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79A0F89-E699-49D5-8DDB-67E2F77448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30" i="1" l="1"/>
  <c r="AO38" i="1" l="1"/>
  <c r="Y43" i="1" l="1"/>
  <c r="R43" i="1"/>
  <c r="S43" i="1" s="1"/>
  <c r="C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C44" i="1" l="1"/>
  <c r="Y42" i="1" l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R42" i="1"/>
  <c r="S42" i="1" s="1"/>
  <c r="A13" i="1"/>
  <c r="A12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B6" i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I279" i="1" l="1"/>
  <c r="AJ279" i="1" s="1"/>
  <c r="AI272" i="1"/>
  <c r="AJ272" i="1" s="1"/>
  <c r="AI265" i="1"/>
  <c r="AJ265" i="1" s="1"/>
  <c r="AI271" i="1"/>
  <c r="AJ271" i="1" s="1"/>
  <c r="AI264" i="1"/>
  <c r="AJ264" i="1" s="1"/>
  <c r="AI258" i="1"/>
  <c r="AJ258" i="1" s="1"/>
  <c r="AI278" i="1"/>
  <c r="AJ278" i="1" s="1"/>
  <c r="AI263" i="1"/>
  <c r="AJ263" i="1" s="1"/>
  <c r="AI273" i="1"/>
  <c r="AJ273" i="1" s="1"/>
  <c r="AI259" i="1"/>
  <c r="AJ259" i="1" s="1"/>
  <c r="AI277" i="1"/>
  <c r="AJ277" i="1" s="1"/>
  <c r="AI270" i="1"/>
  <c r="AJ270" i="1" s="1"/>
  <c r="AI262" i="1"/>
  <c r="AJ262" i="1" s="1"/>
  <c r="AI276" i="1"/>
  <c r="AJ276" i="1" s="1"/>
  <c r="AI269" i="1"/>
  <c r="AJ269" i="1" s="1"/>
  <c r="AI275" i="1"/>
  <c r="AJ275" i="1" s="1"/>
  <c r="AI268" i="1"/>
  <c r="AJ268" i="1" s="1"/>
  <c r="AI261" i="1"/>
  <c r="AJ261" i="1" s="1"/>
  <c r="AI281" i="1"/>
  <c r="AJ281" i="1" s="1"/>
  <c r="AI274" i="1"/>
  <c r="AJ274" i="1" s="1"/>
  <c r="AI267" i="1"/>
  <c r="AJ267" i="1" s="1"/>
  <c r="AI260" i="1"/>
  <c r="AJ260" i="1" s="1"/>
  <c r="AI280" i="1"/>
  <c r="AJ280" i="1" s="1"/>
  <c r="AI266" i="1"/>
  <c r="AJ266" i="1" s="1"/>
  <c r="AI257" i="1"/>
  <c r="AJ257" i="1" s="1"/>
  <c r="AO61" i="1"/>
  <c r="AL48" i="1" l="1"/>
  <c r="AF51" i="1"/>
  <c r="G3" i="1"/>
  <c r="G4" i="1"/>
  <c r="G5" i="1"/>
  <c r="AL50" i="1" l="1"/>
  <c r="AF47" i="1"/>
  <c r="AL45" i="1"/>
  <c r="AF50" i="1"/>
  <c r="AL49" i="1"/>
  <c r="AF49" i="1"/>
  <c r="AL47" i="1"/>
  <c r="AF52" i="1"/>
  <c r="AL46" i="1"/>
  <c r="AF48" i="1"/>
  <c r="AL51" i="1"/>
  <c r="D13" i="1"/>
  <c r="AI227" i="1"/>
  <c r="AJ227" i="1" s="1"/>
  <c r="AI228" i="1"/>
  <c r="AJ228" i="1" s="1"/>
  <c r="AG228" i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D14" i="1"/>
  <c r="AL52" i="1" l="1"/>
  <c r="AF53" i="1"/>
  <c r="AI229" i="1"/>
  <c r="AJ229" i="1" s="1"/>
  <c r="AC16" i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H122" i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G122" i="1"/>
  <c r="AG123" i="1" s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F46" i="1" l="1"/>
  <c r="AC46" i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H160" i="1"/>
  <c r="AI159" i="1"/>
  <c r="AJ159" i="1" s="1"/>
  <c r="AF55" i="1"/>
  <c r="AL53" i="1"/>
  <c r="AF54" i="1"/>
  <c r="AI230" i="1"/>
  <c r="AJ230" i="1" s="1"/>
  <c r="AH161" i="1" l="1"/>
  <c r="AI160" i="1"/>
  <c r="AJ160" i="1" s="1"/>
  <c r="AL159" i="1" s="1"/>
  <c r="AL54" i="1"/>
  <c r="AC57" i="1"/>
  <c r="AI231" i="1"/>
  <c r="AJ231" i="1" s="1"/>
  <c r="AK159" i="1" l="1"/>
  <c r="AH162" i="1"/>
  <c r="AI161" i="1"/>
  <c r="AJ161" i="1" s="1"/>
  <c r="AL55" i="1"/>
  <c r="AC58" i="1"/>
  <c r="AF56" i="1"/>
  <c r="AI232" i="1"/>
  <c r="AJ232" i="1" s="1"/>
  <c r="AK160" i="1" l="1"/>
  <c r="AH163" i="1"/>
  <c r="AI162" i="1"/>
  <c r="AJ162" i="1" s="1"/>
  <c r="AK161" i="1" s="1"/>
  <c r="AL160" i="1"/>
  <c r="AC59" i="1"/>
  <c r="AF58" i="1"/>
  <c r="AL56" i="1"/>
  <c r="AF57" i="1"/>
  <c r="AI233" i="1"/>
  <c r="AJ233" i="1" s="1"/>
  <c r="E13" i="1"/>
  <c r="AH164" i="1" l="1"/>
  <c r="AI163" i="1"/>
  <c r="AJ163" i="1" s="1"/>
  <c r="AL161" i="1"/>
  <c r="AL57" i="1"/>
  <c r="AC60" i="1"/>
  <c r="AI234" i="1"/>
  <c r="AJ234" i="1" s="1"/>
  <c r="AI122" i="1"/>
  <c r="AJ122" i="1" s="1"/>
  <c r="AI121" i="1"/>
  <c r="AJ121" i="1" s="1"/>
  <c r="AO16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E14" i="1"/>
  <c r="T14" i="1"/>
  <c r="T15" i="1" s="1"/>
  <c r="T16" i="1" s="1"/>
  <c r="A14" i="1"/>
  <c r="W13" i="1"/>
  <c r="F13" i="1"/>
  <c r="E14" i="1"/>
  <c r="AG12" i="1"/>
  <c r="K5" i="1"/>
  <c r="AL162" i="1" l="1"/>
  <c r="AK162" i="1"/>
  <c r="AI164" i="1"/>
  <c r="AJ164" i="1" s="1"/>
  <c r="AK163" i="1" s="1"/>
  <c r="AH165" i="1"/>
  <c r="AL58" i="1"/>
  <c r="AC61" i="1"/>
  <c r="AF59" i="1"/>
  <c r="U15" i="1"/>
  <c r="AI235" i="1"/>
  <c r="AJ235" i="1" s="1"/>
  <c r="AI124" i="1"/>
  <c r="AJ124" i="1" s="1"/>
  <c r="G13" i="1"/>
  <c r="T17" i="1"/>
  <c r="AK121" i="1"/>
  <c r="H13" i="1" s="1"/>
  <c r="AL121" i="1"/>
  <c r="A15" i="1"/>
  <c r="E15" i="1"/>
  <c r="D14" i="1"/>
  <c r="F14" i="1" s="1"/>
  <c r="AI165" i="1" l="1"/>
  <c r="AJ165" i="1" s="1"/>
  <c r="AH166" i="1"/>
  <c r="AL163" i="1"/>
  <c r="AC62" i="1"/>
  <c r="AL59" i="1"/>
  <c r="AF60" i="1"/>
  <c r="K13" i="1"/>
  <c r="J13" i="1"/>
  <c r="U16" i="1"/>
  <c r="AI236" i="1"/>
  <c r="AJ236" i="1" s="1"/>
  <c r="AI123" i="1"/>
  <c r="AJ123" i="1" s="1"/>
  <c r="AL122" i="1" s="1"/>
  <c r="G14" i="1"/>
  <c r="E16" i="1"/>
  <c r="D15" i="1"/>
  <c r="F15" i="1" s="1"/>
  <c r="T18" i="1"/>
  <c r="A16" i="1"/>
  <c r="AK123" i="1"/>
  <c r="H14" i="1" s="1"/>
  <c r="H15" i="1" s="1"/>
  <c r="AI125" i="1"/>
  <c r="AJ125" i="1" s="1"/>
  <c r="AL124" i="1" s="1"/>
  <c r="AI166" i="1" l="1"/>
  <c r="AJ166" i="1" s="1"/>
  <c r="AH167" i="1"/>
  <c r="AL164" i="1"/>
  <c r="AK164" i="1"/>
  <c r="AL60" i="1"/>
  <c r="AF61" i="1"/>
  <c r="AC63" i="1"/>
  <c r="U17" i="1"/>
  <c r="H16" i="1"/>
  <c r="I13" i="1"/>
  <c r="AI237" i="1"/>
  <c r="AJ237" i="1" s="1"/>
  <c r="AK122" i="1"/>
  <c r="AL123" i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D16" i="1"/>
  <c r="F16" i="1" s="1"/>
  <c r="AI126" i="1"/>
  <c r="AJ126" i="1" s="1"/>
  <c r="T19" i="1"/>
  <c r="G15" i="1"/>
  <c r="AK124" i="1"/>
  <c r="A17" i="1"/>
  <c r="AI167" i="1" l="1"/>
  <c r="AJ167" i="1" s="1"/>
  <c r="AL166" i="1" s="1"/>
  <c r="AH168" i="1"/>
  <c r="AL165" i="1"/>
  <c r="AK165" i="1"/>
  <c r="AC64" i="1"/>
  <c r="AL61" i="1"/>
  <c r="AF62" i="1"/>
  <c r="H17" i="1"/>
  <c r="O13" i="1"/>
  <c r="P13" i="1" s="1"/>
  <c r="X13" i="1" s="1"/>
  <c r="B13" i="1" s="1"/>
  <c r="L13" i="1"/>
  <c r="AI238" i="1"/>
  <c r="AJ238" i="1" s="1"/>
  <c r="AK125" i="1"/>
  <c r="T20" i="1"/>
  <c r="G16" i="1"/>
  <c r="A18" i="1"/>
  <c r="AL125" i="1"/>
  <c r="AI127" i="1"/>
  <c r="AJ127" i="1" s="1"/>
  <c r="D17" i="1"/>
  <c r="F17" i="1" s="1"/>
  <c r="AI168" i="1" l="1"/>
  <c r="AJ168" i="1" s="1"/>
  <c r="AK167" i="1" s="1"/>
  <c r="AH169" i="1"/>
  <c r="AK166" i="1"/>
  <c r="AL62" i="1"/>
  <c r="AF63" i="1"/>
  <c r="AC65" i="1"/>
  <c r="H18" i="1"/>
  <c r="AI239" i="1"/>
  <c r="AJ239" i="1" s="1"/>
  <c r="AL126" i="1"/>
  <c r="G17" i="1"/>
  <c r="T21" i="1"/>
  <c r="AI128" i="1"/>
  <c r="AJ128" i="1" s="1"/>
  <c r="AL127" i="1" s="1"/>
  <c r="A19" i="1"/>
  <c r="AK126" i="1"/>
  <c r="AL167" i="1" l="1"/>
  <c r="AH170" i="1"/>
  <c r="AI169" i="1"/>
  <c r="AJ169" i="1" s="1"/>
  <c r="AL63" i="1"/>
  <c r="AC66" i="1"/>
  <c r="AF64" i="1"/>
  <c r="H19" i="1"/>
  <c r="AI240" i="1"/>
  <c r="AJ240" i="1" s="1"/>
  <c r="A20" i="1"/>
  <c r="AI129" i="1"/>
  <c r="AJ129" i="1" s="1"/>
  <c r="AK127" i="1"/>
  <c r="T22" i="1"/>
  <c r="AL168" i="1" l="1"/>
  <c r="AK168" i="1"/>
  <c r="AI170" i="1"/>
  <c r="AJ170" i="1" s="1"/>
  <c r="AH171" i="1"/>
  <c r="AL64" i="1"/>
  <c r="AC67" i="1"/>
  <c r="AF66" i="1"/>
  <c r="AF65" i="1"/>
  <c r="H20" i="1"/>
  <c r="AI241" i="1"/>
  <c r="AJ241" i="1" s="1"/>
  <c r="AK128" i="1"/>
  <c r="AL128" i="1"/>
  <c r="AI130" i="1"/>
  <c r="AJ130" i="1" s="1"/>
  <c r="T23" i="1"/>
  <c r="A21" i="1"/>
  <c r="AL169" i="1" l="1"/>
  <c r="AK169" i="1"/>
  <c r="AI171" i="1"/>
  <c r="AJ171" i="1" s="1"/>
  <c r="AH172" i="1"/>
  <c r="AL65" i="1"/>
  <c r="AC68" i="1"/>
  <c r="H21" i="1"/>
  <c r="AI242" i="1"/>
  <c r="AJ242" i="1" s="1"/>
  <c r="T24" i="1"/>
  <c r="AK129" i="1"/>
  <c r="A22" i="1"/>
  <c r="AI131" i="1"/>
  <c r="AJ131" i="1" s="1"/>
  <c r="AL129" i="1"/>
  <c r="AH173" i="1" l="1"/>
  <c r="AI172" i="1"/>
  <c r="AJ172" i="1" s="1"/>
  <c r="AL171" i="1" s="1"/>
  <c r="AK170" i="1"/>
  <c r="AL170" i="1"/>
  <c r="AC69" i="1"/>
  <c r="AL66" i="1"/>
  <c r="AF68" i="1"/>
  <c r="AF67" i="1"/>
  <c r="H22" i="1"/>
  <c r="AI243" i="1"/>
  <c r="AJ243" i="1" s="1"/>
  <c r="AK130" i="1"/>
  <c r="AL130" i="1"/>
  <c r="AI132" i="1"/>
  <c r="AJ132" i="1" s="1"/>
  <c r="A23" i="1"/>
  <c r="T25" i="1"/>
  <c r="AK171" i="1" l="1"/>
  <c r="AI173" i="1"/>
  <c r="AJ173" i="1" s="1"/>
  <c r="AH174" i="1"/>
  <c r="AL67" i="1"/>
  <c r="H23" i="1"/>
  <c r="AI244" i="1"/>
  <c r="AJ244" i="1" s="1"/>
  <c r="AK131" i="1"/>
  <c r="T26" i="1"/>
  <c r="A24" i="1"/>
  <c r="AI133" i="1"/>
  <c r="AJ133" i="1" s="1"/>
  <c r="AL131" i="1"/>
  <c r="AK172" i="1" l="1"/>
  <c r="AI174" i="1"/>
  <c r="AJ174" i="1" s="1"/>
  <c r="AK173" i="1" s="1"/>
  <c r="AH175" i="1"/>
  <c r="AL172" i="1"/>
  <c r="AL68" i="1"/>
  <c r="AF69" i="1"/>
  <c r="H24" i="1"/>
  <c r="AI245" i="1"/>
  <c r="AJ245" i="1" s="1"/>
  <c r="AK132" i="1"/>
  <c r="AI134" i="1"/>
  <c r="AJ134" i="1" s="1"/>
  <c r="T27" i="1"/>
  <c r="A25" i="1"/>
  <c r="AL132" i="1"/>
  <c r="AH176" i="1" l="1"/>
  <c r="AI175" i="1"/>
  <c r="AJ175" i="1" s="1"/>
  <c r="AL173" i="1"/>
  <c r="AL69" i="1"/>
  <c r="H25" i="1"/>
  <c r="AI246" i="1"/>
  <c r="AJ246" i="1" s="1"/>
  <c r="T28" i="1"/>
  <c r="AK133" i="1"/>
  <c r="AL14" i="1"/>
  <c r="AA13" i="1" s="1"/>
  <c r="AF15" i="1"/>
  <c r="AG15" i="1" s="1"/>
  <c r="A26" i="1"/>
  <c r="AI135" i="1"/>
  <c r="AJ135" i="1" s="1"/>
  <c r="AL133" i="1"/>
  <c r="AL174" i="1" l="1"/>
  <c r="AK174" i="1"/>
  <c r="AI176" i="1"/>
  <c r="AJ176" i="1" s="1"/>
  <c r="AH177" i="1"/>
  <c r="AK182" i="1"/>
  <c r="AH15" i="1"/>
  <c r="AE15" i="1" s="1"/>
  <c r="AH16" i="1" s="1"/>
  <c r="AE16" i="1" s="1"/>
  <c r="AH17" i="1" s="1"/>
  <c r="AE17" i="1" s="1"/>
  <c r="H26" i="1"/>
  <c r="AI247" i="1"/>
  <c r="AJ247" i="1" s="1"/>
  <c r="AI136" i="1"/>
  <c r="AJ136" i="1" s="1"/>
  <c r="AL135" i="1" s="1"/>
  <c r="T29" i="1"/>
  <c r="AK134" i="1"/>
  <c r="A27" i="1"/>
  <c r="AL134" i="1"/>
  <c r="AI177" i="1" l="1"/>
  <c r="AJ177" i="1" s="1"/>
  <c r="AK176" i="1" s="1"/>
  <c r="AH178" i="1"/>
  <c r="AK175" i="1"/>
  <c r="AL175" i="1"/>
  <c r="AH18" i="1"/>
  <c r="AE18" i="1" s="1"/>
  <c r="AJ15" i="1"/>
  <c r="H27" i="1"/>
  <c r="AI248" i="1"/>
  <c r="AJ248" i="1" s="1"/>
  <c r="T30" i="1"/>
  <c r="AI137" i="1"/>
  <c r="AJ137" i="1" s="1"/>
  <c r="A28" i="1"/>
  <c r="AK135" i="1"/>
  <c r="AL176" i="1" l="1"/>
  <c r="AH179" i="1"/>
  <c r="AI178" i="1"/>
  <c r="AJ178" i="1" s="1"/>
  <c r="H28" i="1"/>
  <c r="AI249" i="1"/>
  <c r="AJ249" i="1" s="1"/>
  <c r="AK136" i="1"/>
  <c r="AI138" i="1"/>
  <c r="AJ138" i="1" s="1"/>
  <c r="AL136" i="1"/>
  <c r="T31" i="1"/>
  <c r="A29" i="1"/>
  <c r="AL177" i="1" l="1"/>
  <c r="AK177" i="1"/>
  <c r="AH180" i="1"/>
  <c r="AI179" i="1"/>
  <c r="AJ179" i="1" s="1"/>
  <c r="AF35" i="1"/>
  <c r="H29" i="1"/>
  <c r="AL34" i="1"/>
  <c r="AI250" i="1"/>
  <c r="AJ250" i="1" s="1"/>
  <c r="AK137" i="1"/>
  <c r="A30" i="1"/>
  <c r="T32" i="1"/>
  <c r="AI139" i="1"/>
  <c r="AJ139" i="1" s="1"/>
  <c r="AL137" i="1"/>
  <c r="AH181" i="1" l="1"/>
  <c r="AI180" i="1"/>
  <c r="AJ180" i="1" s="1"/>
  <c r="AL179" i="1" s="1"/>
  <c r="AL178" i="1"/>
  <c r="AK178" i="1"/>
  <c r="H30" i="1"/>
  <c r="AL35" i="1"/>
  <c r="AF36" i="1"/>
  <c r="AI251" i="1"/>
  <c r="AJ251" i="1" s="1"/>
  <c r="AL138" i="1"/>
  <c r="AI140" i="1"/>
  <c r="AJ140" i="1" s="1"/>
  <c r="AL139" i="1" s="1"/>
  <c r="A31" i="1"/>
  <c r="T33" i="1"/>
  <c r="AK138" i="1"/>
  <c r="AK179" i="1" l="1"/>
  <c r="AI181" i="1"/>
  <c r="AJ181" i="1" s="1"/>
  <c r="AH182" i="1"/>
  <c r="AI182" i="1" s="1"/>
  <c r="AJ182" i="1" s="1"/>
  <c r="H31" i="1"/>
  <c r="AL36" i="1"/>
  <c r="AF37" i="1"/>
  <c r="AI252" i="1"/>
  <c r="AJ252" i="1" s="1"/>
  <c r="A32" i="1"/>
  <c r="AK139" i="1"/>
  <c r="T34" i="1"/>
  <c r="AI141" i="1"/>
  <c r="AJ141" i="1" s="1"/>
  <c r="AK180" i="1" l="1"/>
  <c r="AL181" i="1"/>
  <c r="AK181" i="1"/>
  <c r="AL182" i="1"/>
  <c r="AL180" i="1"/>
  <c r="AF38" i="1"/>
  <c r="AL37" i="1"/>
  <c r="H32" i="1"/>
  <c r="AI253" i="1"/>
  <c r="AJ253" i="1" s="1"/>
  <c r="AK140" i="1"/>
  <c r="A33" i="1"/>
  <c r="AI142" i="1"/>
  <c r="AJ142" i="1" s="1"/>
  <c r="T35" i="1"/>
  <c r="AL140" i="1"/>
  <c r="AF39" i="1" l="1"/>
  <c r="H33" i="1"/>
  <c r="AL38" i="1"/>
  <c r="AI254" i="1"/>
  <c r="AJ254" i="1" s="1"/>
  <c r="A34" i="1"/>
  <c r="T36" i="1"/>
  <c r="AK141" i="1"/>
  <c r="AI143" i="1"/>
  <c r="AJ143" i="1" s="1"/>
  <c r="AL141" i="1"/>
  <c r="AF40" i="1" l="1"/>
  <c r="AL39" i="1"/>
  <c r="H34" i="1"/>
  <c r="AI255" i="1"/>
  <c r="AJ255" i="1" s="1"/>
  <c r="AK142" i="1"/>
  <c r="AI144" i="1"/>
  <c r="AJ144" i="1" s="1"/>
  <c r="AL143" i="1" s="1"/>
  <c r="AL142" i="1"/>
  <c r="T37" i="1"/>
  <c r="A35" i="1"/>
  <c r="AL40" i="1" l="1"/>
  <c r="H35" i="1"/>
  <c r="AF41" i="1"/>
  <c r="AI256" i="1"/>
  <c r="AJ256" i="1" s="1"/>
  <c r="AF45" i="1" s="1"/>
  <c r="AK143" i="1"/>
  <c r="T38" i="1"/>
  <c r="AI145" i="1"/>
  <c r="AJ145" i="1" s="1"/>
  <c r="A36" i="1"/>
  <c r="AF42" i="1" l="1"/>
  <c r="H36" i="1"/>
  <c r="AL41" i="1"/>
  <c r="A37" i="1"/>
  <c r="AI146" i="1"/>
  <c r="AJ146" i="1" s="1"/>
  <c r="AL145" i="1" s="1"/>
  <c r="T39" i="1"/>
  <c r="AK144" i="1"/>
  <c r="AL144" i="1"/>
  <c r="AF43" i="1" l="1"/>
  <c r="AL42" i="1"/>
  <c r="H37" i="1"/>
  <c r="AI147" i="1"/>
  <c r="AJ147" i="1" s="1"/>
  <c r="AL146" i="1" s="1"/>
  <c r="AL15" i="1"/>
  <c r="AF16" i="1"/>
  <c r="AG16" i="1" s="1"/>
  <c r="AJ16" i="1" s="1"/>
  <c r="T40" i="1"/>
  <c r="A38" i="1"/>
  <c r="AK145" i="1"/>
  <c r="AF44" i="1" l="1"/>
  <c r="H38" i="1"/>
  <c r="AL43" i="1"/>
  <c r="AK146" i="1"/>
  <c r="A39" i="1"/>
  <c r="T41" i="1"/>
  <c r="T42" i="1" s="1"/>
  <c r="T43" i="1" s="1"/>
  <c r="AI148" i="1"/>
  <c r="AJ148" i="1" s="1"/>
  <c r="AL147" i="1" s="1"/>
  <c r="AO18" i="1" l="1"/>
  <c r="AO29" i="1" s="1"/>
  <c r="AL44" i="1"/>
  <c r="H39" i="1"/>
  <c r="AK147" i="1"/>
  <c r="AI149" i="1"/>
  <c r="AJ149" i="1" s="1"/>
  <c r="AL148" i="1" s="1"/>
  <c r="A40" i="1"/>
  <c r="AO36" i="1" l="1"/>
  <c r="AO40" i="1"/>
  <c r="H40" i="1"/>
  <c r="A41" i="1"/>
  <c r="A42" i="1" s="1"/>
  <c r="A43" i="1" s="1"/>
  <c r="H43" i="1" s="1"/>
  <c r="AK148" i="1"/>
  <c r="AI150" i="1"/>
  <c r="AJ150" i="1" s="1"/>
  <c r="AL149" i="1" s="1"/>
  <c r="H41" i="1" l="1"/>
  <c r="H42" i="1" s="1"/>
  <c r="AI151" i="1"/>
  <c r="AJ151" i="1" s="1"/>
  <c r="T44" i="1"/>
  <c r="AK149" i="1"/>
  <c r="T45" i="1" l="1"/>
  <c r="AK150" i="1"/>
  <c r="AL150" i="1"/>
  <c r="AI152" i="1"/>
  <c r="AJ152" i="1" s="1"/>
  <c r="AI153" i="1" l="1"/>
  <c r="AJ153" i="1" s="1"/>
  <c r="AL152" i="1" s="1"/>
  <c r="A44" i="1"/>
  <c r="H44" i="1" s="1"/>
  <c r="T46" i="1"/>
  <c r="AK151" i="1"/>
  <c r="AL151" i="1"/>
  <c r="AK152" i="1" l="1"/>
  <c r="T47" i="1"/>
  <c r="A45" i="1"/>
  <c r="H45" i="1" s="1"/>
  <c r="AI154" i="1"/>
  <c r="AJ154" i="1" s="1"/>
  <c r="AK153" i="1" l="1"/>
  <c r="T48" i="1"/>
  <c r="AI155" i="1"/>
  <c r="AJ155" i="1" s="1"/>
  <c r="AL153" i="1"/>
  <c r="A46" i="1"/>
  <c r="H46" i="1" s="1"/>
  <c r="T49" i="1" l="1"/>
  <c r="AK154" i="1"/>
  <c r="AL154" i="1"/>
  <c r="A47" i="1"/>
  <c r="H47" i="1" s="1"/>
  <c r="AI156" i="1"/>
  <c r="AJ156" i="1" s="1"/>
  <c r="AL155" i="1" s="1"/>
  <c r="AI157" i="1" l="1"/>
  <c r="AJ157" i="1" s="1"/>
  <c r="AK155" i="1"/>
  <c r="T50" i="1"/>
  <c r="A48" i="1"/>
  <c r="H48" i="1" s="1"/>
  <c r="AL156" i="1" l="1"/>
  <c r="AK156" i="1"/>
  <c r="T51" i="1"/>
  <c r="A49" i="1"/>
  <c r="H49" i="1" s="1"/>
  <c r="AI158" i="1"/>
  <c r="AJ158" i="1" s="1"/>
  <c r="AL19" i="1" l="1"/>
  <c r="AF20" i="1"/>
  <c r="AK157" i="1"/>
  <c r="T52" i="1"/>
  <c r="A50" i="1"/>
  <c r="H50" i="1" s="1"/>
  <c r="AL16" i="1"/>
  <c r="AF17" i="1"/>
  <c r="AG17" i="1" s="1"/>
  <c r="AJ17" i="1" s="1"/>
  <c r="AL157" i="1"/>
  <c r="A51" i="1" l="1"/>
  <c r="H51" i="1" s="1"/>
  <c r="T53" i="1"/>
  <c r="AK158" i="1"/>
  <c r="AL158" i="1"/>
  <c r="T54" i="1" l="1"/>
  <c r="A52" i="1"/>
  <c r="H52" i="1" s="1"/>
  <c r="A53" i="1" l="1"/>
  <c r="H53" i="1" s="1"/>
  <c r="T55" i="1"/>
  <c r="A54" i="1" l="1"/>
  <c r="H54" i="1" s="1"/>
  <c r="T56" i="1"/>
  <c r="AL20" i="1" l="1"/>
  <c r="AF21" i="1"/>
  <c r="A55" i="1"/>
  <c r="H55" i="1" s="1"/>
  <c r="T57" i="1"/>
  <c r="T58" i="1" l="1"/>
  <c r="A56" i="1"/>
  <c r="H56" i="1" s="1"/>
  <c r="A57" i="1" l="1"/>
  <c r="H57" i="1" s="1"/>
  <c r="T59" i="1"/>
  <c r="A58" i="1" l="1"/>
  <c r="H58" i="1" s="1"/>
  <c r="T60" i="1"/>
  <c r="A59" i="1" l="1"/>
  <c r="H59" i="1" s="1"/>
  <c r="T61" i="1"/>
  <c r="A60" i="1" l="1"/>
  <c r="H60" i="1" s="1"/>
  <c r="T62" i="1"/>
  <c r="T63" i="1" l="1"/>
  <c r="A61" i="1"/>
  <c r="H61" i="1" s="1"/>
  <c r="AL21" i="1" l="1"/>
  <c r="AF22" i="1"/>
  <c r="A62" i="1"/>
  <c r="H62" i="1" s="1"/>
  <c r="T64" i="1"/>
  <c r="AL17" i="1"/>
  <c r="AF18" i="1"/>
  <c r="AG18" i="1" s="1"/>
  <c r="AJ18" i="1" s="1"/>
  <c r="T65" i="1" l="1"/>
  <c r="A63" i="1"/>
  <c r="H63" i="1" s="1"/>
  <c r="T66" i="1" l="1"/>
  <c r="A64" i="1"/>
  <c r="H64" i="1" s="1"/>
  <c r="T67" i="1" l="1"/>
  <c r="A65" i="1"/>
  <c r="H65" i="1" s="1"/>
  <c r="A66" i="1" l="1"/>
  <c r="H66" i="1" s="1"/>
  <c r="T68" i="1"/>
  <c r="T69" i="1" l="1"/>
  <c r="A67" i="1"/>
  <c r="H67" i="1" s="1"/>
  <c r="AL22" i="1" l="1"/>
  <c r="AF23" i="1"/>
  <c r="A68" i="1"/>
  <c r="H68" i="1" s="1"/>
  <c r="T70" i="1"/>
  <c r="A69" i="1" l="1"/>
  <c r="H69" i="1" s="1"/>
  <c r="T71" i="1"/>
  <c r="A70" i="1" l="1"/>
  <c r="H70" i="1" s="1"/>
  <c r="T72" i="1"/>
  <c r="T73" i="1" l="1"/>
  <c r="A71" i="1"/>
  <c r="H71" i="1" s="1"/>
  <c r="T74" i="1" l="1"/>
  <c r="A72" i="1"/>
  <c r="H72" i="1" s="1"/>
  <c r="AL23" i="1" l="1"/>
  <c r="AF24" i="1"/>
  <c r="A73" i="1"/>
  <c r="H73" i="1" s="1"/>
  <c r="T75" i="1"/>
  <c r="T76" i="1" l="1"/>
  <c r="AL18" i="1"/>
  <c r="AF19" i="1"/>
  <c r="AG19" i="1" s="1"/>
  <c r="A74" i="1"/>
  <c r="H74" i="1" s="1"/>
  <c r="AH19" i="1" l="1"/>
  <c r="AE19" i="1" s="1"/>
  <c r="T77" i="1"/>
  <c r="A75" i="1"/>
  <c r="H75" i="1" s="1"/>
  <c r="AG20" i="1" l="1"/>
  <c r="AJ19" i="1"/>
  <c r="T78" i="1"/>
  <c r="A76" i="1"/>
  <c r="H76" i="1" s="1"/>
  <c r="AH20" i="1" l="1"/>
  <c r="AE20" i="1" s="1"/>
  <c r="A77" i="1"/>
  <c r="H77" i="1" s="1"/>
  <c r="T79" i="1"/>
  <c r="AG21" i="1" l="1"/>
  <c r="AJ20" i="1"/>
  <c r="T80" i="1"/>
  <c r="A78" i="1"/>
  <c r="H78" i="1" s="1"/>
  <c r="AH21" i="1" l="1"/>
  <c r="AE21" i="1" s="1"/>
  <c r="T81" i="1"/>
  <c r="A79" i="1"/>
  <c r="H79" i="1" s="1"/>
  <c r="AG22" i="1" l="1"/>
  <c r="AJ21" i="1"/>
  <c r="AL24" i="1"/>
  <c r="AF25" i="1"/>
  <c r="A80" i="1"/>
  <c r="H80" i="1" s="1"/>
  <c r="T82" i="1"/>
  <c r="AH22" i="1" l="1"/>
  <c r="AE22" i="1" s="1"/>
  <c r="T83" i="1"/>
  <c r="A81" i="1"/>
  <c r="H81" i="1" s="1"/>
  <c r="AG23" i="1" l="1"/>
  <c r="AJ22" i="1"/>
  <c r="A82" i="1"/>
  <c r="H82" i="1" s="1"/>
  <c r="T84" i="1"/>
  <c r="AH23" i="1" l="1"/>
  <c r="AE23" i="1" s="1"/>
  <c r="A83" i="1"/>
  <c r="H83" i="1" s="1"/>
  <c r="T85" i="1"/>
  <c r="AG24" i="1" l="1"/>
  <c r="AJ23" i="1"/>
  <c r="T86" i="1"/>
  <c r="A84" i="1"/>
  <c r="H84" i="1" s="1"/>
  <c r="AH24" i="1" l="1"/>
  <c r="AE24" i="1" s="1"/>
  <c r="AL25" i="1"/>
  <c r="AF26" i="1"/>
  <c r="A85" i="1"/>
  <c r="H85" i="1" s="1"/>
  <c r="T87" i="1"/>
  <c r="AH25" i="1" l="1"/>
  <c r="AG25" i="1"/>
  <c r="AJ24" i="1"/>
  <c r="T88" i="1"/>
  <c r="A86" i="1"/>
  <c r="H86" i="1" s="1"/>
  <c r="AJ25" i="1" l="1"/>
  <c r="A87" i="1"/>
  <c r="H87" i="1" s="1"/>
  <c r="T89" i="1"/>
  <c r="T90" i="1" l="1"/>
  <c r="A88" i="1"/>
  <c r="H88" i="1" s="1"/>
  <c r="T91" i="1" l="1"/>
  <c r="A89" i="1"/>
  <c r="H89" i="1" s="1"/>
  <c r="A90" i="1" l="1"/>
  <c r="H90" i="1" s="1"/>
  <c r="T92" i="1"/>
  <c r="AL26" i="1" l="1"/>
  <c r="AF27" i="1"/>
  <c r="T93" i="1"/>
  <c r="A91" i="1"/>
  <c r="H91" i="1" s="1"/>
  <c r="A92" i="1" l="1"/>
  <c r="H92" i="1" s="1"/>
  <c r="T94" i="1"/>
  <c r="T95" i="1" l="1"/>
  <c r="A93" i="1"/>
  <c r="H93" i="1" s="1"/>
  <c r="A94" i="1" l="1"/>
  <c r="H94" i="1" s="1"/>
  <c r="T96" i="1"/>
  <c r="I14" i="1" l="1"/>
  <c r="T97" i="1"/>
  <c r="A95" i="1"/>
  <c r="H95" i="1" s="1"/>
  <c r="M14" i="1" l="1"/>
  <c r="I15" i="1"/>
  <c r="J14" i="1"/>
  <c r="K14" i="1" s="1"/>
  <c r="A96" i="1"/>
  <c r="H96" i="1" s="1"/>
  <c r="T98" i="1"/>
  <c r="AL27" i="1" l="1"/>
  <c r="AF28" i="1"/>
  <c r="J15" i="1"/>
  <c r="K15" i="1" s="1"/>
  <c r="M15" i="1"/>
  <c r="I16" i="1"/>
  <c r="O14" i="1"/>
  <c r="L14" i="1"/>
  <c r="U14" i="1"/>
  <c r="W14" i="1" s="1"/>
  <c r="T99" i="1"/>
  <c r="A97" i="1"/>
  <c r="H97" i="1" s="1"/>
  <c r="O15" i="1" l="1"/>
  <c r="L15" i="1"/>
  <c r="W15" i="1"/>
  <c r="J16" i="1"/>
  <c r="K16" i="1" s="1"/>
  <c r="M16" i="1"/>
  <c r="I17" i="1"/>
  <c r="T100" i="1"/>
  <c r="A98" i="1"/>
  <c r="H98" i="1" s="1"/>
  <c r="L16" i="1" l="1"/>
  <c r="O16" i="1"/>
  <c r="W16" i="1"/>
  <c r="J17" i="1"/>
  <c r="K17" i="1" s="1"/>
  <c r="I18" i="1"/>
  <c r="M17" i="1"/>
  <c r="A99" i="1"/>
  <c r="H99" i="1" s="1"/>
  <c r="T101" i="1"/>
  <c r="O17" i="1" l="1"/>
  <c r="L17" i="1"/>
  <c r="W17" i="1"/>
  <c r="J18" i="1"/>
  <c r="K18" i="1" s="1"/>
  <c r="U18" i="1" s="1"/>
  <c r="M18" i="1"/>
  <c r="I19" i="1"/>
  <c r="A100" i="1"/>
  <c r="H100" i="1" s="1"/>
  <c r="T102" i="1"/>
  <c r="D18" i="1" l="1"/>
  <c r="F18" i="1" s="1"/>
  <c r="J19" i="1"/>
  <c r="K19" i="1" s="1"/>
  <c r="I20" i="1"/>
  <c r="T103" i="1"/>
  <c r="A101" i="1"/>
  <c r="H101" i="1" s="1"/>
  <c r="O18" i="1" l="1"/>
  <c r="L18" i="1"/>
  <c r="G18" i="1"/>
  <c r="D19" i="1"/>
  <c r="F19" i="1" s="1"/>
  <c r="I21" i="1"/>
  <c r="J20" i="1"/>
  <c r="K20" i="1" s="1"/>
  <c r="M19" i="1"/>
  <c r="M20" i="1" s="1"/>
  <c r="T104" i="1"/>
  <c r="A102" i="1"/>
  <c r="H102" i="1" s="1"/>
  <c r="AL28" i="1" l="1"/>
  <c r="AF29" i="1"/>
  <c r="O19" i="1"/>
  <c r="L19" i="1"/>
  <c r="G19" i="1"/>
  <c r="D20" i="1"/>
  <c r="F20" i="1" s="1"/>
  <c r="M21" i="1"/>
  <c r="J21" i="1"/>
  <c r="K21" i="1" s="1"/>
  <c r="I22" i="1"/>
  <c r="A103" i="1"/>
  <c r="H103" i="1" s="1"/>
  <c r="T105" i="1"/>
  <c r="L20" i="1" l="1"/>
  <c r="O20" i="1"/>
  <c r="G20" i="1"/>
  <c r="D21" i="1"/>
  <c r="F21" i="1" s="1"/>
  <c r="I23" i="1"/>
  <c r="M22" i="1"/>
  <c r="J22" i="1"/>
  <c r="K22" i="1" s="1"/>
  <c r="A104" i="1"/>
  <c r="H104" i="1" s="1"/>
  <c r="T106" i="1"/>
  <c r="L21" i="1" l="1"/>
  <c r="O21" i="1"/>
  <c r="G21" i="1"/>
  <c r="D22" i="1"/>
  <c r="F22" i="1" s="1"/>
  <c r="I24" i="1"/>
  <c r="J23" i="1"/>
  <c r="K23" i="1" s="1"/>
  <c r="T107" i="1"/>
  <c r="A105" i="1"/>
  <c r="H105" i="1" s="1"/>
  <c r="L22" i="1" l="1"/>
  <c r="G22" i="1"/>
  <c r="O22" i="1"/>
  <c r="D23" i="1"/>
  <c r="F23" i="1" s="1"/>
  <c r="J24" i="1"/>
  <c r="K24" i="1" s="1"/>
  <c r="I25" i="1"/>
  <c r="M23" i="1"/>
  <c r="M24" i="1" s="1"/>
  <c r="A106" i="1"/>
  <c r="H106" i="1" s="1"/>
  <c r="T108" i="1"/>
  <c r="L23" i="1" l="1"/>
  <c r="O23" i="1"/>
  <c r="G23" i="1"/>
  <c r="D24" i="1"/>
  <c r="F24" i="1" s="1"/>
  <c r="J25" i="1"/>
  <c r="K25" i="1" s="1"/>
  <c r="I26" i="1"/>
  <c r="M25" i="1"/>
  <c r="T109" i="1"/>
  <c r="A107" i="1"/>
  <c r="H107" i="1" s="1"/>
  <c r="L24" i="1" l="1"/>
  <c r="O24" i="1"/>
  <c r="G24" i="1"/>
  <c r="D25" i="1"/>
  <c r="F25" i="1" s="1"/>
  <c r="J26" i="1"/>
  <c r="K26" i="1" s="1"/>
  <c r="I27" i="1"/>
  <c r="T110" i="1"/>
  <c r="A108" i="1"/>
  <c r="H108" i="1" s="1"/>
  <c r="L25" i="1" l="1"/>
  <c r="G25" i="1"/>
  <c r="D26" i="1"/>
  <c r="F26" i="1" s="1"/>
  <c r="O25" i="1"/>
  <c r="I28" i="1"/>
  <c r="J27" i="1"/>
  <c r="K27" i="1" s="1"/>
  <c r="M26" i="1"/>
  <c r="M27" i="1" s="1"/>
  <c r="T111" i="1"/>
  <c r="A109" i="1"/>
  <c r="H109" i="1" s="1"/>
  <c r="AL29" i="1" l="1"/>
  <c r="AF30" i="1"/>
  <c r="O26" i="1"/>
  <c r="L26" i="1"/>
  <c r="G26" i="1"/>
  <c r="D27" i="1"/>
  <c r="F27" i="1" s="1"/>
  <c r="M28" i="1"/>
  <c r="I29" i="1"/>
  <c r="J28" i="1"/>
  <c r="K28" i="1" s="1"/>
  <c r="T112" i="1"/>
  <c r="A110" i="1"/>
  <c r="H110" i="1" s="1"/>
  <c r="G27" i="1" l="1"/>
  <c r="O27" i="1"/>
  <c r="L27" i="1"/>
  <c r="D28" i="1"/>
  <c r="F28" i="1" s="1"/>
  <c r="I30" i="1"/>
  <c r="J29" i="1"/>
  <c r="K29" i="1" s="1"/>
  <c r="A111" i="1"/>
  <c r="H111" i="1" s="1"/>
  <c r="T113" i="1"/>
  <c r="O28" i="1" l="1"/>
  <c r="L28" i="1"/>
  <c r="G28" i="1"/>
  <c r="D29" i="1"/>
  <c r="F29" i="1" s="1"/>
  <c r="J30" i="1"/>
  <c r="K30" i="1" s="1"/>
  <c r="I31" i="1"/>
  <c r="M29" i="1"/>
  <c r="M30" i="1" s="1"/>
  <c r="A112" i="1"/>
  <c r="H112" i="1" s="1"/>
  <c r="T114" i="1"/>
  <c r="G29" i="1" l="1"/>
  <c r="O29" i="1"/>
  <c r="L29" i="1"/>
  <c r="D30" i="1"/>
  <c r="F30" i="1" s="1"/>
  <c r="I32" i="1"/>
  <c r="M31" i="1"/>
  <c r="J31" i="1"/>
  <c r="K31" i="1" s="1"/>
  <c r="T115" i="1"/>
  <c r="A113" i="1"/>
  <c r="H113" i="1" s="1"/>
  <c r="L30" i="1" l="1"/>
  <c r="O30" i="1"/>
  <c r="G30" i="1"/>
  <c r="D31" i="1"/>
  <c r="F31" i="1" s="1"/>
  <c r="M32" i="1"/>
  <c r="I33" i="1"/>
  <c r="J32" i="1"/>
  <c r="K32" i="1" s="1"/>
  <c r="T116" i="1"/>
  <c r="A114" i="1"/>
  <c r="H114" i="1" s="1"/>
  <c r="AL30" i="1" l="1"/>
  <c r="AF31" i="1"/>
  <c r="L31" i="1"/>
  <c r="O31" i="1"/>
  <c r="G31" i="1"/>
  <c r="D32" i="1"/>
  <c r="F32" i="1" s="1"/>
  <c r="J33" i="1"/>
  <c r="K33" i="1" s="1"/>
  <c r="M33" i="1"/>
  <c r="I34" i="1"/>
  <c r="A115" i="1"/>
  <c r="H115" i="1" s="1"/>
  <c r="T117" i="1"/>
  <c r="L32" i="1" l="1"/>
  <c r="O32" i="1"/>
  <c r="G32" i="1"/>
  <c r="D33" i="1"/>
  <c r="F33" i="1" s="1"/>
  <c r="M34" i="1"/>
  <c r="N34" i="1" s="1"/>
  <c r="I35" i="1"/>
  <c r="J34" i="1"/>
  <c r="K34" i="1" s="1"/>
  <c r="A116" i="1"/>
  <c r="H116" i="1" s="1"/>
  <c r="T118" i="1"/>
  <c r="G33" i="1" l="1"/>
  <c r="O33" i="1"/>
  <c r="L33" i="1"/>
  <c r="D34" i="1"/>
  <c r="F34" i="1" s="1"/>
  <c r="I36" i="1"/>
  <c r="J35" i="1"/>
  <c r="K35" i="1" s="1"/>
  <c r="T119" i="1"/>
  <c r="A117" i="1"/>
  <c r="H117" i="1" s="1"/>
  <c r="O34" i="1" l="1"/>
  <c r="L34" i="1"/>
  <c r="G34" i="1"/>
  <c r="D35" i="1"/>
  <c r="F35" i="1" s="1"/>
  <c r="M35" i="1"/>
  <c r="N35" i="1" s="1"/>
  <c r="J36" i="1"/>
  <c r="K36" i="1" s="1"/>
  <c r="I37" i="1"/>
  <c r="A118" i="1"/>
  <c r="H118" i="1" s="1"/>
  <c r="T120" i="1"/>
  <c r="O35" i="1" l="1"/>
  <c r="L35" i="1"/>
  <c r="G35" i="1"/>
  <c r="D36" i="1"/>
  <c r="F36" i="1" s="1"/>
  <c r="M36" i="1"/>
  <c r="N36" i="1" s="1"/>
  <c r="J37" i="1"/>
  <c r="K37" i="1" s="1"/>
  <c r="I38" i="1"/>
  <c r="T121" i="1"/>
  <c r="A119" i="1"/>
  <c r="H119" i="1" s="1"/>
  <c r="O36" i="1" l="1"/>
  <c r="L36" i="1"/>
  <c r="G36" i="1"/>
  <c r="D37" i="1"/>
  <c r="F37" i="1" s="1"/>
  <c r="M37" i="1"/>
  <c r="N37" i="1" s="1"/>
  <c r="J38" i="1"/>
  <c r="K38" i="1" s="1"/>
  <c r="I39" i="1"/>
  <c r="A120" i="1"/>
  <c r="H120" i="1" s="1"/>
  <c r="T122" i="1"/>
  <c r="O37" i="1" l="1"/>
  <c r="G37" i="1"/>
  <c r="L37" i="1"/>
  <c r="D38" i="1"/>
  <c r="F38" i="1" s="1"/>
  <c r="M38" i="1"/>
  <c r="N38" i="1" s="1"/>
  <c r="I40" i="1"/>
  <c r="J39" i="1"/>
  <c r="K39" i="1" s="1"/>
  <c r="T123" i="1"/>
  <c r="A121" i="1"/>
  <c r="H121" i="1" s="1"/>
  <c r="AL31" i="1" l="1"/>
  <c r="AF32" i="1"/>
  <c r="G38" i="1"/>
  <c r="O38" i="1"/>
  <c r="D39" i="1"/>
  <c r="F39" i="1" s="1"/>
  <c r="L38" i="1"/>
  <c r="M39" i="1"/>
  <c r="N39" i="1" s="1"/>
  <c r="I41" i="1"/>
  <c r="I42" i="1" s="1"/>
  <c r="I43" i="1" s="1"/>
  <c r="J40" i="1"/>
  <c r="K40" i="1" s="1"/>
  <c r="A122" i="1"/>
  <c r="H122" i="1" s="1"/>
  <c r="T124" i="1"/>
  <c r="O39" i="1" l="1"/>
  <c r="L39" i="1"/>
  <c r="G39" i="1"/>
  <c r="D40" i="1"/>
  <c r="F40" i="1" s="1"/>
  <c r="J41" i="1"/>
  <c r="K41" i="1" s="1"/>
  <c r="M40" i="1"/>
  <c r="N40" i="1" s="1"/>
  <c r="A123" i="1"/>
  <c r="H123" i="1" s="1"/>
  <c r="T125" i="1"/>
  <c r="J42" i="1" l="1"/>
  <c r="O40" i="1"/>
  <c r="G40" i="1"/>
  <c r="D41" i="1"/>
  <c r="L40" i="1"/>
  <c r="M41" i="1"/>
  <c r="T126" i="1"/>
  <c r="A124" i="1"/>
  <c r="H124" i="1" s="1"/>
  <c r="K42" i="1" l="1"/>
  <c r="J43" i="1"/>
  <c r="K43" i="1" s="1"/>
  <c r="N41" i="1"/>
  <c r="N42" i="1" s="1"/>
  <c r="N43" i="1" s="1"/>
  <c r="M42" i="1"/>
  <c r="M43" i="1" s="1"/>
  <c r="F41" i="1"/>
  <c r="D42" i="1"/>
  <c r="D43" i="1" s="1"/>
  <c r="L41" i="1"/>
  <c r="O41" i="1"/>
  <c r="G41" i="1"/>
  <c r="I44" i="1"/>
  <c r="A125" i="1"/>
  <c r="H125" i="1" s="1"/>
  <c r="T127" i="1"/>
  <c r="G43" i="1" l="1"/>
  <c r="O43" i="1"/>
  <c r="P43" i="1" s="1"/>
  <c r="L43" i="1"/>
  <c r="F42" i="1"/>
  <c r="F43" i="1" s="1"/>
  <c r="G42" i="1"/>
  <c r="L42" i="1"/>
  <c r="O42" i="1"/>
  <c r="I45" i="1"/>
  <c r="J44" i="1"/>
  <c r="T128" i="1"/>
  <c r="A126" i="1"/>
  <c r="H126" i="1" s="1"/>
  <c r="M44" i="1" l="1"/>
  <c r="N44" i="1" s="1"/>
  <c r="K44" i="1"/>
  <c r="E44" i="1" s="1"/>
  <c r="D44" i="1" s="1"/>
  <c r="F44" i="1" s="1"/>
  <c r="J45" i="1"/>
  <c r="I46" i="1"/>
  <c r="A127" i="1"/>
  <c r="H127" i="1" s="1"/>
  <c r="T129" i="1"/>
  <c r="K45" i="1" l="1"/>
  <c r="E45" i="1" s="1"/>
  <c r="AL32" i="1"/>
  <c r="AF33" i="1"/>
  <c r="L44" i="1"/>
  <c r="M45" i="1" s="1"/>
  <c r="N45" i="1" s="1"/>
  <c r="G44" i="1"/>
  <c r="I47" i="1"/>
  <c r="J46" i="1"/>
  <c r="T130" i="1"/>
  <c r="A128" i="1"/>
  <c r="H128" i="1" s="1"/>
  <c r="K46" i="1" l="1"/>
  <c r="E46" i="1" s="1"/>
  <c r="O44" i="1"/>
  <c r="I48" i="1"/>
  <c r="J47" i="1"/>
  <c r="T131" i="1"/>
  <c r="A129" i="1"/>
  <c r="H129" i="1" s="1"/>
  <c r="K47" i="1" l="1"/>
  <c r="E47" i="1" s="1"/>
  <c r="J48" i="1"/>
  <c r="I49" i="1"/>
  <c r="D45" i="1"/>
  <c r="T132" i="1"/>
  <c r="A130" i="1"/>
  <c r="H130" i="1" s="1"/>
  <c r="K48" i="1" l="1"/>
  <c r="E48" i="1" s="1"/>
  <c r="D46" i="1"/>
  <c r="D47" i="1" s="1"/>
  <c r="L47" i="1" s="1"/>
  <c r="F45" i="1"/>
  <c r="I50" i="1"/>
  <c r="J49" i="1"/>
  <c r="L45" i="1"/>
  <c r="G45" i="1"/>
  <c r="T133" i="1"/>
  <c r="A131" i="1"/>
  <c r="H131" i="1" s="1"/>
  <c r="K49" i="1" l="1"/>
  <c r="E49" i="1" s="1"/>
  <c r="O45" i="1"/>
  <c r="M46" i="1"/>
  <c r="F46" i="1"/>
  <c r="F47" i="1" s="1"/>
  <c r="J50" i="1"/>
  <c r="I51" i="1"/>
  <c r="G47" i="1"/>
  <c r="D48" i="1"/>
  <c r="L48" i="1" s="1"/>
  <c r="G46" i="1"/>
  <c r="L46" i="1"/>
  <c r="A132" i="1"/>
  <c r="T134" i="1"/>
  <c r="K50" i="1" l="1"/>
  <c r="E50" i="1" s="1"/>
  <c r="Q132" i="1"/>
  <c r="Y132" i="1" s="1"/>
  <c r="H132" i="1"/>
  <c r="Q110" i="1"/>
  <c r="Y110" i="1" s="1"/>
  <c r="Q116" i="1"/>
  <c r="Y116" i="1" s="1"/>
  <c r="Q127" i="1"/>
  <c r="Y127" i="1" s="1"/>
  <c r="Q109" i="1"/>
  <c r="Y109" i="1" s="1"/>
  <c r="Q121" i="1"/>
  <c r="Y121" i="1" s="1"/>
  <c r="Q114" i="1"/>
  <c r="Y114" i="1" s="1"/>
  <c r="Q119" i="1"/>
  <c r="Y119" i="1" s="1"/>
  <c r="Q123" i="1"/>
  <c r="Y123" i="1" s="1"/>
  <c r="Q111" i="1"/>
  <c r="Y111" i="1" s="1"/>
  <c r="Q117" i="1"/>
  <c r="Y117" i="1" s="1"/>
  <c r="Q113" i="1"/>
  <c r="Y113" i="1" s="1"/>
  <c r="Q112" i="1"/>
  <c r="Y112" i="1" s="1"/>
  <c r="Q120" i="1"/>
  <c r="Y120" i="1" s="1"/>
  <c r="Q124" i="1"/>
  <c r="Y124" i="1" s="1"/>
  <c r="Q126" i="1"/>
  <c r="Y126" i="1" s="1"/>
  <c r="Q118" i="1"/>
  <c r="Y118" i="1" s="1"/>
  <c r="Q125" i="1"/>
  <c r="Y125" i="1" s="1"/>
  <c r="Q115" i="1"/>
  <c r="Y115" i="1" s="1"/>
  <c r="Q122" i="1"/>
  <c r="Y122" i="1" s="1"/>
  <c r="Q128" i="1"/>
  <c r="Y128" i="1" s="1"/>
  <c r="Q129" i="1"/>
  <c r="Y129" i="1" s="1"/>
  <c r="Q130" i="1"/>
  <c r="Y130" i="1" s="1"/>
  <c r="Q131" i="1"/>
  <c r="Y131" i="1" s="1"/>
  <c r="AL33" i="1"/>
  <c r="AF34" i="1"/>
  <c r="N46" i="1"/>
  <c r="O46" i="1" s="1"/>
  <c r="M47" i="1"/>
  <c r="G48" i="1"/>
  <c r="F48" i="1"/>
  <c r="I52" i="1"/>
  <c r="J51" i="1"/>
  <c r="D49" i="1"/>
  <c r="L49" i="1" s="1"/>
  <c r="T135" i="1"/>
  <c r="A133" i="1"/>
  <c r="R132" i="1" l="1"/>
  <c r="S132" i="1" s="1"/>
  <c r="K51" i="1"/>
  <c r="E51" i="1" s="1"/>
  <c r="Q133" i="1"/>
  <c r="Y133" i="1" s="1"/>
  <c r="H133" i="1"/>
  <c r="R128" i="1"/>
  <c r="S128" i="1" s="1"/>
  <c r="R118" i="1"/>
  <c r="S118" i="1" s="1"/>
  <c r="R112" i="1"/>
  <c r="S112" i="1" s="1"/>
  <c r="R123" i="1"/>
  <c r="S123" i="1" s="1"/>
  <c r="R109" i="1"/>
  <c r="S109" i="1" s="1"/>
  <c r="Q79" i="1"/>
  <c r="Y79" i="1" s="1"/>
  <c r="Q83" i="1"/>
  <c r="Y83" i="1" s="1"/>
  <c r="Q81" i="1"/>
  <c r="Y81" i="1" s="1"/>
  <c r="Q82" i="1"/>
  <c r="Y82" i="1" s="1"/>
  <c r="Q80" i="1"/>
  <c r="Y80" i="1" s="1"/>
  <c r="Q68" i="1"/>
  <c r="Y68" i="1" s="1"/>
  <c r="Q64" i="1"/>
  <c r="Y64" i="1" s="1"/>
  <c r="Q84" i="1"/>
  <c r="Y84" i="1" s="1"/>
  <c r="Q51" i="1"/>
  <c r="Y51" i="1" s="1"/>
  <c r="Q73" i="1"/>
  <c r="Y73" i="1" s="1"/>
  <c r="Q57" i="1"/>
  <c r="Y57" i="1" s="1"/>
  <c r="Q89" i="1"/>
  <c r="Y89" i="1" s="1"/>
  <c r="Q47" i="1"/>
  <c r="Y47" i="1" s="1"/>
  <c r="Q70" i="1"/>
  <c r="Y70" i="1" s="1"/>
  <c r="W18" i="1"/>
  <c r="U19" i="1"/>
  <c r="Q67" i="1"/>
  <c r="Y67" i="1" s="1"/>
  <c r="Q86" i="1"/>
  <c r="Y86" i="1" s="1"/>
  <c r="U28" i="1"/>
  <c r="Q78" i="1"/>
  <c r="Y78" i="1" s="1"/>
  <c r="Q50" i="1"/>
  <c r="Y50" i="1" s="1"/>
  <c r="Q53" i="1"/>
  <c r="Y53" i="1" s="1"/>
  <c r="Q75" i="1"/>
  <c r="Y75" i="1" s="1"/>
  <c r="Q85" i="1"/>
  <c r="Y85" i="1" s="1"/>
  <c r="Q52" i="1"/>
  <c r="Y52" i="1" s="1"/>
  <c r="Q63" i="1"/>
  <c r="Y63" i="1" s="1"/>
  <c r="Q69" i="1"/>
  <c r="Y69" i="1" s="1"/>
  <c r="Q88" i="1"/>
  <c r="Y88" i="1" s="1"/>
  <c r="Q87" i="1"/>
  <c r="Y87" i="1" s="1"/>
  <c r="Q56" i="1"/>
  <c r="Y56" i="1" s="1"/>
  <c r="Q49" i="1"/>
  <c r="Y49" i="1" s="1"/>
  <c r="Q60" i="1"/>
  <c r="Y60" i="1" s="1"/>
  <c r="Q76" i="1"/>
  <c r="Y76" i="1" s="1"/>
  <c r="Q74" i="1"/>
  <c r="Y74" i="1" s="1"/>
  <c r="Q59" i="1"/>
  <c r="Y59" i="1" s="1"/>
  <c r="Q48" i="1"/>
  <c r="Y48" i="1" s="1"/>
  <c r="Q66" i="1"/>
  <c r="Y66" i="1" s="1"/>
  <c r="Q55" i="1"/>
  <c r="Y55" i="1" s="1"/>
  <c r="Q72" i="1"/>
  <c r="Y72" i="1" s="1"/>
  <c r="Q65" i="1"/>
  <c r="Y65" i="1" s="1"/>
  <c r="Q77" i="1"/>
  <c r="Y77" i="1" s="1"/>
  <c r="Q61" i="1"/>
  <c r="Y61" i="1" s="1"/>
  <c r="Q58" i="1"/>
  <c r="Y58" i="1" s="1"/>
  <c r="Q62" i="1"/>
  <c r="Y62" i="1" s="1"/>
  <c r="Q71" i="1"/>
  <c r="Y71" i="1" s="1"/>
  <c r="Q54" i="1"/>
  <c r="Y54" i="1" s="1"/>
  <c r="Q45" i="1"/>
  <c r="Y45" i="1" s="1"/>
  <c r="Q44" i="1"/>
  <c r="Q46" i="1"/>
  <c r="Y46" i="1" s="1"/>
  <c r="Q93" i="1"/>
  <c r="Y93" i="1" s="1"/>
  <c r="Q94" i="1"/>
  <c r="Y94" i="1" s="1"/>
  <c r="Q92" i="1"/>
  <c r="Y92" i="1" s="1"/>
  <c r="Q95" i="1"/>
  <c r="Y95" i="1" s="1"/>
  <c r="Q91" i="1"/>
  <c r="Y91" i="1" s="1"/>
  <c r="Q90" i="1"/>
  <c r="Y90" i="1" s="1"/>
  <c r="Q98" i="1"/>
  <c r="Y98" i="1" s="1"/>
  <c r="Q101" i="1"/>
  <c r="Y101" i="1" s="1"/>
  <c r="Q99" i="1"/>
  <c r="Y99" i="1" s="1"/>
  <c r="Q97" i="1"/>
  <c r="Y97" i="1" s="1"/>
  <c r="Q96" i="1"/>
  <c r="Y96" i="1" s="1"/>
  <c r="Q100" i="1"/>
  <c r="Y100" i="1" s="1"/>
  <c r="Q105" i="1"/>
  <c r="Y105" i="1" s="1"/>
  <c r="Q106" i="1"/>
  <c r="Y106" i="1" s="1"/>
  <c r="Q103" i="1"/>
  <c r="Y103" i="1" s="1"/>
  <c r="Q108" i="1"/>
  <c r="Y108" i="1" s="1"/>
  <c r="Q104" i="1"/>
  <c r="Y104" i="1" s="1"/>
  <c r="Q102" i="1"/>
  <c r="Y102" i="1" s="1"/>
  <c r="Q107" i="1"/>
  <c r="Y107" i="1" s="1"/>
  <c r="R122" i="1"/>
  <c r="S122" i="1" s="1"/>
  <c r="R126" i="1"/>
  <c r="S126" i="1" s="1"/>
  <c r="R113" i="1"/>
  <c r="S113" i="1" s="1"/>
  <c r="R119" i="1"/>
  <c r="S119" i="1" s="1"/>
  <c r="R127" i="1"/>
  <c r="S127" i="1" s="1"/>
  <c r="R130" i="1"/>
  <c r="S130" i="1" s="1"/>
  <c r="R115" i="1"/>
  <c r="S115" i="1" s="1"/>
  <c r="R124" i="1"/>
  <c r="S124" i="1" s="1"/>
  <c r="R117" i="1"/>
  <c r="S117" i="1" s="1"/>
  <c r="R114" i="1"/>
  <c r="S114" i="1" s="1"/>
  <c r="R116" i="1"/>
  <c r="S116" i="1" s="1"/>
  <c r="R131" i="1"/>
  <c r="S131" i="1" s="1"/>
  <c r="R129" i="1"/>
  <c r="S129" i="1" s="1"/>
  <c r="R125" i="1"/>
  <c r="S125" i="1" s="1"/>
  <c r="R120" i="1"/>
  <c r="R111" i="1"/>
  <c r="S111" i="1" s="1"/>
  <c r="R121" i="1"/>
  <c r="S121" i="1" s="1"/>
  <c r="R110" i="1"/>
  <c r="S110" i="1" s="1"/>
  <c r="N47" i="1"/>
  <c r="O47" i="1" s="1"/>
  <c r="M48" i="1"/>
  <c r="D50" i="1"/>
  <c r="G49" i="1"/>
  <c r="F49" i="1"/>
  <c r="J52" i="1"/>
  <c r="I53" i="1"/>
  <c r="T136" i="1"/>
  <c r="A134" i="1"/>
  <c r="Y44" i="1" l="1"/>
  <c r="C45" i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R133" i="1"/>
  <c r="S133" i="1" s="1"/>
  <c r="U20" i="1"/>
  <c r="Q134" i="1"/>
  <c r="Y134" i="1" s="1"/>
  <c r="H134" i="1"/>
  <c r="K52" i="1"/>
  <c r="E52" i="1" s="1"/>
  <c r="U29" i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W43" i="1" s="1"/>
  <c r="X43" i="1" s="1"/>
  <c r="B43" i="1" s="1"/>
  <c r="U21" i="1"/>
  <c r="U22" i="1" s="1"/>
  <c r="U23" i="1" s="1"/>
  <c r="U24" i="1" s="1"/>
  <c r="U25" i="1" s="1"/>
  <c r="U26" i="1" s="1"/>
  <c r="U27" i="1" s="1"/>
  <c r="W19" i="1"/>
  <c r="R107" i="1"/>
  <c r="S107" i="1" s="1"/>
  <c r="R103" i="1"/>
  <c r="S103" i="1" s="1"/>
  <c r="R96" i="1"/>
  <c r="S96" i="1" s="1"/>
  <c r="R98" i="1"/>
  <c r="S98" i="1" s="1"/>
  <c r="R92" i="1"/>
  <c r="S92" i="1" s="1"/>
  <c r="R44" i="1"/>
  <c r="S44" i="1" s="1"/>
  <c r="R71" i="1"/>
  <c r="S71" i="1" s="1"/>
  <c r="R61" i="1"/>
  <c r="S61" i="1" s="1"/>
  <c r="R65" i="1"/>
  <c r="S65" i="1" s="1"/>
  <c r="R55" i="1"/>
  <c r="S55" i="1" s="1"/>
  <c r="R59" i="1"/>
  <c r="S59" i="1" s="1"/>
  <c r="R21" i="1"/>
  <c r="S21" i="1" s="1"/>
  <c r="R87" i="1"/>
  <c r="S87" i="1" s="1"/>
  <c r="R63" i="1"/>
  <c r="S63" i="1" s="1"/>
  <c r="R52" i="1"/>
  <c r="S52" i="1" s="1"/>
  <c r="R26" i="1"/>
  <c r="S26" i="1" s="1"/>
  <c r="R37" i="1"/>
  <c r="S37" i="1" s="1"/>
  <c r="R40" i="1"/>
  <c r="S40" i="1" s="1"/>
  <c r="R16" i="1"/>
  <c r="S16" i="1" s="1"/>
  <c r="R35" i="1"/>
  <c r="S35" i="1" s="1"/>
  <c r="R17" i="1"/>
  <c r="S17" i="1" s="1"/>
  <c r="R57" i="1"/>
  <c r="S57" i="1" s="1"/>
  <c r="R64" i="1"/>
  <c r="S64" i="1" s="1"/>
  <c r="R82" i="1"/>
  <c r="S82" i="1" s="1"/>
  <c r="R102" i="1"/>
  <c r="S102" i="1" s="1"/>
  <c r="R106" i="1"/>
  <c r="S106" i="1" s="1"/>
  <c r="R97" i="1"/>
  <c r="S97" i="1" s="1"/>
  <c r="R90" i="1"/>
  <c r="S90" i="1" s="1"/>
  <c r="R94" i="1"/>
  <c r="S94" i="1" s="1"/>
  <c r="R45" i="1"/>
  <c r="S45" i="1" s="1"/>
  <c r="R39" i="1"/>
  <c r="S39" i="1" s="1"/>
  <c r="R24" i="1"/>
  <c r="S24" i="1" s="1"/>
  <c r="R30" i="1"/>
  <c r="S30" i="1" s="1"/>
  <c r="R74" i="1"/>
  <c r="S74" i="1" s="1"/>
  <c r="R60" i="1"/>
  <c r="S60" i="1" s="1"/>
  <c r="R88" i="1"/>
  <c r="S88" i="1" s="1"/>
  <c r="R22" i="1"/>
  <c r="S22" i="1" s="1"/>
  <c r="R31" i="1"/>
  <c r="S31" i="1" s="1"/>
  <c r="R75" i="1"/>
  <c r="S75" i="1" s="1"/>
  <c r="R38" i="1"/>
  <c r="S38" i="1" s="1"/>
  <c r="R29" i="1"/>
  <c r="S29" i="1" s="1"/>
  <c r="R27" i="1"/>
  <c r="S27" i="1" s="1"/>
  <c r="R14" i="1"/>
  <c r="S14" i="1" s="1"/>
  <c r="R70" i="1"/>
  <c r="S70" i="1" s="1"/>
  <c r="R73" i="1"/>
  <c r="S73" i="1" s="1"/>
  <c r="R33" i="1"/>
  <c r="S33" i="1" s="1"/>
  <c r="R81" i="1"/>
  <c r="S81" i="1" s="1"/>
  <c r="R104" i="1"/>
  <c r="S104" i="1" s="1"/>
  <c r="R105" i="1"/>
  <c r="S105" i="1" s="1"/>
  <c r="R99" i="1"/>
  <c r="S99" i="1" s="1"/>
  <c r="R91" i="1"/>
  <c r="S91" i="1" s="1"/>
  <c r="R93" i="1"/>
  <c r="S93" i="1" s="1"/>
  <c r="R23" i="1"/>
  <c r="S23" i="1" s="1"/>
  <c r="R62" i="1"/>
  <c r="S62" i="1" s="1"/>
  <c r="R77" i="1"/>
  <c r="S77" i="1" s="1"/>
  <c r="R19" i="1"/>
  <c r="S19" i="1" s="1"/>
  <c r="R66" i="1"/>
  <c r="S66" i="1" s="1"/>
  <c r="R76" i="1"/>
  <c r="S76" i="1" s="1"/>
  <c r="R49" i="1"/>
  <c r="S49" i="1" s="1"/>
  <c r="R69" i="1"/>
  <c r="S69" i="1" s="1"/>
  <c r="R25" i="1"/>
  <c r="S25" i="1" s="1"/>
  <c r="R15" i="1"/>
  <c r="S15" i="1" s="1"/>
  <c r="R53" i="1"/>
  <c r="S53" i="1" s="1"/>
  <c r="R50" i="1"/>
  <c r="S50" i="1" s="1"/>
  <c r="Y13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3" i="1"/>
  <c r="S13" i="1" s="1"/>
  <c r="P14" i="1"/>
  <c r="X14" i="1" s="1"/>
  <c r="B14" i="1" s="1"/>
  <c r="R86" i="1"/>
  <c r="S86" i="1" s="1"/>
  <c r="R28" i="1"/>
  <c r="R47" i="1"/>
  <c r="S47" i="1" s="1"/>
  <c r="R51" i="1"/>
  <c r="S51" i="1" s="1"/>
  <c r="R68" i="1"/>
  <c r="S68" i="1" s="1"/>
  <c r="R83" i="1"/>
  <c r="S83" i="1" s="1"/>
  <c r="R108" i="1"/>
  <c r="S108" i="1" s="1"/>
  <c r="R100" i="1"/>
  <c r="S100" i="1" s="1"/>
  <c r="R101" i="1"/>
  <c r="S101" i="1" s="1"/>
  <c r="R95" i="1"/>
  <c r="S95" i="1" s="1"/>
  <c r="R46" i="1"/>
  <c r="S46" i="1" s="1"/>
  <c r="R54" i="1"/>
  <c r="S54" i="1" s="1"/>
  <c r="R58" i="1"/>
  <c r="R32" i="1"/>
  <c r="S32" i="1" s="1"/>
  <c r="R72" i="1"/>
  <c r="S72" i="1" s="1"/>
  <c r="R48" i="1"/>
  <c r="S48" i="1" s="1"/>
  <c r="R20" i="1"/>
  <c r="S20" i="1" s="1"/>
  <c r="R56" i="1"/>
  <c r="S56" i="1" s="1"/>
  <c r="R36" i="1"/>
  <c r="S36" i="1" s="1"/>
  <c r="R85" i="1"/>
  <c r="S85" i="1" s="1"/>
  <c r="R34" i="1"/>
  <c r="S34" i="1" s="1"/>
  <c r="R78" i="1"/>
  <c r="S78" i="1" s="1"/>
  <c r="R41" i="1"/>
  <c r="S41" i="1" s="1"/>
  <c r="R67" i="1"/>
  <c r="S67" i="1" s="1"/>
  <c r="R18" i="1"/>
  <c r="S18" i="1" s="1"/>
  <c r="R89" i="1"/>
  <c r="R84" i="1"/>
  <c r="S84" i="1" s="1"/>
  <c r="R80" i="1"/>
  <c r="S80" i="1" s="1"/>
  <c r="R79" i="1"/>
  <c r="S79" i="1" s="1"/>
  <c r="N48" i="1"/>
  <c r="O48" i="1" s="1"/>
  <c r="M49" i="1"/>
  <c r="J53" i="1"/>
  <c r="I54" i="1"/>
  <c r="G50" i="1"/>
  <c r="F50" i="1"/>
  <c r="D51" i="1"/>
  <c r="G51" i="1" s="1"/>
  <c r="L50" i="1"/>
  <c r="A135" i="1"/>
  <c r="Q135" i="1" s="1"/>
  <c r="Y135" i="1" s="1"/>
  <c r="T137" i="1"/>
  <c r="C135" i="1" l="1"/>
  <c r="C136" i="1" s="1"/>
  <c r="R134" i="1"/>
  <c r="S134" i="1" s="1"/>
  <c r="W42" i="1"/>
  <c r="AA42" i="1"/>
  <c r="K53" i="1"/>
  <c r="E53" i="1" s="1"/>
  <c r="H135" i="1"/>
  <c r="N49" i="1"/>
  <c r="O49" i="1" s="1"/>
  <c r="M50" i="1"/>
  <c r="R135" i="1"/>
  <c r="S135" i="1" s="1"/>
  <c r="L51" i="1"/>
  <c r="D52" i="1"/>
  <c r="G52" i="1" s="1"/>
  <c r="F51" i="1"/>
  <c r="I55" i="1"/>
  <c r="J54" i="1"/>
  <c r="A136" i="1"/>
  <c r="Q136" i="1" s="1"/>
  <c r="Y136" i="1" s="1"/>
  <c r="T138" i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C137" i="1"/>
  <c r="H136" i="1"/>
  <c r="K54" i="1"/>
  <c r="E54" i="1" s="1"/>
  <c r="W20" i="1"/>
  <c r="P15" i="1"/>
  <c r="X15" i="1" s="1"/>
  <c r="B15" i="1" s="1"/>
  <c r="N50" i="1"/>
  <c r="O50" i="1" s="1"/>
  <c r="M51" i="1"/>
  <c r="F52" i="1"/>
  <c r="D53" i="1"/>
  <c r="R136" i="1"/>
  <c r="S136" i="1" s="1"/>
  <c r="I56" i="1"/>
  <c r="J55" i="1"/>
  <c r="L52" i="1"/>
  <c r="T139" i="1"/>
  <c r="A137" i="1"/>
  <c r="Q137" i="1" s="1"/>
  <c r="Y137" i="1" s="1"/>
  <c r="C138" i="1" l="1"/>
  <c r="K55" i="1"/>
  <c r="E55" i="1" s="1"/>
  <c r="H137" i="1"/>
  <c r="W21" i="1"/>
  <c r="P16" i="1"/>
  <c r="X16" i="1" s="1"/>
  <c r="B16" i="1" s="1"/>
  <c r="N51" i="1"/>
  <c r="O51" i="1" s="1"/>
  <c r="M52" i="1"/>
  <c r="F53" i="1"/>
  <c r="G53" i="1"/>
  <c r="R137" i="1"/>
  <c r="S137" i="1" s="1"/>
  <c r="J56" i="1"/>
  <c r="I57" i="1"/>
  <c r="D54" i="1"/>
  <c r="L53" i="1"/>
  <c r="AA137" i="1"/>
  <c r="T140" i="1"/>
  <c r="A138" i="1"/>
  <c r="Q138" i="1" s="1"/>
  <c r="Y138" i="1" s="1"/>
  <c r="C139" i="1" l="1"/>
  <c r="H138" i="1"/>
  <c r="K56" i="1"/>
  <c r="E56" i="1" s="1"/>
  <c r="W22" i="1"/>
  <c r="P17" i="1"/>
  <c r="X17" i="1" s="1"/>
  <c r="B17" i="1" s="1"/>
  <c r="N52" i="1"/>
  <c r="O52" i="1" s="1"/>
  <c r="M53" i="1"/>
  <c r="F54" i="1"/>
  <c r="G54" i="1"/>
  <c r="R138" i="1"/>
  <c r="S138" i="1" s="1"/>
  <c r="J57" i="1"/>
  <c r="I58" i="1"/>
  <c r="D55" i="1"/>
  <c r="L54" i="1"/>
  <c r="A139" i="1"/>
  <c r="Q139" i="1" s="1"/>
  <c r="Y139" i="1" s="1"/>
  <c r="AA138" i="1"/>
  <c r="T141" i="1"/>
  <c r="C140" i="1" l="1"/>
  <c r="K57" i="1"/>
  <c r="E57" i="1" s="1"/>
  <c r="H139" i="1"/>
  <c r="W23" i="1"/>
  <c r="W28" i="1"/>
  <c r="P18" i="1"/>
  <c r="X18" i="1" s="1"/>
  <c r="B18" i="1" s="1"/>
  <c r="F55" i="1"/>
  <c r="N53" i="1"/>
  <c r="O53" i="1" s="1"/>
  <c r="M54" i="1"/>
  <c r="G55" i="1"/>
  <c r="D56" i="1"/>
  <c r="R139" i="1"/>
  <c r="S139" i="1" s="1"/>
  <c r="L55" i="1"/>
  <c r="I59" i="1"/>
  <c r="J58" i="1"/>
  <c r="AA139" i="1"/>
  <c r="T142" i="1"/>
  <c r="A140" i="1"/>
  <c r="Q140" i="1" s="1"/>
  <c r="Y140" i="1" s="1"/>
  <c r="C141" i="1" l="1"/>
  <c r="F56" i="1"/>
  <c r="H140" i="1"/>
  <c r="K58" i="1"/>
  <c r="E58" i="1" s="1"/>
  <c r="W24" i="1"/>
  <c r="W29" i="1"/>
  <c r="P19" i="1"/>
  <c r="X19" i="1" s="1"/>
  <c r="B19" i="1" s="1"/>
  <c r="N54" i="1"/>
  <c r="O54" i="1" s="1"/>
  <c r="M55" i="1"/>
  <c r="L56" i="1"/>
  <c r="G56" i="1"/>
  <c r="R140" i="1"/>
  <c r="S140" i="1" s="1"/>
  <c r="I60" i="1"/>
  <c r="J59" i="1"/>
  <c r="D57" i="1"/>
  <c r="A141" i="1"/>
  <c r="Q141" i="1" s="1"/>
  <c r="Y141" i="1" s="1"/>
  <c r="AA140" i="1"/>
  <c r="T143" i="1"/>
  <c r="C142" i="1" l="1"/>
  <c r="F57" i="1"/>
  <c r="K59" i="1"/>
  <c r="E59" i="1" s="1"/>
  <c r="H141" i="1"/>
  <c r="W25" i="1"/>
  <c r="W30" i="1"/>
  <c r="P20" i="1"/>
  <c r="X20" i="1" s="1"/>
  <c r="B20" i="1" s="1"/>
  <c r="N55" i="1"/>
  <c r="O55" i="1" s="1"/>
  <c r="M56" i="1"/>
  <c r="G57" i="1"/>
  <c r="R141" i="1"/>
  <c r="S141" i="1" s="1"/>
  <c r="J60" i="1"/>
  <c r="I61" i="1"/>
  <c r="D58" i="1"/>
  <c r="L57" i="1"/>
  <c r="T144" i="1"/>
  <c r="AA141" i="1"/>
  <c r="A142" i="1"/>
  <c r="Q142" i="1" s="1"/>
  <c r="Y142" i="1" s="1"/>
  <c r="C143" i="1" l="1"/>
  <c r="F58" i="1"/>
  <c r="H142" i="1"/>
  <c r="K60" i="1"/>
  <c r="E60" i="1" s="1"/>
  <c r="W26" i="1"/>
  <c r="W27" i="1"/>
  <c r="W31" i="1"/>
  <c r="P21" i="1"/>
  <c r="X21" i="1" s="1"/>
  <c r="B21" i="1" s="1"/>
  <c r="N56" i="1"/>
  <c r="O56" i="1" s="1"/>
  <c r="M57" i="1"/>
  <c r="G58" i="1"/>
  <c r="R142" i="1"/>
  <c r="S142" i="1" s="1"/>
  <c r="D59" i="1"/>
  <c r="L58" i="1"/>
  <c r="J61" i="1"/>
  <c r="I62" i="1"/>
  <c r="T145" i="1"/>
  <c r="AA142" i="1"/>
  <c r="A143" i="1"/>
  <c r="Q143" i="1" s="1"/>
  <c r="Y143" i="1" s="1"/>
  <c r="C144" i="1" l="1"/>
  <c r="F59" i="1"/>
  <c r="K61" i="1"/>
  <c r="E61" i="1" s="1"/>
  <c r="H143" i="1"/>
  <c r="W32" i="1"/>
  <c r="P22" i="1"/>
  <c r="X22" i="1" s="1"/>
  <c r="B22" i="1" s="1"/>
  <c r="N57" i="1"/>
  <c r="O57" i="1" s="1"/>
  <c r="M58" i="1"/>
  <c r="R143" i="1"/>
  <c r="S143" i="1" s="1"/>
  <c r="D60" i="1"/>
  <c r="L59" i="1"/>
  <c r="I63" i="1"/>
  <c r="J62" i="1"/>
  <c r="G59" i="1"/>
  <c r="AA143" i="1"/>
  <c r="A144" i="1"/>
  <c r="Q144" i="1" s="1"/>
  <c r="Y144" i="1" s="1"/>
  <c r="T146" i="1"/>
  <c r="C145" i="1" l="1"/>
  <c r="F60" i="1"/>
  <c r="H144" i="1"/>
  <c r="K62" i="1"/>
  <c r="E62" i="1" s="1"/>
  <c r="W33" i="1"/>
  <c r="P23" i="1"/>
  <c r="X23" i="1" s="1"/>
  <c r="B23" i="1" s="1"/>
  <c r="N58" i="1"/>
  <c r="O58" i="1" s="1"/>
  <c r="M59" i="1"/>
  <c r="L60" i="1"/>
  <c r="J63" i="1"/>
  <c r="I64" i="1"/>
  <c r="D61" i="1"/>
  <c r="R144" i="1"/>
  <c r="S144" i="1" s="1"/>
  <c r="G60" i="1"/>
  <c r="T147" i="1"/>
  <c r="AA144" i="1"/>
  <c r="A145" i="1"/>
  <c r="Q145" i="1" s="1"/>
  <c r="Y145" i="1" s="1"/>
  <c r="C146" i="1" l="1"/>
  <c r="F61" i="1"/>
  <c r="H145" i="1"/>
  <c r="K63" i="1"/>
  <c r="E63" i="1" s="1"/>
  <c r="W34" i="1"/>
  <c r="P24" i="1"/>
  <c r="X24" i="1" s="1"/>
  <c r="B24" i="1" s="1"/>
  <c r="N59" i="1"/>
  <c r="O59" i="1" s="1"/>
  <c r="M60" i="1"/>
  <c r="L61" i="1"/>
  <c r="G61" i="1"/>
  <c r="R145" i="1"/>
  <c r="S145" i="1" s="1"/>
  <c r="I65" i="1"/>
  <c r="J64" i="1"/>
  <c r="D62" i="1"/>
  <c r="T148" i="1"/>
  <c r="A146" i="1"/>
  <c r="Q146" i="1" s="1"/>
  <c r="Y146" i="1" s="1"/>
  <c r="AA145" i="1"/>
  <c r="C147" i="1" l="1"/>
  <c r="F62" i="1"/>
  <c r="K64" i="1"/>
  <c r="E64" i="1" s="1"/>
  <c r="H146" i="1"/>
  <c r="W35" i="1"/>
  <c r="P25" i="1"/>
  <c r="X25" i="1" s="1"/>
  <c r="B25" i="1" s="1"/>
  <c r="N60" i="1"/>
  <c r="O60" i="1" s="1"/>
  <c r="M61" i="1"/>
  <c r="L62" i="1"/>
  <c r="G62" i="1"/>
  <c r="R146" i="1"/>
  <c r="S146" i="1" s="1"/>
  <c r="I66" i="1"/>
  <c r="J65" i="1"/>
  <c r="D63" i="1"/>
  <c r="A147" i="1"/>
  <c r="Q147" i="1" s="1"/>
  <c r="Y147" i="1" s="1"/>
  <c r="T149" i="1"/>
  <c r="AA146" i="1"/>
  <c r="C148" i="1" l="1"/>
  <c r="F63" i="1"/>
  <c r="H147" i="1"/>
  <c r="K65" i="1"/>
  <c r="E65" i="1" s="1"/>
  <c r="W36" i="1"/>
  <c r="P26" i="1"/>
  <c r="X26" i="1" s="1"/>
  <c r="B26" i="1" s="1"/>
  <c r="N61" i="1"/>
  <c r="O61" i="1" s="1"/>
  <c r="M62" i="1"/>
  <c r="L63" i="1"/>
  <c r="G63" i="1"/>
  <c r="R147" i="1"/>
  <c r="S147" i="1" s="1"/>
  <c r="I67" i="1"/>
  <c r="J66" i="1"/>
  <c r="D64" i="1"/>
  <c r="T150" i="1"/>
  <c r="AA147" i="1"/>
  <c r="A148" i="1"/>
  <c r="Q148" i="1" s="1"/>
  <c r="Y148" i="1" s="1"/>
  <c r="C149" i="1" l="1"/>
  <c r="F64" i="1"/>
  <c r="K66" i="1"/>
  <c r="E66" i="1" s="1"/>
  <c r="H148" i="1"/>
  <c r="W37" i="1"/>
  <c r="P27" i="1"/>
  <c r="X27" i="1" s="1"/>
  <c r="N62" i="1"/>
  <c r="O62" i="1" s="1"/>
  <c r="M63" i="1"/>
  <c r="L64" i="1"/>
  <c r="G64" i="1"/>
  <c r="I68" i="1"/>
  <c r="J67" i="1"/>
  <c r="R148" i="1"/>
  <c r="S148" i="1" s="1"/>
  <c r="D65" i="1"/>
  <c r="T151" i="1"/>
  <c r="A149" i="1"/>
  <c r="Q149" i="1" s="1"/>
  <c r="Y149" i="1" s="1"/>
  <c r="AA148" i="1"/>
  <c r="C150" i="1" l="1"/>
  <c r="F65" i="1"/>
  <c r="K67" i="1"/>
  <c r="E67" i="1" s="1"/>
  <c r="H149" i="1"/>
  <c r="B27" i="1"/>
  <c r="W38" i="1"/>
  <c r="P28" i="1"/>
  <c r="N63" i="1"/>
  <c r="O63" i="1" s="1"/>
  <c r="M64" i="1"/>
  <c r="G65" i="1"/>
  <c r="D66" i="1"/>
  <c r="J68" i="1"/>
  <c r="I69" i="1"/>
  <c r="R149" i="1"/>
  <c r="S149" i="1" s="1"/>
  <c r="L65" i="1"/>
  <c r="A150" i="1"/>
  <c r="Q150" i="1" s="1"/>
  <c r="Y150" i="1" s="1"/>
  <c r="AA149" i="1"/>
  <c r="T152" i="1"/>
  <c r="C151" i="1" l="1"/>
  <c r="X28" i="1"/>
  <c r="B28" i="1" s="1"/>
  <c r="S28" i="1"/>
  <c r="F66" i="1"/>
  <c r="H150" i="1"/>
  <c r="K68" i="1"/>
  <c r="E68" i="1" s="1"/>
  <c r="W39" i="1"/>
  <c r="P29" i="1"/>
  <c r="X29" i="1" s="1"/>
  <c r="B29" i="1" s="1"/>
  <c r="N64" i="1"/>
  <c r="O64" i="1" s="1"/>
  <c r="M65" i="1"/>
  <c r="L66" i="1"/>
  <c r="R150" i="1"/>
  <c r="S150" i="1" s="1"/>
  <c r="J69" i="1"/>
  <c r="I70" i="1"/>
  <c r="G66" i="1"/>
  <c r="D67" i="1"/>
  <c r="A151" i="1"/>
  <c r="Q151" i="1" s="1"/>
  <c r="Y151" i="1" s="1"/>
  <c r="AA150" i="1"/>
  <c r="T153" i="1"/>
  <c r="C152" i="1" l="1"/>
  <c r="F67" i="1"/>
  <c r="K69" i="1"/>
  <c r="E69" i="1" s="1"/>
  <c r="H151" i="1"/>
  <c r="W40" i="1"/>
  <c r="P30" i="1"/>
  <c r="X30" i="1" s="1"/>
  <c r="B30" i="1" s="1"/>
  <c r="N65" i="1"/>
  <c r="O65" i="1" s="1"/>
  <c r="M66" i="1"/>
  <c r="R151" i="1"/>
  <c r="S151" i="1" s="1"/>
  <c r="D68" i="1"/>
  <c r="L67" i="1"/>
  <c r="G67" i="1"/>
  <c r="I71" i="1"/>
  <c r="J70" i="1"/>
  <c r="T154" i="1"/>
  <c r="A152" i="1"/>
  <c r="Q152" i="1" s="1"/>
  <c r="Y152" i="1" s="1"/>
  <c r="AA151" i="1"/>
  <c r="C153" i="1" l="1"/>
  <c r="F68" i="1"/>
  <c r="H152" i="1"/>
  <c r="K70" i="1"/>
  <c r="E70" i="1" s="1"/>
  <c r="W41" i="1"/>
  <c r="P31" i="1"/>
  <c r="X31" i="1" s="1"/>
  <c r="B31" i="1" s="1"/>
  <c r="N66" i="1"/>
  <c r="O66" i="1" s="1"/>
  <c r="M67" i="1"/>
  <c r="D69" i="1"/>
  <c r="R152" i="1"/>
  <c r="J71" i="1"/>
  <c r="I72" i="1"/>
  <c r="L68" i="1"/>
  <c r="G68" i="1"/>
  <c r="A153" i="1"/>
  <c r="Q153" i="1" s="1"/>
  <c r="Y153" i="1" s="1"/>
  <c r="T155" i="1"/>
  <c r="AA152" i="1"/>
  <c r="C154" i="1" l="1"/>
  <c r="F69" i="1"/>
  <c r="K71" i="1"/>
  <c r="E71" i="1" s="1"/>
  <c r="H153" i="1"/>
  <c r="P32" i="1"/>
  <c r="X32" i="1" s="1"/>
  <c r="B32" i="1" s="1"/>
  <c r="N67" i="1"/>
  <c r="O67" i="1" s="1"/>
  <c r="M68" i="1"/>
  <c r="L69" i="1"/>
  <c r="G69" i="1"/>
  <c r="J72" i="1"/>
  <c r="I73" i="1"/>
  <c r="R153" i="1"/>
  <c r="S153" i="1" s="1"/>
  <c r="D70" i="1"/>
  <c r="T156" i="1"/>
  <c r="A154" i="1"/>
  <c r="Q154" i="1" s="1"/>
  <c r="Y154" i="1" s="1"/>
  <c r="AA153" i="1"/>
  <c r="C155" i="1" l="1"/>
  <c r="F70" i="1"/>
  <c r="K72" i="1"/>
  <c r="E72" i="1" s="1"/>
  <c r="H154" i="1"/>
  <c r="U44" i="1"/>
  <c r="P33" i="1"/>
  <c r="X33" i="1" s="1"/>
  <c r="B33" i="1" s="1"/>
  <c r="N68" i="1"/>
  <c r="O68" i="1" s="1"/>
  <c r="M69" i="1"/>
  <c r="L70" i="1"/>
  <c r="G70" i="1"/>
  <c r="R154" i="1"/>
  <c r="S154" i="1" s="1"/>
  <c r="J73" i="1"/>
  <c r="I74" i="1"/>
  <c r="D71" i="1"/>
  <c r="AA154" i="1"/>
  <c r="A155" i="1"/>
  <c r="Q155" i="1" s="1"/>
  <c r="Y155" i="1" s="1"/>
  <c r="T157" i="1"/>
  <c r="C156" i="1" l="1"/>
  <c r="F71" i="1"/>
  <c r="H155" i="1"/>
  <c r="K73" i="1"/>
  <c r="E73" i="1" s="1"/>
  <c r="W44" i="1"/>
  <c r="U45" i="1"/>
  <c r="P34" i="1"/>
  <c r="X34" i="1" s="1"/>
  <c r="B34" i="1" s="1"/>
  <c r="N69" i="1"/>
  <c r="O69" i="1" s="1"/>
  <c r="M70" i="1"/>
  <c r="G71" i="1"/>
  <c r="D72" i="1"/>
  <c r="R155" i="1"/>
  <c r="S155" i="1" s="1"/>
  <c r="L71" i="1"/>
  <c r="J74" i="1"/>
  <c r="I75" i="1"/>
  <c r="T158" i="1"/>
  <c r="AA155" i="1"/>
  <c r="A156" i="1"/>
  <c r="Q156" i="1" s="1"/>
  <c r="Y156" i="1" s="1"/>
  <c r="C157" i="1" l="1"/>
  <c r="F72" i="1"/>
  <c r="K74" i="1"/>
  <c r="E74" i="1" s="1"/>
  <c r="H156" i="1"/>
  <c r="W45" i="1"/>
  <c r="U46" i="1"/>
  <c r="P35" i="1"/>
  <c r="X35" i="1" s="1"/>
  <c r="B35" i="1" s="1"/>
  <c r="N70" i="1"/>
  <c r="O70" i="1" s="1"/>
  <c r="M71" i="1"/>
  <c r="L72" i="1"/>
  <c r="G72" i="1"/>
  <c r="R156" i="1"/>
  <c r="S156" i="1" s="1"/>
  <c r="J75" i="1"/>
  <c r="K75" i="1" s="1"/>
  <c r="I76" i="1"/>
  <c r="D73" i="1"/>
  <c r="AA156" i="1"/>
  <c r="A157" i="1"/>
  <c r="Q157" i="1" s="1"/>
  <c r="Y157" i="1" s="1"/>
  <c r="T159" i="1"/>
  <c r="C158" i="1" l="1"/>
  <c r="E75" i="1"/>
  <c r="F73" i="1"/>
  <c r="H157" i="1"/>
  <c r="W46" i="1"/>
  <c r="U47" i="1"/>
  <c r="P36" i="1"/>
  <c r="X36" i="1" s="1"/>
  <c r="B36" i="1" s="1"/>
  <c r="N71" i="1"/>
  <c r="O71" i="1" s="1"/>
  <c r="M72" i="1"/>
  <c r="R157" i="1"/>
  <c r="S157" i="1" s="1"/>
  <c r="D74" i="1"/>
  <c r="L73" i="1"/>
  <c r="G73" i="1"/>
  <c r="I77" i="1"/>
  <c r="J76" i="1"/>
  <c r="K76" i="1" s="1"/>
  <c r="E76" i="1" s="1"/>
  <c r="AA157" i="1"/>
  <c r="T160" i="1"/>
  <c r="A158" i="1"/>
  <c r="Q158" i="1" s="1"/>
  <c r="Y158" i="1" s="1"/>
  <c r="C159" i="1" l="1"/>
  <c r="F74" i="1"/>
  <c r="H158" i="1"/>
  <c r="W47" i="1"/>
  <c r="U48" i="1"/>
  <c r="P37" i="1"/>
  <c r="X37" i="1" s="1"/>
  <c r="B37" i="1" s="1"/>
  <c r="N72" i="1"/>
  <c r="O72" i="1" s="1"/>
  <c r="M73" i="1"/>
  <c r="G74" i="1"/>
  <c r="D75" i="1"/>
  <c r="R158" i="1"/>
  <c r="S158" i="1" s="1"/>
  <c r="J77" i="1"/>
  <c r="K77" i="1" s="1"/>
  <c r="E77" i="1" s="1"/>
  <c r="I78" i="1"/>
  <c r="L74" i="1"/>
  <c r="T161" i="1"/>
  <c r="AA158" i="1"/>
  <c r="A159" i="1"/>
  <c r="Q159" i="1" s="1"/>
  <c r="Y159" i="1" s="1"/>
  <c r="C160" i="1" l="1"/>
  <c r="F75" i="1"/>
  <c r="H159" i="1"/>
  <c r="W48" i="1"/>
  <c r="U49" i="1"/>
  <c r="P38" i="1"/>
  <c r="X38" i="1" s="1"/>
  <c r="B38" i="1" s="1"/>
  <c r="N73" i="1"/>
  <c r="O73" i="1" s="1"/>
  <c r="M74" i="1"/>
  <c r="G75" i="1"/>
  <c r="R159" i="1"/>
  <c r="S159" i="1" s="1"/>
  <c r="J78" i="1"/>
  <c r="K78" i="1" s="1"/>
  <c r="E78" i="1" s="1"/>
  <c r="I79" i="1"/>
  <c r="L75" i="1"/>
  <c r="D76" i="1"/>
  <c r="F76" i="1" s="1"/>
  <c r="A160" i="1"/>
  <c r="Q160" i="1" s="1"/>
  <c r="Y160" i="1" s="1"/>
  <c r="AA159" i="1"/>
  <c r="T162" i="1"/>
  <c r="C161" i="1" l="1"/>
  <c r="H160" i="1"/>
  <c r="W49" i="1"/>
  <c r="U50" i="1"/>
  <c r="P39" i="1"/>
  <c r="X39" i="1" s="1"/>
  <c r="B39" i="1" s="1"/>
  <c r="N74" i="1"/>
  <c r="O74" i="1" s="1"/>
  <c r="M75" i="1"/>
  <c r="G76" i="1"/>
  <c r="L76" i="1"/>
  <c r="R160" i="1"/>
  <c r="S160" i="1" s="1"/>
  <c r="I80" i="1"/>
  <c r="J79" i="1"/>
  <c r="K79" i="1" s="1"/>
  <c r="E79" i="1" s="1"/>
  <c r="D77" i="1"/>
  <c r="F77" i="1" s="1"/>
  <c r="A161" i="1"/>
  <c r="Q161" i="1" s="1"/>
  <c r="Y161" i="1" s="1"/>
  <c r="T163" i="1"/>
  <c r="AA160" i="1"/>
  <c r="C162" i="1" l="1"/>
  <c r="H161" i="1"/>
  <c r="W50" i="1"/>
  <c r="U51" i="1"/>
  <c r="P40" i="1"/>
  <c r="X40" i="1" s="1"/>
  <c r="B40" i="1" s="1"/>
  <c r="N75" i="1"/>
  <c r="M76" i="1"/>
  <c r="M77" i="1" s="1"/>
  <c r="D78" i="1"/>
  <c r="F78" i="1" s="1"/>
  <c r="J80" i="1"/>
  <c r="K80" i="1" s="1"/>
  <c r="E80" i="1" s="1"/>
  <c r="I81" i="1"/>
  <c r="L77" i="1"/>
  <c r="R161" i="1"/>
  <c r="S161" i="1" s="1"/>
  <c r="G77" i="1"/>
  <c r="AA161" i="1"/>
  <c r="A162" i="1"/>
  <c r="T164" i="1"/>
  <c r="P42" i="1" l="1"/>
  <c r="Q162" i="1"/>
  <c r="C163" i="1" s="1"/>
  <c r="H162" i="1"/>
  <c r="W51" i="1"/>
  <c r="U52" i="1"/>
  <c r="P41" i="1"/>
  <c r="X41" i="1" s="1"/>
  <c r="B41" i="1" s="1"/>
  <c r="N76" i="1"/>
  <c r="O76" i="1" s="1"/>
  <c r="O75" i="1"/>
  <c r="L78" i="1"/>
  <c r="J81" i="1"/>
  <c r="K81" i="1" s="1"/>
  <c r="E81" i="1" s="1"/>
  <c r="I82" i="1"/>
  <c r="G78" i="1"/>
  <c r="M78" i="1"/>
  <c r="D79" i="1"/>
  <c r="F79" i="1" s="1"/>
  <c r="T165" i="1"/>
  <c r="AA162" i="1"/>
  <c r="A163" i="1"/>
  <c r="Q163" i="1" s="1"/>
  <c r="Y163" i="1" s="1"/>
  <c r="C164" i="1" l="1"/>
  <c r="R162" i="1"/>
  <c r="S162" i="1" s="1"/>
  <c r="Y162" i="1"/>
  <c r="X42" i="1"/>
  <c r="B42" i="1" s="1"/>
  <c r="H163" i="1"/>
  <c r="W52" i="1"/>
  <c r="U53" i="1"/>
  <c r="W53" i="1" s="1"/>
  <c r="N77" i="1"/>
  <c r="O77" i="1" s="1"/>
  <c r="G79" i="1"/>
  <c r="D80" i="1"/>
  <c r="F80" i="1" s="1"/>
  <c r="R163" i="1"/>
  <c r="S163" i="1" s="1"/>
  <c r="L79" i="1"/>
  <c r="M79" i="1"/>
  <c r="M80" i="1" s="1"/>
  <c r="M81" i="1" s="1"/>
  <c r="M82" i="1" s="1"/>
  <c r="J82" i="1"/>
  <c r="K82" i="1" s="1"/>
  <c r="E82" i="1" s="1"/>
  <c r="I83" i="1"/>
  <c r="A164" i="1"/>
  <c r="Q164" i="1" s="1"/>
  <c r="Y164" i="1" s="1"/>
  <c r="AA163" i="1"/>
  <c r="T166" i="1"/>
  <c r="C165" i="1" l="1"/>
  <c r="H164" i="1"/>
  <c r="N78" i="1"/>
  <c r="O78" i="1" s="1"/>
  <c r="U54" i="1"/>
  <c r="L80" i="1"/>
  <c r="J83" i="1"/>
  <c r="K83" i="1" s="1"/>
  <c r="E83" i="1" s="1"/>
  <c r="M83" i="1"/>
  <c r="I84" i="1"/>
  <c r="G80" i="1"/>
  <c r="R164" i="1"/>
  <c r="S164" i="1" s="1"/>
  <c r="D81" i="1"/>
  <c r="F81" i="1" s="1"/>
  <c r="A165" i="1"/>
  <c r="Q165" i="1" s="1"/>
  <c r="Y165" i="1" s="1"/>
  <c r="T167" i="1"/>
  <c r="AA164" i="1"/>
  <c r="C166" i="1" l="1"/>
  <c r="N79" i="1"/>
  <c r="N80" i="1" s="1"/>
  <c r="N81" i="1" s="1"/>
  <c r="N82" i="1" s="1"/>
  <c r="N83" i="1" s="1"/>
  <c r="H165" i="1"/>
  <c r="W54" i="1"/>
  <c r="U55" i="1"/>
  <c r="P44" i="1"/>
  <c r="X44" i="1" s="1"/>
  <c r="B44" i="1" s="1"/>
  <c r="G81" i="1"/>
  <c r="R165" i="1"/>
  <c r="S165" i="1" s="1"/>
  <c r="D82" i="1"/>
  <c r="F82" i="1" s="1"/>
  <c r="J84" i="1"/>
  <c r="K84" i="1" s="1"/>
  <c r="E84" i="1" s="1"/>
  <c r="M84" i="1"/>
  <c r="I85" i="1"/>
  <c r="L81" i="1"/>
  <c r="A166" i="1"/>
  <c r="Q166" i="1" s="1"/>
  <c r="Y166" i="1" s="1"/>
  <c r="T168" i="1"/>
  <c r="AA165" i="1"/>
  <c r="C167" i="1" l="1"/>
  <c r="O81" i="1"/>
  <c r="O80" i="1"/>
  <c r="O79" i="1"/>
  <c r="H166" i="1"/>
  <c r="W55" i="1"/>
  <c r="U56" i="1"/>
  <c r="P45" i="1"/>
  <c r="X45" i="1" s="1"/>
  <c r="R166" i="1"/>
  <c r="S166" i="1" s="1"/>
  <c r="D83" i="1"/>
  <c r="F83" i="1" s="1"/>
  <c r="M85" i="1"/>
  <c r="J85" i="1"/>
  <c r="K85" i="1" s="1"/>
  <c r="E85" i="1" s="1"/>
  <c r="I86" i="1"/>
  <c r="L82" i="1"/>
  <c r="O82" i="1" s="1"/>
  <c r="N84" i="1"/>
  <c r="G82" i="1"/>
  <c r="T169" i="1"/>
  <c r="AA166" i="1"/>
  <c r="A167" i="1"/>
  <c r="Q167" i="1" s="1"/>
  <c r="Y167" i="1" s="1"/>
  <c r="C168" i="1" l="1"/>
  <c r="H167" i="1"/>
  <c r="W56" i="1"/>
  <c r="U57" i="1"/>
  <c r="B45" i="1"/>
  <c r="P46" i="1"/>
  <c r="X46" i="1" s="1"/>
  <c r="B46" i="1" s="1"/>
  <c r="N85" i="1"/>
  <c r="D84" i="1"/>
  <c r="F84" i="1" s="1"/>
  <c r="R167" i="1"/>
  <c r="S167" i="1" s="1"/>
  <c r="L83" i="1"/>
  <c r="O83" i="1" s="1"/>
  <c r="I87" i="1"/>
  <c r="J86" i="1"/>
  <c r="K86" i="1" s="1"/>
  <c r="E86" i="1" s="1"/>
  <c r="M86" i="1"/>
  <c r="G83" i="1"/>
  <c r="AA167" i="1"/>
  <c r="A168" i="1"/>
  <c r="Q168" i="1" s="1"/>
  <c r="Y168" i="1" s="1"/>
  <c r="T170" i="1"/>
  <c r="C169" i="1" l="1"/>
  <c r="H168" i="1"/>
  <c r="W57" i="1"/>
  <c r="U58" i="1"/>
  <c r="P47" i="1"/>
  <c r="X47" i="1" s="1"/>
  <c r="B47" i="1" s="1"/>
  <c r="N86" i="1"/>
  <c r="G84" i="1"/>
  <c r="D85" i="1"/>
  <c r="F85" i="1" s="1"/>
  <c r="R168" i="1"/>
  <c r="S168" i="1" s="1"/>
  <c r="M87" i="1"/>
  <c r="I88" i="1"/>
  <c r="J87" i="1"/>
  <c r="K87" i="1" s="1"/>
  <c r="E87" i="1" s="1"/>
  <c r="L84" i="1"/>
  <c r="O84" i="1" s="1"/>
  <c r="T171" i="1"/>
  <c r="A169" i="1"/>
  <c r="Q169" i="1" s="1"/>
  <c r="Y169" i="1" s="1"/>
  <c r="AA168" i="1"/>
  <c r="C170" i="1" l="1"/>
  <c r="H169" i="1"/>
  <c r="N87" i="1"/>
  <c r="W58" i="1"/>
  <c r="U59" i="1"/>
  <c r="P48" i="1"/>
  <c r="X48" i="1" s="1"/>
  <c r="B48" i="1" s="1"/>
  <c r="L85" i="1"/>
  <c r="O85" i="1" s="1"/>
  <c r="R169" i="1"/>
  <c r="S169" i="1" s="1"/>
  <c r="G85" i="1"/>
  <c r="J88" i="1"/>
  <c r="K88" i="1" s="1"/>
  <c r="E88" i="1" s="1"/>
  <c r="M88" i="1"/>
  <c r="I89" i="1"/>
  <c r="D86" i="1"/>
  <c r="F86" i="1" s="1"/>
  <c r="AA169" i="1"/>
  <c r="A170" i="1"/>
  <c r="Q170" i="1" s="1"/>
  <c r="Y170" i="1" s="1"/>
  <c r="T172" i="1"/>
  <c r="C171" i="1" l="1"/>
  <c r="H170" i="1"/>
  <c r="N88" i="1"/>
  <c r="W59" i="1"/>
  <c r="U60" i="1"/>
  <c r="P49" i="1"/>
  <c r="X49" i="1" s="1"/>
  <c r="B49" i="1" s="1"/>
  <c r="D87" i="1"/>
  <c r="F87" i="1" s="1"/>
  <c r="L86" i="1"/>
  <c r="O86" i="1" s="1"/>
  <c r="M89" i="1"/>
  <c r="I90" i="1"/>
  <c r="J89" i="1"/>
  <c r="K89" i="1" s="1"/>
  <c r="E89" i="1" s="1"/>
  <c r="R170" i="1"/>
  <c r="S170" i="1" s="1"/>
  <c r="G86" i="1"/>
  <c r="T173" i="1"/>
  <c r="AA170" i="1"/>
  <c r="A171" i="1"/>
  <c r="Q171" i="1" s="1"/>
  <c r="Y171" i="1" s="1"/>
  <c r="C172" i="1" l="1"/>
  <c r="N89" i="1"/>
  <c r="H171" i="1"/>
  <c r="W60" i="1"/>
  <c r="U61" i="1"/>
  <c r="P50" i="1"/>
  <c r="X50" i="1" s="1"/>
  <c r="B50" i="1" s="1"/>
  <c r="G87" i="1"/>
  <c r="L87" i="1"/>
  <c r="O87" i="1" s="1"/>
  <c r="M90" i="1"/>
  <c r="I91" i="1"/>
  <c r="J90" i="1"/>
  <c r="K90" i="1" s="1"/>
  <c r="E90" i="1" s="1"/>
  <c r="R171" i="1"/>
  <c r="S171" i="1" s="1"/>
  <c r="D88" i="1"/>
  <c r="F88" i="1" s="1"/>
  <c r="AA171" i="1"/>
  <c r="A172" i="1"/>
  <c r="Q172" i="1" s="1"/>
  <c r="Y172" i="1" s="1"/>
  <c r="T174" i="1"/>
  <c r="C173" i="1" l="1"/>
  <c r="N90" i="1"/>
  <c r="H172" i="1"/>
  <c r="W61" i="1"/>
  <c r="U62" i="1"/>
  <c r="P51" i="1"/>
  <c r="X51" i="1" s="1"/>
  <c r="B51" i="1" s="1"/>
  <c r="G88" i="1"/>
  <c r="D89" i="1"/>
  <c r="F89" i="1" s="1"/>
  <c r="M91" i="1"/>
  <c r="J91" i="1"/>
  <c r="K91" i="1" s="1"/>
  <c r="E91" i="1" s="1"/>
  <c r="I92" i="1"/>
  <c r="R172" i="1"/>
  <c r="S172" i="1" s="1"/>
  <c r="L88" i="1"/>
  <c r="O88" i="1" s="1"/>
  <c r="T175" i="1"/>
  <c r="A173" i="1"/>
  <c r="Q173" i="1" s="1"/>
  <c r="Y173" i="1" s="1"/>
  <c r="AA172" i="1"/>
  <c r="C174" i="1" l="1"/>
  <c r="N91" i="1"/>
  <c r="H173" i="1"/>
  <c r="U63" i="1"/>
  <c r="W62" i="1"/>
  <c r="P52" i="1"/>
  <c r="X52" i="1" s="1"/>
  <c r="B52" i="1" s="1"/>
  <c r="G89" i="1"/>
  <c r="L89" i="1"/>
  <c r="O89" i="1" s="1"/>
  <c r="R173" i="1"/>
  <c r="S173" i="1" s="1"/>
  <c r="J92" i="1"/>
  <c r="K92" i="1" s="1"/>
  <c r="E92" i="1" s="1"/>
  <c r="I93" i="1"/>
  <c r="M92" i="1"/>
  <c r="D90" i="1"/>
  <c r="F90" i="1" s="1"/>
  <c r="T176" i="1"/>
  <c r="AA173" i="1"/>
  <c r="A174" i="1"/>
  <c r="Q174" i="1" s="1"/>
  <c r="Y174" i="1" s="1"/>
  <c r="C175" i="1" l="1"/>
  <c r="N92" i="1"/>
  <c r="H174" i="1"/>
  <c r="W63" i="1"/>
  <c r="U64" i="1"/>
  <c r="P53" i="1"/>
  <c r="X53" i="1" s="1"/>
  <c r="B53" i="1" s="1"/>
  <c r="G90" i="1"/>
  <c r="D91" i="1"/>
  <c r="F91" i="1" s="1"/>
  <c r="R174" i="1"/>
  <c r="S174" i="1" s="1"/>
  <c r="M93" i="1"/>
  <c r="J93" i="1"/>
  <c r="K93" i="1" s="1"/>
  <c r="E93" i="1" s="1"/>
  <c r="I94" i="1"/>
  <c r="L90" i="1"/>
  <c r="O90" i="1" s="1"/>
  <c r="A175" i="1"/>
  <c r="Q175" i="1" s="1"/>
  <c r="Y175" i="1" s="1"/>
  <c r="T177" i="1"/>
  <c r="AA174" i="1"/>
  <c r="C176" i="1" l="1"/>
  <c r="N93" i="1"/>
  <c r="H175" i="1"/>
  <c r="W64" i="1"/>
  <c r="U65" i="1"/>
  <c r="P54" i="1"/>
  <c r="X54" i="1" s="1"/>
  <c r="B54" i="1" s="1"/>
  <c r="G91" i="1"/>
  <c r="L91" i="1"/>
  <c r="O91" i="1" s="1"/>
  <c r="R175" i="1"/>
  <c r="S175" i="1" s="1"/>
  <c r="M94" i="1"/>
  <c r="J94" i="1"/>
  <c r="K94" i="1" s="1"/>
  <c r="E94" i="1" s="1"/>
  <c r="I95" i="1"/>
  <c r="D92" i="1"/>
  <c r="F92" i="1" s="1"/>
  <c r="T178" i="1"/>
  <c r="AA175" i="1"/>
  <c r="A176" i="1"/>
  <c r="Q176" i="1" s="1"/>
  <c r="Y176" i="1" s="1"/>
  <c r="C177" i="1" l="1"/>
  <c r="N94" i="1"/>
  <c r="H176" i="1"/>
  <c r="W65" i="1"/>
  <c r="U66" i="1"/>
  <c r="P55" i="1"/>
  <c r="X55" i="1" s="1"/>
  <c r="B55" i="1" s="1"/>
  <c r="G92" i="1"/>
  <c r="R176" i="1"/>
  <c r="S176" i="1" s="1"/>
  <c r="D93" i="1"/>
  <c r="F93" i="1" s="1"/>
  <c r="L92" i="1"/>
  <c r="O92" i="1" s="1"/>
  <c r="J95" i="1"/>
  <c r="K95" i="1" s="1"/>
  <c r="E95" i="1" s="1"/>
  <c r="M95" i="1"/>
  <c r="I96" i="1"/>
  <c r="AA176" i="1"/>
  <c r="A177" i="1"/>
  <c r="Q177" i="1" s="1"/>
  <c r="Y177" i="1" s="1"/>
  <c r="T179" i="1"/>
  <c r="C178" i="1" l="1"/>
  <c r="N95" i="1"/>
  <c r="H177" i="1"/>
  <c r="W66" i="1"/>
  <c r="U67" i="1"/>
  <c r="P56" i="1"/>
  <c r="X56" i="1" s="1"/>
  <c r="B56" i="1" s="1"/>
  <c r="R177" i="1"/>
  <c r="S177" i="1" s="1"/>
  <c r="D94" i="1"/>
  <c r="F94" i="1" s="1"/>
  <c r="I97" i="1"/>
  <c r="M96" i="1"/>
  <c r="J96" i="1"/>
  <c r="K96" i="1" s="1"/>
  <c r="E96" i="1" s="1"/>
  <c r="L93" i="1"/>
  <c r="O93" i="1" s="1"/>
  <c r="G93" i="1"/>
  <c r="AA177" i="1"/>
  <c r="T180" i="1"/>
  <c r="A178" i="1"/>
  <c r="Q178" i="1" s="1"/>
  <c r="Y178" i="1" s="1"/>
  <c r="C179" i="1" l="1"/>
  <c r="N96" i="1"/>
  <c r="H178" i="1"/>
  <c r="W67" i="1"/>
  <c r="U68" i="1"/>
  <c r="P57" i="1"/>
  <c r="X57" i="1" s="1"/>
  <c r="R178" i="1"/>
  <c r="S178" i="1" s="1"/>
  <c r="J97" i="1"/>
  <c r="K97" i="1" s="1"/>
  <c r="E97" i="1" s="1"/>
  <c r="I98" i="1"/>
  <c r="M97" i="1"/>
  <c r="D95" i="1"/>
  <c r="F95" i="1" s="1"/>
  <c r="L94" i="1"/>
  <c r="O94" i="1" s="1"/>
  <c r="G94" i="1"/>
  <c r="AA178" i="1"/>
  <c r="A179" i="1"/>
  <c r="Q179" i="1" s="1"/>
  <c r="Y179" i="1" s="1"/>
  <c r="T181" i="1"/>
  <c r="C180" i="1" l="1"/>
  <c r="N97" i="1"/>
  <c r="H179" i="1"/>
  <c r="B57" i="1"/>
  <c r="W68" i="1"/>
  <c r="U69" i="1"/>
  <c r="P58" i="1"/>
  <c r="G95" i="1"/>
  <c r="I99" i="1"/>
  <c r="J98" i="1"/>
  <c r="K98" i="1" s="1"/>
  <c r="E98" i="1" s="1"/>
  <c r="M98" i="1"/>
  <c r="D96" i="1"/>
  <c r="F96" i="1" s="1"/>
  <c r="R179" i="1"/>
  <c r="S179" i="1" s="1"/>
  <c r="L95" i="1"/>
  <c r="O95" i="1" s="1"/>
  <c r="AA179" i="1"/>
  <c r="T182" i="1"/>
  <c r="A180" i="1"/>
  <c r="Q180" i="1" s="1"/>
  <c r="Y180" i="1" s="1"/>
  <c r="C181" i="1" l="1"/>
  <c r="X58" i="1"/>
  <c r="B58" i="1" s="1"/>
  <c r="S58" i="1"/>
  <c r="N98" i="1"/>
  <c r="H180" i="1"/>
  <c r="W69" i="1"/>
  <c r="U70" i="1"/>
  <c r="P59" i="1"/>
  <c r="X59" i="1" s="1"/>
  <c r="L96" i="1"/>
  <c r="O96" i="1" s="1"/>
  <c r="G96" i="1"/>
  <c r="R180" i="1"/>
  <c r="S180" i="1" s="1"/>
  <c r="D97" i="1"/>
  <c r="F97" i="1" s="1"/>
  <c r="J99" i="1"/>
  <c r="K99" i="1" s="1"/>
  <c r="E99" i="1" s="1"/>
  <c r="M99" i="1"/>
  <c r="I100" i="1"/>
  <c r="T183" i="1"/>
  <c r="AA180" i="1"/>
  <c r="A181" i="1"/>
  <c r="Q181" i="1" s="1"/>
  <c r="Y181" i="1" s="1"/>
  <c r="C182" i="1" l="1"/>
  <c r="N99" i="1"/>
  <c r="H181" i="1"/>
  <c r="W70" i="1"/>
  <c r="U71" i="1"/>
  <c r="B59" i="1"/>
  <c r="P60" i="1"/>
  <c r="X60" i="1" s="1"/>
  <c r="B60" i="1" s="1"/>
  <c r="D98" i="1"/>
  <c r="F98" i="1" s="1"/>
  <c r="L97" i="1"/>
  <c r="O97" i="1" s="1"/>
  <c r="R181" i="1"/>
  <c r="M100" i="1"/>
  <c r="I101" i="1"/>
  <c r="J100" i="1"/>
  <c r="K100" i="1" s="1"/>
  <c r="E100" i="1" s="1"/>
  <c r="G97" i="1"/>
  <c r="A182" i="1"/>
  <c r="Q182" i="1" s="1"/>
  <c r="Y182" i="1" s="1"/>
  <c r="AA181" i="1"/>
  <c r="T184" i="1"/>
  <c r="C183" i="1" l="1"/>
  <c r="N100" i="1"/>
  <c r="H182" i="1"/>
  <c r="W71" i="1"/>
  <c r="U72" i="1"/>
  <c r="P61" i="1"/>
  <c r="X61" i="1" s="1"/>
  <c r="B61" i="1" s="1"/>
  <c r="L98" i="1"/>
  <c r="O98" i="1" s="1"/>
  <c r="G98" i="1"/>
  <c r="R182" i="1"/>
  <c r="S182" i="1" s="1"/>
  <c r="J101" i="1"/>
  <c r="K101" i="1" s="1"/>
  <c r="E101" i="1" s="1"/>
  <c r="M101" i="1"/>
  <c r="I102" i="1"/>
  <c r="D99" i="1"/>
  <c r="F99" i="1" s="1"/>
  <c r="T185" i="1"/>
  <c r="A183" i="1"/>
  <c r="Q183" i="1" s="1"/>
  <c r="Y183" i="1" s="1"/>
  <c r="AA182" i="1"/>
  <c r="C184" i="1" l="1"/>
  <c r="N101" i="1"/>
  <c r="H183" i="1"/>
  <c r="W72" i="1"/>
  <c r="U73" i="1"/>
  <c r="P62" i="1"/>
  <c r="X62" i="1" s="1"/>
  <c r="B62" i="1" s="1"/>
  <c r="G99" i="1"/>
  <c r="D100" i="1"/>
  <c r="F100" i="1" s="1"/>
  <c r="R183" i="1"/>
  <c r="S183" i="1" s="1"/>
  <c r="L99" i="1"/>
  <c r="O99" i="1" s="1"/>
  <c r="J102" i="1"/>
  <c r="K102" i="1" s="1"/>
  <c r="E102" i="1" s="1"/>
  <c r="I103" i="1"/>
  <c r="A184" i="1"/>
  <c r="Q184" i="1" s="1"/>
  <c r="Y184" i="1" s="1"/>
  <c r="AA183" i="1"/>
  <c r="T186" i="1"/>
  <c r="C185" i="1" l="1"/>
  <c r="H184" i="1"/>
  <c r="W73" i="1"/>
  <c r="U74" i="1"/>
  <c r="P63" i="1"/>
  <c r="X63" i="1" s="1"/>
  <c r="B63" i="1" s="1"/>
  <c r="L100" i="1"/>
  <c r="O100" i="1" s="1"/>
  <c r="G100" i="1"/>
  <c r="R184" i="1"/>
  <c r="S184" i="1" s="1"/>
  <c r="J103" i="1"/>
  <c r="K103" i="1" s="1"/>
  <c r="E103" i="1" s="1"/>
  <c r="I104" i="1"/>
  <c r="D101" i="1"/>
  <c r="F101" i="1" s="1"/>
  <c r="T187" i="1"/>
  <c r="AA184" i="1"/>
  <c r="A185" i="1"/>
  <c r="Q185" i="1" s="1"/>
  <c r="Y185" i="1" s="1"/>
  <c r="C186" i="1" l="1"/>
  <c r="H185" i="1"/>
  <c r="W74" i="1"/>
  <c r="U75" i="1"/>
  <c r="P64" i="1"/>
  <c r="X64" i="1" s="1"/>
  <c r="B64" i="1" s="1"/>
  <c r="R185" i="1"/>
  <c r="S185" i="1" s="1"/>
  <c r="D102" i="1"/>
  <c r="F102" i="1" s="1"/>
  <c r="L101" i="1"/>
  <c r="J104" i="1"/>
  <c r="K104" i="1" s="1"/>
  <c r="E104" i="1" s="1"/>
  <c r="I105" i="1"/>
  <c r="G101" i="1"/>
  <c r="T188" i="1"/>
  <c r="A186" i="1"/>
  <c r="Q186" i="1" s="1"/>
  <c r="Y186" i="1" s="1"/>
  <c r="AA185" i="1"/>
  <c r="C187" i="1" l="1"/>
  <c r="H186" i="1"/>
  <c r="O101" i="1"/>
  <c r="M102" i="1"/>
  <c r="W75" i="1"/>
  <c r="U76" i="1"/>
  <c r="P65" i="1"/>
  <c r="X65" i="1" s="1"/>
  <c r="B65" i="1" s="1"/>
  <c r="R186" i="1"/>
  <c r="S186" i="1" s="1"/>
  <c r="D103" i="1"/>
  <c r="F103" i="1" s="1"/>
  <c r="I106" i="1"/>
  <c r="J105" i="1"/>
  <c r="K105" i="1" s="1"/>
  <c r="E105" i="1" s="1"/>
  <c r="L102" i="1"/>
  <c r="G102" i="1"/>
  <c r="AA186" i="1"/>
  <c r="A187" i="1"/>
  <c r="Q187" i="1" s="1"/>
  <c r="Y187" i="1" s="1"/>
  <c r="T189" i="1"/>
  <c r="C188" i="1" l="1"/>
  <c r="H187" i="1"/>
  <c r="N102" i="1"/>
  <c r="O102" i="1" s="1"/>
  <c r="M103" i="1"/>
  <c r="U77" i="1"/>
  <c r="W76" i="1"/>
  <c r="P66" i="1"/>
  <c r="X66" i="1" s="1"/>
  <c r="B66" i="1" s="1"/>
  <c r="I107" i="1"/>
  <c r="J106" i="1"/>
  <c r="K106" i="1" s="1"/>
  <c r="E106" i="1" s="1"/>
  <c r="R187" i="1"/>
  <c r="S187" i="1" s="1"/>
  <c r="D104" i="1"/>
  <c r="F104" i="1" s="1"/>
  <c r="L103" i="1"/>
  <c r="G103" i="1"/>
  <c r="T190" i="1"/>
  <c r="AA187" i="1"/>
  <c r="A188" i="1"/>
  <c r="Q188" i="1" s="1"/>
  <c r="Y188" i="1" s="1"/>
  <c r="C189" i="1" l="1"/>
  <c r="H188" i="1"/>
  <c r="N103" i="1"/>
  <c r="O103" i="1" s="1"/>
  <c r="M104" i="1"/>
  <c r="W77" i="1"/>
  <c r="U78" i="1"/>
  <c r="P67" i="1"/>
  <c r="X67" i="1" s="1"/>
  <c r="B67" i="1" s="1"/>
  <c r="G104" i="1"/>
  <c r="D105" i="1"/>
  <c r="F105" i="1" s="1"/>
  <c r="R188" i="1"/>
  <c r="S188" i="1" s="1"/>
  <c r="L104" i="1"/>
  <c r="I108" i="1"/>
  <c r="J107" i="1"/>
  <c r="K107" i="1" s="1"/>
  <c r="E107" i="1" s="1"/>
  <c r="AA188" i="1"/>
  <c r="T191" i="1"/>
  <c r="A189" i="1"/>
  <c r="Q189" i="1" s="1"/>
  <c r="Y189" i="1" s="1"/>
  <c r="C190" i="1" l="1"/>
  <c r="H189" i="1"/>
  <c r="N104" i="1"/>
  <c r="O104" i="1" s="1"/>
  <c r="M105" i="1"/>
  <c r="W78" i="1"/>
  <c r="U79" i="1"/>
  <c r="P68" i="1"/>
  <c r="X68" i="1" s="1"/>
  <c r="B68" i="1" s="1"/>
  <c r="L105" i="1"/>
  <c r="D106" i="1"/>
  <c r="F106" i="1" s="1"/>
  <c r="G105" i="1"/>
  <c r="J108" i="1"/>
  <c r="K108" i="1" s="1"/>
  <c r="E108" i="1" s="1"/>
  <c r="I109" i="1"/>
  <c r="R189" i="1"/>
  <c r="S189" i="1" s="1"/>
  <c r="A190" i="1"/>
  <c r="Q190" i="1" s="1"/>
  <c r="Y190" i="1" s="1"/>
  <c r="T192" i="1"/>
  <c r="AA189" i="1"/>
  <c r="C191" i="1" l="1"/>
  <c r="M106" i="1"/>
  <c r="H190" i="1"/>
  <c r="N105" i="1"/>
  <c r="O105" i="1" s="1"/>
  <c r="W79" i="1"/>
  <c r="U80" i="1"/>
  <c r="P69" i="1"/>
  <c r="X69" i="1" s="1"/>
  <c r="B69" i="1" s="1"/>
  <c r="G106" i="1"/>
  <c r="L106" i="1"/>
  <c r="R190" i="1"/>
  <c r="S190" i="1" s="1"/>
  <c r="J109" i="1"/>
  <c r="K109" i="1" s="1"/>
  <c r="E109" i="1" s="1"/>
  <c r="I110" i="1"/>
  <c r="D107" i="1"/>
  <c r="F107" i="1" s="1"/>
  <c r="A191" i="1"/>
  <c r="Q191" i="1" s="1"/>
  <c r="Y191" i="1" s="1"/>
  <c r="T193" i="1"/>
  <c r="AA190" i="1"/>
  <c r="C192" i="1" l="1"/>
  <c r="M107" i="1"/>
  <c r="M108" i="1" s="1"/>
  <c r="M109" i="1" s="1"/>
  <c r="M110" i="1" s="1"/>
  <c r="N106" i="1"/>
  <c r="N107" i="1" s="1"/>
  <c r="N108" i="1" s="1"/>
  <c r="N109" i="1" s="1"/>
  <c r="H191" i="1"/>
  <c r="W80" i="1"/>
  <c r="U81" i="1"/>
  <c r="P70" i="1"/>
  <c r="X70" i="1" s="1"/>
  <c r="B70" i="1" s="1"/>
  <c r="L107" i="1"/>
  <c r="G107" i="1"/>
  <c r="I111" i="1"/>
  <c r="J110" i="1"/>
  <c r="K110" i="1" s="1"/>
  <c r="E110" i="1" s="1"/>
  <c r="R191" i="1"/>
  <c r="S191" i="1" s="1"/>
  <c r="D108" i="1"/>
  <c r="F108" i="1" s="1"/>
  <c r="A192" i="1"/>
  <c r="Q192" i="1" s="1"/>
  <c r="Y192" i="1" s="1"/>
  <c r="T194" i="1"/>
  <c r="AA191" i="1"/>
  <c r="C193" i="1" l="1"/>
  <c r="O106" i="1"/>
  <c r="H192" i="1"/>
  <c r="U82" i="1"/>
  <c r="W81" i="1"/>
  <c r="P71" i="1"/>
  <c r="X71" i="1" s="1"/>
  <c r="B71" i="1" s="1"/>
  <c r="L108" i="1"/>
  <c r="O108" i="1" s="1"/>
  <c r="G108" i="1"/>
  <c r="I112" i="1"/>
  <c r="J111" i="1"/>
  <c r="K111" i="1" s="1"/>
  <c r="E111" i="1" s="1"/>
  <c r="M111" i="1"/>
  <c r="N110" i="1"/>
  <c r="R192" i="1"/>
  <c r="S192" i="1" s="1"/>
  <c r="D109" i="1"/>
  <c r="F109" i="1" s="1"/>
  <c r="O107" i="1"/>
  <c r="AA192" i="1"/>
  <c r="A193" i="1"/>
  <c r="T195" i="1"/>
  <c r="Q193" i="1" l="1"/>
  <c r="C194" i="1" s="1"/>
  <c r="H193" i="1"/>
  <c r="W82" i="1"/>
  <c r="U83" i="1"/>
  <c r="P72" i="1"/>
  <c r="X72" i="1" s="1"/>
  <c r="B72" i="1" s="1"/>
  <c r="D110" i="1"/>
  <c r="F110" i="1" s="1"/>
  <c r="N111" i="1"/>
  <c r="L109" i="1"/>
  <c r="O109" i="1" s="1"/>
  <c r="G109" i="1"/>
  <c r="I113" i="1"/>
  <c r="J112" i="1"/>
  <c r="K112" i="1" s="1"/>
  <c r="E112" i="1" s="1"/>
  <c r="M112" i="1"/>
  <c r="A194" i="1"/>
  <c r="T196" i="1"/>
  <c r="AA193" i="1"/>
  <c r="R193" i="1" l="1"/>
  <c r="S193" i="1" s="1"/>
  <c r="Y193" i="1"/>
  <c r="Q194" i="1"/>
  <c r="C195" i="1" s="1"/>
  <c r="H194" i="1"/>
  <c r="W83" i="1"/>
  <c r="U84" i="1"/>
  <c r="P73" i="1"/>
  <c r="X73" i="1" s="1"/>
  <c r="B73" i="1" s="1"/>
  <c r="L110" i="1"/>
  <c r="O110" i="1" s="1"/>
  <c r="N112" i="1"/>
  <c r="G110" i="1"/>
  <c r="M113" i="1"/>
  <c r="I114" i="1"/>
  <c r="J113" i="1"/>
  <c r="K113" i="1" s="1"/>
  <c r="E113" i="1" s="1"/>
  <c r="D111" i="1"/>
  <c r="F111" i="1" s="1"/>
  <c r="A195" i="1"/>
  <c r="Q195" i="1" s="1"/>
  <c r="Y195" i="1" s="1"/>
  <c r="AA194" i="1"/>
  <c r="T197" i="1"/>
  <c r="C196" i="1" l="1"/>
  <c r="R194" i="1"/>
  <c r="S194" i="1" s="1"/>
  <c r="Y194" i="1"/>
  <c r="H195" i="1"/>
  <c r="W84" i="1"/>
  <c r="U85" i="1"/>
  <c r="P74" i="1"/>
  <c r="X74" i="1" s="1"/>
  <c r="B74" i="1" s="1"/>
  <c r="N113" i="1"/>
  <c r="R195" i="1"/>
  <c r="D112" i="1"/>
  <c r="F112" i="1" s="1"/>
  <c r="I115" i="1"/>
  <c r="J114" i="1"/>
  <c r="K114" i="1" s="1"/>
  <c r="E114" i="1" s="1"/>
  <c r="M114" i="1"/>
  <c r="L111" i="1"/>
  <c r="O111" i="1" s="1"/>
  <c r="G111" i="1"/>
  <c r="A196" i="1"/>
  <c r="Q196" i="1" s="1"/>
  <c r="Y196" i="1" s="1"/>
  <c r="T198" i="1"/>
  <c r="AA195" i="1"/>
  <c r="C197" i="1" l="1"/>
  <c r="H196" i="1"/>
  <c r="U86" i="1"/>
  <c r="W85" i="1"/>
  <c r="N114" i="1"/>
  <c r="P75" i="1"/>
  <c r="X75" i="1" s="1"/>
  <c r="B75" i="1" s="1"/>
  <c r="R196" i="1"/>
  <c r="S196" i="1" s="1"/>
  <c r="M115" i="1"/>
  <c r="J115" i="1"/>
  <c r="K115" i="1" s="1"/>
  <c r="E115" i="1" s="1"/>
  <c r="I116" i="1"/>
  <c r="D113" i="1"/>
  <c r="F113" i="1" s="1"/>
  <c r="L112" i="1"/>
  <c r="O112" i="1" s="1"/>
  <c r="G112" i="1"/>
  <c r="AA196" i="1"/>
  <c r="T199" i="1"/>
  <c r="A197" i="1"/>
  <c r="Q197" i="1" s="1"/>
  <c r="Y197" i="1" s="1"/>
  <c r="C198" i="1" l="1"/>
  <c r="H197" i="1"/>
  <c r="N115" i="1"/>
  <c r="U87" i="1"/>
  <c r="W86" i="1"/>
  <c r="P76" i="1"/>
  <c r="X76" i="1" s="1"/>
  <c r="G113" i="1"/>
  <c r="D114" i="1"/>
  <c r="F114" i="1" s="1"/>
  <c r="R197" i="1"/>
  <c r="S197" i="1" s="1"/>
  <c r="L113" i="1"/>
  <c r="O113" i="1" s="1"/>
  <c r="J116" i="1"/>
  <c r="K116" i="1" s="1"/>
  <c r="E116" i="1" s="1"/>
  <c r="M116" i="1"/>
  <c r="I117" i="1"/>
  <c r="AA197" i="1"/>
  <c r="T200" i="1"/>
  <c r="A198" i="1"/>
  <c r="Q198" i="1" s="1"/>
  <c r="Y198" i="1" s="1"/>
  <c r="C199" i="1" l="1"/>
  <c r="H198" i="1"/>
  <c r="N116" i="1"/>
  <c r="U88" i="1"/>
  <c r="W87" i="1"/>
  <c r="B76" i="1"/>
  <c r="P77" i="1"/>
  <c r="X77" i="1" s="1"/>
  <c r="B77" i="1" s="1"/>
  <c r="L114" i="1"/>
  <c r="O114" i="1" s="1"/>
  <c r="G114" i="1"/>
  <c r="R198" i="1"/>
  <c r="S198" i="1" s="1"/>
  <c r="J117" i="1"/>
  <c r="K117" i="1" s="1"/>
  <c r="E117" i="1" s="1"/>
  <c r="I118" i="1"/>
  <c r="M117" i="1"/>
  <c r="D115" i="1"/>
  <c r="F115" i="1" s="1"/>
  <c r="A199" i="1"/>
  <c r="Q199" i="1" s="1"/>
  <c r="Y199" i="1" s="1"/>
  <c r="T201" i="1"/>
  <c r="AA198" i="1"/>
  <c r="C200" i="1" l="1"/>
  <c r="N117" i="1"/>
  <c r="H199" i="1"/>
  <c r="U89" i="1"/>
  <c r="W88" i="1"/>
  <c r="P78" i="1"/>
  <c r="X78" i="1" s="1"/>
  <c r="B78" i="1" s="1"/>
  <c r="D116" i="1"/>
  <c r="F116" i="1" s="1"/>
  <c r="L115" i="1"/>
  <c r="O115" i="1" s="1"/>
  <c r="R199" i="1"/>
  <c r="S199" i="1" s="1"/>
  <c r="G115" i="1"/>
  <c r="M118" i="1"/>
  <c r="I119" i="1"/>
  <c r="J118" i="1"/>
  <c r="K118" i="1" s="1"/>
  <c r="E118" i="1" s="1"/>
  <c r="AA199" i="1"/>
  <c r="T202" i="1"/>
  <c r="A200" i="1"/>
  <c r="Q200" i="1" s="1"/>
  <c r="Y200" i="1" s="1"/>
  <c r="C201" i="1" l="1"/>
  <c r="N118" i="1"/>
  <c r="H200" i="1"/>
  <c r="W89" i="1"/>
  <c r="U90" i="1"/>
  <c r="P79" i="1"/>
  <c r="X79" i="1" s="1"/>
  <c r="B79" i="1" s="1"/>
  <c r="L116" i="1"/>
  <c r="O116" i="1" s="1"/>
  <c r="G116" i="1"/>
  <c r="R200" i="1"/>
  <c r="S200" i="1" s="1"/>
  <c r="I120" i="1"/>
  <c r="M119" i="1"/>
  <c r="J119" i="1"/>
  <c r="K119" i="1" s="1"/>
  <c r="E119" i="1" s="1"/>
  <c r="D117" i="1"/>
  <c r="F117" i="1" s="1"/>
  <c r="A201" i="1"/>
  <c r="Q201" i="1" s="1"/>
  <c r="Y201" i="1" s="1"/>
  <c r="AA200" i="1"/>
  <c r="T203" i="1"/>
  <c r="C202" i="1" l="1"/>
  <c r="N119" i="1"/>
  <c r="H201" i="1"/>
  <c r="W90" i="1"/>
  <c r="U91" i="1"/>
  <c r="P80" i="1"/>
  <c r="X80" i="1" s="1"/>
  <c r="B80" i="1" s="1"/>
  <c r="L117" i="1"/>
  <c r="O117" i="1" s="1"/>
  <c r="J120" i="1"/>
  <c r="K120" i="1" s="1"/>
  <c r="E120" i="1" s="1"/>
  <c r="I121" i="1"/>
  <c r="M120" i="1"/>
  <c r="D118" i="1"/>
  <c r="F118" i="1" s="1"/>
  <c r="R201" i="1"/>
  <c r="S201" i="1" s="1"/>
  <c r="G117" i="1"/>
  <c r="T204" i="1"/>
  <c r="AA201" i="1"/>
  <c r="A202" i="1"/>
  <c r="Q202" i="1" s="1"/>
  <c r="Y202" i="1" s="1"/>
  <c r="C203" i="1" l="1"/>
  <c r="N120" i="1"/>
  <c r="H202" i="1"/>
  <c r="W91" i="1"/>
  <c r="U92" i="1"/>
  <c r="P81" i="1"/>
  <c r="X81" i="1" s="1"/>
  <c r="B81" i="1" s="1"/>
  <c r="R202" i="1"/>
  <c r="S202" i="1" s="1"/>
  <c r="L118" i="1"/>
  <c r="O118" i="1" s="1"/>
  <c r="D119" i="1"/>
  <c r="F119" i="1" s="1"/>
  <c r="G118" i="1"/>
  <c r="M121" i="1"/>
  <c r="J121" i="1"/>
  <c r="K121" i="1" s="1"/>
  <c r="E121" i="1" s="1"/>
  <c r="I122" i="1"/>
  <c r="AA202" i="1"/>
  <c r="A203" i="1"/>
  <c r="Q203" i="1" s="1"/>
  <c r="Y203" i="1" s="1"/>
  <c r="T205" i="1"/>
  <c r="C204" i="1" l="1"/>
  <c r="N121" i="1"/>
  <c r="H203" i="1"/>
  <c r="W92" i="1"/>
  <c r="U93" i="1"/>
  <c r="P82" i="1"/>
  <c r="X82" i="1" s="1"/>
  <c r="B82" i="1" s="1"/>
  <c r="L119" i="1"/>
  <c r="O119" i="1" s="1"/>
  <c r="G119" i="1"/>
  <c r="R203" i="1"/>
  <c r="S203" i="1" s="1"/>
  <c r="D120" i="1"/>
  <c r="F120" i="1" s="1"/>
  <c r="J122" i="1"/>
  <c r="K122" i="1" s="1"/>
  <c r="E122" i="1" s="1"/>
  <c r="M122" i="1"/>
  <c r="I123" i="1"/>
  <c r="T206" i="1"/>
  <c r="A204" i="1"/>
  <c r="Q204" i="1" s="1"/>
  <c r="Y204" i="1" s="1"/>
  <c r="AA203" i="1"/>
  <c r="C205" i="1" l="1"/>
  <c r="N122" i="1"/>
  <c r="H204" i="1"/>
  <c r="W93" i="1"/>
  <c r="U94" i="1"/>
  <c r="P83" i="1"/>
  <c r="X83" i="1" s="1"/>
  <c r="B83" i="1" s="1"/>
  <c r="D121" i="1"/>
  <c r="F121" i="1" s="1"/>
  <c r="R204" i="1"/>
  <c r="S204" i="1" s="1"/>
  <c r="L120" i="1"/>
  <c r="O120" i="1" s="1"/>
  <c r="I124" i="1"/>
  <c r="J123" i="1"/>
  <c r="K123" i="1" s="1"/>
  <c r="E123" i="1" s="1"/>
  <c r="M123" i="1"/>
  <c r="G120" i="1"/>
  <c r="A205" i="1"/>
  <c r="Q205" i="1" s="1"/>
  <c r="Y205" i="1" s="1"/>
  <c r="T207" i="1"/>
  <c r="AA204" i="1"/>
  <c r="C206" i="1" l="1"/>
  <c r="N123" i="1"/>
  <c r="H205" i="1"/>
  <c r="W94" i="1"/>
  <c r="U95" i="1"/>
  <c r="P84" i="1"/>
  <c r="X84" i="1" s="1"/>
  <c r="B84" i="1" s="1"/>
  <c r="L121" i="1"/>
  <c r="O121" i="1" s="1"/>
  <c r="G121" i="1"/>
  <c r="R205" i="1"/>
  <c r="S205" i="1" s="1"/>
  <c r="J124" i="1"/>
  <c r="K124" i="1" s="1"/>
  <c r="E124" i="1" s="1"/>
  <c r="M124" i="1"/>
  <c r="I125" i="1"/>
  <c r="D122" i="1"/>
  <c r="F122" i="1" s="1"/>
  <c r="T208" i="1"/>
  <c r="AA205" i="1"/>
  <c r="A206" i="1"/>
  <c r="Q206" i="1" s="1"/>
  <c r="Y206" i="1" s="1"/>
  <c r="C207" i="1" l="1"/>
  <c r="N124" i="1"/>
  <c r="H206" i="1"/>
  <c r="W95" i="1"/>
  <c r="U96" i="1"/>
  <c r="P85" i="1"/>
  <c r="X85" i="1" s="1"/>
  <c r="B85" i="1" s="1"/>
  <c r="R206" i="1"/>
  <c r="S206" i="1" s="1"/>
  <c r="D123" i="1"/>
  <c r="F123" i="1" s="1"/>
  <c r="L122" i="1"/>
  <c r="O122" i="1" s="1"/>
  <c r="J125" i="1"/>
  <c r="K125" i="1" s="1"/>
  <c r="E125" i="1" s="1"/>
  <c r="M125" i="1"/>
  <c r="I126" i="1"/>
  <c r="G122" i="1"/>
  <c r="A207" i="1"/>
  <c r="Q207" i="1" s="1"/>
  <c r="Y207" i="1" s="1"/>
  <c r="T209" i="1"/>
  <c r="AA206" i="1"/>
  <c r="C208" i="1" l="1"/>
  <c r="N125" i="1"/>
  <c r="H207" i="1"/>
  <c r="W96" i="1"/>
  <c r="U97" i="1"/>
  <c r="P86" i="1"/>
  <c r="X86" i="1" s="1"/>
  <c r="D124" i="1"/>
  <c r="F124" i="1" s="1"/>
  <c r="J126" i="1"/>
  <c r="K126" i="1" s="1"/>
  <c r="E126" i="1" s="1"/>
  <c r="I127" i="1"/>
  <c r="M126" i="1"/>
  <c r="L123" i="1"/>
  <c r="O123" i="1" s="1"/>
  <c r="R207" i="1"/>
  <c r="S207" i="1" s="1"/>
  <c r="G123" i="1"/>
  <c r="AA207" i="1"/>
  <c r="T210" i="1"/>
  <c r="A208" i="1"/>
  <c r="Q208" i="1" s="1"/>
  <c r="Y208" i="1" s="1"/>
  <c r="C209" i="1" l="1"/>
  <c r="N126" i="1"/>
  <c r="H208" i="1"/>
  <c r="B86" i="1"/>
  <c r="W97" i="1"/>
  <c r="U98" i="1"/>
  <c r="P87" i="1"/>
  <c r="X87" i="1" s="1"/>
  <c r="B87" i="1" s="1"/>
  <c r="L124" i="1"/>
  <c r="O124" i="1" s="1"/>
  <c r="G124" i="1"/>
  <c r="R208" i="1"/>
  <c r="S208" i="1" s="1"/>
  <c r="M127" i="1"/>
  <c r="I128" i="1"/>
  <c r="J127" i="1"/>
  <c r="K127" i="1" s="1"/>
  <c r="E127" i="1" s="1"/>
  <c r="D125" i="1"/>
  <c r="F125" i="1" s="1"/>
  <c r="A209" i="1"/>
  <c r="Q209" i="1" s="1"/>
  <c r="Y209" i="1" s="1"/>
  <c r="T211" i="1"/>
  <c r="AA208" i="1"/>
  <c r="C210" i="1" l="1"/>
  <c r="N127" i="1"/>
  <c r="H209" i="1"/>
  <c r="W98" i="1"/>
  <c r="U99" i="1"/>
  <c r="P88" i="1"/>
  <c r="X88" i="1" s="1"/>
  <c r="L125" i="1"/>
  <c r="O125" i="1" s="1"/>
  <c r="R209" i="1"/>
  <c r="S209" i="1" s="1"/>
  <c r="G125" i="1"/>
  <c r="I129" i="1"/>
  <c r="M128" i="1"/>
  <c r="J128" i="1"/>
  <c r="K128" i="1" s="1"/>
  <c r="E128" i="1" s="1"/>
  <c r="D126" i="1"/>
  <c r="F126" i="1" s="1"/>
  <c r="A210" i="1"/>
  <c r="Q210" i="1" s="1"/>
  <c r="Y210" i="1" s="1"/>
  <c r="T212" i="1"/>
  <c r="AA209" i="1"/>
  <c r="C211" i="1" l="1"/>
  <c r="N128" i="1"/>
  <c r="H210" i="1"/>
  <c r="B88" i="1"/>
  <c r="W99" i="1"/>
  <c r="U100" i="1"/>
  <c r="P89" i="1"/>
  <c r="L126" i="1"/>
  <c r="O126" i="1" s="1"/>
  <c r="M129" i="1"/>
  <c r="I130" i="1"/>
  <c r="J129" i="1"/>
  <c r="K129" i="1" s="1"/>
  <c r="E129" i="1" s="1"/>
  <c r="D127" i="1"/>
  <c r="F127" i="1" s="1"/>
  <c r="R210" i="1"/>
  <c r="S210" i="1" s="1"/>
  <c r="G126" i="1"/>
  <c r="T213" i="1"/>
  <c r="A211" i="1"/>
  <c r="Q211" i="1" s="1"/>
  <c r="AA210" i="1"/>
  <c r="X89" i="1" l="1"/>
  <c r="B89" i="1" s="1"/>
  <c r="S89" i="1"/>
  <c r="N129" i="1"/>
  <c r="H211" i="1"/>
  <c r="W100" i="1"/>
  <c r="U101" i="1"/>
  <c r="P90" i="1"/>
  <c r="X90" i="1" s="1"/>
  <c r="L127" i="1"/>
  <c r="O127" i="1" s="1"/>
  <c r="G127" i="1"/>
  <c r="D128" i="1"/>
  <c r="F128" i="1" s="1"/>
  <c r="R211" i="1"/>
  <c r="M130" i="1"/>
  <c r="J130" i="1"/>
  <c r="K130" i="1" s="1"/>
  <c r="E130" i="1" s="1"/>
  <c r="I131" i="1"/>
  <c r="AA211" i="1"/>
  <c r="A212" i="1"/>
  <c r="Q212" i="1" s="1"/>
  <c r="Y212" i="1" s="1"/>
  <c r="T214" i="1"/>
  <c r="N130" i="1" l="1"/>
  <c r="H212" i="1"/>
  <c r="W101" i="1"/>
  <c r="U102" i="1"/>
  <c r="B90" i="1"/>
  <c r="P91" i="1"/>
  <c r="X91" i="1" s="1"/>
  <c r="B91" i="1" s="1"/>
  <c r="G128" i="1"/>
  <c r="L128" i="1"/>
  <c r="O128" i="1" s="1"/>
  <c r="R212" i="1"/>
  <c r="S212" i="1" s="1"/>
  <c r="J131" i="1"/>
  <c r="K131" i="1" s="1"/>
  <c r="E131" i="1" s="1"/>
  <c r="I132" i="1"/>
  <c r="M131" i="1"/>
  <c r="D129" i="1"/>
  <c r="F129" i="1" s="1"/>
  <c r="T215" i="1"/>
  <c r="AA212" i="1"/>
  <c r="A213" i="1"/>
  <c r="Q213" i="1" s="1"/>
  <c r="Y213" i="1" s="1"/>
  <c r="N131" i="1" l="1"/>
  <c r="H213" i="1"/>
  <c r="W102" i="1"/>
  <c r="U103" i="1"/>
  <c r="P92" i="1"/>
  <c r="X92" i="1" s="1"/>
  <c r="B92" i="1" s="1"/>
  <c r="R213" i="1"/>
  <c r="S213" i="1" s="1"/>
  <c r="G129" i="1"/>
  <c r="J132" i="1"/>
  <c r="K132" i="1" s="1"/>
  <c r="E132" i="1" s="1"/>
  <c r="I133" i="1"/>
  <c r="M132" i="1"/>
  <c r="D130" i="1"/>
  <c r="F130" i="1" s="1"/>
  <c r="L129" i="1"/>
  <c r="O129" i="1" s="1"/>
  <c r="AA213" i="1"/>
  <c r="T216" i="1"/>
  <c r="A214" i="1"/>
  <c r="Q214" i="1" s="1"/>
  <c r="Y214" i="1" s="1"/>
  <c r="N132" i="1" l="1"/>
  <c r="H214" i="1"/>
  <c r="W103" i="1"/>
  <c r="U104" i="1"/>
  <c r="P93" i="1"/>
  <c r="X93" i="1" s="1"/>
  <c r="B93" i="1" s="1"/>
  <c r="D131" i="1"/>
  <c r="F131" i="1" s="1"/>
  <c r="L130" i="1"/>
  <c r="O130" i="1" s="1"/>
  <c r="R214" i="1"/>
  <c r="S214" i="1" s="1"/>
  <c r="G130" i="1"/>
  <c r="I134" i="1"/>
  <c r="J133" i="1"/>
  <c r="K133" i="1" s="1"/>
  <c r="E133" i="1" s="1"/>
  <c r="T217" i="1"/>
  <c r="AA214" i="1"/>
  <c r="A215" i="1"/>
  <c r="Q215" i="1" s="1"/>
  <c r="Y215" i="1" s="1"/>
  <c r="H215" i="1" l="1"/>
  <c r="W104" i="1"/>
  <c r="U105" i="1"/>
  <c r="P94" i="1"/>
  <c r="X94" i="1" s="1"/>
  <c r="B94" i="1" s="1"/>
  <c r="L131" i="1"/>
  <c r="O131" i="1" s="1"/>
  <c r="G131" i="1"/>
  <c r="R215" i="1"/>
  <c r="S215" i="1" s="1"/>
  <c r="J134" i="1"/>
  <c r="K134" i="1" s="1"/>
  <c r="E134" i="1" s="1"/>
  <c r="I135" i="1"/>
  <c r="D132" i="1"/>
  <c r="F132" i="1" s="1"/>
  <c r="A216" i="1"/>
  <c r="Q216" i="1" s="1"/>
  <c r="Y216" i="1" s="1"/>
  <c r="AA215" i="1"/>
  <c r="T218" i="1"/>
  <c r="H216" i="1" l="1"/>
  <c r="W105" i="1"/>
  <c r="U106" i="1"/>
  <c r="P95" i="1"/>
  <c r="X95" i="1" s="1"/>
  <c r="B95" i="1" s="1"/>
  <c r="G132" i="1"/>
  <c r="R216" i="1"/>
  <c r="S216" i="1" s="1"/>
  <c r="D133" i="1"/>
  <c r="F133" i="1" s="1"/>
  <c r="L132" i="1"/>
  <c r="J135" i="1"/>
  <c r="K135" i="1" s="1"/>
  <c r="E135" i="1" s="1"/>
  <c r="I136" i="1"/>
  <c r="T219" i="1"/>
  <c r="AA216" i="1"/>
  <c r="A217" i="1"/>
  <c r="Q217" i="1" s="1"/>
  <c r="Y217" i="1" s="1"/>
  <c r="H217" i="1" l="1"/>
  <c r="O132" i="1"/>
  <c r="M133" i="1"/>
  <c r="W106" i="1"/>
  <c r="U107" i="1"/>
  <c r="P96" i="1"/>
  <c r="X96" i="1" s="1"/>
  <c r="B96" i="1" s="1"/>
  <c r="L133" i="1"/>
  <c r="G133" i="1"/>
  <c r="D134" i="1"/>
  <c r="F134" i="1" s="1"/>
  <c r="R217" i="1"/>
  <c r="S217" i="1" s="1"/>
  <c r="J136" i="1"/>
  <c r="K136" i="1" s="1"/>
  <c r="E136" i="1" s="1"/>
  <c r="I137" i="1"/>
  <c r="A218" i="1"/>
  <c r="Q218" i="1" s="1"/>
  <c r="Y218" i="1" s="1"/>
  <c r="AA217" i="1"/>
  <c r="T220" i="1"/>
  <c r="H218" i="1" l="1"/>
  <c r="N133" i="1"/>
  <c r="O133" i="1" s="1"/>
  <c r="M134" i="1"/>
  <c r="W107" i="1"/>
  <c r="U108" i="1"/>
  <c r="P97" i="1"/>
  <c r="X97" i="1" s="1"/>
  <c r="B97" i="1" s="1"/>
  <c r="L134" i="1"/>
  <c r="G134" i="1"/>
  <c r="R218" i="1"/>
  <c r="S218" i="1" s="1"/>
  <c r="J137" i="1"/>
  <c r="K137" i="1" s="1"/>
  <c r="E137" i="1" s="1"/>
  <c r="I138" i="1"/>
  <c r="D135" i="1"/>
  <c r="F135" i="1" s="1"/>
  <c r="AA218" i="1"/>
  <c r="T221" i="1"/>
  <c r="A219" i="1"/>
  <c r="Q219" i="1" s="1"/>
  <c r="Y219" i="1" s="1"/>
  <c r="H219" i="1" l="1"/>
  <c r="N134" i="1"/>
  <c r="O134" i="1" s="1"/>
  <c r="M135" i="1"/>
  <c r="W108" i="1"/>
  <c r="U109" i="1"/>
  <c r="P98" i="1"/>
  <c r="X98" i="1" s="1"/>
  <c r="B98" i="1" s="1"/>
  <c r="G135" i="1"/>
  <c r="I139" i="1"/>
  <c r="J138" i="1"/>
  <c r="K138" i="1" s="1"/>
  <c r="E138" i="1" s="1"/>
  <c r="D136" i="1"/>
  <c r="F136" i="1" s="1"/>
  <c r="R219" i="1"/>
  <c r="S219" i="1" s="1"/>
  <c r="L135" i="1"/>
  <c r="AA219" i="1"/>
  <c r="A220" i="1"/>
  <c r="Q220" i="1" s="1"/>
  <c r="Y220" i="1" s="1"/>
  <c r="T222" i="1"/>
  <c r="N135" i="1" l="1"/>
  <c r="O135" i="1" s="1"/>
  <c r="H220" i="1"/>
  <c r="W109" i="1"/>
  <c r="U110" i="1"/>
  <c r="M136" i="1"/>
  <c r="P99" i="1"/>
  <c r="X99" i="1" s="1"/>
  <c r="B99" i="1" s="1"/>
  <c r="R220" i="1"/>
  <c r="S220" i="1" s="1"/>
  <c r="L136" i="1"/>
  <c r="D137" i="1"/>
  <c r="F137" i="1" s="1"/>
  <c r="J139" i="1"/>
  <c r="K139" i="1" s="1"/>
  <c r="E139" i="1" s="1"/>
  <c r="I140" i="1"/>
  <c r="G136" i="1"/>
  <c r="AA220" i="1"/>
  <c r="T223" i="1"/>
  <c r="A221" i="1"/>
  <c r="Q221" i="1" s="1"/>
  <c r="Y221" i="1" s="1"/>
  <c r="N136" i="1" l="1"/>
  <c r="O136" i="1" s="1"/>
  <c r="H221" i="1"/>
  <c r="W110" i="1"/>
  <c r="U111" i="1"/>
  <c r="P100" i="1"/>
  <c r="X100" i="1" s="1"/>
  <c r="B100" i="1" s="1"/>
  <c r="M137" i="1"/>
  <c r="L137" i="1"/>
  <c r="G137" i="1"/>
  <c r="D138" i="1"/>
  <c r="F138" i="1" s="1"/>
  <c r="R221" i="1"/>
  <c r="S221" i="1" s="1"/>
  <c r="J140" i="1"/>
  <c r="K140" i="1" s="1"/>
  <c r="E140" i="1" s="1"/>
  <c r="I141" i="1"/>
  <c r="A222" i="1"/>
  <c r="Q222" i="1" s="1"/>
  <c r="Y222" i="1" s="1"/>
  <c r="AA221" i="1"/>
  <c r="T224" i="1"/>
  <c r="N137" i="1" l="1"/>
  <c r="N138" i="1" s="1"/>
  <c r="N139" i="1" s="1"/>
  <c r="N140" i="1" s="1"/>
  <c r="N141" i="1" s="1"/>
  <c r="H222" i="1"/>
  <c r="W111" i="1"/>
  <c r="U112" i="1"/>
  <c r="P101" i="1"/>
  <c r="X101" i="1" s="1"/>
  <c r="B101" i="1" s="1"/>
  <c r="M138" i="1"/>
  <c r="M139" i="1" s="1"/>
  <c r="M140" i="1" s="1"/>
  <c r="M141" i="1" s="1"/>
  <c r="L138" i="1"/>
  <c r="G138" i="1"/>
  <c r="J141" i="1"/>
  <c r="K141" i="1" s="1"/>
  <c r="E141" i="1" s="1"/>
  <c r="I142" i="1"/>
  <c r="R222" i="1"/>
  <c r="S222" i="1" s="1"/>
  <c r="D139" i="1"/>
  <c r="F139" i="1" s="1"/>
  <c r="AA222" i="1"/>
  <c r="T225" i="1"/>
  <c r="A223" i="1"/>
  <c r="O137" i="1" l="1"/>
  <c r="Q223" i="1"/>
  <c r="Y223" i="1" s="1"/>
  <c r="H223" i="1"/>
  <c r="W112" i="1"/>
  <c r="U113" i="1"/>
  <c r="P102" i="1"/>
  <c r="X102" i="1" s="1"/>
  <c r="B102" i="1" s="1"/>
  <c r="O138" i="1"/>
  <c r="G139" i="1"/>
  <c r="D140" i="1"/>
  <c r="F140" i="1" s="1"/>
  <c r="M142" i="1"/>
  <c r="J142" i="1"/>
  <c r="K142" i="1" s="1"/>
  <c r="E142" i="1" s="1"/>
  <c r="I143" i="1"/>
  <c r="N142" i="1"/>
  <c r="L139" i="1"/>
  <c r="O139" i="1" s="1"/>
  <c r="A224" i="1"/>
  <c r="T226" i="1"/>
  <c r="AA223" i="1"/>
  <c r="R223" i="1" l="1"/>
  <c r="S223" i="1" s="1"/>
  <c r="Q224" i="1"/>
  <c r="H224" i="1"/>
  <c r="W113" i="1"/>
  <c r="U114" i="1"/>
  <c r="P103" i="1"/>
  <c r="X103" i="1" s="1"/>
  <c r="B103" i="1" s="1"/>
  <c r="G140" i="1"/>
  <c r="L140" i="1"/>
  <c r="O140" i="1" s="1"/>
  <c r="J143" i="1"/>
  <c r="K143" i="1" s="1"/>
  <c r="E143" i="1" s="1"/>
  <c r="M143" i="1"/>
  <c r="I144" i="1"/>
  <c r="N143" i="1"/>
  <c r="D141" i="1"/>
  <c r="F141" i="1" s="1"/>
  <c r="AA224" i="1"/>
  <c r="A225" i="1"/>
  <c r="T227" i="1"/>
  <c r="R224" i="1" l="1"/>
  <c r="S224" i="1" s="1"/>
  <c r="Y224" i="1"/>
  <c r="Q225" i="1"/>
  <c r="H225" i="1"/>
  <c r="W114" i="1"/>
  <c r="U115" i="1"/>
  <c r="P104" i="1"/>
  <c r="X104" i="1" s="1"/>
  <c r="B104" i="1" s="1"/>
  <c r="D142" i="1"/>
  <c r="F142" i="1" s="1"/>
  <c r="L141" i="1"/>
  <c r="O141" i="1" s="1"/>
  <c r="G141" i="1"/>
  <c r="J144" i="1"/>
  <c r="K144" i="1" s="1"/>
  <c r="E144" i="1" s="1"/>
  <c r="M144" i="1"/>
  <c r="I145" i="1"/>
  <c r="N144" i="1"/>
  <c r="AA225" i="1"/>
  <c r="A226" i="1"/>
  <c r="T228" i="1"/>
  <c r="R225" i="1" l="1"/>
  <c r="S225" i="1" s="1"/>
  <c r="Y225" i="1"/>
  <c r="Q226" i="1"/>
  <c r="H226" i="1"/>
  <c r="U116" i="1"/>
  <c r="W115" i="1"/>
  <c r="P105" i="1"/>
  <c r="X105" i="1" s="1"/>
  <c r="L142" i="1"/>
  <c r="O142" i="1" s="1"/>
  <c r="G142" i="1"/>
  <c r="J145" i="1"/>
  <c r="K145" i="1" s="1"/>
  <c r="E145" i="1" s="1"/>
  <c r="I146" i="1"/>
  <c r="M145" i="1"/>
  <c r="N145" i="1"/>
  <c r="D143" i="1"/>
  <c r="F143" i="1" s="1"/>
  <c r="AA226" i="1"/>
  <c r="A227" i="1"/>
  <c r="Q227" i="1" s="1"/>
  <c r="Y227" i="1" s="1"/>
  <c r="T229" i="1"/>
  <c r="R226" i="1" l="1"/>
  <c r="S226" i="1" s="1"/>
  <c r="Y226" i="1"/>
  <c r="H227" i="1"/>
  <c r="U117" i="1"/>
  <c r="W116" i="1"/>
  <c r="B105" i="1"/>
  <c r="P106" i="1"/>
  <c r="X106" i="1" s="1"/>
  <c r="B106" i="1" s="1"/>
  <c r="J146" i="1"/>
  <c r="K146" i="1" s="1"/>
  <c r="E146" i="1" s="1"/>
  <c r="M146" i="1"/>
  <c r="I147" i="1"/>
  <c r="N146" i="1"/>
  <c r="D144" i="1"/>
  <c r="F144" i="1" s="1"/>
  <c r="L143" i="1"/>
  <c r="O143" i="1" s="1"/>
  <c r="R227" i="1"/>
  <c r="S227" i="1" s="1"/>
  <c r="G143" i="1"/>
  <c r="T230" i="1"/>
  <c r="A228" i="1"/>
  <c r="Q228" i="1" s="1"/>
  <c r="Y228" i="1" s="1"/>
  <c r="AA227" i="1"/>
  <c r="H228" i="1" l="1"/>
  <c r="U118" i="1"/>
  <c r="W117" i="1"/>
  <c r="P107" i="1"/>
  <c r="X107" i="1" s="1"/>
  <c r="B107" i="1" s="1"/>
  <c r="L144" i="1"/>
  <c r="O144" i="1" s="1"/>
  <c r="G144" i="1"/>
  <c r="R228" i="1"/>
  <c r="S228" i="1" s="1"/>
  <c r="D145" i="1"/>
  <c r="F145" i="1" s="1"/>
  <c r="I148" i="1"/>
  <c r="J147" i="1"/>
  <c r="K147" i="1" s="1"/>
  <c r="E147" i="1" s="1"/>
  <c r="M147" i="1"/>
  <c r="N147" i="1" s="1"/>
  <c r="A229" i="1"/>
  <c r="Q229" i="1" s="1"/>
  <c r="Y229" i="1" s="1"/>
  <c r="T231" i="1"/>
  <c r="AA228" i="1"/>
  <c r="H229" i="1" l="1"/>
  <c r="U119" i="1"/>
  <c r="W118" i="1"/>
  <c r="P108" i="1"/>
  <c r="X108" i="1" s="1"/>
  <c r="B108" i="1" s="1"/>
  <c r="I149" i="1"/>
  <c r="M148" i="1"/>
  <c r="N148" i="1" s="1"/>
  <c r="J148" i="1"/>
  <c r="K148" i="1" s="1"/>
  <c r="E148" i="1" s="1"/>
  <c r="D146" i="1"/>
  <c r="F146" i="1" s="1"/>
  <c r="R229" i="1"/>
  <c r="S229" i="1" s="1"/>
  <c r="L145" i="1"/>
  <c r="O145" i="1" s="1"/>
  <c r="G145" i="1"/>
  <c r="AA229" i="1"/>
  <c r="T232" i="1"/>
  <c r="A230" i="1"/>
  <c r="Q230" i="1" s="1"/>
  <c r="Y230" i="1" s="1"/>
  <c r="H230" i="1" l="1"/>
  <c r="W119" i="1"/>
  <c r="U120" i="1"/>
  <c r="P109" i="1"/>
  <c r="X109" i="1" s="1"/>
  <c r="B109" i="1" s="1"/>
  <c r="L146" i="1"/>
  <c r="O146" i="1" s="1"/>
  <c r="G146" i="1"/>
  <c r="R230" i="1"/>
  <c r="S230" i="1" s="1"/>
  <c r="D147" i="1"/>
  <c r="F147" i="1" s="1"/>
  <c r="J149" i="1"/>
  <c r="K149" i="1" s="1"/>
  <c r="E149" i="1" s="1"/>
  <c r="M149" i="1"/>
  <c r="N149" i="1" s="1"/>
  <c r="I150" i="1"/>
  <c r="A231" i="1"/>
  <c r="Q231" i="1" s="1"/>
  <c r="Y231" i="1" s="1"/>
  <c r="AA230" i="1"/>
  <c r="T233" i="1"/>
  <c r="H231" i="1" l="1"/>
  <c r="W120" i="1"/>
  <c r="U121" i="1"/>
  <c r="P110" i="1"/>
  <c r="X110" i="1" s="1"/>
  <c r="B110" i="1" s="1"/>
  <c r="R231" i="1"/>
  <c r="S231" i="1" s="1"/>
  <c r="D148" i="1"/>
  <c r="F148" i="1" s="1"/>
  <c r="L147" i="1"/>
  <c r="O147" i="1" s="1"/>
  <c r="M150" i="1"/>
  <c r="N150" i="1" s="1"/>
  <c r="I151" i="1"/>
  <c r="J150" i="1"/>
  <c r="K150" i="1" s="1"/>
  <c r="G147" i="1"/>
  <c r="T234" i="1"/>
  <c r="AA231" i="1"/>
  <c r="A232" i="1"/>
  <c r="Q232" i="1" s="1"/>
  <c r="Y232" i="1" s="1"/>
  <c r="H232" i="1" l="1"/>
  <c r="W121" i="1"/>
  <c r="U122" i="1"/>
  <c r="E150" i="1"/>
  <c r="P111" i="1"/>
  <c r="X111" i="1" s="1"/>
  <c r="B111" i="1" s="1"/>
  <c r="R232" i="1"/>
  <c r="S232" i="1" s="1"/>
  <c r="D149" i="1"/>
  <c r="F149" i="1" s="1"/>
  <c r="L148" i="1"/>
  <c r="O148" i="1" s="1"/>
  <c r="I152" i="1"/>
  <c r="M151" i="1"/>
  <c r="N151" i="1" s="1"/>
  <c r="J151" i="1"/>
  <c r="K151" i="1" s="1"/>
  <c r="G148" i="1"/>
  <c r="AA232" i="1"/>
  <c r="A233" i="1"/>
  <c r="Q233" i="1" s="1"/>
  <c r="Y233" i="1" s="1"/>
  <c r="T235" i="1"/>
  <c r="H233" i="1" l="1"/>
  <c r="W122" i="1"/>
  <c r="U123" i="1"/>
  <c r="E151" i="1"/>
  <c r="P112" i="1"/>
  <c r="X112" i="1" s="1"/>
  <c r="B112" i="1" s="1"/>
  <c r="R233" i="1"/>
  <c r="S233" i="1" s="1"/>
  <c r="M152" i="1"/>
  <c r="N152" i="1" s="1"/>
  <c r="J152" i="1"/>
  <c r="K152" i="1" s="1"/>
  <c r="I153" i="1"/>
  <c r="D150" i="1"/>
  <c r="F150" i="1" s="1"/>
  <c r="L149" i="1"/>
  <c r="O149" i="1" s="1"/>
  <c r="G149" i="1"/>
  <c r="AA233" i="1"/>
  <c r="T236" i="1"/>
  <c r="A234" i="1"/>
  <c r="Q234" i="1" s="1"/>
  <c r="Y234" i="1" s="1"/>
  <c r="H234" i="1" l="1"/>
  <c r="W123" i="1"/>
  <c r="U124" i="1"/>
  <c r="E152" i="1"/>
  <c r="P113" i="1"/>
  <c r="X113" i="1" s="1"/>
  <c r="B113" i="1" s="1"/>
  <c r="G150" i="1"/>
  <c r="R234" i="1"/>
  <c r="S234" i="1" s="1"/>
  <c r="D151" i="1"/>
  <c r="F151" i="1" s="1"/>
  <c r="L150" i="1"/>
  <c r="O150" i="1" s="1"/>
  <c r="M153" i="1"/>
  <c r="N153" i="1" s="1"/>
  <c r="J153" i="1"/>
  <c r="K153" i="1" s="1"/>
  <c r="I154" i="1"/>
  <c r="T237" i="1"/>
  <c r="AA234" i="1"/>
  <c r="A235" i="1"/>
  <c r="Q235" i="1" s="1"/>
  <c r="Y235" i="1" s="1"/>
  <c r="H235" i="1" l="1"/>
  <c r="W124" i="1"/>
  <c r="U125" i="1"/>
  <c r="E153" i="1"/>
  <c r="P114" i="1"/>
  <c r="X114" i="1" s="1"/>
  <c r="B114" i="1" s="1"/>
  <c r="D152" i="1"/>
  <c r="F152" i="1" s="1"/>
  <c r="R235" i="1"/>
  <c r="S235" i="1" s="1"/>
  <c r="I155" i="1"/>
  <c r="J154" i="1"/>
  <c r="K154" i="1" s="1"/>
  <c r="M154" i="1"/>
  <c r="N154" i="1" s="1"/>
  <c r="L151" i="1"/>
  <c r="O151" i="1" s="1"/>
  <c r="G151" i="1"/>
  <c r="A236" i="1"/>
  <c r="Q236" i="1" s="1"/>
  <c r="Y236" i="1" s="1"/>
  <c r="T238" i="1"/>
  <c r="AA235" i="1"/>
  <c r="H236" i="1" l="1"/>
  <c r="W125" i="1"/>
  <c r="U126" i="1"/>
  <c r="E154" i="1"/>
  <c r="P115" i="1"/>
  <c r="X115" i="1" s="1"/>
  <c r="B115" i="1" s="1"/>
  <c r="L152" i="1"/>
  <c r="O152" i="1" s="1"/>
  <c r="G152" i="1"/>
  <c r="M155" i="1"/>
  <c r="N155" i="1" s="1"/>
  <c r="J155" i="1"/>
  <c r="K155" i="1" s="1"/>
  <c r="I156" i="1"/>
  <c r="R236" i="1"/>
  <c r="S236" i="1" s="1"/>
  <c r="D153" i="1"/>
  <c r="F153" i="1" s="1"/>
  <c r="AA236" i="1"/>
  <c r="A237" i="1"/>
  <c r="Q237" i="1" s="1"/>
  <c r="Y237" i="1" s="1"/>
  <c r="T239" i="1"/>
  <c r="H237" i="1" l="1"/>
  <c r="W126" i="1"/>
  <c r="U127" i="1"/>
  <c r="E155" i="1"/>
  <c r="P116" i="1"/>
  <c r="X116" i="1" s="1"/>
  <c r="B116" i="1" s="1"/>
  <c r="R237" i="1"/>
  <c r="S237" i="1" s="1"/>
  <c r="G153" i="1"/>
  <c r="J156" i="1"/>
  <c r="K156" i="1" s="1"/>
  <c r="M156" i="1"/>
  <c r="N156" i="1" s="1"/>
  <c r="I157" i="1"/>
  <c r="D154" i="1"/>
  <c r="F154" i="1" s="1"/>
  <c r="L153" i="1"/>
  <c r="O153" i="1" s="1"/>
  <c r="AA237" i="1"/>
  <c r="T240" i="1"/>
  <c r="A238" i="1"/>
  <c r="Q238" i="1" s="1"/>
  <c r="Y238" i="1" s="1"/>
  <c r="H238" i="1" l="1"/>
  <c r="W127" i="1"/>
  <c r="U128" i="1"/>
  <c r="E156" i="1"/>
  <c r="P117" i="1"/>
  <c r="X117" i="1" s="1"/>
  <c r="B117" i="1" s="1"/>
  <c r="D155" i="1"/>
  <c r="F155" i="1" s="1"/>
  <c r="R238" i="1"/>
  <c r="S238" i="1" s="1"/>
  <c r="L154" i="1"/>
  <c r="O154" i="1" s="1"/>
  <c r="I158" i="1"/>
  <c r="M157" i="1"/>
  <c r="N157" i="1" s="1"/>
  <c r="J157" i="1"/>
  <c r="K157" i="1" s="1"/>
  <c r="G154" i="1"/>
  <c r="AA238" i="1"/>
  <c r="A239" i="1"/>
  <c r="Q239" i="1" s="1"/>
  <c r="Y239" i="1" s="1"/>
  <c r="T241" i="1"/>
  <c r="H239" i="1" l="1"/>
  <c r="W128" i="1"/>
  <c r="U129" i="1"/>
  <c r="E157" i="1"/>
  <c r="P118" i="1"/>
  <c r="X118" i="1" s="1"/>
  <c r="L155" i="1"/>
  <c r="O155" i="1" s="1"/>
  <c r="G155" i="1"/>
  <c r="J158" i="1"/>
  <c r="K158" i="1" s="1"/>
  <c r="M158" i="1"/>
  <c r="N158" i="1" s="1"/>
  <c r="I159" i="1"/>
  <c r="R239" i="1"/>
  <c r="S239" i="1" s="1"/>
  <c r="D156" i="1"/>
  <c r="F156" i="1" s="1"/>
  <c r="T242" i="1"/>
  <c r="A240" i="1"/>
  <c r="Q240" i="1" s="1"/>
  <c r="Y240" i="1" s="1"/>
  <c r="AA239" i="1"/>
  <c r="H240" i="1" l="1"/>
  <c r="W129" i="1"/>
  <c r="U130" i="1"/>
  <c r="B118" i="1"/>
  <c r="E158" i="1"/>
  <c r="P119" i="1"/>
  <c r="X119" i="1" s="1"/>
  <c r="L156" i="1"/>
  <c r="O156" i="1" s="1"/>
  <c r="G156" i="1"/>
  <c r="R240" i="1"/>
  <c r="S240" i="1" s="1"/>
  <c r="J159" i="1"/>
  <c r="K159" i="1" s="1"/>
  <c r="I160" i="1"/>
  <c r="M159" i="1"/>
  <c r="N159" i="1" s="1"/>
  <c r="D157" i="1"/>
  <c r="F157" i="1" s="1"/>
  <c r="AA240" i="1"/>
  <c r="A241" i="1"/>
  <c r="Q241" i="1" s="1"/>
  <c r="Y241" i="1" s="1"/>
  <c r="T243" i="1"/>
  <c r="H241" i="1" l="1"/>
  <c r="U131" i="1"/>
  <c r="W130" i="1"/>
  <c r="E159" i="1"/>
  <c r="B119" i="1"/>
  <c r="P120" i="1"/>
  <c r="R241" i="1"/>
  <c r="S241" i="1" s="1"/>
  <c r="D158" i="1"/>
  <c r="F158" i="1" s="1"/>
  <c r="L157" i="1"/>
  <c r="O157" i="1" s="1"/>
  <c r="G157" i="1"/>
  <c r="I161" i="1"/>
  <c r="M160" i="1"/>
  <c r="N160" i="1" s="1"/>
  <c r="J160" i="1"/>
  <c r="K160" i="1" s="1"/>
  <c r="A242" i="1"/>
  <c r="Q242" i="1" s="1"/>
  <c r="Y242" i="1" s="1"/>
  <c r="T244" i="1"/>
  <c r="AA241" i="1"/>
  <c r="X120" i="1" l="1"/>
  <c r="B120" i="1" s="1"/>
  <c r="S120" i="1"/>
  <c r="H242" i="1"/>
  <c r="W131" i="1"/>
  <c r="U132" i="1"/>
  <c r="E160" i="1"/>
  <c r="P121" i="1"/>
  <c r="X121" i="1" s="1"/>
  <c r="B121" i="1" s="1"/>
  <c r="D159" i="1"/>
  <c r="F159" i="1" s="1"/>
  <c r="R242" i="1"/>
  <c r="S242" i="1" s="1"/>
  <c r="L158" i="1"/>
  <c r="O158" i="1" s="1"/>
  <c r="I162" i="1"/>
  <c r="J161" i="1"/>
  <c r="K161" i="1" s="1"/>
  <c r="M161" i="1"/>
  <c r="N161" i="1" s="1"/>
  <c r="G158" i="1"/>
  <c r="AA242" i="1"/>
  <c r="T245" i="1"/>
  <c r="A243" i="1"/>
  <c r="Q243" i="1" s="1"/>
  <c r="H243" i="1" l="1"/>
  <c r="W132" i="1"/>
  <c r="U133" i="1"/>
  <c r="E161" i="1"/>
  <c r="P122" i="1"/>
  <c r="X122" i="1" s="1"/>
  <c r="B122" i="1" s="1"/>
  <c r="L159" i="1"/>
  <c r="O159" i="1" s="1"/>
  <c r="G159" i="1"/>
  <c r="R243" i="1"/>
  <c r="I163" i="1"/>
  <c r="J162" i="1"/>
  <c r="K162" i="1" s="1"/>
  <c r="M162" i="1"/>
  <c r="N162" i="1" s="1"/>
  <c r="D160" i="1"/>
  <c r="F160" i="1" s="1"/>
  <c r="AA243" i="1"/>
  <c r="A244" i="1"/>
  <c r="Q244" i="1" s="1"/>
  <c r="Y244" i="1" s="1"/>
  <c r="T246" i="1"/>
  <c r="H244" i="1" l="1"/>
  <c r="W133" i="1"/>
  <c r="U134" i="1"/>
  <c r="E162" i="1"/>
  <c r="P123" i="1"/>
  <c r="X123" i="1" s="1"/>
  <c r="B123" i="1" s="1"/>
  <c r="G160" i="1"/>
  <c r="R244" i="1"/>
  <c r="S244" i="1" s="1"/>
  <c r="I164" i="1"/>
  <c r="J163" i="1"/>
  <c r="K163" i="1" s="1"/>
  <c r="D161" i="1"/>
  <c r="F161" i="1" s="1"/>
  <c r="L160" i="1"/>
  <c r="O160" i="1" s="1"/>
  <c r="T247" i="1"/>
  <c r="AA244" i="1"/>
  <c r="A245" i="1"/>
  <c r="Q245" i="1" s="1"/>
  <c r="Y245" i="1" s="1"/>
  <c r="H245" i="1" l="1"/>
  <c r="W134" i="1"/>
  <c r="U135" i="1"/>
  <c r="E163" i="1"/>
  <c r="P124" i="1"/>
  <c r="X124" i="1" s="1"/>
  <c r="B124" i="1" s="1"/>
  <c r="L161" i="1"/>
  <c r="O161" i="1" s="1"/>
  <c r="G161" i="1"/>
  <c r="I165" i="1"/>
  <c r="J164" i="1"/>
  <c r="K164" i="1" s="1"/>
  <c r="R245" i="1"/>
  <c r="S245" i="1" s="1"/>
  <c r="D162" i="1"/>
  <c r="F162" i="1" s="1"/>
  <c r="A246" i="1"/>
  <c r="Q246" i="1" s="1"/>
  <c r="Y246" i="1" s="1"/>
  <c r="AA245" i="1"/>
  <c r="T248" i="1"/>
  <c r="H246" i="1" l="1"/>
  <c r="W135" i="1"/>
  <c r="U136" i="1"/>
  <c r="E164" i="1"/>
  <c r="P125" i="1"/>
  <c r="X125" i="1" s="1"/>
  <c r="B125" i="1" s="1"/>
  <c r="R246" i="1"/>
  <c r="S246" i="1" s="1"/>
  <c r="D163" i="1"/>
  <c r="F163" i="1" s="1"/>
  <c r="J165" i="1"/>
  <c r="K165" i="1" s="1"/>
  <c r="I166" i="1"/>
  <c r="L162" i="1"/>
  <c r="G162" i="1"/>
  <c r="A247" i="1"/>
  <c r="Q247" i="1" s="1"/>
  <c r="Y247" i="1" s="1"/>
  <c r="AA246" i="1"/>
  <c r="T249" i="1"/>
  <c r="H247" i="1" l="1"/>
  <c r="O162" i="1"/>
  <c r="M163" i="1"/>
  <c r="W136" i="1"/>
  <c r="U137" i="1"/>
  <c r="E165" i="1"/>
  <c r="P126" i="1"/>
  <c r="X126" i="1" s="1"/>
  <c r="B126" i="1" s="1"/>
  <c r="I167" i="1"/>
  <c r="J166" i="1"/>
  <c r="K166" i="1" s="1"/>
  <c r="D164" i="1"/>
  <c r="F164" i="1" s="1"/>
  <c r="L163" i="1"/>
  <c r="R247" i="1"/>
  <c r="S247" i="1" s="1"/>
  <c r="G163" i="1"/>
  <c r="A248" i="1"/>
  <c r="Q248" i="1" s="1"/>
  <c r="Y248" i="1" s="1"/>
  <c r="T250" i="1"/>
  <c r="AA247" i="1"/>
  <c r="H248" i="1" l="1"/>
  <c r="E166" i="1"/>
  <c r="W137" i="1"/>
  <c r="U138" i="1"/>
  <c r="N163" i="1"/>
  <c r="O163" i="1" s="1"/>
  <c r="M164" i="1"/>
  <c r="P127" i="1"/>
  <c r="X127" i="1" s="1"/>
  <c r="B127" i="1" s="1"/>
  <c r="L164" i="1"/>
  <c r="D165" i="1"/>
  <c r="F165" i="1" s="1"/>
  <c r="R248" i="1"/>
  <c r="S248" i="1" s="1"/>
  <c r="G164" i="1"/>
  <c r="J167" i="1"/>
  <c r="K167" i="1" s="1"/>
  <c r="I168" i="1"/>
  <c r="AA248" i="1"/>
  <c r="A249" i="1"/>
  <c r="Q249" i="1" s="1"/>
  <c r="Y249" i="1" s="1"/>
  <c r="T251" i="1"/>
  <c r="E167" i="1" l="1"/>
  <c r="H249" i="1"/>
  <c r="N164" i="1"/>
  <c r="O164" i="1" s="1"/>
  <c r="W138" i="1"/>
  <c r="U139" i="1"/>
  <c r="P128" i="1"/>
  <c r="X128" i="1" s="1"/>
  <c r="B128" i="1" s="1"/>
  <c r="M165" i="1"/>
  <c r="L165" i="1"/>
  <c r="R249" i="1"/>
  <c r="S249" i="1" s="1"/>
  <c r="G165" i="1"/>
  <c r="J168" i="1"/>
  <c r="K168" i="1" s="1"/>
  <c r="I169" i="1"/>
  <c r="D166" i="1"/>
  <c r="F166" i="1" s="1"/>
  <c r="AA249" i="1"/>
  <c r="T252" i="1"/>
  <c r="A250" i="1"/>
  <c r="Q250" i="1" s="1"/>
  <c r="Y250" i="1" s="1"/>
  <c r="E168" i="1" l="1"/>
  <c r="H250" i="1"/>
  <c r="W139" i="1"/>
  <c r="U140" i="1"/>
  <c r="P129" i="1"/>
  <c r="X129" i="1" s="1"/>
  <c r="B129" i="1" s="1"/>
  <c r="N165" i="1"/>
  <c r="O165" i="1" s="1"/>
  <c r="M166" i="1"/>
  <c r="D167" i="1"/>
  <c r="F167" i="1" s="1"/>
  <c r="L166" i="1"/>
  <c r="R250" i="1"/>
  <c r="S250" i="1" s="1"/>
  <c r="G166" i="1"/>
  <c r="J169" i="1"/>
  <c r="K169" i="1" s="1"/>
  <c r="I170" i="1"/>
  <c r="T253" i="1"/>
  <c r="AA250" i="1"/>
  <c r="A251" i="1"/>
  <c r="Q251" i="1" s="1"/>
  <c r="Y251" i="1" s="1"/>
  <c r="E169" i="1" l="1"/>
  <c r="H251" i="1"/>
  <c r="W140" i="1"/>
  <c r="U141" i="1"/>
  <c r="P130" i="1"/>
  <c r="X130" i="1" s="1"/>
  <c r="B130" i="1" s="1"/>
  <c r="N166" i="1"/>
  <c r="O166" i="1" s="1"/>
  <c r="M167" i="1"/>
  <c r="G167" i="1"/>
  <c r="L167" i="1"/>
  <c r="R251" i="1"/>
  <c r="S251" i="1" s="1"/>
  <c r="J170" i="1"/>
  <c r="K170" i="1" s="1"/>
  <c r="I171" i="1"/>
  <c r="D168" i="1"/>
  <c r="F168" i="1" s="1"/>
  <c r="AA251" i="1"/>
  <c r="A252" i="1"/>
  <c r="Q252" i="1" s="1"/>
  <c r="Y252" i="1" s="1"/>
  <c r="T254" i="1"/>
  <c r="E170" i="1" l="1"/>
  <c r="H252" i="1"/>
  <c r="W141" i="1"/>
  <c r="U142" i="1"/>
  <c r="P131" i="1"/>
  <c r="X131" i="1" s="1"/>
  <c r="B131" i="1" s="1"/>
  <c r="N167" i="1"/>
  <c r="O167" i="1" s="1"/>
  <c r="M168" i="1"/>
  <c r="G168" i="1"/>
  <c r="D169" i="1"/>
  <c r="F169" i="1" s="1"/>
  <c r="R252" i="1"/>
  <c r="S252" i="1" s="1"/>
  <c r="L168" i="1"/>
  <c r="I172" i="1"/>
  <c r="J171" i="1"/>
  <c r="K171" i="1" s="1"/>
  <c r="T255" i="1"/>
  <c r="A253" i="1"/>
  <c r="Q253" i="1" s="1"/>
  <c r="Y253" i="1" s="1"/>
  <c r="AA252" i="1"/>
  <c r="E171" i="1" l="1"/>
  <c r="H253" i="1"/>
  <c r="W142" i="1"/>
  <c r="U143" i="1"/>
  <c r="N168" i="1"/>
  <c r="O168" i="1" s="1"/>
  <c r="P132" i="1"/>
  <c r="X132" i="1" s="1"/>
  <c r="B132" i="1" s="1"/>
  <c r="M169" i="1"/>
  <c r="G169" i="1"/>
  <c r="I173" i="1"/>
  <c r="J172" i="1"/>
  <c r="K172" i="1" s="1"/>
  <c r="D170" i="1"/>
  <c r="F170" i="1" s="1"/>
  <c r="R253" i="1"/>
  <c r="S253" i="1" s="1"/>
  <c r="L169" i="1"/>
  <c r="T256" i="1"/>
  <c r="AA253" i="1"/>
  <c r="A254" i="1"/>
  <c r="Q254" i="1" l="1"/>
  <c r="H254" i="1"/>
  <c r="W143" i="1"/>
  <c r="U144" i="1"/>
  <c r="E172" i="1"/>
  <c r="P133" i="1"/>
  <c r="X133" i="1" s="1"/>
  <c r="B133" i="1" s="1"/>
  <c r="G170" i="1"/>
  <c r="J173" i="1"/>
  <c r="K173" i="1" s="1"/>
  <c r="I174" i="1"/>
  <c r="D171" i="1"/>
  <c r="F171" i="1" s="1"/>
  <c r="L170" i="1"/>
  <c r="N169" i="1"/>
  <c r="O169" i="1" s="1"/>
  <c r="M170" i="1"/>
  <c r="A255" i="1"/>
  <c r="Q255" i="1" s="1"/>
  <c r="Y255" i="1" s="1"/>
  <c r="AA254" i="1"/>
  <c r="T257" i="1"/>
  <c r="R254" i="1" l="1"/>
  <c r="S254" i="1" s="1"/>
  <c r="Y254" i="1"/>
  <c r="H255" i="1"/>
  <c r="W144" i="1"/>
  <c r="U145" i="1"/>
  <c r="E173" i="1"/>
  <c r="P134" i="1"/>
  <c r="X134" i="1" s="1"/>
  <c r="B134" i="1" s="1"/>
  <c r="L171" i="1"/>
  <c r="R255" i="1"/>
  <c r="S255" i="1" s="1"/>
  <c r="G171" i="1"/>
  <c r="J174" i="1"/>
  <c r="K174" i="1" s="1"/>
  <c r="I175" i="1"/>
  <c r="N170" i="1"/>
  <c r="O170" i="1" s="1"/>
  <c r="M171" i="1"/>
  <c r="D172" i="1"/>
  <c r="F172" i="1" s="1"/>
  <c r="AA255" i="1"/>
  <c r="A256" i="1"/>
  <c r="Q256" i="1" s="1"/>
  <c r="Y256" i="1" s="1"/>
  <c r="T258" i="1"/>
  <c r="H256" i="1" l="1"/>
  <c r="W145" i="1"/>
  <c r="U146" i="1"/>
  <c r="E174" i="1"/>
  <c r="P135" i="1"/>
  <c r="X135" i="1" s="1"/>
  <c r="B135" i="1" s="1"/>
  <c r="L172" i="1"/>
  <c r="I176" i="1"/>
  <c r="J175" i="1"/>
  <c r="K175" i="1" s="1"/>
  <c r="R256" i="1"/>
  <c r="S256" i="1" s="1"/>
  <c r="D173" i="1"/>
  <c r="F173" i="1" s="1"/>
  <c r="N171" i="1"/>
  <c r="O171" i="1" s="1"/>
  <c r="M172" i="1"/>
  <c r="G172" i="1"/>
  <c r="T259" i="1"/>
  <c r="AA256" i="1"/>
  <c r="A257" i="1"/>
  <c r="Q257" i="1" s="1"/>
  <c r="Y257" i="1" s="1"/>
  <c r="H257" i="1" l="1"/>
  <c r="W146" i="1"/>
  <c r="U147" i="1"/>
  <c r="E175" i="1"/>
  <c r="P136" i="1"/>
  <c r="X136" i="1" s="1"/>
  <c r="N172" i="1"/>
  <c r="O172" i="1" s="1"/>
  <c r="M173" i="1"/>
  <c r="R257" i="1"/>
  <c r="S257" i="1" s="1"/>
  <c r="D174" i="1"/>
  <c r="F174" i="1" s="1"/>
  <c r="I177" i="1"/>
  <c r="J176" i="1"/>
  <c r="K176" i="1" s="1"/>
  <c r="L173" i="1"/>
  <c r="G173" i="1"/>
  <c r="A258" i="1"/>
  <c r="Q258" i="1" s="1"/>
  <c r="Y258" i="1" s="1"/>
  <c r="T260" i="1"/>
  <c r="AA257" i="1"/>
  <c r="W147" i="1" l="1"/>
  <c r="U148" i="1"/>
  <c r="H258" i="1"/>
  <c r="E176" i="1"/>
  <c r="B136" i="1"/>
  <c r="P137" i="1"/>
  <c r="X137" i="1" s="1"/>
  <c r="B137" i="1" s="1"/>
  <c r="L174" i="1"/>
  <c r="G174" i="1"/>
  <c r="N173" i="1"/>
  <c r="O173" i="1" s="1"/>
  <c r="M174" i="1"/>
  <c r="R258" i="1"/>
  <c r="J177" i="1"/>
  <c r="K177" i="1" s="1"/>
  <c r="I178" i="1"/>
  <c r="D175" i="1"/>
  <c r="F175" i="1" s="1"/>
  <c r="AA258" i="1"/>
  <c r="A259" i="1"/>
  <c r="Q259" i="1" s="1"/>
  <c r="Y259" i="1" s="1"/>
  <c r="T261" i="1"/>
  <c r="U149" i="1" l="1"/>
  <c r="W148" i="1"/>
  <c r="H259" i="1"/>
  <c r="E177" i="1"/>
  <c r="P138" i="1"/>
  <c r="X138" i="1" s="1"/>
  <c r="B138" i="1" s="1"/>
  <c r="G175" i="1"/>
  <c r="N174" i="1"/>
  <c r="O174" i="1" s="1"/>
  <c r="M175" i="1"/>
  <c r="R259" i="1"/>
  <c r="S259" i="1" s="1"/>
  <c r="D176" i="1"/>
  <c r="F176" i="1" s="1"/>
  <c r="L175" i="1"/>
  <c r="J178" i="1"/>
  <c r="K178" i="1" s="1"/>
  <c r="I179" i="1"/>
  <c r="T262" i="1"/>
  <c r="AA259" i="1"/>
  <c r="A260" i="1"/>
  <c r="Q260" i="1" s="1"/>
  <c r="Y260" i="1" s="1"/>
  <c r="W149" i="1" l="1"/>
  <c r="U150" i="1"/>
  <c r="H260" i="1"/>
  <c r="E178" i="1"/>
  <c r="P139" i="1"/>
  <c r="X139" i="1" s="1"/>
  <c r="B139" i="1" s="1"/>
  <c r="L176" i="1"/>
  <c r="G176" i="1"/>
  <c r="I180" i="1"/>
  <c r="J179" i="1"/>
  <c r="K179" i="1" s="1"/>
  <c r="N175" i="1"/>
  <c r="O175" i="1" s="1"/>
  <c r="M176" i="1"/>
  <c r="R260" i="1"/>
  <c r="S260" i="1" s="1"/>
  <c r="D177" i="1"/>
  <c r="F177" i="1" s="1"/>
  <c r="AA260" i="1"/>
  <c r="A261" i="1"/>
  <c r="Q261" i="1" s="1"/>
  <c r="Y261" i="1" s="1"/>
  <c r="T263" i="1"/>
  <c r="W150" i="1" l="1"/>
  <c r="U151" i="1"/>
  <c r="H261" i="1"/>
  <c r="E179" i="1"/>
  <c r="P140" i="1"/>
  <c r="X140" i="1" s="1"/>
  <c r="B140" i="1" s="1"/>
  <c r="L177" i="1"/>
  <c r="D178" i="1"/>
  <c r="F178" i="1" s="1"/>
  <c r="R261" i="1"/>
  <c r="S261" i="1" s="1"/>
  <c r="J180" i="1"/>
  <c r="K180" i="1" s="1"/>
  <c r="I181" i="1"/>
  <c r="N176" i="1"/>
  <c r="O176" i="1" s="1"/>
  <c r="M177" i="1"/>
  <c r="G177" i="1"/>
  <c r="AA261" i="1"/>
  <c r="T264" i="1"/>
  <c r="A262" i="1"/>
  <c r="Q262" i="1" s="1"/>
  <c r="Y262" i="1" s="1"/>
  <c r="W151" i="1" l="1"/>
  <c r="U152" i="1"/>
  <c r="H262" i="1"/>
  <c r="E180" i="1"/>
  <c r="P141" i="1"/>
  <c r="X141" i="1" s="1"/>
  <c r="B141" i="1" s="1"/>
  <c r="L178" i="1"/>
  <c r="G178" i="1"/>
  <c r="N177" i="1"/>
  <c r="O177" i="1" s="1"/>
  <c r="M178" i="1"/>
  <c r="R262" i="1"/>
  <c r="S262" i="1" s="1"/>
  <c r="I182" i="1"/>
  <c r="J181" i="1"/>
  <c r="K181" i="1" s="1"/>
  <c r="D179" i="1"/>
  <c r="F179" i="1" s="1"/>
  <c r="AA262" i="1"/>
  <c r="T265" i="1"/>
  <c r="A263" i="1"/>
  <c r="Q263" i="1" s="1"/>
  <c r="Y263" i="1" s="1"/>
  <c r="W152" i="1" l="1"/>
  <c r="U153" i="1"/>
  <c r="H263" i="1"/>
  <c r="E181" i="1"/>
  <c r="P142" i="1"/>
  <c r="X142" i="1" s="1"/>
  <c r="B142" i="1" s="1"/>
  <c r="R263" i="1"/>
  <c r="S263" i="1" s="1"/>
  <c r="G179" i="1"/>
  <c r="N178" i="1"/>
  <c r="O178" i="1" s="1"/>
  <c r="M179" i="1"/>
  <c r="D180" i="1"/>
  <c r="F180" i="1" s="1"/>
  <c r="I183" i="1"/>
  <c r="J182" i="1"/>
  <c r="K182" i="1" s="1"/>
  <c r="L179" i="1"/>
  <c r="T266" i="1"/>
  <c r="AA263" i="1"/>
  <c r="A264" i="1"/>
  <c r="Q264" i="1" s="1"/>
  <c r="Y264" i="1" s="1"/>
  <c r="W153" i="1" l="1"/>
  <c r="U154" i="1"/>
  <c r="H264" i="1"/>
  <c r="E182" i="1"/>
  <c r="P143" i="1"/>
  <c r="X143" i="1" s="1"/>
  <c r="B143" i="1" s="1"/>
  <c r="G180" i="1"/>
  <c r="R264" i="1"/>
  <c r="S264" i="1" s="1"/>
  <c r="I184" i="1"/>
  <c r="J183" i="1"/>
  <c r="K183" i="1" s="1"/>
  <c r="D181" i="1"/>
  <c r="F181" i="1" s="1"/>
  <c r="L180" i="1"/>
  <c r="N179" i="1"/>
  <c r="O179" i="1" s="1"/>
  <c r="M180" i="1"/>
  <c r="AA264" i="1"/>
  <c r="A265" i="1"/>
  <c r="Q265" i="1" s="1"/>
  <c r="Y265" i="1" s="1"/>
  <c r="T267" i="1"/>
  <c r="U155" i="1" l="1"/>
  <c r="W154" i="1"/>
  <c r="H265" i="1"/>
  <c r="E183" i="1"/>
  <c r="P144" i="1"/>
  <c r="X144" i="1" s="1"/>
  <c r="B144" i="1" s="1"/>
  <c r="L181" i="1"/>
  <c r="N180" i="1"/>
  <c r="O180" i="1" s="1"/>
  <c r="M181" i="1"/>
  <c r="G181" i="1"/>
  <c r="I185" i="1"/>
  <c r="J184" i="1"/>
  <c r="K184" i="1" s="1"/>
  <c r="R265" i="1"/>
  <c r="S265" i="1" s="1"/>
  <c r="D182" i="1"/>
  <c r="F182" i="1" s="1"/>
  <c r="AA265" i="1"/>
  <c r="T268" i="1"/>
  <c r="A266" i="1"/>
  <c r="Q266" i="1" s="1"/>
  <c r="Y266" i="1" s="1"/>
  <c r="W155" i="1" l="1"/>
  <c r="U156" i="1"/>
  <c r="H266" i="1"/>
  <c r="E184" i="1"/>
  <c r="P145" i="1"/>
  <c r="X145" i="1" s="1"/>
  <c r="B145" i="1" s="1"/>
  <c r="L182" i="1"/>
  <c r="D183" i="1"/>
  <c r="F183" i="1" s="1"/>
  <c r="N181" i="1"/>
  <c r="O181" i="1" s="1"/>
  <c r="M182" i="1"/>
  <c r="R266" i="1"/>
  <c r="S266" i="1" s="1"/>
  <c r="G182" i="1"/>
  <c r="I186" i="1"/>
  <c r="J185" i="1"/>
  <c r="K185" i="1" s="1"/>
  <c r="AA266" i="1"/>
  <c r="T269" i="1"/>
  <c r="A267" i="1"/>
  <c r="Q267" i="1" s="1"/>
  <c r="Y267" i="1" s="1"/>
  <c r="U157" i="1" l="1"/>
  <c r="W156" i="1"/>
  <c r="H267" i="1"/>
  <c r="E185" i="1"/>
  <c r="P146" i="1"/>
  <c r="X146" i="1" s="1"/>
  <c r="B146" i="1" s="1"/>
  <c r="G183" i="1"/>
  <c r="R267" i="1"/>
  <c r="S267" i="1" s="1"/>
  <c r="I187" i="1"/>
  <c r="J186" i="1"/>
  <c r="K186" i="1" s="1"/>
  <c r="N182" i="1"/>
  <c r="O182" i="1" s="1"/>
  <c r="M183" i="1"/>
  <c r="D184" i="1"/>
  <c r="F184" i="1" s="1"/>
  <c r="L183" i="1"/>
  <c r="AA267" i="1"/>
  <c r="T270" i="1"/>
  <c r="A268" i="1"/>
  <c r="Q268" i="1" s="1"/>
  <c r="Y268" i="1" s="1"/>
  <c r="U158" i="1" l="1"/>
  <c r="W157" i="1"/>
  <c r="H268" i="1"/>
  <c r="E186" i="1"/>
  <c r="P147" i="1"/>
  <c r="X147" i="1" s="1"/>
  <c r="G184" i="1"/>
  <c r="L184" i="1"/>
  <c r="R268" i="1"/>
  <c r="S268" i="1" s="1"/>
  <c r="N183" i="1"/>
  <c r="O183" i="1" s="1"/>
  <c r="M184" i="1"/>
  <c r="I188" i="1"/>
  <c r="J187" i="1"/>
  <c r="K187" i="1" s="1"/>
  <c r="D185" i="1"/>
  <c r="F185" i="1" s="1"/>
  <c r="AA268" i="1"/>
  <c r="A269" i="1"/>
  <c r="Q269" i="1" s="1"/>
  <c r="Y269" i="1" s="1"/>
  <c r="T271" i="1"/>
  <c r="U159" i="1" l="1"/>
  <c r="W158" i="1"/>
  <c r="H269" i="1"/>
  <c r="B147" i="1"/>
  <c r="E187" i="1"/>
  <c r="P148" i="1"/>
  <c r="X148" i="1" s="1"/>
  <c r="B148" i="1" s="1"/>
  <c r="G185" i="1"/>
  <c r="I189" i="1"/>
  <c r="J188" i="1"/>
  <c r="K188" i="1" s="1"/>
  <c r="R269" i="1"/>
  <c r="S269" i="1" s="1"/>
  <c r="D186" i="1"/>
  <c r="F186" i="1" s="1"/>
  <c r="L185" i="1"/>
  <c r="N184" i="1"/>
  <c r="O184" i="1" s="1"/>
  <c r="M185" i="1"/>
  <c r="A270" i="1"/>
  <c r="Q270" i="1" s="1"/>
  <c r="Y270" i="1" s="1"/>
  <c r="T272" i="1"/>
  <c r="AA269" i="1"/>
  <c r="U160" i="1" l="1"/>
  <c r="W159" i="1"/>
  <c r="H270" i="1"/>
  <c r="E188" i="1"/>
  <c r="P149" i="1"/>
  <c r="X149" i="1" s="1"/>
  <c r="D187" i="1"/>
  <c r="F187" i="1" s="1"/>
  <c r="N185" i="1"/>
  <c r="O185" i="1" s="1"/>
  <c r="M186" i="1"/>
  <c r="G186" i="1"/>
  <c r="R270" i="1"/>
  <c r="S270" i="1" s="1"/>
  <c r="L186" i="1"/>
  <c r="I190" i="1"/>
  <c r="J189" i="1"/>
  <c r="K189" i="1" s="1"/>
  <c r="T273" i="1"/>
  <c r="A271" i="1"/>
  <c r="Q271" i="1" s="1"/>
  <c r="Y271" i="1" s="1"/>
  <c r="AA270" i="1"/>
  <c r="W160" i="1" l="1"/>
  <c r="U161" i="1"/>
  <c r="H271" i="1"/>
  <c r="E189" i="1"/>
  <c r="B149" i="1"/>
  <c r="P150" i="1"/>
  <c r="X150" i="1" s="1"/>
  <c r="R271" i="1"/>
  <c r="S271" i="1" s="1"/>
  <c r="I191" i="1"/>
  <c r="J190" i="1"/>
  <c r="K190" i="1" s="1"/>
  <c r="G187" i="1"/>
  <c r="N186" i="1"/>
  <c r="O186" i="1" s="1"/>
  <c r="M187" i="1"/>
  <c r="D188" i="1"/>
  <c r="F188" i="1" s="1"/>
  <c r="L187" i="1"/>
  <c r="T274" i="1"/>
  <c r="AA271" i="1"/>
  <c r="A272" i="1"/>
  <c r="Q272" i="1" s="1"/>
  <c r="Y272" i="1" s="1"/>
  <c r="W161" i="1" l="1"/>
  <c r="U162" i="1"/>
  <c r="H272" i="1"/>
  <c r="E190" i="1"/>
  <c r="B150" i="1"/>
  <c r="P151" i="1"/>
  <c r="X151" i="1" s="1"/>
  <c r="B151" i="1" s="1"/>
  <c r="G188" i="1"/>
  <c r="J191" i="1"/>
  <c r="K191" i="1" s="1"/>
  <c r="I192" i="1"/>
  <c r="R272" i="1"/>
  <c r="D189" i="1"/>
  <c r="F189" i="1" s="1"/>
  <c r="L188" i="1"/>
  <c r="N187" i="1"/>
  <c r="O187" i="1" s="1"/>
  <c r="M188" i="1"/>
  <c r="T275" i="1"/>
  <c r="AA272" i="1"/>
  <c r="A273" i="1"/>
  <c r="Q273" i="1" s="1"/>
  <c r="U163" i="1" l="1"/>
  <c r="W162" i="1"/>
  <c r="H273" i="1"/>
  <c r="E191" i="1"/>
  <c r="P152" i="1"/>
  <c r="L189" i="1"/>
  <c r="R273" i="1"/>
  <c r="D190" i="1"/>
  <c r="F190" i="1" s="1"/>
  <c r="J192" i="1"/>
  <c r="K192" i="1" s="1"/>
  <c r="I193" i="1"/>
  <c r="N188" i="1"/>
  <c r="O188" i="1" s="1"/>
  <c r="M189" i="1"/>
  <c r="G189" i="1"/>
  <c r="A274" i="1"/>
  <c r="Q274" i="1" s="1"/>
  <c r="Y274" i="1" s="1"/>
  <c r="AA273" i="1"/>
  <c r="T276" i="1"/>
  <c r="W163" i="1" l="1"/>
  <c r="U164" i="1"/>
  <c r="X152" i="1"/>
  <c r="B152" i="1" s="1"/>
  <c r="S152" i="1"/>
  <c r="H274" i="1"/>
  <c r="E192" i="1"/>
  <c r="P153" i="1"/>
  <c r="X153" i="1" s="1"/>
  <c r="B153" i="1" s="1"/>
  <c r="L190" i="1"/>
  <c r="G190" i="1"/>
  <c r="I194" i="1"/>
  <c r="J193" i="1"/>
  <c r="K193" i="1" s="1"/>
  <c r="R274" i="1"/>
  <c r="S274" i="1" s="1"/>
  <c r="N189" i="1"/>
  <c r="O189" i="1" s="1"/>
  <c r="M190" i="1"/>
  <c r="D191" i="1"/>
  <c r="F191" i="1" s="1"/>
  <c r="T277" i="1"/>
  <c r="AA274" i="1"/>
  <c r="A275" i="1"/>
  <c r="Q275" i="1" s="1"/>
  <c r="Y275" i="1" s="1"/>
  <c r="W164" i="1" l="1"/>
  <c r="U165" i="1"/>
  <c r="H275" i="1"/>
  <c r="E193" i="1"/>
  <c r="P154" i="1"/>
  <c r="X154" i="1" s="1"/>
  <c r="B154" i="1" s="1"/>
  <c r="L191" i="1"/>
  <c r="G191" i="1"/>
  <c r="N190" i="1"/>
  <c r="O190" i="1" s="1"/>
  <c r="M191" i="1"/>
  <c r="J194" i="1"/>
  <c r="K194" i="1" s="1"/>
  <c r="I195" i="1"/>
  <c r="R275" i="1"/>
  <c r="S275" i="1" s="1"/>
  <c r="D192" i="1"/>
  <c r="F192" i="1" s="1"/>
  <c r="A276" i="1"/>
  <c r="Q276" i="1" s="1"/>
  <c r="Y276" i="1" s="1"/>
  <c r="T278" i="1"/>
  <c r="AA275" i="1"/>
  <c r="W165" i="1" l="1"/>
  <c r="U166" i="1"/>
  <c r="H276" i="1"/>
  <c r="E194" i="1"/>
  <c r="P155" i="1"/>
  <c r="X155" i="1" s="1"/>
  <c r="B155" i="1" s="1"/>
  <c r="G192" i="1"/>
  <c r="L192" i="1"/>
  <c r="R276" i="1"/>
  <c r="S276" i="1" s="1"/>
  <c r="D193" i="1"/>
  <c r="F193" i="1" s="1"/>
  <c r="J195" i="1"/>
  <c r="K195" i="1" s="1"/>
  <c r="I196" i="1"/>
  <c r="N191" i="1"/>
  <c r="M192" i="1"/>
  <c r="M193" i="1" s="1"/>
  <c r="T279" i="1"/>
  <c r="AA276" i="1"/>
  <c r="A277" i="1"/>
  <c r="Q277" i="1" s="1"/>
  <c r="Y277" i="1" s="1"/>
  <c r="W166" i="1" l="1"/>
  <c r="U167" i="1"/>
  <c r="H277" i="1"/>
  <c r="E195" i="1"/>
  <c r="P156" i="1"/>
  <c r="X156" i="1" s="1"/>
  <c r="B156" i="1" s="1"/>
  <c r="R277" i="1"/>
  <c r="S277" i="1" s="1"/>
  <c r="D194" i="1"/>
  <c r="F194" i="1" s="1"/>
  <c r="N192" i="1"/>
  <c r="O192" i="1" s="1"/>
  <c r="O191" i="1"/>
  <c r="L193" i="1"/>
  <c r="M194" i="1" s="1"/>
  <c r="J196" i="1"/>
  <c r="K196" i="1" s="1"/>
  <c r="I197" i="1"/>
  <c r="G193" i="1"/>
  <c r="AA277" i="1"/>
  <c r="A278" i="1"/>
  <c r="Q278" i="1" s="1"/>
  <c r="Y278" i="1" s="1"/>
  <c r="T280" i="1"/>
  <c r="W167" i="1" l="1"/>
  <c r="U168" i="1"/>
  <c r="H278" i="1"/>
  <c r="E196" i="1"/>
  <c r="P157" i="1"/>
  <c r="X157" i="1" s="1"/>
  <c r="B157" i="1" s="1"/>
  <c r="D195" i="1"/>
  <c r="F195" i="1" s="1"/>
  <c r="R278" i="1"/>
  <c r="S278" i="1" s="1"/>
  <c r="J197" i="1"/>
  <c r="K197" i="1" s="1"/>
  <c r="I198" i="1"/>
  <c r="N193" i="1"/>
  <c r="O193" i="1" s="1"/>
  <c r="L194" i="1"/>
  <c r="M195" i="1" s="1"/>
  <c r="G194" i="1"/>
  <c r="AA278" i="1"/>
  <c r="T281" i="1"/>
  <c r="A279" i="1"/>
  <c r="Q279" i="1" s="1"/>
  <c r="Y279" i="1" s="1"/>
  <c r="U169" i="1" l="1"/>
  <c r="W168" i="1"/>
  <c r="H279" i="1"/>
  <c r="E197" i="1"/>
  <c r="P158" i="1"/>
  <c r="X158" i="1" s="1"/>
  <c r="B158" i="1" s="1"/>
  <c r="L195" i="1"/>
  <c r="M196" i="1" s="1"/>
  <c r="R279" i="1"/>
  <c r="S279" i="1" s="1"/>
  <c r="N194" i="1"/>
  <c r="N195" i="1" s="1"/>
  <c r="G195" i="1"/>
  <c r="J198" i="1"/>
  <c r="K198" i="1" s="1"/>
  <c r="I199" i="1"/>
  <c r="D196" i="1"/>
  <c r="F196" i="1" s="1"/>
  <c r="AA279" i="1"/>
  <c r="A280" i="1"/>
  <c r="Q280" i="1" s="1"/>
  <c r="Y280" i="1" s="1"/>
  <c r="T282" i="1"/>
  <c r="W169" i="1" l="1"/>
  <c r="U170" i="1"/>
  <c r="H280" i="1"/>
  <c r="E198" i="1"/>
  <c r="P159" i="1"/>
  <c r="X159" i="1" s="1"/>
  <c r="B159" i="1" s="1"/>
  <c r="O195" i="1"/>
  <c r="O194" i="1"/>
  <c r="L196" i="1"/>
  <c r="M197" i="1" s="1"/>
  <c r="G196" i="1"/>
  <c r="R280" i="1"/>
  <c r="S280" i="1" s="1"/>
  <c r="D197" i="1"/>
  <c r="F197" i="1" s="1"/>
  <c r="N196" i="1"/>
  <c r="J199" i="1"/>
  <c r="K199" i="1" s="1"/>
  <c r="I200" i="1"/>
  <c r="T283" i="1"/>
  <c r="AA280" i="1"/>
  <c r="A281" i="1"/>
  <c r="Q281" i="1" s="1"/>
  <c r="Y281" i="1" s="1"/>
  <c r="W170" i="1" l="1"/>
  <c r="U171" i="1"/>
  <c r="H281" i="1"/>
  <c r="E199" i="1"/>
  <c r="P160" i="1"/>
  <c r="X160" i="1" s="1"/>
  <c r="B160" i="1" s="1"/>
  <c r="S195" i="1"/>
  <c r="O196" i="1"/>
  <c r="G197" i="1"/>
  <c r="L197" i="1"/>
  <c r="M198" i="1" s="1"/>
  <c r="R281" i="1"/>
  <c r="S281" i="1" s="1"/>
  <c r="I201" i="1"/>
  <c r="J200" i="1"/>
  <c r="K200" i="1" s="1"/>
  <c r="D198" i="1"/>
  <c r="F198" i="1" s="1"/>
  <c r="N197" i="1"/>
  <c r="T284" i="1"/>
  <c r="AA281" i="1"/>
  <c r="A282" i="1"/>
  <c r="Q282" i="1" s="1"/>
  <c r="Y282" i="1" s="1"/>
  <c r="U172" i="1" l="1"/>
  <c r="W171" i="1"/>
  <c r="H282" i="1"/>
  <c r="E200" i="1"/>
  <c r="P161" i="1"/>
  <c r="X161" i="1" s="1"/>
  <c r="B161" i="1" s="1"/>
  <c r="O197" i="1"/>
  <c r="L198" i="1"/>
  <c r="G198" i="1"/>
  <c r="J201" i="1"/>
  <c r="K201" i="1" s="1"/>
  <c r="I202" i="1"/>
  <c r="N198" i="1"/>
  <c r="M199" i="1"/>
  <c r="R282" i="1"/>
  <c r="S282" i="1" s="1"/>
  <c r="D199" i="1"/>
  <c r="F199" i="1" s="1"/>
  <c r="AA282" i="1"/>
  <c r="A283" i="1"/>
  <c r="Q283" i="1" s="1"/>
  <c r="Y283" i="1" s="1"/>
  <c r="T285" i="1"/>
  <c r="W172" i="1" l="1"/>
  <c r="U173" i="1"/>
  <c r="H283" i="1"/>
  <c r="E201" i="1"/>
  <c r="P162" i="1"/>
  <c r="X162" i="1" s="1"/>
  <c r="B162" i="1" s="1"/>
  <c r="L199" i="1"/>
  <c r="O198" i="1"/>
  <c r="D200" i="1"/>
  <c r="F200" i="1" s="1"/>
  <c r="N199" i="1"/>
  <c r="N200" i="1" s="1"/>
  <c r="N201" i="1" s="1"/>
  <c r="N202" i="1" s="1"/>
  <c r="M200" i="1"/>
  <c r="M201" i="1" s="1"/>
  <c r="M202" i="1" s="1"/>
  <c r="G199" i="1"/>
  <c r="R283" i="1"/>
  <c r="S283" i="1" s="1"/>
  <c r="I203" i="1"/>
  <c r="J202" i="1"/>
  <c r="K202" i="1" s="1"/>
  <c r="T286" i="1"/>
  <c r="AA283" i="1"/>
  <c r="A284" i="1"/>
  <c r="Q284" i="1" s="1"/>
  <c r="Y284" i="1" s="1"/>
  <c r="W173" i="1" l="1"/>
  <c r="U174" i="1"/>
  <c r="H284" i="1"/>
  <c r="E202" i="1"/>
  <c r="P163" i="1"/>
  <c r="X163" i="1" s="1"/>
  <c r="B163" i="1" s="1"/>
  <c r="L200" i="1"/>
  <c r="O200" i="1" s="1"/>
  <c r="O199" i="1"/>
  <c r="G200" i="1"/>
  <c r="M203" i="1"/>
  <c r="I204" i="1"/>
  <c r="J203" i="1"/>
  <c r="K203" i="1" s="1"/>
  <c r="N203" i="1"/>
  <c r="R284" i="1"/>
  <c r="S284" i="1" s="1"/>
  <c r="D201" i="1"/>
  <c r="F201" i="1" s="1"/>
  <c r="A285" i="1"/>
  <c r="AA284" i="1"/>
  <c r="T287" i="1"/>
  <c r="W174" i="1" l="1"/>
  <c r="U175" i="1"/>
  <c r="Q285" i="1"/>
  <c r="H285" i="1"/>
  <c r="E203" i="1"/>
  <c r="P164" i="1"/>
  <c r="X164" i="1" s="1"/>
  <c r="G201" i="1"/>
  <c r="L201" i="1"/>
  <c r="O201" i="1" s="1"/>
  <c r="D202" i="1"/>
  <c r="F202" i="1" s="1"/>
  <c r="J204" i="1"/>
  <c r="K204" i="1" s="1"/>
  <c r="M204" i="1"/>
  <c r="I205" i="1"/>
  <c r="N204" i="1"/>
  <c r="A286" i="1"/>
  <c r="AA285" i="1"/>
  <c r="T288" i="1"/>
  <c r="R285" i="1" l="1"/>
  <c r="S285" i="1" s="1"/>
  <c r="Y285" i="1"/>
  <c r="W175" i="1"/>
  <c r="U176" i="1"/>
  <c r="Q286" i="1"/>
  <c r="H286" i="1"/>
  <c r="E204" i="1"/>
  <c r="B164" i="1"/>
  <c r="P165" i="1"/>
  <c r="X165" i="1" s="1"/>
  <c r="B165" i="1" s="1"/>
  <c r="L202" i="1"/>
  <c r="O202" i="1" s="1"/>
  <c r="J205" i="1"/>
  <c r="K205" i="1" s="1"/>
  <c r="I206" i="1"/>
  <c r="M205" i="1"/>
  <c r="N205" i="1"/>
  <c r="G202" i="1"/>
  <c r="D203" i="1"/>
  <c r="F203" i="1" s="1"/>
  <c r="T289" i="1"/>
  <c r="AA286" i="1"/>
  <c r="A287" i="1"/>
  <c r="Q287" i="1" s="1"/>
  <c r="Y287" i="1" s="1"/>
  <c r="R286" i="1" l="1"/>
  <c r="Y286" i="1"/>
  <c r="U177" i="1"/>
  <c r="W176" i="1"/>
  <c r="H287" i="1"/>
  <c r="E205" i="1"/>
  <c r="P166" i="1"/>
  <c r="X166" i="1" s="1"/>
  <c r="B166" i="1" s="1"/>
  <c r="L203" i="1"/>
  <c r="O203" i="1" s="1"/>
  <c r="G203" i="1"/>
  <c r="D204" i="1"/>
  <c r="F204" i="1" s="1"/>
  <c r="R287" i="1"/>
  <c r="S287" i="1" s="1"/>
  <c r="M206" i="1"/>
  <c r="N206" i="1" s="1"/>
  <c r="I207" i="1"/>
  <c r="J206" i="1"/>
  <c r="K206" i="1" s="1"/>
  <c r="A288" i="1"/>
  <c r="Q288" i="1" s="1"/>
  <c r="Y288" i="1" s="1"/>
  <c r="T290" i="1"/>
  <c r="AA287" i="1"/>
  <c r="U178" i="1" l="1"/>
  <c r="W177" i="1"/>
  <c r="H288" i="1"/>
  <c r="E206" i="1"/>
  <c r="P167" i="1"/>
  <c r="X167" i="1" s="1"/>
  <c r="B167" i="1" s="1"/>
  <c r="L204" i="1"/>
  <c r="O204" i="1" s="1"/>
  <c r="G204" i="1"/>
  <c r="N207" i="1"/>
  <c r="J207" i="1"/>
  <c r="K207" i="1" s="1"/>
  <c r="M207" i="1"/>
  <c r="I208" i="1"/>
  <c r="R288" i="1"/>
  <c r="S288" i="1" s="1"/>
  <c r="D205" i="1"/>
  <c r="F205" i="1" s="1"/>
  <c r="T291" i="1"/>
  <c r="AA288" i="1"/>
  <c r="A289" i="1"/>
  <c r="Q289" i="1" s="1"/>
  <c r="Y289" i="1" s="1"/>
  <c r="U179" i="1" l="1"/>
  <c r="W178" i="1"/>
  <c r="H289" i="1"/>
  <c r="E207" i="1"/>
  <c r="P168" i="1"/>
  <c r="X168" i="1" s="1"/>
  <c r="B168" i="1" s="1"/>
  <c r="R289" i="1"/>
  <c r="S289" i="1" s="1"/>
  <c r="D206" i="1"/>
  <c r="F206" i="1" s="1"/>
  <c r="M208" i="1"/>
  <c r="N208" i="1" s="1"/>
  <c r="J208" i="1"/>
  <c r="K208" i="1" s="1"/>
  <c r="I209" i="1"/>
  <c r="L205" i="1"/>
  <c r="O205" i="1" s="1"/>
  <c r="G205" i="1"/>
  <c r="T292" i="1"/>
  <c r="A290" i="1"/>
  <c r="Q290" i="1" s="1"/>
  <c r="Y290" i="1" s="1"/>
  <c r="AA289" i="1"/>
  <c r="U180" i="1" l="1"/>
  <c r="W179" i="1"/>
  <c r="H290" i="1"/>
  <c r="E208" i="1"/>
  <c r="P169" i="1"/>
  <c r="X169" i="1" s="1"/>
  <c r="B169" i="1" s="1"/>
  <c r="D207" i="1"/>
  <c r="F207" i="1" s="1"/>
  <c r="L206" i="1"/>
  <c r="O206" i="1" s="1"/>
  <c r="R290" i="1"/>
  <c r="S290" i="1" s="1"/>
  <c r="J209" i="1"/>
  <c r="K209" i="1" s="1"/>
  <c r="I210" i="1"/>
  <c r="M209" i="1"/>
  <c r="N209" i="1" s="1"/>
  <c r="G206" i="1"/>
  <c r="AA290" i="1"/>
  <c r="A291" i="1"/>
  <c r="Q291" i="1" s="1"/>
  <c r="Y291" i="1" s="1"/>
  <c r="T293" i="1"/>
  <c r="U181" i="1" l="1"/>
  <c r="W180" i="1"/>
  <c r="H291" i="1"/>
  <c r="E209" i="1"/>
  <c r="P170" i="1"/>
  <c r="X170" i="1" s="1"/>
  <c r="B170" i="1" s="1"/>
  <c r="L207" i="1"/>
  <c r="O207" i="1" s="1"/>
  <c r="G207" i="1"/>
  <c r="R291" i="1"/>
  <c r="S291" i="1" s="1"/>
  <c r="M210" i="1"/>
  <c r="N210" i="1" s="1"/>
  <c r="I211" i="1"/>
  <c r="J210" i="1"/>
  <c r="K210" i="1" s="1"/>
  <c r="D208" i="1"/>
  <c r="F208" i="1" s="1"/>
  <c r="T294" i="1"/>
  <c r="AA291" i="1"/>
  <c r="A292" i="1"/>
  <c r="Q292" i="1" s="1"/>
  <c r="Y292" i="1" s="1"/>
  <c r="W181" i="1" l="1"/>
  <c r="U182" i="1"/>
  <c r="H292" i="1"/>
  <c r="E210" i="1"/>
  <c r="P171" i="1"/>
  <c r="X171" i="1" s="1"/>
  <c r="B171" i="1" s="1"/>
  <c r="R292" i="1"/>
  <c r="S292" i="1" s="1"/>
  <c r="D209" i="1"/>
  <c r="F209" i="1" s="1"/>
  <c r="L208" i="1"/>
  <c r="O208" i="1" s="1"/>
  <c r="G208" i="1"/>
  <c r="J211" i="1"/>
  <c r="K211" i="1" s="1"/>
  <c r="I212" i="1"/>
  <c r="M211" i="1"/>
  <c r="N211" i="1" s="1"/>
  <c r="AA292" i="1"/>
  <c r="A293" i="1"/>
  <c r="Q293" i="1" s="1"/>
  <c r="Y293" i="1" s="1"/>
  <c r="T295" i="1"/>
  <c r="W182" i="1" l="1"/>
  <c r="U183" i="1"/>
  <c r="H293" i="1"/>
  <c r="E211" i="1"/>
  <c r="P172" i="1"/>
  <c r="X172" i="1" s="1"/>
  <c r="B172" i="1" s="1"/>
  <c r="R293" i="1"/>
  <c r="S293" i="1" s="1"/>
  <c r="D210" i="1"/>
  <c r="F210" i="1" s="1"/>
  <c r="M212" i="1"/>
  <c r="N212" i="1" s="1"/>
  <c r="J212" i="1"/>
  <c r="K212" i="1" s="1"/>
  <c r="I213" i="1"/>
  <c r="L209" i="1"/>
  <c r="O209" i="1" s="1"/>
  <c r="G209" i="1"/>
  <c r="T296" i="1"/>
  <c r="AA293" i="1"/>
  <c r="A294" i="1"/>
  <c r="Q294" i="1" s="1"/>
  <c r="Y294" i="1" s="1"/>
  <c r="W183" i="1" l="1"/>
  <c r="U184" i="1"/>
  <c r="H294" i="1"/>
  <c r="E212" i="1"/>
  <c r="P173" i="1"/>
  <c r="X173" i="1" s="1"/>
  <c r="B173" i="1" s="1"/>
  <c r="D211" i="1"/>
  <c r="F211" i="1" s="1"/>
  <c r="L210" i="1"/>
  <c r="O210" i="1" s="1"/>
  <c r="R294" i="1"/>
  <c r="S294" i="1" s="1"/>
  <c r="J213" i="1"/>
  <c r="K213" i="1" s="1"/>
  <c r="M213" i="1"/>
  <c r="N213" i="1" s="1"/>
  <c r="I214" i="1"/>
  <c r="G210" i="1"/>
  <c r="AA294" i="1"/>
  <c r="A295" i="1"/>
  <c r="Q295" i="1" s="1"/>
  <c r="Y295" i="1" s="1"/>
  <c r="T297" i="1"/>
  <c r="W184" i="1" l="1"/>
  <c r="U185" i="1"/>
  <c r="H295" i="1"/>
  <c r="E213" i="1"/>
  <c r="P174" i="1"/>
  <c r="X174" i="1" s="1"/>
  <c r="B174" i="1" s="1"/>
  <c r="L211" i="1"/>
  <c r="O211" i="1" s="1"/>
  <c r="G211" i="1"/>
  <c r="I215" i="1"/>
  <c r="J214" i="1"/>
  <c r="K214" i="1" s="1"/>
  <c r="M214" i="1"/>
  <c r="N214" i="1" s="1"/>
  <c r="R295" i="1"/>
  <c r="S295" i="1" s="1"/>
  <c r="D212" i="1"/>
  <c r="F212" i="1" s="1"/>
  <c r="T298" i="1"/>
  <c r="A296" i="1"/>
  <c r="Q296" i="1" s="1"/>
  <c r="Y296" i="1" s="1"/>
  <c r="AA295" i="1"/>
  <c r="W185" i="1" l="1"/>
  <c r="U186" i="1"/>
  <c r="H296" i="1"/>
  <c r="E214" i="1"/>
  <c r="P175" i="1"/>
  <c r="X175" i="1" s="1"/>
  <c r="B175" i="1" s="1"/>
  <c r="G212" i="1"/>
  <c r="D213" i="1"/>
  <c r="F213" i="1" s="1"/>
  <c r="R296" i="1"/>
  <c r="S296" i="1" s="1"/>
  <c r="L212" i="1"/>
  <c r="O212" i="1" s="1"/>
  <c r="M215" i="1"/>
  <c r="N215" i="1" s="1"/>
  <c r="J215" i="1"/>
  <c r="K215" i="1" s="1"/>
  <c r="I216" i="1"/>
  <c r="AA296" i="1"/>
  <c r="A297" i="1"/>
  <c r="Q297" i="1" s="1"/>
  <c r="Y297" i="1" s="1"/>
  <c r="T299" i="1"/>
  <c r="W186" i="1" l="1"/>
  <c r="U187" i="1"/>
  <c r="H297" i="1"/>
  <c r="E215" i="1"/>
  <c r="P176" i="1"/>
  <c r="X176" i="1" s="1"/>
  <c r="B176" i="1" s="1"/>
  <c r="L213" i="1"/>
  <c r="O213" i="1" s="1"/>
  <c r="G213" i="1"/>
  <c r="R297" i="1"/>
  <c r="S297" i="1" s="1"/>
  <c r="J216" i="1"/>
  <c r="K216" i="1" s="1"/>
  <c r="M216" i="1"/>
  <c r="N216" i="1" s="1"/>
  <c r="I217" i="1"/>
  <c r="D214" i="1"/>
  <c r="F214" i="1" s="1"/>
  <c r="A298" i="1"/>
  <c r="Q298" i="1" s="1"/>
  <c r="Y298" i="1" s="1"/>
  <c r="AA297" i="1"/>
  <c r="T300" i="1"/>
  <c r="W187" i="1" l="1"/>
  <c r="U188" i="1"/>
  <c r="H298" i="1"/>
  <c r="E216" i="1"/>
  <c r="P177" i="1"/>
  <c r="X177" i="1" s="1"/>
  <c r="D215" i="1"/>
  <c r="F215" i="1" s="1"/>
  <c r="L214" i="1"/>
  <c r="O214" i="1" s="1"/>
  <c r="J217" i="1"/>
  <c r="K217" i="1" s="1"/>
  <c r="I218" i="1"/>
  <c r="M217" i="1"/>
  <c r="N217" i="1" s="1"/>
  <c r="R298" i="1"/>
  <c r="S298" i="1" s="1"/>
  <c r="G214" i="1"/>
  <c r="T301" i="1"/>
  <c r="AA298" i="1"/>
  <c r="A299" i="1"/>
  <c r="Q299" i="1" s="1"/>
  <c r="Y299" i="1" s="1"/>
  <c r="W188" i="1" l="1"/>
  <c r="U189" i="1"/>
  <c r="H299" i="1"/>
  <c r="B177" i="1"/>
  <c r="E217" i="1"/>
  <c r="P178" i="1"/>
  <c r="X178" i="1" s="1"/>
  <c r="L215" i="1"/>
  <c r="O215" i="1" s="1"/>
  <c r="G215" i="1"/>
  <c r="R299" i="1"/>
  <c r="S299" i="1" s="1"/>
  <c r="I219" i="1"/>
  <c r="J218" i="1"/>
  <c r="K218" i="1" s="1"/>
  <c r="M218" i="1"/>
  <c r="N218" i="1" s="1"/>
  <c r="D216" i="1"/>
  <c r="F216" i="1" s="1"/>
  <c r="A300" i="1"/>
  <c r="Q300" i="1" s="1"/>
  <c r="Y300" i="1" s="1"/>
  <c r="AA299" i="1"/>
  <c r="T302" i="1"/>
  <c r="W189" i="1" l="1"/>
  <c r="U190" i="1"/>
  <c r="H300" i="1"/>
  <c r="E218" i="1"/>
  <c r="B178" i="1"/>
  <c r="P179" i="1"/>
  <c r="X179" i="1" s="1"/>
  <c r="G216" i="1"/>
  <c r="M219" i="1"/>
  <c r="N219" i="1" s="1"/>
  <c r="I220" i="1"/>
  <c r="J219" i="1"/>
  <c r="K219" i="1" s="1"/>
  <c r="D217" i="1"/>
  <c r="F217" i="1" s="1"/>
  <c r="R300" i="1"/>
  <c r="S300" i="1" s="1"/>
  <c r="L216" i="1"/>
  <c r="O216" i="1" s="1"/>
  <c r="A301" i="1"/>
  <c r="Q301" i="1" s="1"/>
  <c r="T303" i="1"/>
  <c r="AA300" i="1"/>
  <c r="W190" i="1" l="1"/>
  <c r="U191" i="1"/>
  <c r="H301" i="1"/>
  <c r="E219" i="1"/>
  <c r="B179" i="1"/>
  <c r="P180" i="1"/>
  <c r="X180" i="1" s="1"/>
  <c r="B180" i="1" s="1"/>
  <c r="L217" i="1"/>
  <c r="O217" i="1" s="1"/>
  <c r="G217" i="1"/>
  <c r="J220" i="1"/>
  <c r="K220" i="1" s="1"/>
  <c r="M220" i="1"/>
  <c r="N220" i="1" s="1"/>
  <c r="I221" i="1"/>
  <c r="D218" i="1"/>
  <c r="F218" i="1" s="1"/>
  <c r="R301" i="1"/>
  <c r="AA301" i="1"/>
  <c r="A302" i="1"/>
  <c r="Q302" i="1" s="1"/>
  <c r="Y302" i="1" s="1"/>
  <c r="T304" i="1"/>
  <c r="W191" i="1" l="1"/>
  <c r="U192" i="1"/>
  <c r="H302" i="1"/>
  <c r="E220" i="1"/>
  <c r="P181" i="1"/>
  <c r="R302" i="1"/>
  <c r="S302" i="1" s="1"/>
  <c r="D219" i="1"/>
  <c r="F219" i="1" s="1"/>
  <c r="L218" i="1"/>
  <c r="O218" i="1" s="1"/>
  <c r="M221" i="1"/>
  <c r="N221" i="1" s="1"/>
  <c r="I222" i="1"/>
  <c r="J221" i="1"/>
  <c r="K221" i="1" s="1"/>
  <c r="G218" i="1"/>
  <c r="A303" i="1"/>
  <c r="Q303" i="1" s="1"/>
  <c r="Y303" i="1" s="1"/>
  <c r="T305" i="1"/>
  <c r="AA302" i="1"/>
  <c r="W192" i="1" l="1"/>
  <c r="U193" i="1"/>
  <c r="X181" i="1"/>
  <c r="B181" i="1" s="1"/>
  <c r="S181" i="1"/>
  <c r="H303" i="1"/>
  <c r="E221" i="1"/>
  <c r="P182" i="1"/>
  <c r="X182" i="1" s="1"/>
  <c r="B182" i="1" s="1"/>
  <c r="L219" i="1"/>
  <c r="O219" i="1" s="1"/>
  <c r="R303" i="1"/>
  <c r="S303" i="1" s="1"/>
  <c r="D220" i="1"/>
  <c r="F220" i="1" s="1"/>
  <c r="I223" i="1"/>
  <c r="J222" i="1"/>
  <c r="K222" i="1" s="1"/>
  <c r="M222" i="1"/>
  <c r="N222" i="1" s="1"/>
  <c r="G219" i="1"/>
  <c r="T306" i="1"/>
  <c r="AA303" i="1"/>
  <c r="A304" i="1"/>
  <c r="Q304" i="1" s="1"/>
  <c r="Y304" i="1" s="1"/>
  <c r="W193" i="1" l="1"/>
  <c r="U194" i="1"/>
  <c r="H304" i="1"/>
  <c r="E222" i="1"/>
  <c r="P183" i="1"/>
  <c r="X183" i="1" s="1"/>
  <c r="B183" i="1" s="1"/>
  <c r="L220" i="1"/>
  <c r="O220" i="1" s="1"/>
  <c r="R304" i="1"/>
  <c r="S304" i="1" s="1"/>
  <c r="I224" i="1"/>
  <c r="J223" i="1"/>
  <c r="K223" i="1" s="1"/>
  <c r="M223" i="1"/>
  <c r="N223" i="1" s="1"/>
  <c r="D221" i="1"/>
  <c r="F221" i="1" s="1"/>
  <c r="G220" i="1"/>
  <c r="AA304" i="1"/>
  <c r="A305" i="1"/>
  <c r="Q305" i="1" s="1"/>
  <c r="Y305" i="1" s="1"/>
  <c r="T307" i="1"/>
  <c r="W194" i="1" l="1"/>
  <c r="U195" i="1"/>
  <c r="H305" i="1"/>
  <c r="E223" i="1"/>
  <c r="P184" i="1"/>
  <c r="X184" i="1" s="1"/>
  <c r="B184" i="1" s="1"/>
  <c r="G221" i="1"/>
  <c r="J224" i="1"/>
  <c r="K224" i="1" s="1"/>
  <c r="I225" i="1"/>
  <c r="D222" i="1"/>
  <c r="F222" i="1" s="1"/>
  <c r="R305" i="1"/>
  <c r="S305" i="1" s="1"/>
  <c r="L221" i="1"/>
  <c r="O221" i="1" s="1"/>
  <c r="AA305" i="1"/>
  <c r="A306" i="1"/>
  <c r="Q306" i="1" s="1"/>
  <c r="Y306" i="1" s="1"/>
  <c r="T308" i="1"/>
  <c r="W195" i="1" l="1"/>
  <c r="U196" i="1"/>
  <c r="H306" i="1"/>
  <c r="E224" i="1"/>
  <c r="P185" i="1"/>
  <c r="X185" i="1" s="1"/>
  <c r="B185" i="1" s="1"/>
  <c r="R306" i="1"/>
  <c r="S306" i="1" s="1"/>
  <c r="D223" i="1"/>
  <c r="F223" i="1" s="1"/>
  <c r="L222" i="1"/>
  <c r="O222" i="1" s="1"/>
  <c r="I226" i="1"/>
  <c r="J225" i="1"/>
  <c r="K225" i="1" s="1"/>
  <c r="G222" i="1"/>
  <c r="T309" i="1"/>
  <c r="A307" i="1"/>
  <c r="Q307" i="1" s="1"/>
  <c r="Y307" i="1" s="1"/>
  <c r="AA306" i="1"/>
  <c r="W196" i="1" l="1"/>
  <c r="U197" i="1"/>
  <c r="H307" i="1"/>
  <c r="E225" i="1"/>
  <c r="P186" i="1"/>
  <c r="X186" i="1" s="1"/>
  <c r="B186" i="1" s="1"/>
  <c r="R307" i="1"/>
  <c r="S307" i="1" s="1"/>
  <c r="I227" i="1"/>
  <c r="J226" i="1"/>
  <c r="K226" i="1" s="1"/>
  <c r="D224" i="1"/>
  <c r="F224" i="1" s="1"/>
  <c r="L223" i="1"/>
  <c r="G223" i="1"/>
  <c r="T310" i="1"/>
  <c r="A308" i="1"/>
  <c r="Q308" i="1" s="1"/>
  <c r="Y308" i="1" s="1"/>
  <c r="AA307" i="1"/>
  <c r="W197" i="1" l="1"/>
  <c r="U198" i="1"/>
  <c r="H308" i="1"/>
  <c r="O223" i="1"/>
  <c r="M224" i="1"/>
  <c r="N224" i="1" s="1"/>
  <c r="E226" i="1"/>
  <c r="P187" i="1"/>
  <c r="X187" i="1" s="1"/>
  <c r="B187" i="1" s="1"/>
  <c r="G224" i="1"/>
  <c r="J227" i="1"/>
  <c r="K227" i="1" s="1"/>
  <c r="I228" i="1"/>
  <c r="D225" i="1"/>
  <c r="F225" i="1" s="1"/>
  <c r="R308" i="1"/>
  <c r="S308" i="1" s="1"/>
  <c r="L224" i="1"/>
  <c r="AA308" i="1"/>
  <c r="A309" i="1"/>
  <c r="Q309" i="1" s="1"/>
  <c r="Y309" i="1" s="1"/>
  <c r="T311" i="1"/>
  <c r="W198" i="1" l="1"/>
  <c r="U199" i="1"/>
  <c r="E227" i="1"/>
  <c r="H309" i="1"/>
  <c r="O224" i="1"/>
  <c r="M225" i="1"/>
  <c r="N225" i="1" s="1"/>
  <c r="P188" i="1"/>
  <c r="X188" i="1" s="1"/>
  <c r="B188" i="1" s="1"/>
  <c r="G225" i="1"/>
  <c r="L225" i="1"/>
  <c r="I229" i="1"/>
  <c r="J228" i="1"/>
  <c r="K228" i="1" s="1"/>
  <c r="R309" i="1"/>
  <c r="S309" i="1" s="1"/>
  <c r="D226" i="1"/>
  <c r="F226" i="1" s="1"/>
  <c r="A310" i="1"/>
  <c r="Q310" i="1" s="1"/>
  <c r="Y310" i="1" s="1"/>
  <c r="T312" i="1"/>
  <c r="AA309" i="1"/>
  <c r="W199" i="1" l="1"/>
  <c r="U200" i="1"/>
  <c r="E228" i="1"/>
  <c r="H310" i="1"/>
  <c r="P189" i="1"/>
  <c r="X189" i="1" s="1"/>
  <c r="B189" i="1" s="1"/>
  <c r="O225" i="1"/>
  <c r="M226" i="1"/>
  <c r="G226" i="1"/>
  <c r="R310" i="1"/>
  <c r="S310" i="1" s="1"/>
  <c r="D227" i="1"/>
  <c r="F227" i="1" s="1"/>
  <c r="L226" i="1"/>
  <c r="J229" i="1"/>
  <c r="K229" i="1" s="1"/>
  <c r="I230" i="1"/>
  <c r="A311" i="1"/>
  <c r="Q311" i="1" s="1"/>
  <c r="Y311" i="1" s="1"/>
  <c r="T313" i="1"/>
  <c r="AA310" i="1"/>
  <c r="W200" i="1" l="1"/>
  <c r="U201" i="1"/>
  <c r="E229" i="1"/>
  <c r="H311" i="1"/>
  <c r="P190" i="1"/>
  <c r="X190" i="1" s="1"/>
  <c r="B190" i="1" s="1"/>
  <c r="N226" i="1"/>
  <c r="O226" i="1" s="1"/>
  <c r="M227" i="1"/>
  <c r="R311" i="1"/>
  <c r="S311" i="1" s="1"/>
  <c r="D228" i="1"/>
  <c r="F228" i="1" s="1"/>
  <c r="L227" i="1"/>
  <c r="I231" i="1"/>
  <c r="J230" i="1"/>
  <c r="K230" i="1" s="1"/>
  <c r="G227" i="1"/>
  <c r="AA311" i="1"/>
  <c r="A312" i="1"/>
  <c r="Q312" i="1" s="1"/>
  <c r="Y312" i="1" s="1"/>
  <c r="T314" i="1"/>
  <c r="W201" i="1" l="1"/>
  <c r="U202" i="1"/>
  <c r="E230" i="1"/>
  <c r="H312" i="1"/>
  <c r="P191" i="1"/>
  <c r="X191" i="1" s="1"/>
  <c r="B191" i="1" s="1"/>
  <c r="N227" i="1"/>
  <c r="O227" i="1" s="1"/>
  <c r="M228" i="1"/>
  <c r="R312" i="1"/>
  <c r="S312" i="1" s="1"/>
  <c r="J231" i="1"/>
  <c r="K231" i="1" s="1"/>
  <c r="I232" i="1"/>
  <c r="D229" i="1"/>
  <c r="F229" i="1" s="1"/>
  <c r="L228" i="1"/>
  <c r="G228" i="1"/>
  <c r="T315" i="1"/>
  <c r="AA312" i="1"/>
  <c r="A313" i="1"/>
  <c r="Q313" i="1" s="1"/>
  <c r="Y313" i="1" s="1"/>
  <c r="W202" i="1" l="1"/>
  <c r="U203" i="1"/>
  <c r="E231" i="1"/>
  <c r="H313" i="1"/>
  <c r="P192" i="1"/>
  <c r="X192" i="1" s="1"/>
  <c r="B192" i="1" s="1"/>
  <c r="N228" i="1"/>
  <c r="O228" i="1" s="1"/>
  <c r="G229" i="1"/>
  <c r="J232" i="1"/>
  <c r="K232" i="1" s="1"/>
  <c r="I233" i="1"/>
  <c r="D230" i="1"/>
  <c r="F230" i="1" s="1"/>
  <c r="R313" i="1"/>
  <c r="S313" i="1" s="1"/>
  <c r="M229" i="1"/>
  <c r="L229" i="1"/>
  <c r="A314" i="1"/>
  <c r="Q314" i="1" s="1"/>
  <c r="Y314" i="1" s="1"/>
  <c r="AA313" i="1"/>
  <c r="T316" i="1"/>
  <c r="W203" i="1" l="1"/>
  <c r="U204" i="1"/>
  <c r="E232" i="1"/>
  <c r="H314" i="1"/>
  <c r="P193" i="1"/>
  <c r="X193" i="1" s="1"/>
  <c r="B193" i="1" s="1"/>
  <c r="D231" i="1"/>
  <c r="F231" i="1" s="1"/>
  <c r="R314" i="1"/>
  <c r="S314" i="1" s="1"/>
  <c r="N229" i="1"/>
  <c r="O229" i="1" s="1"/>
  <c r="M230" i="1"/>
  <c r="L230" i="1"/>
  <c r="G230" i="1"/>
  <c r="J233" i="1"/>
  <c r="K233" i="1" s="1"/>
  <c r="I234" i="1"/>
  <c r="AA314" i="1"/>
  <c r="T317" i="1"/>
  <c r="A315" i="1"/>
  <c r="W204" i="1" l="1"/>
  <c r="U205" i="1"/>
  <c r="Q315" i="1"/>
  <c r="H315" i="1"/>
  <c r="E233" i="1"/>
  <c r="P194" i="1"/>
  <c r="X194" i="1" s="1"/>
  <c r="B194" i="1" s="1"/>
  <c r="L231" i="1"/>
  <c r="G231" i="1"/>
  <c r="N230" i="1"/>
  <c r="O230" i="1" s="1"/>
  <c r="M231" i="1"/>
  <c r="J234" i="1"/>
  <c r="K234" i="1" s="1"/>
  <c r="I235" i="1"/>
  <c r="D232" i="1"/>
  <c r="F232" i="1" s="1"/>
  <c r="T318" i="1"/>
  <c r="AA315" i="1"/>
  <c r="A316" i="1"/>
  <c r="R315" i="1" l="1"/>
  <c r="S315" i="1" s="1"/>
  <c r="Y315" i="1"/>
  <c r="W205" i="1"/>
  <c r="U206" i="1"/>
  <c r="Q316" i="1"/>
  <c r="Y316" i="1" s="1"/>
  <c r="H316" i="1"/>
  <c r="E234" i="1"/>
  <c r="P195" i="1"/>
  <c r="G232" i="1"/>
  <c r="J235" i="1"/>
  <c r="K235" i="1" s="1"/>
  <c r="I236" i="1"/>
  <c r="D233" i="1"/>
  <c r="F233" i="1" s="1"/>
  <c r="L232" i="1"/>
  <c r="N231" i="1"/>
  <c r="M232" i="1"/>
  <c r="M233" i="1" s="1"/>
  <c r="T319" i="1"/>
  <c r="AA316" i="1"/>
  <c r="A317" i="1"/>
  <c r="W206" i="1" l="1"/>
  <c r="U207" i="1"/>
  <c r="R316" i="1"/>
  <c r="S316" i="1" s="1"/>
  <c r="Q317" i="1"/>
  <c r="H317" i="1"/>
  <c r="E235" i="1"/>
  <c r="X195" i="1"/>
  <c r="P196" i="1"/>
  <c r="X196" i="1" s="1"/>
  <c r="B196" i="1" s="1"/>
  <c r="G233" i="1"/>
  <c r="M234" i="1"/>
  <c r="D234" i="1"/>
  <c r="F234" i="1" s="1"/>
  <c r="J236" i="1"/>
  <c r="K236" i="1" s="1"/>
  <c r="I237" i="1"/>
  <c r="N232" i="1"/>
  <c r="O232" i="1" s="1"/>
  <c r="O231" i="1"/>
  <c r="L233" i="1"/>
  <c r="AA317" i="1"/>
  <c r="T320" i="1"/>
  <c r="A318" i="1"/>
  <c r="R317" i="1" l="1"/>
  <c r="Y317" i="1"/>
  <c r="W207" i="1"/>
  <c r="U208" i="1"/>
  <c r="Q318" i="1"/>
  <c r="H318" i="1"/>
  <c r="E236" i="1"/>
  <c r="B195" i="1"/>
  <c r="P197" i="1"/>
  <c r="X197" i="1" s="1"/>
  <c r="B197" i="1" s="1"/>
  <c r="G234" i="1"/>
  <c r="N233" i="1"/>
  <c r="O233" i="1" s="1"/>
  <c r="D235" i="1"/>
  <c r="F235" i="1" s="1"/>
  <c r="I238" i="1"/>
  <c r="J237" i="1"/>
  <c r="K237" i="1" s="1"/>
  <c r="M235" i="1"/>
  <c r="L234" i="1"/>
  <c r="AA318" i="1"/>
  <c r="T321" i="1"/>
  <c r="A319" i="1"/>
  <c r="Q319" i="1" s="1"/>
  <c r="Y319" i="1" s="1"/>
  <c r="R318" i="1" l="1"/>
  <c r="S318" i="1" s="1"/>
  <c r="Y318" i="1"/>
  <c r="W208" i="1"/>
  <c r="U209" i="1"/>
  <c r="H319" i="1"/>
  <c r="E237" i="1"/>
  <c r="P198" i="1"/>
  <c r="X198" i="1" s="1"/>
  <c r="B198" i="1" s="1"/>
  <c r="L235" i="1"/>
  <c r="N234" i="1"/>
  <c r="N235" i="1" s="1"/>
  <c r="G235" i="1"/>
  <c r="R319" i="1"/>
  <c r="S319" i="1" s="1"/>
  <c r="M236" i="1"/>
  <c r="J238" i="1"/>
  <c r="K238" i="1" s="1"/>
  <c r="I239" i="1"/>
  <c r="D236" i="1"/>
  <c r="F236" i="1" s="1"/>
  <c r="A320" i="1"/>
  <c r="Q320" i="1" s="1"/>
  <c r="Y320" i="1" s="1"/>
  <c r="T322" i="1"/>
  <c r="AA319" i="1"/>
  <c r="W209" i="1" l="1"/>
  <c r="U210" i="1"/>
  <c r="H320" i="1"/>
  <c r="E238" i="1"/>
  <c r="P199" i="1"/>
  <c r="X199" i="1" s="1"/>
  <c r="B199" i="1" s="1"/>
  <c r="O234" i="1"/>
  <c r="O235" i="1"/>
  <c r="D237" i="1"/>
  <c r="F237" i="1" s="1"/>
  <c r="N236" i="1"/>
  <c r="M237" i="1"/>
  <c r="L236" i="1"/>
  <c r="R320" i="1"/>
  <c r="S320" i="1" s="1"/>
  <c r="G236" i="1"/>
  <c r="I240" i="1"/>
  <c r="J239" i="1"/>
  <c r="K239" i="1" s="1"/>
  <c r="T323" i="1"/>
  <c r="A321" i="1"/>
  <c r="Q321" i="1" s="1"/>
  <c r="Y321" i="1" s="1"/>
  <c r="AA320" i="1"/>
  <c r="W210" i="1" l="1"/>
  <c r="U211" i="1"/>
  <c r="H321" i="1"/>
  <c r="E239" i="1"/>
  <c r="P200" i="1"/>
  <c r="X200" i="1" s="1"/>
  <c r="B200" i="1" s="1"/>
  <c r="L237" i="1"/>
  <c r="O236" i="1"/>
  <c r="G237" i="1"/>
  <c r="I241" i="1"/>
  <c r="J240" i="1"/>
  <c r="K240" i="1" s="1"/>
  <c r="R321" i="1"/>
  <c r="S321" i="1" s="1"/>
  <c r="N237" i="1"/>
  <c r="M238" i="1"/>
  <c r="D238" i="1"/>
  <c r="F238" i="1" s="1"/>
  <c r="AA321" i="1"/>
  <c r="T324" i="1"/>
  <c r="A322" i="1"/>
  <c r="Q322" i="1" s="1"/>
  <c r="Y322" i="1" s="1"/>
  <c r="W211" i="1" l="1"/>
  <c r="U212" i="1"/>
  <c r="H322" i="1"/>
  <c r="E240" i="1"/>
  <c r="P201" i="1"/>
  <c r="X201" i="1" s="1"/>
  <c r="B201" i="1" s="1"/>
  <c r="O237" i="1"/>
  <c r="G238" i="1"/>
  <c r="L238" i="1"/>
  <c r="I242" i="1"/>
  <c r="J241" i="1"/>
  <c r="K241" i="1" s="1"/>
  <c r="R322" i="1"/>
  <c r="S322" i="1" s="1"/>
  <c r="N238" i="1"/>
  <c r="M239" i="1"/>
  <c r="D239" i="1"/>
  <c r="F239" i="1" s="1"/>
  <c r="A323" i="1"/>
  <c r="Q323" i="1" s="1"/>
  <c r="Y323" i="1" s="1"/>
  <c r="AA322" i="1"/>
  <c r="T325" i="1"/>
  <c r="W212" i="1" l="1"/>
  <c r="U213" i="1"/>
  <c r="H323" i="1"/>
  <c r="E241" i="1"/>
  <c r="P202" i="1"/>
  <c r="X202" i="1" s="1"/>
  <c r="B202" i="1" s="1"/>
  <c r="L239" i="1"/>
  <c r="O238" i="1"/>
  <c r="G239" i="1"/>
  <c r="R323" i="1"/>
  <c r="S323" i="1" s="1"/>
  <c r="J242" i="1"/>
  <c r="K242" i="1" s="1"/>
  <c r="I243" i="1"/>
  <c r="N239" i="1"/>
  <c r="M240" i="1"/>
  <c r="D240" i="1"/>
  <c r="F240" i="1" s="1"/>
  <c r="T326" i="1"/>
  <c r="A324" i="1"/>
  <c r="Q324" i="1" s="1"/>
  <c r="Y324" i="1" s="1"/>
  <c r="AA323" i="1"/>
  <c r="W213" i="1" l="1"/>
  <c r="U214" i="1"/>
  <c r="H324" i="1"/>
  <c r="E242" i="1"/>
  <c r="P203" i="1"/>
  <c r="X203" i="1" s="1"/>
  <c r="B203" i="1" s="1"/>
  <c r="O239" i="1"/>
  <c r="L240" i="1"/>
  <c r="N240" i="1"/>
  <c r="M241" i="1"/>
  <c r="G240" i="1"/>
  <c r="R324" i="1"/>
  <c r="S324" i="1" s="1"/>
  <c r="J243" i="1"/>
  <c r="K243" i="1" s="1"/>
  <c r="I244" i="1"/>
  <c r="D241" i="1"/>
  <c r="F241" i="1" s="1"/>
  <c r="AA324" i="1"/>
  <c r="T327" i="1"/>
  <c r="A325" i="1"/>
  <c r="Q325" i="1" s="1"/>
  <c r="Y325" i="1" s="1"/>
  <c r="W214" i="1" l="1"/>
  <c r="U215" i="1"/>
  <c r="H325" i="1"/>
  <c r="E243" i="1"/>
  <c r="P204" i="1"/>
  <c r="X204" i="1" s="1"/>
  <c r="B204" i="1" s="1"/>
  <c r="O240" i="1"/>
  <c r="G241" i="1"/>
  <c r="N241" i="1"/>
  <c r="M242" i="1"/>
  <c r="D242" i="1"/>
  <c r="F242" i="1" s="1"/>
  <c r="R325" i="1"/>
  <c r="S325" i="1" s="1"/>
  <c r="L241" i="1"/>
  <c r="I245" i="1"/>
  <c r="J244" i="1"/>
  <c r="K244" i="1" s="1"/>
  <c r="T328" i="1"/>
  <c r="AA325" i="1"/>
  <c r="A326" i="1"/>
  <c r="Q326" i="1" s="1"/>
  <c r="Y326" i="1" s="1"/>
  <c r="W215" i="1" l="1"/>
  <c r="U216" i="1"/>
  <c r="H326" i="1"/>
  <c r="E244" i="1"/>
  <c r="P205" i="1"/>
  <c r="X205" i="1" s="1"/>
  <c r="B205" i="1" s="1"/>
  <c r="O241" i="1"/>
  <c r="D243" i="1"/>
  <c r="F243" i="1" s="1"/>
  <c r="J245" i="1"/>
  <c r="K245" i="1" s="1"/>
  <c r="I246" i="1"/>
  <c r="L242" i="1"/>
  <c r="N242" i="1"/>
  <c r="M243" i="1"/>
  <c r="R326" i="1"/>
  <c r="S326" i="1" s="1"/>
  <c r="G242" i="1"/>
  <c r="AA326" i="1"/>
  <c r="T329" i="1"/>
  <c r="A327" i="1"/>
  <c r="Q327" i="1" s="1"/>
  <c r="Y327" i="1" s="1"/>
  <c r="W216" i="1" l="1"/>
  <c r="U217" i="1"/>
  <c r="H327" i="1"/>
  <c r="E245" i="1"/>
  <c r="P206" i="1"/>
  <c r="X206" i="1" s="1"/>
  <c r="B206" i="1" s="1"/>
  <c r="L243" i="1"/>
  <c r="O242" i="1"/>
  <c r="J246" i="1"/>
  <c r="K246" i="1" s="1"/>
  <c r="I247" i="1"/>
  <c r="G243" i="1"/>
  <c r="R327" i="1"/>
  <c r="S327" i="1" s="1"/>
  <c r="N243" i="1"/>
  <c r="M244" i="1"/>
  <c r="D244" i="1"/>
  <c r="F244" i="1" s="1"/>
  <c r="AA327" i="1"/>
  <c r="T330" i="1"/>
  <c r="A328" i="1"/>
  <c r="Q328" i="1" s="1"/>
  <c r="Y328" i="1" s="1"/>
  <c r="W217" i="1" l="1"/>
  <c r="U218" i="1"/>
  <c r="H328" i="1"/>
  <c r="E246" i="1"/>
  <c r="P207" i="1"/>
  <c r="X207" i="1" s="1"/>
  <c r="B207" i="1" s="1"/>
  <c r="O243" i="1"/>
  <c r="J247" i="1"/>
  <c r="K247" i="1" s="1"/>
  <c r="I248" i="1"/>
  <c r="L244" i="1"/>
  <c r="N244" i="1"/>
  <c r="M245" i="1"/>
  <c r="R328" i="1"/>
  <c r="S328" i="1" s="1"/>
  <c r="D245" i="1"/>
  <c r="F245" i="1" s="1"/>
  <c r="G244" i="1"/>
  <c r="T331" i="1"/>
  <c r="AA328" i="1"/>
  <c r="A329" i="1"/>
  <c r="Q329" i="1" s="1"/>
  <c r="Y329" i="1" s="1"/>
  <c r="W218" i="1" l="1"/>
  <c r="U219" i="1"/>
  <c r="H329" i="1"/>
  <c r="E247" i="1"/>
  <c r="P208" i="1"/>
  <c r="X208" i="1" s="1"/>
  <c r="B208" i="1" s="1"/>
  <c r="L245" i="1"/>
  <c r="D246" i="1"/>
  <c r="F246" i="1" s="1"/>
  <c r="R329" i="1"/>
  <c r="S329" i="1" s="1"/>
  <c r="G245" i="1"/>
  <c r="O244" i="1"/>
  <c r="N245" i="1"/>
  <c r="M246" i="1"/>
  <c r="J248" i="1"/>
  <c r="K248" i="1" s="1"/>
  <c r="I249" i="1"/>
  <c r="AA329" i="1"/>
  <c r="T332" i="1"/>
  <c r="A330" i="1"/>
  <c r="Q330" i="1" s="1"/>
  <c r="Y330" i="1" s="1"/>
  <c r="W219" i="1" l="1"/>
  <c r="U220" i="1"/>
  <c r="H330" i="1"/>
  <c r="E248" i="1"/>
  <c r="P209" i="1"/>
  <c r="X209" i="1" s="1"/>
  <c r="O245" i="1"/>
  <c r="L246" i="1"/>
  <c r="N246" i="1"/>
  <c r="M247" i="1"/>
  <c r="G246" i="1"/>
  <c r="D247" i="1"/>
  <c r="F247" i="1" s="1"/>
  <c r="R330" i="1"/>
  <c r="S330" i="1" s="1"/>
  <c r="J249" i="1"/>
  <c r="K249" i="1" s="1"/>
  <c r="I250" i="1"/>
  <c r="AA330" i="1"/>
  <c r="A331" i="1"/>
  <c r="Q331" i="1" s="1"/>
  <c r="Y331" i="1" s="1"/>
  <c r="T333" i="1"/>
  <c r="T334" i="1" s="1"/>
  <c r="W220" i="1" l="1"/>
  <c r="U221" i="1"/>
  <c r="H331" i="1"/>
  <c r="B209" i="1"/>
  <c r="E249" i="1"/>
  <c r="P210" i="1"/>
  <c r="X210" i="1" s="1"/>
  <c r="L247" i="1"/>
  <c r="O246" i="1"/>
  <c r="R331" i="1"/>
  <c r="S331" i="1" s="1"/>
  <c r="G247" i="1"/>
  <c r="N247" i="1"/>
  <c r="M248" i="1"/>
  <c r="J250" i="1"/>
  <c r="K250" i="1" s="1"/>
  <c r="I251" i="1"/>
  <c r="D248" i="1"/>
  <c r="F248" i="1" s="1"/>
  <c r="AA331" i="1"/>
  <c r="A332" i="1"/>
  <c r="Q332" i="1" s="1"/>
  <c r="Y332" i="1" s="1"/>
  <c r="W221" i="1" l="1"/>
  <c r="U222" i="1"/>
  <c r="H332" i="1"/>
  <c r="E250" i="1"/>
  <c r="B210" i="1"/>
  <c r="P211" i="1"/>
  <c r="O247" i="1"/>
  <c r="G248" i="1"/>
  <c r="D249" i="1"/>
  <c r="F249" i="1" s="1"/>
  <c r="R332" i="1"/>
  <c r="L248" i="1"/>
  <c r="J251" i="1"/>
  <c r="K251" i="1" s="1"/>
  <c r="I252" i="1"/>
  <c r="N248" i="1"/>
  <c r="M249" i="1"/>
  <c r="T335" i="1"/>
  <c r="AA332" i="1"/>
  <c r="A333" i="1"/>
  <c r="Q333" i="1" l="1"/>
  <c r="Y333" i="1" s="1"/>
  <c r="A334" i="1"/>
  <c r="Q334" i="1" s="1"/>
  <c r="W222" i="1"/>
  <c r="U223" i="1"/>
  <c r="X211" i="1"/>
  <c r="B211" i="1" s="1"/>
  <c r="S211" i="1"/>
  <c r="H333" i="1"/>
  <c r="H334" i="1" s="1"/>
  <c r="E251" i="1"/>
  <c r="L249" i="1"/>
  <c r="O248" i="1"/>
  <c r="G249" i="1"/>
  <c r="N249" i="1"/>
  <c r="M250" i="1"/>
  <c r="J252" i="1"/>
  <c r="K252" i="1" s="1"/>
  <c r="I253" i="1"/>
  <c r="D250" i="1"/>
  <c r="F250" i="1" s="1"/>
  <c r="AA333" i="1"/>
  <c r="T336" i="1"/>
  <c r="AA334" i="1" l="1"/>
  <c r="R333" i="1"/>
  <c r="S333" i="1" s="1"/>
  <c r="R334" i="1"/>
  <c r="C212" i="1"/>
  <c r="C213" i="1" s="1"/>
  <c r="Y211" i="1"/>
  <c r="W223" i="1"/>
  <c r="U224" i="1"/>
  <c r="E252" i="1"/>
  <c r="O249" i="1"/>
  <c r="G250" i="1"/>
  <c r="D251" i="1"/>
  <c r="F251" i="1" s="1"/>
  <c r="N250" i="1"/>
  <c r="M251" i="1"/>
  <c r="L250" i="1"/>
  <c r="I254" i="1"/>
  <c r="J253" i="1"/>
  <c r="K253" i="1" s="1"/>
  <c r="A335" i="1"/>
  <c r="T337" i="1"/>
  <c r="P212" i="1" l="1"/>
  <c r="X212" i="1" s="1"/>
  <c r="B212" i="1" s="1"/>
  <c r="C214" i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P213" i="1"/>
  <c r="X213" i="1" s="1"/>
  <c r="B213" i="1" s="1"/>
  <c r="Q335" i="1"/>
  <c r="Y335" i="1" s="1"/>
  <c r="W224" i="1"/>
  <c r="U225" i="1"/>
  <c r="H335" i="1"/>
  <c r="E253" i="1"/>
  <c r="O250" i="1"/>
  <c r="D252" i="1"/>
  <c r="F252" i="1" s="1"/>
  <c r="J254" i="1"/>
  <c r="K254" i="1" s="1"/>
  <c r="I255" i="1"/>
  <c r="L251" i="1"/>
  <c r="N251" i="1"/>
  <c r="M252" i="1"/>
  <c r="G251" i="1"/>
  <c r="AA335" i="1"/>
  <c r="A336" i="1"/>
  <c r="T338" i="1"/>
  <c r="P214" i="1" l="1"/>
  <c r="X214" i="1" s="1"/>
  <c r="B214" i="1" s="1"/>
  <c r="R335" i="1"/>
  <c r="S335" i="1" s="1"/>
  <c r="Q336" i="1"/>
  <c r="Y336" i="1" s="1"/>
  <c r="W225" i="1"/>
  <c r="U226" i="1"/>
  <c r="H336" i="1"/>
  <c r="E254" i="1"/>
  <c r="P215" i="1"/>
  <c r="X215" i="1" s="1"/>
  <c r="B215" i="1" s="1"/>
  <c r="L252" i="1"/>
  <c r="G252" i="1"/>
  <c r="O251" i="1"/>
  <c r="N252" i="1"/>
  <c r="M253" i="1"/>
  <c r="J255" i="1"/>
  <c r="K255" i="1" s="1"/>
  <c r="I256" i="1"/>
  <c r="D253" i="1"/>
  <c r="F253" i="1" s="1"/>
  <c r="T339" i="1"/>
  <c r="AA336" i="1"/>
  <c r="A337" i="1"/>
  <c r="R336" i="1" l="1"/>
  <c r="S336" i="1" s="1"/>
  <c r="Q337" i="1"/>
  <c r="Y337" i="1" s="1"/>
  <c r="W226" i="1"/>
  <c r="U227" i="1"/>
  <c r="H337" i="1"/>
  <c r="E255" i="1"/>
  <c r="P216" i="1"/>
  <c r="X216" i="1" s="1"/>
  <c r="B216" i="1" s="1"/>
  <c r="G253" i="1"/>
  <c r="O252" i="1"/>
  <c r="D254" i="1"/>
  <c r="F254" i="1" s="1"/>
  <c r="L253" i="1"/>
  <c r="J256" i="1"/>
  <c r="K256" i="1" s="1"/>
  <c r="I257" i="1"/>
  <c r="N253" i="1"/>
  <c r="M254" i="1"/>
  <c r="AA337" i="1"/>
  <c r="A338" i="1"/>
  <c r="T340" i="1"/>
  <c r="R337" i="1" l="1"/>
  <c r="S337" i="1" s="1"/>
  <c r="Q338" i="1"/>
  <c r="Y338" i="1" s="1"/>
  <c r="W227" i="1"/>
  <c r="U228" i="1"/>
  <c r="H338" i="1"/>
  <c r="E256" i="1"/>
  <c r="P217" i="1"/>
  <c r="X217" i="1" s="1"/>
  <c r="B217" i="1" s="1"/>
  <c r="O253" i="1"/>
  <c r="D255" i="1"/>
  <c r="F255" i="1" s="1"/>
  <c r="N254" i="1"/>
  <c r="I258" i="1"/>
  <c r="J257" i="1"/>
  <c r="K257" i="1" s="1"/>
  <c r="L254" i="1"/>
  <c r="M255" i="1" s="1"/>
  <c r="G254" i="1"/>
  <c r="AA338" i="1"/>
  <c r="T341" i="1"/>
  <c r="A339" i="1"/>
  <c r="R338" i="1" l="1"/>
  <c r="S338" i="1" s="1"/>
  <c r="Q339" i="1"/>
  <c r="Y339" i="1" s="1"/>
  <c r="W228" i="1"/>
  <c r="U229" i="1"/>
  <c r="H339" i="1"/>
  <c r="E257" i="1"/>
  <c r="P218" i="1"/>
  <c r="X218" i="1" s="1"/>
  <c r="B218" i="1" s="1"/>
  <c r="L255" i="1"/>
  <c r="M256" i="1" s="1"/>
  <c r="G255" i="1"/>
  <c r="D256" i="1"/>
  <c r="F256" i="1" s="1"/>
  <c r="J258" i="1"/>
  <c r="K258" i="1" s="1"/>
  <c r="I259" i="1"/>
  <c r="O254" i="1"/>
  <c r="N255" i="1"/>
  <c r="AA339" i="1"/>
  <c r="A340" i="1"/>
  <c r="T342" i="1"/>
  <c r="R339" i="1" l="1"/>
  <c r="S339" i="1" s="1"/>
  <c r="Q340" i="1"/>
  <c r="Y340" i="1" s="1"/>
  <c r="W229" i="1"/>
  <c r="U230" i="1"/>
  <c r="H340" i="1"/>
  <c r="E258" i="1"/>
  <c r="P219" i="1"/>
  <c r="X219" i="1" s="1"/>
  <c r="B219" i="1" s="1"/>
  <c r="N256" i="1"/>
  <c r="O255" i="1"/>
  <c r="J259" i="1"/>
  <c r="K259" i="1" s="1"/>
  <c r="I260" i="1"/>
  <c r="D257" i="1"/>
  <c r="F257" i="1" s="1"/>
  <c r="L256" i="1"/>
  <c r="G256" i="1"/>
  <c r="T343" i="1"/>
  <c r="AA340" i="1"/>
  <c r="A341" i="1"/>
  <c r="R340" i="1" l="1"/>
  <c r="S340" i="1" s="1"/>
  <c r="Q341" i="1"/>
  <c r="Y341" i="1" s="1"/>
  <c r="W230" i="1"/>
  <c r="U231" i="1"/>
  <c r="H341" i="1"/>
  <c r="E259" i="1"/>
  <c r="P220" i="1"/>
  <c r="X220" i="1" s="1"/>
  <c r="B220" i="1" s="1"/>
  <c r="G257" i="1"/>
  <c r="L257" i="1"/>
  <c r="I261" i="1"/>
  <c r="J260" i="1"/>
  <c r="K260" i="1" s="1"/>
  <c r="O256" i="1"/>
  <c r="M257" i="1"/>
  <c r="D258" i="1"/>
  <c r="F258" i="1" s="1"/>
  <c r="A342" i="1"/>
  <c r="T344" i="1"/>
  <c r="AA341" i="1"/>
  <c r="R341" i="1" l="1"/>
  <c r="S341" i="1" s="1"/>
  <c r="Q342" i="1"/>
  <c r="Y342" i="1" s="1"/>
  <c r="W231" i="1"/>
  <c r="U232" i="1"/>
  <c r="H342" i="1"/>
  <c r="E260" i="1"/>
  <c r="P221" i="1"/>
  <c r="X221" i="1" s="1"/>
  <c r="B221" i="1" s="1"/>
  <c r="L258" i="1"/>
  <c r="G258" i="1"/>
  <c r="J261" i="1"/>
  <c r="K261" i="1" s="1"/>
  <c r="I262" i="1"/>
  <c r="N257" i="1"/>
  <c r="O257" i="1" s="1"/>
  <c r="M258" i="1"/>
  <c r="D259" i="1"/>
  <c r="F259" i="1" s="1"/>
  <c r="A343" i="1"/>
  <c r="T345" i="1"/>
  <c r="AA342" i="1"/>
  <c r="R342" i="1" l="1"/>
  <c r="S342" i="1" s="1"/>
  <c r="Q343" i="1"/>
  <c r="Y343" i="1" s="1"/>
  <c r="W232" i="1"/>
  <c r="U233" i="1"/>
  <c r="H343" i="1"/>
  <c r="E261" i="1"/>
  <c r="P222" i="1"/>
  <c r="X222" i="1" s="1"/>
  <c r="B222" i="1" s="1"/>
  <c r="G259" i="1"/>
  <c r="L259" i="1"/>
  <c r="N258" i="1"/>
  <c r="O258" i="1" s="1"/>
  <c r="M259" i="1"/>
  <c r="J262" i="1"/>
  <c r="K262" i="1" s="1"/>
  <c r="I263" i="1"/>
  <c r="D260" i="1"/>
  <c r="F260" i="1" s="1"/>
  <c r="AA343" i="1"/>
  <c r="T346" i="1"/>
  <c r="A344" i="1"/>
  <c r="R343" i="1" l="1"/>
  <c r="S343" i="1" s="1"/>
  <c r="Q344" i="1"/>
  <c r="Y344" i="1" s="1"/>
  <c r="W233" i="1"/>
  <c r="U234" i="1"/>
  <c r="H344" i="1"/>
  <c r="E262" i="1"/>
  <c r="P223" i="1"/>
  <c r="X223" i="1" s="1"/>
  <c r="B223" i="1" s="1"/>
  <c r="L260" i="1"/>
  <c r="G260" i="1"/>
  <c r="N259" i="1"/>
  <c r="O259" i="1" s="1"/>
  <c r="M260" i="1"/>
  <c r="D261" i="1"/>
  <c r="F261" i="1" s="1"/>
  <c r="J263" i="1"/>
  <c r="K263" i="1" s="1"/>
  <c r="I264" i="1"/>
  <c r="AA344" i="1"/>
  <c r="A345" i="1"/>
  <c r="T347" i="1"/>
  <c r="Q345" i="1" l="1"/>
  <c r="Y345" i="1" s="1"/>
  <c r="R344" i="1"/>
  <c r="S344" i="1" s="1"/>
  <c r="W234" i="1"/>
  <c r="U235" i="1"/>
  <c r="H345" i="1"/>
  <c r="E263" i="1"/>
  <c r="P224" i="1"/>
  <c r="X224" i="1" s="1"/>
  <c r="B224" i="1" s="1"/>
  <c r="D262" i="1"/>
  <c r="F262" i="1" s="1"/>
  <c r="L261" i="1"/>
  <c r="I265" i="1"/>
  <c r="J264" i="1"/>
  <c r="K264" i="1" s="1"/>
  <c r="G261" i="1"/>
  <c r="N260" i="1"/>
  <c r="O260" i="1" s="1"/>
  <c r="M261" i="1"/>
  <c r="A346" i="1"/>
  <c r="T348" i="1"/>
  <c r="AA345" i="1"/>
  <c r="R345" i="1" l="1"/>
  <c r="S345" i="1" s="1"/>
  <c r="W235" i="1"/>
  <c r="U236" i="1"/>
  <c r="Q346" i="1"/>
  <c r="Y346" i="1" s="1"/>
  <c r="H346" i="1"/>
  <c r="E264" i="1"/>
  <c r="P225" i="1"/>
  <c r="X225" i="1" s="1"/>
  <c r="L262" i="1"/>
  <c r="G262" i="1"/>
  <c r="N261" i="1"/>
  <c r="O261" i="1" s="1"/>
  <c r="M262" i="1"/>
  <c r="J265" i="1"/>
  <c r="K265" i="1" s="1"/>
  <c r="I266" i="1"/>
  <c r="D263" i="1"/>
  <c r="F263" i="1" s="1"/>
  <c r="AA346" i="1"/>
  <c r="A347" i="1"/>
  <c r="T349" i="1"/>
  <c r="Q347" i="1" l="1"/>
  <c r="Y347" i="1" s="1"/>
  <c r="R346" i="1"/>
  <c r="S346" i="1" s="1"/>
  <c r="W236" i="1"/>
  <c r="U237" i="1"/>
  <c r="H347" i="1"/>
  <c r="E265" i="1"/>
  <c r="B225" i="1"/>
  <c r="P226" i="1"/>
  <c r="X226" i="1" s="1"/>
  <c r="B226" i="1" s="1"/>
  <c r="D264" i="1"/>
  <c r="F264" i="1" s="1"/>
  <c r="L263" i="1"/>
  <c r="N262" i="1"/>
  <c r="O262" i="1" s="1"/>
  <c r="M263" i="1"/>
  <c r="G263" i="1"/>
  <c r="I267" i="1"/>
  <c r="J266" i="1"/>
  <c r="K266" i="1" s="1"/>
  <c r="T350" i="1"/>
  <c r="A348" i="1"/>
  <c r="AA347" i="1"/>
  <c r="Q348" i="1" l="1"/>
  <c r="Y348" i="1" s="1"/>
  <c r="R347" i="1"/>
  <c r="S347" i="1" s="1"/>
  <c r="W237" i="1"/>
  <c r="U238" i="1"/>
  <c r="H348" i="1"/>
  <c r="E266" i="1"/>
  <c r="P227" i="1"/>
  <c r="X227" i="1" s="1"/>
  <c r="B227" i="1" s="1"/>
  <c r="L264" i="1"/>
  <c r="J267" i="1"/>
  <c r="K267" i="1" s="1"/>
  <c r="I268" i="1"/>
  <c r="D265" i="1"/>
  <c r="F265" i="1" s="1"/>
  <c r="N263" i="1"/>
  <c r="O263" i="1" s="1"/>
  <c r="M264" i="1"/>
  <c r="G264" i="1"/>
  <c r="AA348" i="1"/>
  <c r="A349" i="1"/>
  <c r="T351" i="1"/>
  <c r="Q349" i="1" l="1"/>
  <c r="Y349" i="1" s="1"/>
  <c r="R348" i="1"/>
  <c r="S348" i="1" s="1"/>
  <c r="W238" i="1"/>
  <c r="U239" i="1"/>
  <c r="H349" i="1"/>
  <c r="E267" i="1"/>
  <c r="P228" i="1"/>
  <c r="X228" i="1" s="1"/>
  <c r="B228" i="1" s="1"/>
  <c r="G265" i="1"/>
  <c r="L265" i="1"/>
  <c r="D266" i="1"/>
  <c r="F266" i="1" s="1"/>
  <c r="I269" i="1"/>
  <c r="J268" i="1"/>
  <c r="K268" i="1" s="1"/>
  <c r="N264" i="1"/>
  <c r="O264" i="1" s="1"/>
  <c r="M265" i="1"/>
  <c r="T352" i="1"/>
  <c r="A350" i="1"/>
  <c r="AA349" i="1"/>
  <c r="R349" i="1" l="1"/>
  <c r="Q350" i="1"/>
  <c r="Y350" i="1" s="1"/>
  <c r="W239" i="1"/>
  <c r="U240" i="1"/>
  <c r="H350" i="1"/>
  <c r="E268" i="1"/>
  <c r="P229" i="1"/>
  <c r="X229" i="1" s="1"/>
  <c r="B229" i="1" s="1"/>
  <c r="L266" i="1"/>
  <c r="N265" i="1"/>
  <c r="O265" i="1" s="1"/>
  <c r="M266" i="1"/>
  <c r="G266" i="1"/>
  <c r="J269" i="1"/>
  <c r="K269" i="1" s="1"/>
  <c r="I270" i="1"/>
  <c r="D267" i="1"/>
  <c r="F267" i="1" s="1"/>
  <c r="A351" i="1"/>
  <c r="AA350" i="1"/>
  <c r="T353" i="1"/>
  <c r="R350" i="1" l="1"/>
  <c r="S350" i="1" s="1"/>
  <c r="Q351" i="1"/>
  <c r="Y351" i="1" s="1"/>
  <c r="W240" i="1"/>
  <c r="U241" i="1"/>
  <c r="H351" i="1"/>
  <c r="E269" i="1"/>
  <c r="P230" i="1"/>
  <c r="X230" i="1" s="1"/>
  <c r="B230" i="1" s="1"/>
  <c r="G267" i="1"/>
  <c r="D268" i="1"/>
  <c r="F268" i="1" s="1"/>
  <c r="N266" i="1"/>
  <c r="O266" i="1" s="1"/>
  <c r="M267" i="1"/>
  <c r="L267" i="1"/>
  <c r="J270" i="1"/>
  <c r="K270" i="1" s="1"/>
  <c r="I271" i="1"/>
  <c r="AA351" i="1"/>
  <c r="A352" i="1"/>
  <c r="T354" i="1"/>
  <c r="R351" i="1" l="1"/>
  <c r="S351" i="1" s="1"/>
  <c r="Q352" i="1"/>
  <c r="Y352" i="1" s="1"/>
  <c r="W241" i="1"/>
  <c r="U242" i="1"/>
  <c r="H352" i="1"/>
  <c r="E270" i="1"/>
  <c r="P231" i="1"/>
  <c r="X231" i="1" s="1"/>
  <c r="B231" i="1" s="1"/>
  <c r="L268" i="1"/>
  <c r="G268" i="1"/>
  <c r="N267" i="1"/>
  <c r="O267" i="1" s="1"/>
  <c r="M268" i="1"/>
  <c r="J271" i="1"/>
  <c r="K271" i="1" s="1"/>
  <c r="I272" i="1"/>
  <c r="D269" i="1"/>
  <c r="F269" i="1" s="1"/>
  <c r="A353" i="1"/>
  <c r="T355" i="1"/>
  <c r="AA352" i="1"/>
  <c r="R352" i="1" l="1"/>
  <c r="S352" i="1" s="1"/>
  <c r="Q353" i="1"/>
  <c r="Y353" i="1" s="1"/>
  <c r="W242" i="1"/>
  <c r="U243" i="1"/>
  <c r="H353" i="1"/>
  <c r="E271" i="1"/>
  <c r="P232" i="1"/>
  <c r="X232" i="1" s="1"/>
  <c r="B232" i="1" s="1"/>
  <c r="G269" i="1"/>
  <c r="N268" i="1"/>
  <c r="O268" i="1" s="1"/>
  <c r="M269" i="1"/>
  <c r="D270" i="1"/>
  <c r="F270" i="1" s="1"/>
  <c r="I273" i="1"/>
  <c r="J272" i="1"/>
  <c r="K272" i="1" s="1"/>
  <c r="L269" i="1"/>
  <c r="T356" i="1"/>
  <c r="AA353" i="1"/>
  <c r="A354" i="1"/>
  <c r="R353" i="1" l="1"/>
  <c r="S353" i="1" s="1"/>
  <c r="Q354" i="1"/>
  <c r="Y354" i="1" s="1"/>
  <c r="W243" i="1"/>
  <c r="U244" i="1"/>
  <c r="H354" i="1"/>
  <c r="E272" i="1"/>
  <c r="P233" i="1"/>
  <c r="X233" i="1" s="1"/>
  <c r="B233" i="1" s="1"/>
  <c r="G270" i="1"/>
  <c r="I274" i="1"/>
  <c r="J273" i="1"/>
  <c r="K273" i="1" s="1"/>
  <c r="N269" i="1"/>
  <c r="O269" i="1" s="1"/>
  <c r="M270" i="1"/>
  <c r="D271" i="1"/>
  <c r="F271" i="1" s="1"/>
  <c r="L270" i="1"/>
  <c r="A355" i="1"/>
  <c r="AA354" i="1"/>
  <c r="T357" i="1"/>
  <c r="R354" i="1" l="1"/>
  <c r="S354" i="1" s="1"/>
  <c r="Q355" i="1"/>
  <c r="Y355" i="1" s="1"/>
  <c r="W244" i="1"/>
  <c r="U245" i="1"/>
  <c r="H355" i="1"/>
  <c r="E273" i="1"/>
  <c r="P234" i="1"/>
  <c r="X234" i="1" s="1"/>
  <c r="B234" i="1" s="1"/>
  <c r="G271" i="1"/>
  <c r="D272" i="1"/>
  <c r="F272" i="1" s="1"/>
  <c r="L271" i="1"/>
  <c r="N270" i="1"/>
  <c r="O270" i="1" s="1"/>
  <c r="M271" i="1"/>
  <c r="I275" i="1"/>
  <c r="J274" i="1"/>
  <c r="K274" i="1" s="1"/>
  <c r="AA355" i="1"/>
  <c r="T358" i="1"/>
  <c r="A356" i="1"/>
  <c r="Q356" i="1" l="1"/>
  <c r="Y356" i="1" s="1"/>
  <c r="R355" i="1"/>
  <c r="S355" i="1" s="1"/>
  <c r="W245" i="1"/>
  <c r="U246" i="1"/>
  <c r="H356" i="1"/>
  <c r="E274" i="1"/>
  <c r="P235" i="1"/>
  <c r="X235" i="1" s="1"/>
  <c r="B235" i="1" s="1"/>
  <c r="I276" i="1"/>
  <c r="J275" i="1"/>
  <c r="K275" i="1" s="1"/>
  <c r="D273" i="1"/>
  <c r="F273" i="1" s="1"/>
  <c r="N271" i="1"/>
  <c r="O271" i="1" s="1"/>
  <c r="M272" i="1"/>
  <c r="L272" i="1"/>
  <c r="G272" i="1"/>
  <c r="AA356" i="1"/>
  <c r="A357" i="1"/>
  <c r="T359" i="1"/>
  <c r="R356" i="1" l="1"/>
  <c r="S356" i="1" s="1"/>
  <c r="Q357" i="1"/>
  <c r="Y357" i="1" s="1"/>
  <c r="W246" i="1"/>
  <c r="U247" i="1"/>
  <c r="H357" i="1"/>
  <c r="E275" i="1"/>
  <c r="P236" i="1"/>
  <c r="X236" i="1" s="1"/>
  <c r="B236" i="1" s="1"/>
  <c r="L273" i="1"/>
  <c r="N272" i="1"/>
  <c r="O272" i="1" s="1"/>
  <c r="M273" i="1"/>
  <c r="G273" i="1"/>
  <c r="D274" i="1"/>
  <c r="F274" i="1" s="1"/>
  <c r="J276" i="1"/>
  <c r="K276" i="1" s="1"/>
  <c r="I277" i="1"/>
  <c r="T360" i="1"/>
  <c r="AA357" i="1"/>
  <c r="A358" i="1"/>
  <c r="Q358" i="1" l="1"/>
  <c r="Y358" i="1" s="1"/>
  <c r="R357" i="1"/>
  <c r="S357" i="1" s="1"/>
  <c r="W247" i="1"/>
  <c r="U248" i="1"/>
  <c r="H358" i="1"/>
  <c r="E276" i="1"/>
  <c r="P237" i="1"/>
  <c r="X237" i="1" s="1"/>
  <c r="B237" i="1" s="1"/>
  <c r="L274" i="1"/>
  <c r="G274" i="1"/>
  <c r="D275" i="1"/>
  <c r="F275" i="1" s="1"/>
  <c r="N273" i="1"/>
  <c r="O273" i="1" s="1"/>
  <c r="M274" i="1"/>
  <c r="I278" i="1"/>
  <c r="J277" i="1"/>
  <c r="K277" i="1" s="1"/>
  <c r="AA358" i="1"/>
  <c r="A359" i="1"/>
  <c r="T361" i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l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R358" i="1"/>
  <c r="S358" i="1" s="1"/>
  <c r="Q359" i="1"/>
  <c r="Y359" i="1" s="1"/>
  <c r="W248" i="1"/>
  <c r="U249" i="1"/>
  <c r="H359" i="1"/>
  <c r="E277" i="1"/>
  <c r="P238" i="1"/>
  <c r="X238" i="1" s="1"/>
  <c r="L275" i="1"/>
  <c r="G275" i="1"/>
  <c r="D276" i="1"/>
  <c r="F276" i="1" s="1"/>
  <c r="I279" i="1"/>
  <c r="J278" i="1"/>
  <c r="K278" i="1" s="1"/>
  <c r="N274" i="1"/>
  <c r="O274" i="1" s="1"/>
  <c r="M275" i="1"/>
  <c r="AA359" i="1"/>
  <c r="A360" i="1"/>
  <c r="T427" i="1" l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R359" i="1"/>
  <c r="S359" i="1" s="1"/>
  <c r="Q360" i="1"/>
  <c r="Y360" i="1" s="1"/>
  <c r="W249" i="1"/>
  <c r="U250" i="1"/>
  <c r="H360" i="1"/>
  <c r="B238" i="1"/>
  <c r="E278" i="1"/>
  <c r="P239" i="1"/>
  <c r="X239" i="1" s="1"/>
  <c r="L276" i="1"/>
  <c r="G276" i="1"/>
  <c r="N275" i="1"/>
  <c r="O275" i="1" s="1"/>
  <c r="M276" i="1"/>
  <c r="J279" i="1"/>
  <c r="K279" i="1" s="1"/>
  <c r="I280" i="1"/>
  <c r="D277" i="1"/>
  <c r="F277" i="1" s="1"/>
  <c r="AA360" i="1"/>
  <c r="A361" i="1"/>
  <c r="A362" i="1" s="1"/>
  <c r="A363" i="1" l="1"/>
  <c r="Q362" i="1"/>
  <c r="T456" i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R360" i="1"/>
  <c r="S360" i="1" s="1"/>
  <c r="Q361" i="1"/>
  <c r="W250" i="1"/>
  <c r="U251" i="1"/>
  <c r="H361" i="1"/>
  <c r="H362" i="1" s="1"/>
  <c r="H363" i="1" s="1"/>
  <c r="E279" i="1"/>
  <c r="B239" i="1"/>
  <c r="P240" i="1"/>
  <c r="X240" i="1" s="1"/>
  <c r="G277" i="1"/>
  <c r="D278" i="1"/>
  <c r="F278" i="1" s="1"/>
  <c r="L277" i="1"/>
  <c r="I281" i="1"/>
  <c r="J280" i="1"/>
  <c r="K280" i="1" s="1"/>
  <c r="N276" i="1"/>
  <c r="O276" i="1" s="1"/>
  <c r="M277" i="1"/>
  <c r="AA361" i="1"/>
  <c r="T487" i="1" l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R362" i="1"/>
  <c r="U363" i="1"/>
  <c r="W363" i="1" s="1"/>
  <c r="AA363" i="1"/>
  <c r="A364" i="1"/>
  <c r="Q363" i="1"/>
  <c r="Y361" i="1"/>
  <c r="AA362" i="1"/>
  <c r="R361" i="1"/>
  <c r="S361" i="1" s="1"/>
  <c r="W251" i="1"/>
  <c r="U252" i="1"/>
  <c r="E280" i="1"/>
  <c r="B240" i="1"/>
  <c r="P241" i="1"/>
  <c r="X241" i="1" s="1"/>
  <c r="B241" i="1" s="1"/>
  <c r="L278" i="1"/>
  <c r="N277" i="1"/>
  <c r="O277" i="1" s="1"/>
  <c r="M278" i="1"/>
  <c r="G278" i="1"/>
  <c r="I282" i="1"/>
  <c r="J281" i="1"/>
  <c r="K281" i="1" s="1"/>
  <c r="D279" i="1"/>
  <c r="F279" i="1" s="1"/>
  <c r="A365" i="1" l="1"/>
  <c r="Q364" i="1"/>
  <c r="R363" i="1"/>
  <c r="S363" i="1" s="1"/>
  <c r="Y363" i="1"/>
  <c r="H364" i="1"/>
  <c r="H365" i="1" s="1"/>
  <c r="AA364" i="1"/>
  <c r="T518" i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W252" i="1"/>
  <c r="U253" i="1"/>
  <c r="E281" i="1"/>
  <c r="P242" i="1"/>
  <c r="X242" i="1" s="1"/>
  <c r="B242" i="1" s="1"/>
  <c r="G279" i="1"/>
  <c r="D280" i="1"/>
  <c r="F280" i="1" s="1"/>
  <c r="J282" i="1"/>
  <c r="K282" i="1" s="1"/>
  <c r="I283" i="1"/>
  <c r="N278" i="1"/>
  <c r="O278" i="1" s="1"/>
  <c r="M279" i="1"/>
  <c r="L279" i="1"/>
  <c r="AA365" i="1" l="1"/>
  <c r="T548" i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R364" i="1"/>
  <c r="S364" i="1" s="1"/>
  <c r="Y364" i="1"/>
  <c r="A366" i="1"/>
  <c r="Q365" i="1"/>
  <c r="W253" i="1"/>
  <c r="U254" i="1"/>
  <c r="E282" i="1"/>
  <c r="P243" i="1"/>
  <c r="D281" i="1"/>
  <c r="F281" i="1" s="1"/>
  <c r="J283" i="1"/>
  <c r="K283" i="1" s="1"/>
  <c r="I284" i="1"/>
  <c r="N279" i="1"/>
  <c r="O279" i="1" s="1"/>
  <c r="M280" i="1"/>
  <c r="L280" i="1"/>
  <c r="G280" i="1"/>
  <c r="R365" i="1" l="1"/>
  <c r="S365" i="1" s="1"/>
  <c r="Y365" i="1"/>
  <c r="T578" i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A367" i="1"/>
  <c r="Q366" i="1"/>
  <c r="AA366" i="1"/>
  <c r="H366" i="1"/>
  <c r="H367" i="1" s="1"/>
  <c r="W254" i="1"/>
  <c r="U255" i="1"/>
  <c r="X243" i="1"/>
  <c r="S243" i="1"/>
  <c r="E283" i="1"/>
  <c r="L281" i="1"/>
  <c r="G281" i="1"/>
  <c r="J284" i="1"/>
  <c r="K284" i="1" s="1"/>
  <c r="I285" i="1"/>
  <c r="N280" i="1"/>
  <c r="O280" i="1" s="1"/>
  <c r="M281" i="1"/>
  <c r="D282" i="1"/>
  <c r="F282" i="1" s="1"/>
  <c r="C244" i="1" l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B243" i="1"/>
  <c r="R366" i="1"/>
  <c r="S366" i="1" s="1"/>
  <c r="Y366" i="1"/>
  <c r="AA367" i="1"/>
  <c r="A368" i="1"/>
  <c r="Q367" i="1"/>
  <c r="T729" i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Y243" i="1"/>
  <c r="W255" i="1"/>
  <c r="U256" i="1"/>
  <c r="E284" i="1"/>
  <c r="L282" i="1"/>
  <c r="N281" i="1"/>
  <c r="O281" i="1" s="1"/>
  <c r="M282" i="1"/>
  <c r="I286" i="1"/>
  <c r="J285" i="1"/>
  <c r="K285" i="1" s="1"/>
  <c r="D283" i="1"/>
  <c r="F283" i="1" s="1"/>
  <c r="G282" i="1"/>
  <c r="P245" i="1" l="1"/>
  <c r="X245" i="1" s="1"/>
  <c r="B245" i="1" s="1"/>
  <c r="P244" i="1"/>
  <c r="X244" i="1" s="1"/>
  <c r="B244" i="1" s="1"/>
  <c r="R367" i="1"/>
  <c r="S367" i="1" s="1"/>
  <c r="Y367" i="1"/>
  <c r="A369" i="1"/>
  <c r="Q368" i="1"/>
  <c r="AA368" i="1"/>
  <c r="H368" i="1"/>
  <c r="T961" i="1"/>
  <c r="W256" i="1"/>
  <c r="U257" i="1"/>
  <c r="E285" i="1"/>
  <c r="P246" i="1"/>
  <c r="X246" i="1" s="1"/>
  <c r="B246" i="1" s="1"/>
  <c r="L283" i="1"/>
  <c r="G283" i="1"/>
  <c r="J286" i="1"/>
  <c r="K286" i="1" s="1"/>
  <c r="I287" i="1"/>
  <c r="D284" i="1"/>
  <c r="F284" i="1" s="1"/>
  <c r="N282" i="1"/>
  <c r="O282" i="1" s="1"/>
  <c r="M283" i="1"/>
  <c r="H369" i="1" l="1"/>
  <c r="AA369" i="1"/>
  <c r="Y368" i="1"/>
  <c r="R368" i="1"/>
  <c r="S368" i="1" s="1"/>
  <c r="A370" i="1"/>
  <c r="Q369" i="1"/>
  <c r="T962" i="1"/>
  <c r="W257" i="1"/>
  <c r="U258" i="1"/>
  <c r="E286" i="1"/>
  <c r="P247" i="1"/>
  <c r="X247" i="1" s="1"/>
  <c r="B247" i="1" s="1"/>
  <c r="N283" i="1"/>
  <c r="O283" i="1" s="1"/>
  <c r="M284" i="1"/>
  <c r="D285" i="1"/>
  <c r="F285" i="1" s="1"/>
  <c r="L284" i="1"/>
  <c r="G284" i="1"/>
  <c r="I288" i="1"/>
  <c r="J287" i="1"/>
  <c r="K287" i="1" s="1"/>
  <c r="R369" i="1" l="1"/>
  <c r="S369" i="1" s="1"/>
  <c r="Y369" i="1"/>
  <c r="A371" i="1"/>
  <c r="Q370" i="1"/>
  <c r="H370" i="1"/>
  <c r="H371" i="1" s="1"/>
  <c r="AA370" i="1"/>
  <c r="T963" i="1"/>
  <c r="W258" i="1"/>
  <c r="U259" i="1"/>
  <c r="E287" i="1"/>
  <c r="P248" i="1"/>
  <c r="X248" i="1" s="1"/>
  <c r="B248" i="1" s="1"/>
  <c r="J288" i="1"/>
  <c r="K288" i="1" s="1"/>
  <c r="I289" i="1"/>
  <c r="D286" i="1"/>
  <c r="F286" i="1" s="1"/>
  <c r="L285" i="1"/>
  <c r="N284" i="1"/>
  <c r="O284" i="1" s="1"/>
  <c r="M285" i="1"/>
  <c r="G285" i="1"/>
  <c r="AA371" i="1" l="1"/>
  <c r="Y370" i="1"/>
  <c r="R370" i="1"/>
  <c r="S370" i="1" s="1"/>
  <c r="A372" i="1"/>
  <c r="H372" i="1" s="1"/>
  <c r="Q371" i="1"/>
  <c r="T964" i="1"/>
  <c r="W259" i="1"/>
  <c r="U260" i="1"/>
  <c r="E288" i="1"/>
  <c r="P249" i="1"/>
  <c r="X249" i="1" s="1"/>
  <c r="B249" i="1" s="1"/>
  <c r="L286" i="1"/>
  <c r="N285" i="1"/>
  <c r="O285" i="1" s="1"/>
  <c r="M286" i="1"/>
  <c r="G286" i="1"/>
  <c r="D287" i="1"/>
  <c r="F287" i="1" s="1"/>
  <c r="I290" i="1"/>
  <c r="J289" i="1"/>
  <c r="K289" i="1" s="1"/>
  <c r="Y371" i="1" l="1"/>
  <c r="R371" i="1"/>
  <c r="S371" i="1" s="1"/>
  <c r="A373" i="1"/>
  <c r="Q372" i="1"/>
  <c r="AA372" i="1"/>
  <c r="T965" i="1"/>
  <c r="W260" i="1"/>
  <c r="U261" i="1"/>
  <c r="E289" i="1"/>
  <c r="P250" i="1"/>
  <c r="X250" i="1" s="1"/>
  <c r="B250" i="1" s="1"/>
  <c r="J290" i="1"/>
  <c r="K290" i="1" s="1"/>
  <c r="I291" i="1"/>
  <c r="D288" i="1"/>
  <c r="F288" i="1" s="1"/>
  <c r="L287" i="1"/>
  <c r="N286" i="1"/>
  <c r="O286" i="1" s="1"/>
  <c r="M287" i="1"/>
  <c r="G287" i="1"/>
  <c r="AA373" i="1" l="1"/>
  <c r="A374" i="1"/>
  <c r="Q373" i="1"/>
  <c r="Y372" i="1"/>
  <c r="R372" i="1"/>
  <c r="S372" i="1" s="1"/>
  <c r="H373" i="1"/>
  <c r="H374" i="1" s="1"/>
  <c r="T966" i="1"/>
  <c r="W261" i="1"/>
  <c r="U262" i="1"/>
  <c r="E290" i="1"/>
  <c r="P251" i="1"/>
  <c r="X251" i="1" s="1"/>
  <c r="B251" i="1" s="1"/>
  <c r="G288" i="1"/>
  <c r="N287" i="1"/>
  <c r="O287" i="1" s="1"/>
  <c r="L288" i="1"/>
  <c r="M288" i="1"/>
  <c r="D289" i="1"/>
  <c r="F289" i="1" s="1"/>
  <c r="J291" i="1"/>
  <c r="K291" i="1" s="1"/>
  <c r="I292" i="1"/>
  <c r="A375" i="1" l="1"/>
  <c r="Q374" i="1"/>
  <c r="Y373" i="1"/>
  <c r="R373" i="1"/>
  <c r="S373" i="1" s="1"/>
  <c r="AA374" i="1"/>
  <c r="T967" i="1"/>
  <c r="W262" i="1"/>
  <c r="U263" i="1"/>
  <c r="E291" i="1"/>
  <c r="P252" i="1"/>
  <c r="X252" i="1" s="1"/>
  <c r="B252" i="1" s="1"/>
  <c r="G289" i="1"/>
  <c r="D290" i="1"/>
  <c r="F290" i="1" s="1"/>
  <c r="J292" i="1"/>
  <c r="K292" i="1" s="1"/>
  <c r="I293" i="1"/>
  <c r="L289" i="1"/>
  <c r="N288" i="1"/>
  <c r="O288" i="1" s="1"/>
  <c r="M289" i="1"/>
  <c r="AA375" i="1" l="1"/>
  <c r="A376" i="1"/>
  <c r="Q375" i="1"/>
  <c r="R374" i="1"/>
  <c r="S374" i="1" s="1"/>
  <c r="Y374" i="1"/>
  <c r="H375" i="1"/>
  <c r="H376" i="1" s="1"/>
  <c r="T968" i="1"/>
  <c r="W263" i="1"/>
  <c r="U264" i="1"/>
  <c r="E292" i="1"/>
  <c r="P253" i="1"/>
  <c r="X253" i="1" s="1"/>
  <c r="B253" i="1" s="1"/>
  <c r="D291" i="1"/>
  <c r="F291" i="1" s="1"/>
  <c r="L290" i="1"/>
  <c r="N289" i="1"/>
  <c r="O289" i="1" s="1"/>
  <c r="M290" i="1"/>
  <c r="J293" i="1"/>
  <c r="K293" i="1" s="1"/>
  <c r="I294" i="1"/>
  <c r="G290" i="1"/>
  <c r="A377" i="1" l="1"/>
  <c r="Q376" i="1"/>
  <c r="H377" i="1"/>
  <c r="Y375" i="1"/>
  <c r="R375" i="1"/>
  <c r="S375" i="1" s="1"/>
  <c r="AA376" i="1"/>
  <c r="T969" i="1"/>
  <c r="W264" i="1"/>
  <c r="U265" i="1"/>
  <c r="E293" i="1"/>
  <c r="P254" i="1"/>
  <c r="X254" i="1" s="1"/>
  <c r="B254" i="1" s="1"/>
  <c r="L291" i="1"/>
  <c r="G291" i="1"/>
  <c r="I295" i="1"/>
  <c r="J294" i="1"/>
  <c r="K294" i="1" s="1"/>
  <c r="N290" i="1"/>
  <c r="O290" i="1" s="1"/>
  <c r="M291" i="1"/>
  <c r="D292" i="1"/>
  <c r="F292" i="1" s="1"/>
  <c r="AA377" i="1" l="1"/>
  <c r="R376" i="1"/>
  <c r="S376" i="1" s="1"/>
  <c r="Y376" i="1"/>
  <c r="A378" i="1"/>
  <c r="Q377" i="1"/>
  <c r="T970" i="1"/>
  <c r="W265" i="1"/>
  <c r="U266" i="1"/>
  <c r="E294" i="1"/>
  <c r="P255" i="1"/>
  <c r="X255" i="1" s="1"/>
  <c r="B255" i="1" s="1"/>
  <c r="L292" i="1"/>
  <c r="G292" i="1"/>
  <c r="J295" i="1"/>
  <c r="K295" i="1" s="1"/>
  <c r="I296" i="1"/>
  <c r="N291" i="1"/>
  <c r="O291" i="1" s="1"/>
  <c r="M292" i="1"/>
  <c r="D293" i="1"/>
  <c r="F293" i="1" s="1"/>
  <c r="R377" i="1" l="1"/>
  <c r="S377" i="1" s="1"/>
  <c r="Y377" i="1"/>
  <c r="A379" i="1"/>
  <c r="H378" i="1"/>
  <c r="Q378" i="1"/>
  <c r="AA378" i="1"/>
  <c r="T971" i="1"/>
  <c r="W266" i="1"/>
  <c r="U267" i="1"/>
  <c r="E295" i="1"/>
  <c r="P256" i="1"/>
  <c r="X256" i="1" s="1"/>
  <c r="B256" i="1" s="1"/>
  <c r="L293" i="1"/>
  <c r="G293" i="1"/>
  <c r="N292" i="1"/>
  <c r="O292" i="1" s="1"/>
  <c r="M293" i="1"/>
  <c r="I297" i="1"/>
  <c r="J296" i="1"/>
  <c r="K296" i="1" s="1"/>
  <c r="D294" i="1"/>
  <c r="F294" i="1" s="1"/>
  <c r="R378" i="1" l="1"/>
  <c r="S378" i="1" s="1"/>
  <c r="Y378" i="1"/>
  <c r="AA379" i="1"/>
  <c r="A380" i="1"/>
  <c r="H379" i="1"/>
  <c r="Q379" i="1"/>
  <c r="T972" i="1"/>
  <c r="W267" i="1"/>
  <c r="U268" i="1"/>
  <c r="E296" i="1"/>
  <c r="P257" i="1"/>
  <c r="X257" i="1" s="1"/>
  <c r="B257" i="1" s="1"/>
  <c r="L294" i="1"/>
  <c r="G294" i="1"/>
  <c r="J297" i="1"/>
  <c r="K297" i="1" s="1"/>
  <c r="I298" i="1"/>
  <c r="D295" i="1"/>
  <c r="F295" i="1" s="1"/>
  <c r="N293" i="1"/>
  <c r="O293" i="1" s="1"/>
  <c r="M294" i="1"/>
  <c r="Y379" i="1" l="1"/>
  <c r="R379" i="1"/>
  <c r="S379" i="1" s="1"/>
  <c r="H380" i="1"/>
  <c r="A381" i="1"/>
  <c r="Q380" i="1"/>
  <c r="AA380" i="1"/>
  <c r="T973" i="1"/>
  <c r="W268" i="1"/>
  <c r="U269" i="1"/>
  <c r="E297" i="1"/>
  <c r="P258" i="1"/>
  <c r="L295" i="1"/>
  <c r="G295" i="1"/>
  <c r="I299" i="1"/>
  <c r="J298" i="1"/>
  <c r="K298" i="1" s="1"/>
  <c r="N294" i="1"/>
  <c r="O294" i="1" s="1"/>
  <c r="M295" i="1"/>
  <c r="D296" i="1"/>
  <c r="F296" i="1" s="1"/>
  <c r="AA381" i="1" l="1"/>
  <c r="R380" i="1"/>
  <c r="S380" i="1" s="1"/>
  <c r="Y380" i="1"/>
  <c r="H381" i="1"/>
  <c r="A382" i="1"/>
  <c r="Q381" i="1"/>
  <c r="T974" i="1"/>
  <c r="W269" i="1"/>
  <c r="U270" i="1"/>
  <c r="E298" i="1"/>
  <c r="X258" i="1"/>
  <c r="B258" i="1" s="1"/>
  <c r="S258" i="1"/>
  <c r="P259" i="1"/>
  <c r="X259" i="1" s="1"/>
  <c r="B259" i="1" s="1"/>
  <c r="G296" i="1"/>
  <c r="J299" i="1"/>
  <c r="K299" i="1" s="1"/>
  <c r="I300" i="1"/>
  <c r="D297" i="1"/>
  <c r="F297" i="1" s="1"/>
  <c r="L296" i="1"/>
  <c r="N295" i="1"/>
  <c r="O295" i="1" s="1"/>
  <c r="M296" i="1"/>
  <c r="H382" i="1" l="1"/>
  <c r="A383" i="1"/>
  <c r="Q382" i="1"/>
  <c r="Y381" i="1"/>
  <c r="R381" i="1"/>
  <c r="S381" i="1" s="1"/>
  <c r="AA382" i="1"/>
  <c r="T975" i="1"/>
  <c r="W270" i="1"/>
  <c r="U271" i="1"/>
  <c r="E299" i="1"/>
  <c r="P260" i="1"/>
  <c r="X260" i="1" s="1"/>
  <c r="B260" i="1" s="1"/>
  <c r="L297" i="1"/>
  <c r="G297" i="1"/>
  <c r="I301" i="1"/>
  <c r="J300" i="1"/>
  <c r="K300" i="1" s="1"/>
  <c r="N296" i="1"/>
  <c r="O296" i="1" s="1"/>
  <c r="M297" i="1"/>
  <c r="D298" i="1"/>
  <c r="F298" i="1" s="1"/>
  <c r="R382" i="1" l="1"/>
  <c r="S382" i="1" s="1"/>
  <c r="Y382" i="1"/>
  <c r="A384" i="1"/>
  <c r="H383" i="1"/>
  <c r="Q383" i="1"/>
  <c r="AA383" i="1"/>
  <c r="T976" i="1"/>
  <c r="W271" i="1"/>
  <c r="U272" i="1"/>
  <c r="E300" i="1"/>
  <c r="P261" i="1"/>
  <c r="X261" i="1" s="1"/>
  <c r="B261" i="1" s="1"/>
  <c r="L298" i="1"/>
  <c r="G298" i="1"/>
  <c r="N297" i="1"/>
  <c r="O297" i="1" s="1"/>
  <c r="M298" i="1"/>
  <c r="I302" i="1"/>
  <c r="J301" i="1"/>
  <c r="K301" i="1" s="1"/>
  <c r="D299" i="1"/>
  <c r="F299" i="1" s="1"/>
  <c r="R383" i="1" l="1"/>
  <c r="S383" i="1" s="1"/>
  <c r="Y383" i="1"/>
  <c r="AA384" i="1"/>
  <c r="H384" i="1"/>
  <c r="A385" i="1"/>
  <c r="Q384" i="1"/>
  <c r="T977" i="1"/>
  <c r="W272" i="1"/>
  <c r="U273" i="1"/>
  <c r="E301" i="1"/>
  <c r="P262" i="1"/>
  <c r="X262" i="1" s="1"/>
  <c r="B262" i="1" s="1"/>
  <c r="L299" i="1"/>
  <c r="G299" i="1"/>
  <c r="N298" i="1"/>
  <c r="O298" i="1" s="1"/>
  <c r="M299" i="1"/>
  <c r="D300" i="1"/>
  <c r="F300" i="1" s="1"/>
  <c r="I303" i="1"/>
  <c r="J302" i="1"/>
  <c r="K302" i="1" s="1"/>
  <c r="AA385" i="1" l="1"/>
  <c r="Y384" i="1"/>
  <c r="R384" i="1"/>
  <c r="S384" i="1" s="1"/>
  <c r="A386" i="1"/>
  <c r="H385" i="1"/>
  <c r="Q385" i="1"/>
  <c r="T978" i="1"/>
  <c r="W273" i="1"/>
  <c r="U274" i="1"/>
  <c r="E302" i="1"/>
  <c r="P263" i="1"/>
  <c r="X263" i="1" s="1"/>
  <c r="B263" i="1" s="1"/>
  <c r="I304" i="1"/>
  <c r="J303" i="1"/>
  <c r="K303" i="1" s="1"/>
  <c r="D301" i="1"/>
  <c r="F301" i="1" s="1"/>
  <c r="L300" i="1"/>
  <c r="N299" i="1"/>
  <c r="O299" i="1" s="1"/>
  <c r="M300" i="1"/>
  <c r="G300" i="1"/>
  <c r="Y385" i="1" l="1"/>
  <c r="R385" i="1"/>
  <c r="S385" i="1" s="1"/>
  <c r="A387" i="1"/>
  <c r="H386" i="1"/>
  <c r="Q386" i="1"/>
  <c r="AA386" i="1"/>
  <c r="T979" i="1"/>
  <c r="W274" i="1"/>
  <c r="U275" i="1"/>
  <c r="E303" i="1"/>
  <c r="P264" i="1"/>
  <c r="X264" i="1" s="1"/>
  <c r="B264" i="1" s="1"/>
  <c r="L301" i="1"/>
  <c r="G301" i="1"/>
  <c r="D302" i="1"/>
  <c r="F302" i="1" s="1"/>
  <c r="N300" i="1"/>
  <c r="O300" i="1" s="1"/>
  <c r="M301" i="1"/>
  <c r="J304" i="1"/>
  <c r="K304" i="1" s="1"/>
  <c r="I305" i="1"/>
  <c r="R386" i="1" l="1"/>
  <c r="S386" i="1" s="1"/>
  <c r="Y386" i="1"/>
  <c r="AA387" i="1"/>
  <c r="A388" i="1"/>
  <c r="H387" i="1"/>
  <c r="Q387" i="1"/>
  <c r="T980" i="1"/>
  <c r="W275" i="1"/>
  <c r="U276" i="1"/>
  <c r="E304" i="1"/>
  <c r="P265" i="1"/>
  <c r="X265" i="1" s="1"/>
  <c r="B265" i="1" s="1"/>
  <c r="L302" i="1"/>
  <c r="G302" i="1"/>
  <c r="I306" i="1"/>
  <c r="J305" i="1"/>
  <c r="K305" i="1" s="1"/>
  <c r="N301" i="1"/>
  <c r="O301" i="1" s="1"/>
  <c r="M302" i="1"/>
  <c r="D303" i="1"/>
  <c r="F303" i="1" s="1"/>
  <c r="A389" i="1" l="1"/>
  <c r="H388" i="1"/>
  <c r="Q388" i="1"/>
  <c r="R387" i="1"/>
  <c r="S387" i="1" s="1"/>
  <c r="Y387" i="1"/>
  <c r="AA388" i="1"/>
  <c r="T981" i="1"/>
  <c r="W276" i="1"/>
  <c r="U277" i="1"/>
  <c r="E305" i="1"/>
  <c r="P266" i="1"/>
  <c r="X266" i="1" s="1"/>
  <c r="B266" i="1" s="1"/>
  <c r="G303" i="1"/>
  <c r="J306" i="1"/>
  <c r="K306" i="1" s="1"/>
  <c r="I307" i="1"/>
  <c r="D304" i="1"/>
  <c r="F304" i="1" s="1"/>
  <c r="L303" i="1"/>
  <c r="N302" i="1"/>
  <c r="O302" i="1" s="1"/>
  <c r="M303" i="1"/>
  <c r="AA389" i="1" l="1"/>
  <c r="R388" i="1"/>
  <c r="S388" i="1" s="1"/>
  <c r="Y388" i="1"/>
  <c r="A390" i="1"/>
  <c r="H389" i="1"/>
  <c r="Q389" i="1"/>
  <c r="T982" i="1"/>
  <c r="W277" i="1"/>
  <c r="U278" i="1"/>
  <c r="E306" i="1"/>
  <c r="P267" i="1"/>
  <c r="X267" i="1" s="1"/>
  <c r="B267" i="1" s="1"/>
  <c r="G304" i="1"/>
  <c r="L304" i="1"/>
  <c r="J307" i="1"/>
  <c r="K307" i="1" s="1"/>
  <c r="I308" i="1"/>
  <c r="N303" i="1"/>
  <c r="O303" i="1" s="1"/>
  <c r="M304" i="1"/>
  <c r="D305" i="1"/>
  <c r="F305" i="1" s="1"/>
  <c r="Y389" i="1" l="1"/>
  <c r="R389" i="1"/>
  <c r="S389" i="1" s="1"/>
  <c r="A391" i="1"/>
  <c r="H390" i="1"/>
  <c r="Q390" i="1"/>
  <c r="AA390" i="1"/>
  <c r="T983" i="1"/>
  <c r="W278" i="1"/>
  <c r="U279" i="1"/>
  <c r="E307" i="1"/>
  <c r="P268" i="1"/>
  <c r="X268" i="1" s="1"/>
  <c r="L305" i="1"/>
  <c r="G305" i="1"/>
  <c r="D306" i="1"/>
  <c r="F306" i="1" s="1"/>
  <c r="N304" i="1"/>
  <c r="M305" i="1"/>
  <c r="M306" i="1" s="1"/>
  <c r="J308" i="1"/>
  <c r="K308" i="1" s="1"/>
  <c r="I309" i="1"/>
  <c r="Y390" i="1" l="1"/>
  <c r="R390" i="1"/>
  <c r="S390" i="1" s="1"/>
  <c r="A392" i="1"/>
  <c r="Q391" i="1"/>
  <c r="H391" i="1"/>
  <c r="AA391" i="1"/>
  <c r="T984" i="1"/>
  <c r="B268" i="1"/>
  <c r="W279" i="1"/>
  <c r="U280" i="1"/>
  <c r="E308" i="1"/>
  <c r="P269" i="1"/>
  <c r="X269" i="1" s="1"/>
  <c r="L306" i="1"/>
  <c r="G306" i="1"/>
  <c r="M307" i="1"/>
  <c r="J309" i="1"/>
  <c r="K309" i="1" s="1"/>
  <c r="I310" i="1"/>
  <c r="D307" i="1"/>
  <c r="F307" i="1" s="1"/>
  <c r="N305" i="1"/>
  <c r="O305" i="1" s="1"/>
  <c r="O304" i="1"/>
  <c r="AA392" i="1" l="1"/>
  <c r="A393" i="1"/>
  <c r="Q392" i="1"/>
  <c r="H392" i="1"/>
  <c r="R391" i="1"/>
  <c r="S391" i="1" s="1"/>
  <c r="Y391" i="1"/>
  <c r="T985" i="1"/>
  <c r="W280" i="1"/>
  <c r="U281" i="1"/>
  <c r="E309" i="1"/>
  <c r="B269" i="1"/>
  <c r="P270" i="1"/>
  <c r="X270" i="1" s="1"/>
  <c r="N306" i="1"/>
  <c r="O306" i="1" s="1"/>
  <c r="L307" i="1"/>
  <c r="G307" i="1"/>
  <c r="J310" i="1"/>
  <c r="K310" i="1" s="1"/>
  <c r="I311" i="1"/>
  <c r="D308" i="1"/>
  <c r="F308" i="1" s="1"/>
  <c r="M308" i="1"/>
  <c r="AA393" i="1" l="1"/>
  <c r="R392" i="1"/>
  <c r="S392" i="1" s="1"/>
  <c r="Y392" i="1"/>
  <c r="H393" i="1"/>
  <c r="Q393" i="1"/>
  <c r="A394" i="1"/>
  <c r="T986" i="1"/>
  <c r="W281" i="1"/>
  <c r="U282" i="1"/>
  <c r="E310" i="1"/>
  <c r="B270" i="1"/>
  <c r="P271" i="1"/>
  <c r="X271" i="1" s="1"/>
  <c r="B271" i="1" s="1"/>
  <c r="N307" i="1"/>
  <c r="N308" i="1" s="1"/>
  <c r="M309" i="1"/>
  <c r="D309" i="1"/>
  <c r="F309" i="1" s="1"/>
  <c r="L308" i="1"/>
  <c r="J311" i="1"/>
  <c r="K311" i="1" s="1"/>
  <c r="I312" i="1"/>
  <c r="G308" i="1"/>
  <c r="R393" i="1" l="1"/>
  <c r="U394" i="1"/>
  <c r="W394" i="1" s="1"/>
  <c r="AA394" i="1"/>
  <c r="Q394" i="1"/>
  <c r="A395" i="1"/>
  <c r="H394" i="1"/>
  <c r="T987" i="1"/>
  <c r="W282" i="1"/>
  <c r="U283" i="1"/>
  <c r="O307" i="1"/>
  <c r="E311" i="1"/>
  <c r="P272" i="1"/>
  <c r="O308" i="1"/>
  <c r="D310" i="1"/>
  <c r="F310" i="1" s="1"/>
  <c r="L309" i="1"/>
  <c r="N309" i="1"/>
  <c r="M310" i="1"/>
  <c r="J312" i="1"/>
  <c r="K312" i="1" s="1"/>
  <c r="I313" i="1"/>
  <c r="G309" i="1"/>
  <c r="AA395" i="1" l="1"/>
  <c r="Q395" i="1"/>
  <c r="H395" i="1"/>
  <c r="A396" i="1"/>
  <c r="R394" i="1"/>
  <c r="S394" i="1" s="1"/>
  <c r="Y394" i="1"/>
  <c r="T988" i="1"/>
  <c r="W283" i="1"/>
  <c r="U284" i="1"/>
  <c r="E312" i="1"/>
  <c r="X272" i="1"/>
  <c r="B272" i="1" s="1"/>
  <c r="S272" i="1"/>
  <c r="P273" i="1"/>
  <c r="L310" i="1"/>
  <c r="I314" i="1"/>
  <c r="J313" i="1"/>
  <c r="K313" i="1" s="1"/>
  <c r="O309" i="1"/>
  <c r="G310" i="1"/>
  <c r="N310" i="1"/>
  <c r="M311" i="1"/>
  <c r="D311" i="1"/>
  <c r="F311" i="1" s="1"/>
  <c r="R395" i="1" l="1"/>
  <c r="S395" i="1" s="1"/>
  <c r="Y395" i="1"/>
  <c r="A397" i="1"/>
  <c r="H396" i="1"/>
  <c r="Q396" i="1"/>
  <c r="AA396" i="1"/>
  <c r="T989" i="1"/>
  <c r="W284" i="1"/>
  <c r="U285" i="1"/>
  <c r="X273" i="1"/>
  <c r="S273" i="1"/>
  <c r="E313" i="1"/>
  <c r="O310" i="1"/>
  <c r="L311" i="1"/>
  <c r="N311" i="1"/>
  <c r="M312" i="1"/>
  <c r="D312" i="1"/>
  <c r="F312" i="1" s="1"/>
  <c r="G311" i="1"/>
  <c r="J314" i="1"/>
  <c r="K314" i="1" s="1"/>
  <c r="I315" i="1"/>
  <c r="C274" i="1" l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B273" i="1"/>
  <c r="Y396" i="1"/>
  <c r="R396" i="1"/>
  <c r="S396" i="1" s="1"/>
  <c r="H397" i="1"/>
  <c r="A398" i="1"/>
  <c r="Q397" i="1"/>
  <c r="AA397" i="1"/>
  <c r="T990" i="1"/>
  <c r="Y273" i="1"/>
  <c r="W285" i="1"/>
  <c r="U286" i="1"/>
  <c r="E314" i="1"/>
  <c r="G312" i="1"/>
  <c r="O311" i="1"/>
  <c r="D313" i="1"/>
  <c r="F313" i="1" s="1"/>
  <c r="I316" i="1"/>
  <c r="J315" i="1"/>
  <c r="K315" i="1" s="1"/>
  <c r="L312" i="1"/>
  <c r="N312" i="1"/>
  <c r="M313" i="1"/>
  <c r="P275" i="1" l="1"/>
  <c r="X275" i="1" s="1"/>
  <c r="B275" i="1" s="1"/>
  <c r="P274" i="1"/>
  <c r="X274" i="1" s="1"/>
  <c r="B274" i="1" s="1"/>
  <c r="Y397" i="1"/>
  <c r="R397" i="1"/>
  <c r="S397" i="1" s="1"/>
  <c r="A399" i="1"/>
  <c r="H398" i="1"/>
  <c r="Q398" i="1"/>
  <c r="AA398" i="1"/>
  <c r="T991" i="1"/>
  <c r="W286" i="1"/>
  <c r="U287" i="1"/>
  <c r="E315" i="1"/>
  <c r="P276" i="1"/>
  <c r="X276" i="1" s="1"/>
  <c r="B276" i="1" s="1"/>
  <c r="L313" i="1"/>
  <c r="G313" i="1"/>
  <c r="N313" i="1"/>
  <c r="M314" i="1"/>
  <c r="I317" i="1"/>
  <c r="J316" i="1"/>
  <c r="K316" i="1" s="1"/>
  <c r="O312" i="1"/>
  <c r="D314" i="1"/>
  <c r="F314" i="1" s="1"/>
  <c r="AA399" i="1" l="1"/>
  <c r="Y398" i="1"/>
  <c r="R398" i="1"/>
  <c r="S398" i="1" s="1"/>
  <c r="A400" i="1"/>
  <c r="H399" i="1"/>
  <c r="Q399" i="1"/>
  <c r="T992" i="1"/>
  <c r="W287" i="1"/>
  <c r="U288" i="1"/>
  <c r="E316" i="1"/>
  <c r="P277" i="1"/>
  <c r="X277" i="1" s="1"/>
  <c r="B277" i="1" s="1"/>
  <c r="O313" i="1"/>
  <c r="L314" i="1"/>
  <c r="N314" i="1"/>
  <c r="M315" i="1"/>
  <c r="G314" i="1"/>
  <c r="D315" i="1"/>
  <c r="F315" i="1" s="1"/>
  <c r="J317" i="1"/>
  <c r="K317" i="1" s="1"/>
  <c r="I318" i="1"/>
  <c r="Y399" i="1" l="1"/>
  <c r="R399" i="1"/>
  <c r="S399" i="1" s="1"/>
  <c r="Q400" i="1"/>
  <c r="H400" i="1"/>
  <c r="A401" i="1"/>
  <c r="AA400" i="1"/>
  <c r="T993" i="1"/>
  <c r="W288" i="1"/>
  <c r="U289" i="1"/>
  <c r="E317" i="1"/>
  <c r="P278" i="1"/>
  <c r="X278" i="1" s="1"/>
  <c r="B278" i="1" s="1"/>
  <c r="O314" i="1"/>
  <c r="D316" i="1"/>
  <c r="F316" i="1" s="1"/>
  <c r="I319" i="1"/>
  <c r="J318" i="1"/>
  <c r="K318" i="1" s="1"/>
  <c r="N315" i="1"/>
  <c r="L315" i="1"/>
  <c r="G315" i="1"/>
  <c r="AA401" i="1" l="1"/>
  <c r="R400" i="1"/>
  <c r="S400" i="1" s="1"/>
  <c r="Y400" i="1"/>
  <c r="A402" i="1"/>
  <c r="Q401" i="1"/>
  <c r="H401" i="1"/>
  <c r="T994" i="1"/>
  <c r="W289" i="1"/>
  <c r="U290" i="1"/>
  <c r="E318" i="1"/>
  <c r="O315" i="1"/>
  <c r="M316" i="1"/>
  <c r="N316" i="1" s="1"/>
  <c r="P279" i="1"/>
  <c r="X279" i="1" s="1"/>
  <c r="B279" i="1" s="1"/>
  <c r="L316" i="1"/>
  <c r="G316" i="1"/>
  <c r="I320" i="1"/>
  <c r="J319" i="1"/>
  <c r="K319" i="1" s="1"/>
  <c r="D317" i="1"/>
  <c r="F317" i="1" s="1"/>
  <c r="AA402" i="1" l="1"/>
  <c r="Y401" i="1"/>
  <c r="R401" i="1"/>
  <c r="S401" i="1" s="1"/>
  <c r="A403" i="1"/>
  <c r="Q402" i="1"/>
  <c r="H402" i="1"/>
  <c r="T995" i="1"/>
  <c r="W290" i="1"/>
  <c r="U291" i="1"/>
  <c r="E319" i="1"/>
  <c r="M317" i="1"/>
  <c r="P280" i="1"/>
  <c r="X280" i="1" s="1"/>
  <c r="B280" i="1" s="1"/>
  <c r="O316" i="1"/>
  <c r="N317" i="1"/>
  <c r="G317" i="1"/>
  <c r="I321" i="1"/>
  <c r="J320" i="1"/>
  <c r="K320" i="1" s="1"/>
  <c r="L317" i="1"/>
  <c r="D318" i="1"/>
  <c r="F318" i="1" s="1"/>
  <c r="A404" i="1" l="1"/>
  <c r="H403" i="1"/>
  <c r="Q403" i="1"/>
  <c r="R402" i="1"/>
  <c r="S402" i="1" s="1"/>
  <c r="Y402" i="1"/>
  <c r="AA403" i="1"/>
  <c r="T996" i="1"/>
  <c r="W291" i="1"/>
  <c r="U292" i="1"/>
  <c r="E320" i="1"/>
  <c r="P281" i="1"/>
  <c r="X281" i="1" s="1"/>
  <c r="B281" i="1" s="1"/>
  <c r="L318" i="1"/>
  <c r="O317" i="1"/>
  <c r="M318" i="1"/>
  <c r="D319" i="1"/>
  <c r="F319" i="1" s="1"/>
  <c r="G318" i="1"/>
  <c r="I322" i="1"/>
  <c r="J321" i="1"/>
  <c r="K321" i="1" s="1"/>
  <c r="AA404" i="1" l="1"/>
  <c r="R403" i="1"/>
  <c r="S403" i="1" s="1"/>
  <c r="Y403" i="1"/>
  <c r="A405" i="1"/>
  <c r="Q404" i="1"/>
  <c r="H404" i="1"/>
  <c r="T997" i="1"/>
  <c r="W292" i="1"/>
  <c r="U293" i="1"/>
  <c r="E321" i="1"/>
  <c r="P282" i="1"/>
  <c r="X282" i="1" s="1"/>
  <c r="B282" i="1" s="1"/>
  <c r="J322" i="1"/>
  <c r="K322" i="1" s="1"/>
  <c r="I323" i="1"/>
  <c r="D320" i="1"/>
  <c r="F320" i="1" s="1"/>
  <c r="L319" i="1"/>
  <c r="N318" i="1"/>
  <c r="M319" i="1"/>
  <c r="M320" i="1" s="1"/>
  <c r="G319" i="1"/>
  <c r="Y404" i="1" l="1"/>
  <c r="R404" i="1"/>
  <c r="S404" i="1" s="1"/>
  <c r="A406" i="1"/>
  <c r="Q405" i="1"/>
  <c r="H405" i="1"/>
  <c r="AA405" i="1"/>
  <c r="T998" i="1"/>
  <c r="W293" i="1"/>
  <c r="U294" i="1"/>
  <c r="E322" i="1"/>
  <c r="P283" i="1"/>
  <c r="X283" i="1" s="1"/>
  <c r="B283" i="1" s="1"/>
  <c r="N319" i="1"/>
  <c r="N320" i="1" s="1"/>
  <c r="O318" i="1"/>
  <c r="L320" i="1"/>
  <c r="M321" i="1" s="1"/>
  <c r="M322" i="1" s="1"/>
  <c r="I324" i="1"/>
  <c r="J323" i="1"/>
  <c r="K323" i="1" s="1"/>
  <c r="D321" i="1"/>
  <c r="F321" i="1" s="1"/>
  <c r="G320" i="1"/>
  <c r="AA406" i="1" l="1"/>
  <c r="R405" i="1"/>
  <c r="S405" i="1" s="1"/>
  <c r="Y405" i="1"/>
  <c r="A407" i="1"/>
  <c r="H406" i="1"/>
  <c r="Q406" i="1"/>
  <c r="T999" i="1"/>
  <c r="W294" i="1"/>
  <c r="U295" i="1"/>
  <c r="N321" i="1"/>
  <c r="N322" i="1" s="1"/>
  <c r="E323" i="1"/>
  <c r="P284" i="1"/>
  <c r="X284" i="1" s="1"/>
  <c r="B284" i="1" s="1"/>
  <c r="O319" i="1"/>
  <c r="L321" i="1"/>
  <c r="G321" i="1"/>
  <c r="O320" i="1"/>
  <c r="M323" i="1"/>
  <c r="D322" i="1"/>
  <c r="F322" i="1" s="1"/>
  <c r="J324" i="1"/>
  <c r="K324" i="1" s="1"/>
  <c r="I325" i="1"/>
  <c r="R406" i="1" l="1"/>
  <c r="S406" i="1" s="1"/>
  <c r="Y406" i="1"/>
  <c r="A408" i="1"/>
  <c r="Q407" i="1"/>
  <c r="H407" i="1"/>
  <c r="AA407" i="1"/>
  <c r="T1000" i="1"/>
  <c r="O321" i="1"/>
  <c r="W295" i="1"/>
  <c r="U296" i="1"/>
  <c r="E324" i="1"/>
  <c r="P285" i="1"/>
  <c r="X285" i="1" s="1"/>
  <c r="B285" i="1" s="1"/>
  <c r="N323" i="1"/>
  <c r="G322" i="1"/>
  <c r="L322" i="1"/>
  <c r="O322" i="1" s="1"/>
  <c r="D323" i="1"/>
  <c r="F323" i="1" s="1"/>
  <c r="J325" i="1"/>
  <c r="K325" i="1" s="1"/>
  <c r="I326" i="1"/>
  <c r="M324" i="1"/>
  <c r="AA408" i="1" l="1"/>
  <c r="A409" i="1"/>
  <c r="Q408" i="1"/>
  <c r="H408" i="1"/>
  <c r="R407" i="1"/>
  <c r="S407" i="1" s="1"/>
  <c r="Y407" i="1"/>
  <c r="T1001" i="1"/>
  <c r="W296" i="1"/>
  <c r="U297" i="1"/>
  <c r="N324" i="1"/>
  <c r="E325" i="1"/>
  <c r="P286" i="1"/>
  <c r="S286" i="1" s="1"/>
  <c r="L323" i="1"/>
  <c r="O323" i="1" s="1"/>
  <c r="J326" i="1"/>
  <c r="K326" i="1" s="1"/>
  <c r="I327" i="1"/>
  <c r="G323" i="1"/>
  <c r="M325" i="1"/>
  <c r="D324" i="1"/>
  <c r="F324" i="1" s="1"/>
  <c r="R408" i="1" l="1"/>
  <c r="S408" i="1" s="1"/>
  <c r="Y408" i="1"/>
  <c r="A410" i="1"/>
  <c r="Q409" i="1"/>
  <c r="H409" i="1"/>
  <c r="AA409" i="1"/>
  <c r="T1002" i="1"/>
  <c r="W297" i="1"/>
  <c r="U298" i="1"/>
  <c r="N325" i="1"/>
  <c r="E326" i="1"/>
  <c r="X286" i="1"/>
  <c r="P287" i="1"/>
  <c r="X287" i="1" s="1"/>
  <c r="B287" i="1" s="1"/>
  <c r="D325" i="1"/>
  <c r="F325" i="1" s="1"/>
  <c r="L324" i="1"/>
  <c r="O324" i="1" s="1"/>
  <c r="I328" i="1"/>
  <c r="J327" i="1"/>
  <c r="K327" i="1" s="1"/>
  <c r="G324" i="1"/>
  <c r="M326" i="1"/>
  <c r="AA410" i="1" l="1"/>
  <c r="Y409" i="1"/>
  <c r="R409" i="1"/>
  <c r="S409" i="1" s="1"/>
  <c r="A411" i="1"/>
  <c r="Q410" i="1"/>
  <c r="H410" i="1"/>
  <c r="T1003" i="1"/>
  <c r="W298" i="1"/>
  <c r="U299" i="1"/>
  <c r="N326" i="1"/>
  <c r="E327" i="1"/>
  <c r="B286" i="1"/>
  <c r="P288" i="1"/>
  <c r="X288" i="1" s="1"/>
  <c r="B288" i="1" s="1"/>
  <c r="L325" i="1"/>
  <c r="O325" i="1" s="1"/>
  <c r="G325" i="1"/>
  <c r="I329" i="1"/>
  <c r="J328" i="1"/>
  <c r="K328" i="1" s="1"/>
  <c r="M327" i="1"/>
  <c r="D326" i="1"/>
  <c r="F326" i="1" s="1"/>
  <c r="Y410" i="1" l="1"/>
  <c r="R410" i="1"/>
  <c r="S410" i="1" s="1"/>
  <c r="Q411" i="1"/>
  <c r="A412" i="1"/>
  <c r="H411" i="1"/>
  <c r="AA411" i="1"/>
  <c r="T1004" i="1"/>
  <c r="W299" i="1"/>
  <c r="U300" i="1"/>
  <c r="N327" i="1"/>
  <c r="E328" i="1"/>
  <c r="P289" i="1"/>
  <c r="X289" i="1" s="1"/>
  <c r="B289" i="1" s="1"/>
  <c r="L326" i="1"/>
  <c r="O326" i="1" s="1"/>
  <c r="G326" i="1"/>
  <c r="M328" i="1"/>
  <c r="D327" i="1"/>
  <c r="F327" i="1" s="1"/>
  <c r="J329" i="1"/>
  <c r="K329" i="1" s="1"/>
  <c r="I330" i="1"/>
  <c r="AA412" i="1" l="1"/>
  <c r="Q412" i="1"/>
  <c r="A413" i="1"/>
  <c r="H412" i="1"/>
  <c r="Y411" i="1"/>
  <c r="R411" i="1"/>
  <c r="S411" i="1" s="1"/>
  <c r="T1005" i="1"/>
  <c r="W300" i="1"/>
  <c r="U301" i="1"/>
  <c r="N328" i="1"/>
  <c r="N329" i="1" s="1"/>
  <c r="E329" i="1"/>
  <c r="P290" i="1"/>
  <c r="X290" i="1" s="1"/>
  <c r="B290" i="1" s="1"/>
  <c r="M329" i="1"/>
  <c r="M330" i="1" s="1"/>
  <c r="D328" i="1"/>
  <c r="F328" i="1" s="1"/>
  <c r="L327" i="1"/>
  <c r="O327" i="1" s="1"/>
  <c r="J330" i="1"/>
  <c r="K330" i="1" s="1"/>
  <c r="I331" i="1"/>
  <c r="G327" i="1"/>
  <c r="AA413" i="1" l="1"/>
  <c r="A414" i="1"/>
  <c r="Q413" i="1"/>
  <c r="H413" i="1"/>
  <c r="R412" i="1"/>
  <c r="S412" i="1" s="1"/>
  <c r="Y412" i="1"/>
  <c r="T1006" i="1"/>
  <c r="W301" i="1"/>
  <c r="U302" i="1"/>
  <c r="E330" i="1"/>
  <c r="P291" i="1"/>
  <c r="X291" i="1" s="1"/>
  <c r="B291" i="1" s="1"/>
  <c r="N330" i="1"/>
  <c r="L328" i="1"/>
  <c r="O328" i="1" s="1"/>
  <c r="G328" i="1"/>
  <c r="J331" i="1"/>
  <c r="K331" i="1" s="1"/>
  <c r="M331" i="1"/>
  <c r="I332" i="1"/>
  <c r="D329" i="1"/>
  <c r="F329" i="1" s="1"/>
  <c r="AA414" i="1" l="1"/>
  <c r="A415" i="1"/>
  <c r="Q414" i="1"/>
  <c r="H414" i="1"/>
  <c r="Y413" i="1"/>
  <c r="R413" i="1"/>
  <c r="S413" i="1" s="1"/>
  <c r="T1007" i="1"/>
  <c r="W302" i="1"/>
  <c r="U303" i="1"/>
  <c r="E331" i="1"/>
  <c r="N331" i="1"/>
  <c r="P292" i="1"/>
  <c r="X292" i="1" s="1"/>
  <c r="B292" i="1" s="1"/>
  <c r="D330" i="1"/>
  <c r="F330" i="1" s="1"/>
  <c r="L329" i="1"/>
  <c r="O329" i="1" s="1"/>
  <c r="M332" i="1"/>
  <c r="I333" i="1"/>
  <c r="I334" i="1" s="1"/>
  <c r="J332" i="1"/>
  <c r="K332" i="1" s="1"/>
  <c r="G329" i="1"/>
  <c r="AA415" i="1" l="1"/>
  <c r="Y414" i="1"/>
  <c r="R414" i="1"/>
  <c r="S414" i="1" s="1"/>
  <c r="A416" i="1"/>
  <c r="Q415" i="1"/>
  <c r="H415" i="1"/>
  <c r="T1008" i="1"/>
  <c r="W303" i="1"/>
  <c r="U304" i="1"/>
  <c r="N332" i="1"/>
  <c r="E332" i="1"/>
  <c r="P293" i="1"/>
  <c r="X293" i="1" s="1"/>
  <c r="B293" i="1" s="1"/>
  <c r="L330" i="1"/>
  <c r="O330" i="1" s="1"/>
  <c r="G330" i="1"/>
  <c r="J333" i="1"/>
  <c r="K333" i="1" s="1"/>
  <c r="M333" i="1"/>
  <c r="M334" i="1" s="1"/>
  <c r="D331" i="1"/>
  <c r="F331" i="1" s="1"/>
  <c r="J334" i="1" l="1"/>
  <c r="K334" i="1" s="1"/>
  <c r="Y415" i="1"/>
  <c r="R415" i="1"/>
  <c r="S415" i="1" s="1"/>
  <c r="A417" i="1"/>
  <c r="Q416" i="1"/>
  <c r="H416" i="1"/>
  <c r="AA416" i="1"/>
  <c r="T1009" i="1"/>
  <c r="W304" i="1"/>
  <c r="U305" i="1"/>
  <c r="N333" i="1"/>
  <c r="N334" i="1" s="1"/>
  <c r="E333" i="1"/>
  <c r="P294" i="1"/>
  <c r="X294" i="1" s="1"/>
  <c r="B294" i="1" s="1"/>
  <c r="G331" i="1"/>
  <c r="I335" i="1"/>
  <c r="D332" i="1"/>
  <c r="F332" i="1" s="1"/>
  <c r="L331" i="1"/>
  <c r="O331" i="1" s="1"/>
  <c r="AA417" i="1" l="1"/>
  <c r="E334" i="1"/>
  <c r="Q417" i="1"/>
  <c r="H417" i="1"/>
  <c r="A418" i="1"/>
  <c r="Y416" i="1"/>
  <c r="R416" i="1"/>
  <c r="S416" i="1" s="1"/>
  <c r="T1010" i="1"/>
  <c r="W305" i="1"/>
  <c r="U306" i="1"/>
  <c r="P295" i="1"/>
  <c r="X295" i="1" s="1"/>
  <c r="B295" i="1" s="1"/>
  <c r="L332" i="1"/>
  <c r="O332" i="1" s="1"/>
  <c r="G332" i="1"/>
  <c r="D333" i="1"/>
  <c r="F333" i="1" s="1"/>
  <c r="J335" i="1"/>
  <c r="K335" i="1" s="1"/>
  <c r="I336" i="1"/>
  <c r="M335" i="1"/>
  <c r="AA418" i="1" l="1"/>
  <c r="H418" i="1"/>
  <c r="Q418" i="1"/>
  <c r="A419" i="1"/>
  <c r="Y417" i="1"/>
  <c r="R417" i="1"/>
  <c r="S417" i="1" s="1"/>
  <c r="D334" i="1"/>
  <c r="T1011" i="1"/>
  <c r="W306" i="1"/>
  <c r="U307" i="1"/>
  <c r="N335" i="1"/>
  <c r="E335" i="1"/>
  <c r="P296" i="1"/>
  <c r="X296" i="1" s="1"/>
  <c r="B296" i="1" s="1"/>
  <c r="G333" i="1"/>
  <c r="L333" i="1"/>
  <c r="O333" i="1" s="1"/>
  <c r="J336" i="1"/>
  <c r="K336" i="1" s="1"/>
  <c r="M336" i="1"/>
  <c r="I337" i="1"/>
  <c r="AA419" i="1" l="1"/>
  <c r="Y418" i="1"/>
  <c r="R418" i="1"/>
  <c r="S418" i="1" s="1"/>
  <c r="A420" i="1"/>
  <c r="Q419" i="1"/>
  <c r="H419" i="1"/>
  <c r="F334" i="1"/>
  <c r="G334" i="1"/>
  <c r="L334" i="1"/>
  <c r="O334" i="1" s="1"/>
  <c r="T1012" i="1"/>
  <c r="W307" i="1"/>
  <c r="U308" i="1"/>
  <c r="N336" i="1"/>
  <c r="E336" i="1"/>
  <c r="P297" i="1"/>
  <c r="X297" i="1" s="1"/>
  <c r="B297" i="1" s="1"/>
  <c r="D335" i="1"/>
  <c r="J337" i="1"/>
  <c r="K337" i="1" s="1"/>
  <c r="M337" i="1"/>
  <c r="I338" i="1"/>
  <c r="F335" i="1" l="1"/>
  <c r="A421" i="1"/>
  <c r="Q420" i="1"/>
  <c r="H420" i="1"/>
  <c r="Y419" i="1"/>
  <c r="R419" i="1"/>
  <c r="S419" i="1" s="1"/>
  <c r="AA420" i="1"/>
  <c r="T1013" i="1"/>
  <c r="W308" i="1"/>
  <c r="U309" i="1"/>
  <c r="N337" i="1"/>
  <c r="E337" i="1"/>
  <c r="P298" i="1"/>
  <c r="X298" i="1" s="1"/>
  <c r="B298" i="1" s="1"/>
  <c r="L335" i="1"/>
  <c r="O335" i="1" s="1"/>
  <c r="G335" i="1"/>
  <c r="D336" i="1"/>
  <c r="I339" i="1"/>
  <c r="J338" i="1"/>
  <c r="K338" i="1" s="1"/>
  <c r="M338" i="1"/>
  <c r="F336" i="1" l="1"/>
  <c r="AA421" i="1"/>
  <c r="R420" i="1"/>
  <c r="S420" i="1" s="1"/>
  <c r="Y420" i="1"/>
  <c r="Q421" i="1"/>
  <c r="H421" i="1"/>
  <c r="A422" i="1"/>
  <c r="T1014" i="1"/>
  <c r="W309" i="1"/>
  <c r="U310" i="1"/>
  <c r="N338" i="1"/>
  <c r="N339" i="1" s="1"/>
  <c r="E338" i="1"/>
  <c r="P299" i="1"/>
  <c r="X299" i="1" s="1"/>
  <c r="B299" i="1" s="1"/>
  <c r="L336" i="1"/>
  <c r="O336" i="1" s="1"/>
  <c r="G336" i="1"/>
  <c r="J339" i="1"/>
  <c r="K339" i="1" s="1"/>
  <c r="I340" i="1"/>
  <c r="M339" i="1"/>
  <c r="D337" i="1"/>
  <c r="F337" i="1" l="1"/>
  <c r="Q422" i="1"/>
  <c r="A423" i="1"/>
  <c r="H422" i="1"/>
  <c r="R421" i="1"/>
  <c r="S421" i="1" s="1"/>
  <c r="Y421" i="1"/>
  <c r="AA422" i="1"/>
  <c r="T1015" i="1"/>
  <c r="W310" i="1"/>
  <c r="U311" i="1"/>
  <c r="E339" i="1"/>
  <c r="P300" i="1"/>
  <c r="X300" i="1" s="1"/>
  <c r="D338" i="1"/>
  <c r="L337" i="1"/>
  <c r="O337" i="1" s="1"/>
  <c r="G337" i="1"/>
  <c r="I341" i="1"/>
  <c r="J340" i="1"/>
  <c r="K340" i="1" s="1"/>
  <c r="M340" i="1"/>
  <c r="N340" i="1" s="1"/>
  <c r="F338" i="1" l="1"/>
  <c r="Q423" i="1"/>
  <c r="A424" i="1"/>
  <c r="H423" i="1"/>
  <c r="Y422" i="1"/>
  <c r="AA423" i="1"/>
  <c r="R422" i="1"/>
  <c r="S422" i="1" s="1"/>
  <c r="T1016" i="1"/>
  <c r="W311" i="1"/>
  <c r="U312" i="1"/>
  <c r="B300" i="1"/>
  <c r="E340" i="1"/>
  <c r="P301" i="1"/>
  <c r="L338" i="1"/>
  <c r="O338" i="1" s="1"/>
  <c r="G338" i="1"/>
  <c r="M341" i="1"/>
  <c r="N341" i="1" s="1"/>
  <c r="I342" i="1"/>
  <c r="J341" i="1"/>
  <c r="K341" i="1" s="1"/>
  <c r="D339" i="1"/>
  <c r="F339" i="1" l="1"/>
  <c r="A425" i="1"/>
  <c r="Q424" i="1"/>
  <c r="H424" i="1"/>
  <c r="AA424" i="1"/>
  <c r="Y423" i="1"/>
  <c r="R423" i="1"/>
  <c r="S423" i="1" s="1"/>
  <c r="T1017" i="1"/>
  <c r="W312" i="1"/>
  <c r="U313" i="1"/>
  <c r="E341" i="1"/>
  <c r="X301" i="1"/>
  <c r="S301" i="1"/>
  <c r="L339" i="1"/>
  <c r="O339" i="1" s="1"/>
  <c r="G339" i="1"/>
  <c r="J342" i="1"/>
  <c r="K342" i="1" s="1"/>
  <c r="M342" i="1"/>
  <c r="N342" i="1" s="1"/>
  <c r="I343" i="1"/>
  <c r="D340" i="1"/>
  <c r="F340" i="1" l="1"/>
  <c r="B301" i="1"/>
  <c r="C302" i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AA425" i="1"/>
  <c r="R424" i="1"/>
  <c r="S424" i="1" s="1"/>
  <c r="Y424" i="1"/>
  <c r="Q425" i="1"/>
  <c r="H425" i="1"/>
  <c r="A426" i="1"/>
  <c r="T1018" i="1"/>
  <c r="Y301" i="1"/>
  <c r="W313" i="1"/>
  <c r="U314" i="1"/>
  <c r="E342" i="1"/>
  <c r="L340" i="1"/>
  <c r="O340" i="1" s="1"/>
  <c r="J343" i="1"/>
  <c r="K343" i="1" s="1"/>
  <c r="I344" i="1"/>
  <c r="M343" i="1"/>
  <c r="N343" i="1" s="1"/>
  <c r="D341" i="1"/>
  <c r="F341" i="1" s="1"/>
  <c r="G340" i="1"/>
  <c r="P302" i="1" l="1"/>
  <c r="X302" i="1" s="1"/>
  <c r="P303" i="1"/>
  <c r="X303" i="1" s="1"/>
  <c r="A427" i="1"/>
  <c r="Q426" i="1"/>
  <c r="H426" i="1"/>
  <c r="U426" i="1"/>
  <c r="W426" i="1" s="1"/>
  <c r="R425" i="1"/>
  <c r="AA426" i="1"/>
  <c r="T1019" i="1"/>
  <c r="W314" i="1"/>
  <c r="U315" i="1"/>
  <c r="E343" i="1"/>
  <c r="P304" i="1"/>
  <c r="X304" i="1" s="1"/>
  <c r="B304" i="1" s="1"/>
  <c r="L341" i="1"/>
  <c r="O341" i="1" s="1"/>
  <c r="G341" i="1"/>
  <c r="D342" i="1"/>
  <c r="F342" i="1" s="1"/>
  <c r="I345" i="1"/>
  <c r="J344" i="1"/>
  <c r="K344" i="1" s="1"/>
  <c r="M344" i="1"/>
  <c r="N344" i="1" s="1"/>
  <c r="B302" i="1" l="1"/>
  <c r="B303" i="1"/>
  <c r="AA427" i="1"/>
  <c r="A428" i="1"/>
  <c r="Q427" i="1"/>
  <c r="H427" i="1"/>
  <c r="Y426" i="1"/>
  <c r="R426" i="1"/>
  <c r="S426" i="1" s="1"/>
  <c r="T1020" i="1"/>
  <c r="W315" i="1"/>
  <c r="U316" i="1"/>
  <c r="E344" i="1"/>
  <c r="P305" i="1"/>
  <c r="X305" i="1" s="1"/>
  <c r="B305" i="1" s="1"/>
  <c r="L342" i="1"/>
  <c r="O342" i="1" s="1"/>
  <c r="G342" i="1"/>
  <c r="J345" i="1"/>
  <c r="K345" i="1" s="1"/>
  <c r="M345" i="1"/>
  <c r="N345" i="1" s="1"/>
  <c r="I346" i="1"/>
  <c r="D343" i="1"/>
  <c r="F343" i="1" s="1"/>
  <c r="R427" i="1" l="1"/>
  <c r="S427" i="1" s="1"/>
  <c r="Y427" i="1"/>
  <c r="A429" i="1"/>
  <c r="H428" i="1"/>
  <c r="Q428" i="1"/>
  <c r="AA428" i="1"/>
  <c r="T1021" i="1"/>
  <c r="W316" i="1"/>
  <c r="U317" i="1"/>
  <c r="E345" i="1"/>
  <c r="P306" i="1"/>
  <c r="X306" i="1" s="1"/>
  <c r="B306" i="1" s="1"/>
  <c r="L343" i="1"/>
  <c r="O343" i="1" s="1"/>
  <c r="I347" i="1"/>
  <c r="J346" i="1"/>
  <c r="K346" i="1" s="1"/>
  <c r="M346" i="1"/>
  <c r="N346" i="1" s="1"/>
  <c r="D344" i="1"/>
  <c r="F344" i="1" s="1"/>
  <c r="G343" i="1"/>
  <c r="AA429" i="1" l="1"/>
  <c r="R428" i="1"/>
  <c r="S428" i="1" s="1"/>
  <c r="Y428" i="1"/>
  <c r="H429" i="1"/>
  <c r="A430" i="1"/>
  <c r="Q429" i="1"/>
  <c r="T1022" i="1"/>
  <c r="W317" i="1"/>
  <c r="U318" i="1"/>
  <c r="E346" i="1"/>
  <c r="P307" i="1"/>
  <c r="X307" i="1" s="1"/>
  <c r="B307" i="1" s="1"/>
  <c r="G344" i="1"/>
  <c r="I348" i="1"/>
  <c r="J347" i="1"/>
  <c r="K347" i="1" s="1"/>
  <c r="D345" i="1"/>
  <c r="F345" i="1" s="1"/>
  <c r="L344" i="1"/>
  <c r="O344" i="1" s="1"/>
  <c r="Q430" i="1" l="1"/>
  <c r="H430" i="1"/>
  <c r="A431" i="1"/>
  <c r="AA430" i="1"/>
  <c r="R429" i="1"/>
  <c r="S429" i="1" s="1"/>
  <c r="Y429" i="1"/>
  <c r="T1023" i="1"/>
  <c r="W318" i="1"/>
  <c r="U319" i="1"/>
  <c r="E347" i="1"/>
  <c r="P308" i="1"/>
  <c r="X308" i="1" s="1"/>
  <c r="B308" i="1" s="1"/>
  <c r="L345" i="1"/>
  <c r="O345" i="1" s="1"/>
  <c r="G345" i="1"/>
  <c r="D346" i="1"/>
  <c r="F346" i="1" s="1"/>
  <c r="I349" i="1"/>
  <c r="J348" i="1"/>
  <c r="K348" i="1" s="1"/>
  <c r="A432" i="1" l="1"/>
  <c r="H431" i="1"/>
  <c r="Q431" i="1"/>
  <c r="Y430" i="1"/>
  <c r="AA431" i="1"/>
  <c r="R430" i="1"/>
  <c r="S430" i="1" s="1"/>
  <c r="T1024" i="1"/>
  <c r="W319" i="1"/>
  <c r="U320" i="1"/>
  <c r="E348" i="1"/>
  <c r="P309" i="1"/>
  <c r="X309" i="1" s="1"/>
  <c r="B309" i="1" s="1"/>
  <c r="L346" i="1"/>
  <c r="G346" i="1"/>
  <c r="I350" i="1"/>
  <c r="J349" i="1"/>
  <c r="K349" i="1" s="1"/>
  <c r="D347" i="1"/>
  <c r="F347" i="1" s="1"/>
  <c r="Y431" i="1" l="1"/>
  <c r="AA432" i="1"/>
  <c r="R431" i="1"/>
  <c r="S431" i="1" s="1"/>
  <c r="A433" i="1"/>
  <c r="Q432" i="1"/>
  <c r="H432" i="1"/>
  <c r="T1025" i="1"/>
  <c r="W320" i="1"/>
  <c r="U321" i="1"/>
  <c r="E349" i="1"/>
  <c r="O346" i="1"/>
  <c r="M347" i="1"/>
  <c r="N347" i="1" s="1"/>
  <c r="P310" i="1"/>
  <c r="X310" i="1" s="1"/>
  <c r="B310" i="1" s="1"/>
  <c r="G347" i="1"/>
  <c r="D348" i="1"/>
  <c r="F348" i="1" s="1"/>
  <c r="L347" i="1"/>
  <c r="J350" i="1"/>
  <c r="K350" i="1" s="1"/>
  <c r="I351" i="1"/>
  <c r="AA433" i="1" l="1"/>
  <c r="R432" i="1"/>
  <c r="S432" i="1" s="1"/>
  <c r="Y432" i="1"/>
  <c r="A434" i="1"/>
  <c r="Q433" i="1"/>
  <c r="H433" i="1"/>
  <c r="T1026" i="1"/>
  <c r="W321" i="1"/>
  <c r="U322" i="1"/>
  <c r="E350" i="1"/>
  <c r="O347" i="1"/>
  <c r="M348" i="1"/>
  <c r="P311" i="1"/>
  <c r="X311" i="1" s="1"/>
  <c r="B311" i="1" s="1"/>
  <c r="G348" i="1"/>
  <c r="J351" i="1"/>
  <c r="K351" i="1" s="1"/>
  <c r="I352" i="1"/>
  <c r="D349" i="1"/>
  <c r="F349" i="1" s="1"/>
  <c r="L348" i="1"/>
  <c r="Y433" i="1" l="1"/>
  <c r="AA434" i="1"/>
  <c r="R433" i="1"/>
  <c r="S433" i="1" s="1"/>
  <c r="A435" i="1"/>
  <c r="Q434" i="1"/>
  <c r="H434" i="1"/>
  <c r="T1027" i="1"/>
  <c r="W322" i="1"/>
  <c r="U323" i="1"/>
  <c r="E351" i="1"/>
  <c r="N348" i="1"/>
  <c r="O348" i="1" s="1"/>
  <c r="M349" i="1"/>
  <c r="P312" i="1"/>
  <c r="X312" i="1" s="1"/>
  <c r="B312" i="1" s="1"/>
  <c r="D350" i="1"/>
  <c r="F350" i="1" s="1"/>
  <c r="L349" i="1"/>
  <c r="G349" i="1"/>
  <c r="J352" i="1"/>
  <c r="K352" i="1" s="1"/>
  <c r="I353" i="1"/>
  <c r="AA435" i="1" l="1"/>
  <c r="Y434" i="1"/>
  <c r="R434" i="1"/>
  <c r="S434" i="1" s="1"/>
  <c r="A436" i="1"/>
  <c r="H435" i="1"/>
  <c r="Q435" i="1"/>
  <c r="T1028" i="1"/>
  <c r="W323" i="1"/>
  <c r="U324" i="1"/>
  <c r="E352" i="1"/>
  <c r="N349" i="1"/>
  <c r="O349" i="1" s="1"/>
  <c r="P313" i="1"/>
  <c r="X313" i="1" s="1"/>
  <c r="B313" i="1" s="1"/>
  <c r="M350" i="1"/>
  <c r="L350" i="1"/>
  <c r="G350" i="1"/>
  <c r="J353" i="1"/>
  <c r="K353" i="1" s="1"/>
  <c r="I354" i="1"/>
  <c r="D351" i="1"/>
  <c r="F351" i="1" s="1"/>
  <c r="AA436" i="1" l="1"/>
  <c r="R435" i="1"/>
  <c r="S435" i="1" s="1"/>
  <c r="Y435" i="1"/>
  <c r="H436" i="1"/>
  <c r="A437" i="1"/>
  <c r="Q436" i="1"/>
  <c r="T1029" i="1"/>
  <c r="W324" i="1"/>
  <c r="U325" i="1"/>
  <c r="N350" i="1"/>
  <c r="O350" i="1" s="1"/>
  <c r="E353" i="1"/>
  <c r="P314" i="1"/>
  <c r="X314" i="1" s="1"/>
  <c r="B314" i="1" s="1"/>
  <c r="M351" i="1"/>
  <c r="M352" i="1" s="1"/>
  <c r="L351" i="1"/>
  <c r="G351" i="1"/>
  <c r="D352" i="1"/>
  <c r="F352" i="1" s="1"/>
  <c r="J354" i="1"/>
  <c r="K354" i="1" s="1"/>
  <c r="I355" i="1"/>
  <c r="Y436" i="1" l="1"/>
  <c r="AA437" i="1"/>
  <c r="R436" i="1"/>
  <c r="S436" i="1" s="1"/>
  <c r="A438" i="1"/>
  <c r="Q437" i="1"/>
  <c r="H437" i="1"/>
  <c r="T1030" i="1"/>
  <c r="W325" i="1"/>
  <c r="U326" i="1"/>
  <c r="E354" i="1"/>
  <c r="P315" i="1"/>
  <c r="X315" i="1" s="1"/>
  <c r="B315" i="1" s="1"/>
  <c r="N351" i="1"/>
  <c r="O351" i="1" s="1"/>
  <c r="G352" i="1"/>
  <c r="J355" i="1"/>
  <c r="K355" i="1" s="1"/>
  <c r="I356" i="1"/>
  <c r="D353" i="1"/>
  <c r="F353" i="1" s="1"/>
  <c r="M353" i="1"/>
  <c r="L352" i="1"/>
  <c r="R437" i="1" l="1"/>
  <c r="S437" i="1" s="1"/>
  <c r="Y437" i="1"/>
  <c r="AA438" i="1"/>
  <c r="A439" i="1"/>
  <c r="Q438" i="1"/>
  <c r="H438" i="1"/>
  <c r="T1031" i="1"/>
  <c r="W326" i="1"/>
  <c r="U327" i="1"/>
  <c r="E355" i="1"/>
  <c r="P316" i="1"/>
  <c r="X316" i="1" s="1"/>
  <c r="B316" i="1" s="1"/>
  <c r="N352" i="1"/>
  <c r="O352" i="1" s="1"/>
  <c r="M354" i="1"/>
  <c r="D354" i="1"/>
  <c r="F354" i="1" s="1"/>
  <c r="L353" i="1"/>
  <c r="G353" i="1"/>
  <c r="J356" i="1"/>
  <c r="K356" i="1" s="1"/>
  <c r="I357" i="1"/>
  <c r="AA439" i="1" l="1"/>
  <c r="R438" i="1"/>
  <c r="S438" i="1" s="1"/>
  <c r="Y438" i="1"/>
  <c r="Q439" i="1"/>
  <c r="H439" i="1"/>
  <c r="A440" i="1"/>
  <c r="T1032" i="1"/>
  <c r="W327" i="1"/>
  <c r="U328" i="1"/>
  <c r="E356" i="1"/>
  <c r="P317" i="1"/>
  <c r="N353" i="1"/>
  <c r="O353" i="1" s="1"/>
  <c r="I358" i="1"/>
  <c r="J357" i="1"/>
  <c r="K357" i="1" s="1"/>
  <c r="D355" i="1"/>
  <c r="F355" i="1" s="1"/>
  <c r="L354" i="1"/>
  <c r="M355" i="1"/>
  <c r="G354" i="1"/>
  <c r="R439" i="1" l="1"/>
  <c r="S439" i="1" s="1"/>
  <c r="AA440" i="1"/>
  <c r="Y439" i="1"/>
  <c r="A441" i="1"/>
  <c r="Q440" i="1"/>
  <c r="H440" i="1"/>
  <c r="T1033" i="1"/>
  <c r="W328" i="1"/>
  <c r="U329" i="1"/>
  <c r="E357" i="1"/>
  <c r="X317" i="1"/>
  <c r="B317" i="1" s="1"/>
  <c r="S317" i="1"/>
  <c r="P318" i="1"/>
  <c r="X318" i="1" s="1"/>
  <c r="B318" i="1" s="1"/>
  <c r="N354" i="1"/>
  <c r="O354" i="1" s="1"/>
  <c r="L355" i="1"/>
  <c r="G355" i="1"/>
  <c r="M356" i="1"/>
  <c r="D356" i="1"/>
  <c r="F356" i="1" s="1"/>
  <c r="J358" i="1"/>
  <c r="K358" i="1" s="1"/>
  <c r="I359" i="1"/>
  <c r="Q441" i="1" l="1"/>
  <c r="H441" i="1"/>
  <c r="A442" i="1"/>
  <c r="R440" i="1"/>
  <c r="S440" i="1" s="1"/>
  <c r="Y440" i="1"/>
  <c r="AA441" i="1"/>
  <c r="T1034" i="1"/>
  <c r="W329" i="1"/>
  <c r="U330" i="1"/>
  <c r="N355" i="1"/>
  <c r="O355" i="1" s="1"/>
  <c r="E358" i="1"/>
  <c r="P319" i="1"/>
  <c r="X319" i="1" s="1"/>
  <c r="B319" i="1" s="1"/>
  <c r="G356" i="1"/>
  <c r="L356" i="1"/>
  <c r="J359" i="1"/>
  <c r="K359" i="1" s="1"/>
  <c r="I360" i="1"/>
  <c r="M357" i="1"/>
  <c r="D357" i="1"/>
  <c r="F357" i="1" s="1"/>
  <c r="Q442" i="1" l="1"/>
  <c r="H442" i="1"/>
  <c r="A443" i="1"/>
  <c r="Y441" i="1"/>
  <c r="AA442" i="1"/>
  <c r="R441" i="1"/>
  <c r="S441" i="1" s="1"/>
  <c r="T1035" i="1"/>
  <c r="W330" i="1"/>
  <c r="U331" i="1"/>
  <c r="N356" i="1"/>
  <c r="N357" i="1" s="1"/>
  <c r="E359" i="1"/>
  <c r="P320" i="1"/>
  <c r="X320" i="1" s="1"/>
  <c r="B320" i="1" s="1"/>
  <c r="G357" i="1"/>
  <c r="L357" i="1"/>
  <c r="D358" i="1"/>
  <c r="F358" i="1" s="1"/>
  <c r="M358" i="1"/>
  <c r="J360" i="1"/>
  <c r="K360" i="1" s="1"/>
  <c r="I361" i="1"/>
  <c r="I362" i="1" s="1"/>
  <c r="A444" i="1" l="1"/>
  <c r="Q443" i="1"/>
  <c r="H443" i="1"/>
  <c r="R442" i="1"/>
  <c r="S442" i="1" s="1"/>
  <c r="Y442" i="1"/>
  <c r="AA443" i="1"/>
  <c r="I363" i="1"/>
  <c r="T1036" i="1"/>
  <c r="W331" i="1"/>
  <c r="U332" i="1"/>
  <c r="O356" i="1"/>
  <c r="E360" i="1"/>
  <c r="P321" i="1"/>
  <c r="X321" i="1" s="1"/>
  <c r="B321" i="1" s="1"/>
  <c r="O357" i="1"/>
  <c r="L358" i="1"/>
  <c r="G358" i="1"/>
  <c r="J361" i="1"/>
  <c r="K361" i="1" s="1"/>
  <c r="D359" i="1"/>
  <c r="F359" i="1" s="1"/>
  <c r="N358" i="1"/>
  <c r="M359" i="1"/>
  <c r="R443" i="1" l="1"/>
  <c r="S443" i="1" s="1"/>
  <c r="Y443" i="1"/>
  <c r="AA444" i="1"/>
  <c r="A445" i="1"/>
  <c r="Q444" i="1"/>
  <c r="H444" i="1"/>
  <c r="J362" i="1"/>
  <c r="K362" i="1" s="1"/>
  <c r="E362" i="1" s="1"/>
  <c r="I364" i="1"/>
  <c r="T1037" i="1"/>
  <c r="W332" i="1"/>
  <c r="U333" i="1"/>
  <c r="U334" i="1" s="1"/>
  <c r="W334" i="1" s="1"/>
  <c r="E361" i="1"/>
  <c r="P322" i="1"/>
  <c r="X322" i="1" s="1"/>
  <c r="B322" i="1" s="1"/>
  <c r="O358" i="1"/>
  <c r="L359" i="1"/>
  <c r="G359" i="1"/>
  <c r="N359" i="1"/>
  <c r="M360" i="1"/>
  <c r="D360" i="1"/>
  <c r="F360" i="1" s="1"/>
  <c r="AA445" i="1" l="1"/>
  <c r="R444" i="1"/>
  <c r="S444" i="1" s="1"/>
  <c r="Y444" i="1"/>
  <c r="H445" i="1"/>
  <c r="Q445" i="1"/>
  <c r="A446" i="1"/>
  <c r="J363" i="1"/>
  <c r="K363" i="1" s="1"/>
  <c r="E363" i="1" s="1"/>
  <c r="I365" i="1"/>
  <c r="T1038" i="1"/>
  <c r="W333" i="1"/>
  <c r="P323" i="1"/>
  <c r="X323" i="1" s="1"/>
  <c r="B323" i="1" s="1"/>
  <c r="O359" i="1"/>
  <c r="G360" i="1"/>
  <c r="L360" i="1"/>
  <c r="N360" i="1"/>
  <c r="M361" i="1"/>
  <c r="M362" i="1" s="1"/>
  <c r="M363" i="1" s="1"/>
  <c r="M364" i="1" s="1"/>
  <c r="D361" i="1"/>
  <c r="F361" i="1" s="1"/>
  <c r="D362" i="1" l="1"/>
  <c r="F362" i="1" s="1"/>
  <c r="Q446" i="1"/>
  <c r="H446" i="1"/>
  <c r="A447" i="1"/>
  <c r="AA446" i="1"/>
  <c r="R445" i="1"/>
  <c r="S445" i="1" s="1"/>
  <c r="Y445" i="1"/>
  <c r="J364" i="1"/>
  <c r="K364" i="1" s="1"/>
  <c r="E364" i="1" s="1"/>
  <c r="M365" i="1"/>
  <c r="I366" i="1"/>
  <c r="T1039" i="1"/>
  <c r="U335" i="1"/>
  <c r="P324" i="1"/>
  <c r="X324" i="1" s="1"/>
  <c r="B324" i="1" s="1"/>
  <c r="O360" i="1"/>
  <c r="L361" i="1"/>
  <c r="G361" i="1"/>
  <c r="N361" i="1"/>
  <c r="N362" i="1" s="1"/>
  <c r="N363" i="1" s="1"/>
  <c r="N364" i="1" s="1"/>
  <c r="N365" i="1" s="1"/>
  <c r="D363" i="1" l="1"/>
  <c r="F363" i="1" s="1"/>
  <c r="G362" i="1"/>
  <c r="L362" i="1"/>
  <c r="O362" i="1" s="1"/>
  <c r="U364" i="1"/>
  <c r="W364" i="1" s="1"/>
  <c r="J365" i="1"/>
  <c r="K365" i="1" s="1"/>
  <c r="E365" i="1" s="1"/>
  <c r="A448" i="1"/>
  <c r="Q447" i="1"/>
  <c r="H447" i="1"/>
  <c r="Y446" i="1"/>
  <c r="AA447" i="1"/>
  <c r="R446" i="1"/>
  <c r="S446" i="1" s="1"/>
  <c r="I367" i="1"/>
  <c r="N366" i="1"/>
  <c r="M366" i="1"/>
  <c r="T1040" i="1"/>
  <c r="W335" i="1"/>
  <c r="U336" i="1"/>
  <c r="P325" i="1"/>
  <c r="X325" i="1" s="1"/>
  <c r="B325" i="1" s="1"/>
  <c r="O361" i="1"/>
  <c r="G363" i="1" l="1"/>
  <c r="L363" i="1"/>
  <c r="O363" i="1" s="1"/>
  <c r="D364" i="1"/>
  <c r="G364" i="1" s="1"/>
  <c r="J366" i="1"/>
  <c r="K366" i="1" s="1"/>
  <c r="E366" i="1" s="1"/>
  <c r="R447" i="1"/>
  <c r="S447" i="1" s="1"/>
  <c r="Y447" i="1"/>
  <c r="AA448" i="1"/>
  <c r="U365" i="1"/>
  <c r="W365" i="1" s="1"/>
  <c r="A449" i="1"/>
  <c r="Q448" i="1"/>
  <c r="H448" i="1"/>
  <c r="I368" i="1"/>
  <c r="N367" i="1"/>
  <c r="M367" i="1"/>
  <c r="T1041" i="1"/>
  <c r="W336" i="1"/>
  <c r="U337" i="1"/>
  <c r="P326" i="1"/>
  <c r="X326" i="1" s="1"/>
  <c r="B326" i="1" s="1"/>
  <c r="D365" i="1" l="1"/>
  <c r="G365" i="1" s="1"/>
  <c r="F364" i="1"/>
  <c r="L364" i="1"/>
  <c r="O364" i="1" s="1"/>
  <c r="J367" i="1"/>
  <c r="K367" i="1" s="1"/>
  <c r="E367" i="1" s="1"/>
  <c r="U366" i="1"/>
  <c r="W366" i="1" s="1"/>
  <c r="AA449" i="1"/>
  <c r="R448" i="1"/>
  <c r="S448" i="1" s="1"/>
  <c r="Y448" i="1"/>
  <c r="A450" i="1"/>
  <c r="Q449" i="1"/>
  <c r="H449" i="1"/>
  <c r="M368" i="1"/>
  <c r="I369" i="1"/>
  <c r="N368" i="1"/>
  <c r="T1042" i="1"/>
  <c r="W337" i="1"/>
  <c r="U338" i="1"/>
  <c r="P327" i="1"/>
  <c r="X327" i="1" s="1"/>
  <c r="B327" i="1" s="1"/>
  <c r="D366" i="1" l="1"/>
  <c r="G366" i="1" s="1"/>
  <c r="L365" i="1"/>
  <c r="O365" i="1" s="1"/>
  <c r="F365" i="1"/>
  <c r="J368" i="1"/>
  <c r="K368" i="1" s="1"/>
  <c r="E368" i="1" s="1"/>
  <c r="U367" i="1"/>
  <c r="W367" i="1" s="1"/>
  <c r="R449" i="1"/>
  <c r="S449" i="1" s="1"/>
  <c r="Y449" i="1"/>
  <c r="AA450" i="1"/>
  <c r="H450" i="1"/>
  <c r="Q450" i="1"/>
  <c r="A451" i="1"/>
  <c r="I370" i="1"/>
  <c r="N369" i="1"/>
  <c r="M369" i="1"/>
  <c r="T1043" i="1"/>
  <c r="W338" i="1"/>
  <c r="U339" i="1"/>
  <c r="P328" i="1"/>
  <c r="X328" i="1" s="1"/>
  <c r="B328" i="1" s="1"/>
  <c r="D367" i="1" l="1"/>
  <c r="L366" i="1"/>
  <c r="O366" i="1" s="1"/>
  <c r="F366" i="1"/>
  <c r="U368" i="1"/>
  <c r="W368" i="1" s="1"/>
  <c r="J369" i="1"/>
  <c r="K369" i="1" s="1"/>
  <c r="L367" i="1"/>
  <c r="O367" i="1" s="1"/>
  <c r="G367" i="1"/>
  <c r="Y450" i="1"/>
  <c r="AA451" i="1"/>
  <c r="R450" i="1"/>
  <c r="S450" i="1" s="1"/>
  <c r="H451" i="1"/>
  <c r="A452" i="1"/>
  <c r="Q451" i="1"/>
  <c r="N370" i="1"/>
  <c r="M370" i="1"/>
  <c r="I371" i="1"/>
  <c r="D368" i="1"/>
  <c r="G368" i="1" s="1"/>
  <c r="T1044" i="1"/>
  <c r="W339" i="1"/>
  <c r="U340" i="1"/>
  <c r="P329" i="1"/>
  <c r="X329" i="1" s="1"/>
  <c r="B329" i="1" s="1"/>
  <c r="F367" i="1" l="1"/>
  <c r="F368" i="1" s="1"/>
  <c r="U369" i="1"/>
  <c r="W369" i="1" s="1"/>
  <c r="J370" i="1"/>
  <c r="K370" i="1" s="1"/>
  <c r="U370" i="1" s="1"/>
  <c r="W370" i="1" s="1"/>
  <c r="L368" i="1"/>
  <c r="O368" i="1" s="1"/>
  <c r="E369" i="1"/>
  <c r="D369" i="1" s="1"/>
  <c r="A453" i="1"/>
  <c r="Q452" i="1"/>
  <c r="H452" i="1"/>
  <c r="R451" i="1"/>
  <c r="S451" i="1" s="1"/>
  <c r="AA452" i="1"/>
  <c r="Y451" i="1"/>
  <c r="N371" i="1"/>
  <c r="M371" i="1"/>
  <c r="I372" i="1"/>
  <c r="T1045" i="1"/>
  <c r="W340" i="1"/>
  <c r="U341" i="1"/>
  <c r="P330" i="1"/>
  <c r="X330" i="1" s="1"/>
  <c r="J371" i="1" l="1"/>
  <c r="K371" i="1" s="1"/>
  <c r="U371" i="1" s="1"/>
  <c r="W371" i="1" s="1"/>
  <c r="F369" i="1"/>
  <c r="E370" i="1"/>
  <c r="D370" i="1" s="1"/>
  <c r="G369" i="1"/>
  <c r="L369" i="1"/>
  <c r="O369" i="1" s="1"/>
  <c r="R452" i="1"/>
  <c r="S452" i="1" s="1"/>
  <c r="Y452" i="1"/>
  <c r="AA453" i="1"/>
  <c r="A454" i="1"/>
  <c r="Q453" i="1"/>
  <c r="H453" i="1"/>
  <c r="I373" i="1"/>
  <c r="N372" i="1"/>
  <c r="M372" i="1"/>
  <c r="T1046" i="1"/>
  <c r="W341" i="1"/>
  <c r="U342" i="1"/>
  <c r="B330" i="1"/>
  <c r="P331" i="1"/>
  <c r="X331" i="1" s="1"/>
  <c r="F370" i="1" l="1"/>
  <c r="J372" i="1"/>
  <c r="K372" i="1" s="1"/>
  <c r="U372" i="1" s="1"/>
  <c r="W372" i="1" s="1"/>
  <c r="E371" i="1"/>
  <c r="D371" i="1" s="1"/>
  <c r="G370" i="1"/>
  <c r="R453" i="1"/>
  <c r="S453" i="1" s="1"/>
  <c r="AA454" i="1"/>
  <c r="Y453" i="1"/>
  <c r="A455" i="1"/>
  <c r="Q454" i="1"/>
  <c r="H454" i="1"/>
  <c r="L370" i="1"/>
  <c r="O370" i="1" s="1"/>
  <c r="I374" i="1"/>
  <c r="N373" i="1"/>
  <c r="M373" i="1"/>
  <c r="T1047" i="1"/>
  <c r="W342" i="1"/>
  <c r="U343" i="1"/>
  <c r="B331" i="1"/>
  <c r="P334" i="1"/>
  <c r="P332" i="1"/>
  <c r="F371" i="1" l="1"/>
  <c r="J373" i="1"/>
  <c r="K373" i="1" s="1"/>
  <c r="E372" i="1"/>
  <c r="D372" i="1" s="1"/>
  <c r="G371" i="1"/>
  <c r="L371" i="1"/>
  <c r="O371" i="1" s="1"/>
  <c r="U455" i="1"/>
  <c r="W455" i="1" s="1"/>
  <c r="AA455" i="1"/>
  <c r="R454" i="1"/>
  <c r="A456" i="1"/>
  <c r="Q455" i="1"/>
  <c r="H455" i="1"/>
  <c r="M374" i="1"/>
  <c r="I375" i="1"/>
  <c r="N374" i="1"/>
  <c r="X334" i="1"/>
  <c r="S334" i="1"/>
  <c r="T1048" i="1"/>
  <c r="W343" i="1"/>
  <c r="U344" i="1"/>
  <c r="X332" i="1"/>
  <c r="S332" i="1"/>
  <c r="P333" i="1"/>
  <c r="X333" i="1" s="1"/>
  <c r="B333" i="1" s="1"/>
  <c r="F372" i="1" l="1"/>
  <c r="J374" i="1"/>
  <c r="K374" i="1" s="1"/>
  <c r="E373" i="1"/>
  <c r="D373" i="1" s="1"/>
  <c r="L373" i="1" s="1"/>
  <c r="O373" i="1" s="1"/>
  <c r="U373" i="1"/>
  <c r="W373" i="1" s="1"/>
  <c r="G372" i="1"/>
  <c r="B334" i="1"/>
  <c r="C335" i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Y455" i="1"/>
  <c r="AA456" i="1"/>
  <c r="R455" i="1"/>
  <c r="S455" i="1" s="1"/>
  <c r="A457" i="1"/>
  <c r="Q456" i="1"/>
  <c r="H456" i="1"/>
  <c r="Y334" i="1"/>
  <c r="L372" i="1"/>
  <c r="O372" i="1" s="1"/>
  <c r="I376" i="1"/>
  <c r="N375" i="1"/>
  <c r="M375" i="1"/>
  <c r="T1049" i="1"/>
  <c r="B332" i="1"/>
  <c r="W344" i="1"/>
  <c r="U345" i="1"/>
  <c r="U374" i="1" l="1"/>
  <c r="W374" i="1" s="1"/>
  <c r="J375" i="1"/>
  <c r="K375" i="1" s="1"/>
  <c r="E374" i="1"/>
  <c r="D374" i="1" s="1"/>
  <c r="F373" i="1"/>
  <c r="Q457" i="1"/>
  <c r="H457" i="1"/>
  <c r="A458" i="1"/>
  <c r="Y456" i="1"/>
  <c r="AA457" i="1"/>
  <c r="R456" i="1"/>
  <c r="S456" i="1" s="1"/>
  <c r="G373" i="1"/>
  <c r="M376" i="1"/>
  <c r="N376" i="1"/>
  <c r="I377" i="1"/>
  <c r="T1050" i="1"/>
  <c r="W345" i="1"/>
  <c r="U346" i="1"/>
  <c r="P335" i="1"/>
  <c r="U375" i="1" l="1"/>
  <c r="W375" i="1" s="1"/>
  <c r="J376" i="1"/>
  <c r="K376" i="1" s="1"/>
  <c r="E375" i="1"/>
  <c r="D375" i="1" s="1"/>
  <c r="F374" i="1"/>
  <c r="G374" i="1"/>
  <c r="L374" i="1"/>
  <c r="O374" i="1" s="1"/>
  <c r="Q458" i="1"/>
  <c r="H458" i="1"/>
  <c r="A459" i="1"/>
  <c r="AA458" i="1"/>
  <c r="R457" i="1"/>
  <c r="S457" i="1" s="1"/>
  <c r="Y457" i="1"/>
  <c r="I378" i="1"/>
  <c r="N377" i="1"/>
  <c r="M377" i="1"/>
  <c r="T1051" i="1"/>
  <c r="X335" i="1"/>
  <c r="B335" i="1" s="1"/>
  <c r="W346" i="1"/>
  <c r="U347" i="1"/>
  <c r="P336" i="1"/>
  <c r="E376" i="1" l="1"/>
  <c r="D376" i="1" s="1"/>
  <c r="G376" i="1" s="1"/>
  <c r="J377" i="1"/>
  <c r="K377" i="1" s="1"/>
  <c r="U376" i="1"/>
  <c r="W376" i="1" s="1"/>
  <c r="F375" i="1"/>
  <c r="G375" i="1"/>
  <c r="A460" i="1"/>
  <c r="Q459" i="1"/>
  <c r="H459" i="1"/>
  <c r="L375" i="1"/>
  <c r="O375" i="1" s="1"/>
  <c r="R458" i="1"/>
  <c r="S458" i="1" s="1"/>
  <c r="Y458" i="1"/>
  <c r="AA459" i="1"/>
  <c r="N378" i="1"/>
  <c r="M378" i="1"/>
  <c r="I379" i="1"/>
  <c r="T1052" i="1"/>
  <c r="X336" i="1"/>
  <c r="B336" i="1" s="1"/>
  <c r="W347" i="1"/>
  <c r="U348" i="1"/>
  <c r="P337" i="1"/>
  <c r="E377" i="1" l="1"/>
  <c r="D377" i="1" s="1"/>
  <c r="J378" i="1"/>
  <c r="K378" i="1" s="1"/>
  <c r="E378" i="1" s="1"/>
  <c r="U377" i="1"/>
  <c r="W377" i="1" s="1"/>
  <c r="R459" i="1"/>
  <c r="S459" i="1" s="1"/>
  <c r="Y459" i="1"/>
  <c r="AA460" i="1"/>
  <c r="A461" i="1"/>
  <c r="Q460" i="1"/>
  <c r="H460" i="1"/>
  <c r="J379" i="1"/>
  <c r="K379" i="1" s="1"/>
  <c r="I380" i="1"/>
  <c r="L376" i="1"/>
  <c r="O376" i="1" s="1"/>
  <c r="F376" i="1"/>
  <c r="T1053" i="1"/>
  <c r="X337" i="1"/>
  <c r="B337" i="1" s="1"/>
  <c r="W348" i="1"/>
  <c r="U349" i="1"/>
  <c r="P338" i="1"/>
  <c r="U378" i="1" l="1"/>
  <c r="W378" i="1" s="1"/>
  <c r="F377" i="1"/>
  <c r="AA461" i="1"/>
  <c r="R460" i="1"/>
  <c r="S460" i="1" s="1"/>
  <c r="Y460" i="1"/>
  <c r="H461" i="1"/>
  <c r="A462" i="1"/>
  <c r="Q461" i="1"/>
  <c r="D378" i="1"/>
  <c r="G377" i="1"/>
  <c r="L377" i="1"/>
  <c r="O377" i="1" s="1"/>
  <c r="I381" i="1"/>
  <c r="J380" i="1"/>
  <c r="K380" i="1" s="1"/>
  <c r="E379" i="1"/>
  <c r="T1054" i="1"/>
  <c r="X338" i="1"/>
  <c r="B338" i="1" s="1"/>
  <c r="W349" i="1"/>
  <c r="U350" i="1"/>
  <c r="P339" i="1"/>
  <c r="U379" i="1" l="1"/>
  <c r="W379" i="1" s="1"/>
  <c r="F378" i="1"/>
  <c r="L378" i="1"/>
  <c r="O378" i="1" s="1"/>
  <c r="Y461" i="1"/>
  <c r="AA462" i="1"/>
  <c r="R461" i="1"/>
  <c r="S461" i="1" s="1"/>
  <c r="A463" i="1"/>
  <c r="Q462" i="1"/>
  <c r="H462" i="1"/>
  <c r="G378" i="1"/>
  <c r="E380" i="1"/>
  <c r="J381" i="1"/>
  <c r="K381" i="1" s="1"/>
  <c r="I382" i="1"/>
  <c r="D379" i="1"/>
  <c r="F379" i="1" s="1"/>
  <c r="T1055" i="1"/>
  <c r="X339" i="1"/>
  <c r="B339" i="1" s="1"/>
  <c r="W350" i="1"/>
  <c r="U351" i="1"/>
  <c r="P340" i="1"/>
  <c r="U380" i="1" l="1"/>
  <c r="W380" i="1" s="1"/>
  <c r="M379" i="1"/>
  <c r="M380" i="1" s="1"/>
  <c r="M381" i="1" s="1"/>
  <c r="M382" i="1" s="1"/>
  <c r="G379" i="1"/>
  <c r="Y462" i="1"/>
  <c r="AA463" i="1"/>
  <c r="R462" i="1"/>
  <c r="S462" i="1" s="1"/>
  <c r="A464" i="1"/>
  <c r="Q463" i="1"/>
  <c r="H463" i="1"/>
  <c r="E381" i="1"/>
  <c r="J382" i="1"/>
  <c r="K382" i="1" s="1"/>
  <c r="I383" i="1"/>
  <c r="L379" i="1"/>
  <c r="D380" i="1"/>
  <c r="F380" i="1" s="1"/>
  <c r="T1056" i="1"/>
  <c r="X340" i="1"/>
  <c r="B340" i="1" s="1"/>
  <c r="W351" i="1"/>
  <c r="U352" i="1"/>
  <c r="P341" i="1"/>
  <c r="U381" i="1" l="1"/>
  <c r="W381" i="1" s="1"/>
  <c r="N379" i="1"/>
  <c r="N380" i="1" s="1"/>
  <c r="N381" i="1" s="1"/>
  <c r="N382" i="1" s="1"/>
  <c r="N383" i="1" s="1"/>
  <c r="R463" i="1"/>
  <c r="S463" i="1" s="1"/>
  <c r="Y463" i="1"/>
  <c r="AA464" i="1"/>
  <c r="A465" i="1"/>
  <c r="Q464" i="1"/>
  <c r="H464" i="1"/>
  <c r="D381" i="1"/>
  <c r="F381" i="1" s="1"/>
  <c r="E382" i="1"/>
  <c r="U382" i="1"/>
  <c r="W382" i="1" s="1"/>
  <c r="G380" i="1"/>
  <c r="M383" i="1"/>
  <c r="J383" i="1"/>
  <c r="K383" i="1" s="1"/>
  <c r="I384" i="1"/>
  <c r="L380" i="1"/>
  <c r="O380" i="1" s="1"/>
  <c r="T1057" i="1"/>
  <c r="X341" i="1"/>
  <c r="B341" i="1" s="1"/>
  <c r="W352" i="1"/>
  <c r="U353" i="1"/>
  <c r="P342" i="1"/>
  <c r="O379" i="1" l="1"/>
  <c r="Q465" i="1"/>
  <c r="H465" i="1"/>
  <c r="A466" i="1"/>
  <c r="G381" i="1"/>
  <c r="Y464" i="1"/>
  <c r="AA465" i="1"/>
  <c r="R464" i="1"/>
  <c r="S464" i="1" s="1"/>
  <c r="L381" i="1"/>
  <c r="O381" i="1" s="1"/>
  <c r="E383" i="1"/>
  <c r="U383" i="1"/>
  <c r="W383" i="1" s="1"/>
  <c r="D382" i="1"/>
  <c r="F382" i="1" s="1"/>
  <c r="M384" i="1"/>
  <c r="I385" i="1"/>
  <c r="J384" i="1"/>
  <c r="K384" i="1" s="1"/>
  <c r="N384" i="1"/>
  <c r="T1058" i="1"/>
  <c r="X342" i="1"/>
  <c r="B342" i="1" s="1"/>
  <c r="W353" i="1"/>
  <c r="U354" i="1"/>
  <c r="P343" i="1"/>
  <c r="L382" i="1" l="1"/>
  <c r="O382" i="1" s="1"/>
  <c r="H466" i="1"/>
  <c r="A467" i="1"/>
  <c r="Q466" i="1"/>
  <c r="AA466" i="1"/>
  <c r="R465" i="1"/>
  <c r="S465" i="1" s="1"/>
  <c r="Y465" i="1"/>
  <c r="M385" i="1"/>
  <c r="I386" i="1"/>
  <c r="N385" i="1"/>
  <c r="J385" i="1"/>
  <c r="K385" i="1" s="1"/>
  <c r="G382" i="1"/>
  <c r="E384" i="1"/>
  <c r="U384" i="1"/>
  <c r="W384" i="1" s="1"/>
  <c r="D383" i="1"/>
  <c r="F383" i="1" s="1"/>
  <c r="T1059" i="1"/>
  <c r="X343" i="1"/>
  <c r="B343" i="1" s="1"/>
  <c r="W354" i="1"/>
  <c r="U355" i="1"/>
  <c r="P344" i="1"/>
  <c r="L383" i="1" l="1"/>
  <c r="O383" i="1" s="1"/>
  <c r="Y466" i="1"/>
  <c r="AA467" i="1"/>
  <c r="R466" i="1"/>
  <c r="S466" i="1" s="1"/>
  <c r="Q467" i="1"/>
  <c r="A468" i="1"/>
  <c r="H467" i="1"/>
  <c r="D384" i="1"/>
  <c r="F384" i="1" s="1"/>
  <c r="G383" i="1"/>
  <c r="N386" i="1"/>
  <c r="M386" i="1"/>
  <c r="J386" i="1"/>
  <c r="K386" i="1" s="1"/>
  <c r="I387" i="1"/>
  <c r="E385" i="1"/>
  <c r="U385" i="1"/>
  <c r="W385" i="1" s="1"/>
  <c r="T1060" i="1"/>
  <c r="X344" i="1"/>
  <c r="B344" i="1" s="1"/>
  <c r="W355" i="1"/>
  <c r="U356" i="1"/>
  <c r="P345" i="1"/>
  <c r="G384" i="1" l="1"/>
  <c r="R467" i="1"/>
  <c r="S467" i="1" s="1"/>
  <c r="Y467" i="1"/>
  <c r="AA468" i="1"/>
  <c r="A469" i="1"/>
  <c r="Q468" i="1"/>
  <c r="H468" i="1"/>
  <c r="L384" i="1"/>
  <c r="O384" i="1" s="1"/>
  <c r="E386" i="1"/>
  <c r="U386" i="1"/>
  <c r="W386" i="1" s="1"/>
  <c r="J387" i="1"/>
  <c r="K387" i="1" s="1"/>
  <c r="I388" i="1"/>
  <c r="N387" i="1"/>
  <c r="M387" i="1"/>
  <c r="D385" i="1"/>
  <c r="F385" i="1" s="1"/>
  <c r="T1061" i="1"/>
  <c r="X345" i="1"/>
  <c r="B345" i="1" s="1"/>
  <c r="W356" i="1"/>
  <c r="U357" i="1"/>
  <c r="P346" i="1"/>
  <c r="G385" i="1" l="1"/>
  <c r="Y468" i="1"/>
  <c r="AA469" i="1"/>
  <c r="R468" i="1"/>
  <c r="S468" i="1" s="1"/>
  <c r="A470" i="1"/>
  <c r="Q469" i="1"/>
  <c r="H469" i="1"/>
  <c r="I389" i="1"/>
  <c r="M388" i="1"/>
  <c r="J388" i="1"/>
  <c r="K388" i="1" s="1"/>
  <c r="N388" i="1"/>
  <c r="E387" i="1"/>
  <c r="U387" i="1"/>
  <c r="W387" i="1" s="1"/>
  <c r="L385" i="1"/>
  <c r="O385" i="1" s="1"/>
  <c r="D386" i="1"/>
  <c r="F386" i="1" s="1"/>
  <c r="T1062" i="1"/>
  <c r="X346" i="1"/>
  <c r="B346" i="1" s="1"/>
  <c r="W357" i="1"/>
  <c r="U358" i="1"/>
  <c r="P347" i="1"/>
  <c r="Y469" i="1" l="1"/>
  <c r="AA470" i="1"/>
  <c r="R469" i="1"/>
  <c r="S469" i="1" s="1"/>
  <c r="A471" i="1"/>
  <c r="Q470" i="1"/>
  <c r="H470" i="1"/>
  <c r="D387" i="1"/>
  <c r="F387" i="1" s="1"/>
  <c r="E388" i="1"/>
  <c r="U388" i="1"/>
  <c r="W388" i="1" s="1"/>
  <c r="G386" i="1"/>
  <c r="L386" i="1"/>
  <c r="O386" i="1" s="1"/>
  <c r="N389" i="1"/>
  <c r="I390" i="1"/>
  <c r="M389" i="1"/>
  <c r="J389" i="1"/>
  <c r="K389" i="1" s="1"/>
  <c r="T1063" i="1"/>
  <c r="X347" i="1"/>
  <c r="B347" i="1" s="1"/>
  <c r="W358" i="1"/>
  <c r="U359" i="1"/>
  <c r="P348" i="1"/>
  <c r="L387" i="1" l="1"/>
  <c r="O387" i="1" s="1"/>
  <c r="AA471" i="1"/>
  <c r="R470" i="1"/>
  <c r="S470" i="1" s="1"/>
  <c r="Y470" i="1"/>
  <c r="A472" i="1"/>
  <c r="Q471" i="1"/>
  <c r="H471" i="1"/>
  <c r="G387" i="1"/>
  <c r="D388" i="1"/>
  <c r="F388" i="1" s="1"/>
  <c r="E389" i="1"/>
  <c r="U389" i="1"/>
  <c r="W389" i="1" s="1"/>
  <c r="N390" i="1"/>
  <c r="M390" i="1"/>
  <c r="J390" i="1"/>
  <c r="K390" i="1" s="1"/>
  <c r="I391" i="1"/>
  <c r="T1064" i="1"/>
  <c r="X348" i="1"/>
  <c r="B348" i="1" s="1"/>
  <c r="W359" i="1"/>
  <c r="U360" i="1"/>
  <c r="P349" i="1"/>
  <c r="R471" i="1" l="1"/>
  <c r="S471" i="1" s="1"/>
  <c r="AA472" i="1"/>
  <c r="Y471" i="1"/>
  <c r="A473" i="1"/>
  <c r="Q472" i="1"/>
  <c r="H472" i="1"/>
  <c r="G388" i="1"/>
  <c r="L388" i="1"/>
  <c r="O388" i="1" s="1"/>
  <c r="D389" i="1"/>
  <c r="F389" i="1" s="1"/>
  <c r="E390" i="1"/>
  <c r="U390" i="1"/>
  <c r="W390" i="1" s="1"/>
  <c r="N391" i="1"/>
  <c r="M391" i="1"/>
  <c r="J391" i="1"/>
  <c r="K391" i="1" s="1"/>
  <c r="I392" i="1"/>
  <c r="T1065" i="1"/>
  <c r="W360" i="1"/>
  <c r="U361" i="1"/>
  <c r="U362" i="1" s="1"/>
  <c r="W362" i="1" s="1"/>
  <c r="X349" i="1"/>
  <c r="B349" i="1" s="1"/>
  <c r="S349" i="1"/>
  <c r="P350" i="1"/>
  <c r="AA473" i="1" l="1"/>
  <c r="R472" i="1"/>
  <c r="S472" i="1" s="1"/>
  <c r="Y472" i="1"/>
  <c r="A474" i="1"/>
  <c r="Q473" i="1"/>
  <c r="H473" i="1"/>
  <c r="D390" i="1"/>
  <c r="F390" i="1" s="1"/>
  <c r="I393" i="1"/>
  <c r="J392" i="1"/>
  <c r="K392" i="1" s="1"/>
  <c r="M392" i="1"/>
  <c r="N392" i="1"/>
  <c r="E391" i="1"/>
  <c r="U391" i="1"/>
  <c r="W391" i="1" s="1"/>
  <c r="L389" i="1"/>
  <c r="O389" i="1" s="1"/>
  <c r="G389" i="1"/>
  <c r="T1066" i="1"/>
  <c r="X350" i="1"/>
  <c r="B350" i="1" s="1"/>
  <c r="W361" i="1"/>
  <c r="P351" i="1"/>
  <c r="L390" i="1" l="1"/>
  <c r="O390" i="1" s="1"/>
  <c r="Y473" i="1"/>
  <c r="AA474" i="1"/>
  <c r="R473" i="1"/>
  <c r="S473" i="1" s="1"/>
  <c r="A475" i="1"/>
  <c r="Q474" i="1"/>
  <c r="H474" i="1"/>
  <c r="G390" i="1"/>
  <c r="D391" i="1"/>
  <c r="F391" i="1" s="1"/>
  <c r="E392" i="1"/>
  <c r="U392" i="1"/>
  <c r="W392" i="1" s="1"/>
  <c r="N393" i="1"/>
  <c r="M393" i="1"/>
  <c r="I394" i="1"/>
  <c r="J393" i="1"/>
  <c r="K393" i="1" s="1"/>
  <c r="T1067" i="1"/>
  <c r="X351" i="1"/>
  <c r="B351" i="1" s="1"/>
  <c r="P352" i="1"/>
  <c r="R474" i="1" l="1"/>
  <c r="S474" i="1" s="1"/>
  <c r="Y474" i="1"/>
  <c r="AA475" i="1"/>
  <c r="A476" i="1"/>
  <c r="Q475" i="1"/>
  <c r="H475" i="1"/>
  <c r="G391" i="1"/>
  <c r="D392" i="1"/>
  <c r="F392" i="1" s="1"/>
  <c r="I395" i="1"/>
  <c r="N394" i="1"/>
  <c r="J394" i="1"/>
  <c r="K394" i="1" s="1"/>
  <c r="M394" i="1"/>
  <c r="E393" i="1"/>
  <c r="U393" i="1"/>
  <c r="W393" i="1" s="1"/>
  <c r="L391" i="1"/>
  <c r="O391" i="1" s="1"/>
  <c r="T1068" i="1"/>
  <c r="X352" i="1"/>
  <c r="B352" i="1" s="1"/>
  <c r="P353" i="1"/>
  <c r="E394" i="1" l="1"/>
  <c r="Q476" i="1"/>
  <c r="H476" i="1"/>
  <c r="A477" i="1"/>
  <c r="G392" i="1"/>
  <c r="AA476" i="1"/>
  <c r="R475" i="1"/>
  <c r="S475" i="1" s="1"/>
  <c r="Y475" i="1"/>
  <c r="L392" i="1"/>
  <c r="O392" i="1" s="1"/>
  <c r="N395" i="1"/>
  <c r="J395" i="1"/>
  <c r="K395" i="1" s="1"/>
  <c r="M395" i="1"/>
  <c r="I396" i="1"/>
  <c r="D393" i="1"/>
  <c r="F393" i="1" s="1"/>
  <c r="T1069" i="1"/>
  <c r="X353" i="1"/>
  <c r="B353" i="1" s="1"/>
  <c r="P354" i="1"/>
  <c r="G393" i="1" l="1"/>
  <c r="A478" i="1"/>
  <c r="Q477" i="1"/>
  <c r="H477" i="1"/>
  <c r="D394" i="1"/>
  <c r="F394" i="1" s="1"/>
  <c r="Y476" i="1"/>
  <c r="AA477" i="1"/>
  <c r="R476" i="1"/>
  <c r="S476" i="1" s="1"/>
  <c r="M396" i="1"/>
  <c r="J396" i="1"/>
  <c r="K396" i="1" s="1"/>
  <c r="N396" i="1"/>
  <c r="I397" i="1"/>
  <c r="E395" i="1"/>
  <c r="U395" i="1"/>
  <c r="W395" i="1" s="1"/>
  <c r="L393" i="1"/>
  <c r="O393" i="1" s="1"/>
  <c r="T1070" i="1"/>
  <c r="X354" i="1"/>
  <c r="B354" i="1" s="1"/>
  <c r="P355" i="1"/>
  <c r="G394" i="1" l="1"/>
  <c r="L394" i="1"/>
  <c r="O394" i="1" s="1"/>
  <c r="Y477" i="1"/>
  <c r="AA478" i="1"/>
  <c r="R477" i="1"/>
  <c r="S477" i="1" s="1"/>
  <c r="A479" i="1"/>
  <c r="Q478" i="1"/>
  <c r="H478" i="1"/>
  <c r="S393" i="1"/>
  <c r="D395" i="1"/>
  <c r="F395" i="1" s="1"/>
  <c r="M397" i="1"/>
  <c r="J397" i="1"/>
  <c r="K397" i="1" s="1"/>
  <c r="N397" i="1"/>
  <c r="I398" i="1"/>
  <c r="U396" i="1"/>
  <c r="W396" i="1" s="1"/>
  <c r="E396" i="1"/>
  <c r="T1071" i="1"/>
  <c r="X355" i="1"/>
  <c r="B355" i="1" s="1"/>
  <c r="P356" i="1"/>
  <c r="R478" i="1" l="1"/>
  <c r="S478" i="1" s="1"/>
  <c r="Y478" i="1"/>
  <c r="AA479" i="1"/>
  <c r="A480" i="1"/>
  <c r="Q479" i="1"/>
  <c r="H479" i="1"/>
  <c r="L395" i="1"/>
  <c r="O395" i="1" s="1"/>
  <c r="G395" i="1"/>
  <c r="E397" i="1"/>
  <c r="U397" i="1"/>
  <c r="W397" i="1" s="1"/>
  <c r="D396" i="1"/>
  <c r="F396" i="1" s="1"/>
  <c r="J398" i="1"/>
  <c r="K398" i="1" s="1"/>
  <c r="I399" i="1"/>
  <c r="N398" i="1"/>
  <c r="M398" i="1"/>
  <c r="T1072" i="1"/>
  <c r="X356" i="1"/>
  <c r="B356" i="1" s="1"/>
  <c r="P357" i="1"/>
  <c r="L396" i="1" l="1"/>
  <c r="O396" i="1" s="1"/>
  <c r="AA480" i="1"/>
  <c r="R479" i="1"/>
  <c r="S479" i="1" s="1"/>
  <c r="Y479" i="1"/>
  <c r="H480" i="1"/>
  <c r="A481" i="1"/>
  <c r="Q480" i="1"/>
  <c r="I400" i="1"/>
  <c r="N399" i="1"/>
  <c r="M399" i="1"/>
  <c r="J399" i="1"/>
  <c r="K399" i="1" s="1"/>
  <c r="E398" i="1"/>
  <c r="U398" i="1"/>
  <c r="W398" i="1" s="1"/>
  <c r="G396" i="1"/>
  <c r="D397" i="1"/>
  <c r="F397" i="1" s="1"/>
  <c r="T1073" i="1"/>
  <c r="X357" i="1"/>
  <c r="B357" i="1" s="1"/>
  <c r="P358" i="1"/>
  <c r="L397" i="1" l="1"/>
  <c r="O397" i="1" s="1"/>
  <c r="R480" i="1"/>
  <c r="S480" i="1" s="1"/>
  <c r="Y480" i="1"/>
  <c r="AA481" i="1"/>
  <c r="Q481" i="1"/>
  <c r="H481" i="1"/>
  <c r="A482" i="1"/>
  <c r="D398" i="1"/>
  <c r="F398" i="1" s="1"/>
  <c r="G397" i="1"/>
  <c r="U399" i="1"/>
  <c r="W399" i="1" s="1"/>
  <c r="E399" i="1"/>
  <c r="N400" i="1"/>
  <c r="I401" i="1"/>
  <c r="J400" i="1"/>
  <c r="K400" i="1" s="1"/>
  <c r="M400" i="1"/>
  <c r="T1074" i="1"/>
  <c r="X358" i="1"/>
  <c r="B358" i="1" s="1"/>
  <c r="P359" i="1"/>
  <c r="A483" i="1" l="1"/>
  <c r="H482" i="1"/>
  <c r="Q482" i="1"/>
  <c r="AA482" i="1"/>
  <c r="R481" i="1"/>
  <c r="S481" i="1" s="1"/>
  <c r="Y481" i="1"/>
  <c r="L398" i="1"/>
  <c r="O398" i="1" s="1"/>
  <c r="G398" i="1"/>
  <c r="N401" i="1"/>
  <c r="M401" i="1"/>
  <c r="J401" i="1"/>
  <c r="K401" i="1" s="1"/>
  <c r="I402" i="1"/>
  <c r="D399" i="1"/>
  <c r="F399" i="1" s="1"/>
  <c r="E400" i="1"/>
  <c r="U400" i="1"/>
  <c r="W400" i="1" s="1"/>
  <c r="T1075" i="1"/>
  <c r="X359" i="1"/>
  <c r="B359" i="1" s="1"/>
  <c r="P362" i="1"/>
  <c r="P360" i="1"/>
  <c r="AA483" i="1" l="1"/>
  <c r="Y482" i="1"/>
  <c r="R482" i="1"/>
  <c r="S482" i="1" s="1"/>
  <c r="A484" i="1"/>
  <c r="Q483" i="1"/>
  <c r="H483" i="1"/>
  <c r="N402" i="1"/>
  <c r="M402" i="1"/>
  <c r="J402" i="1"/>
  <c r="K402" i="1" s="1"/>
  <c r="I403" i="1"/>
  <c r="L399" i="1"/>
  <c r="O399" i="1" s="1"/>
  <c r="D400" i="1"/>
  <c r="F400" i="1" s="1"/>
  <c r="G399" i="1"/>
  <c r="E401" i="1"/>
  <c r="U401" i="1"/>
  <c r="W401" i="1" s="1"/>
  <c r="X362" i="1"/>
  <c r="S362" i="1"/>
  <c r="T1076" i="1"/>
  <c r="X360" i="1"/>
  <c r="B360" i="1" s="1"/>
  <c r="P361" i="1"/>
  <c r="B362" i="1" l="1"/>
  <c r="C363" i="1"/>
  <c r="C364" i="1" s="1"/>
  <c r="A485" i="1"/>
  <c r="Q484" i="1"/>
  <c r="H484" i="1"/>
  <c r="AA484" i="1"/>
  <c r="R483" i="1"/>
  <c r="S483" i="1" s="1"/>
  <c r="Y483" i="1"/>
  <c r="Y362" i="1"/>
  <c r="E402" i="1"/>
  <c r="U402" i="1"/>
  <c r="W402" i="1" s="1"/>
  <c r="D401" i="1"/>
  <c r="F401" i="1" s="1"/>
  <c r="G400" i="1"/>
  <c r="L400" i="1"/>
  <c r="O400" i="1" s="1"/>
  <c r="J403" i="1"/>
  <c r="K403" i="1" s="1"/>
  <c r="I404" i="1"/>
  <c r="M403" i="1"/>
  <c r="N403" i="1"/>
  <c r="T1077" i="1"/>
  <c r="X361" i="1"/>
  <c r="B361" i="1" s="1"/>
  <c r="P363" i="1" l="1"/>
  <c r="X363" i="1" s="1"/>
  <c r="B363" i="1" s="1"/>
  <c r="AA485" i="1"/>
  <c r="R484" i="1"/>
  <c r="S484" i="1" s="1"/>
  <c r="Y484" i="1"/>
  <c r="Q485" i="1"/>
  <c r="H485" i="1"/>
  <c r="A486" i="1"/>
  <c r="C365" i="1"/>
  <c r="P364" i="1"/>
  <c r="X364" i="1" s="1"/>
  <c r="B364" i="1" s="1"/>
  <c r="U403" i="1"/>
  <c r="W403" i="1" s="1"/>
  <c r="E403" i="1"/>
  <c r="L401" i="1"/>
  <c r="O401" i="1" s="1"/>
  <c r="G401" i="1"/>
  <c r="N404" i="1"/>
  <c r="M404" i="1"/>
  <c r="J404" i="1"/>
  <c r="K404" i="1" s="1"/>
  <c r="I405" i="1"/>
  <c r="D402" i="1"/>
  <c r="F402" i="1" s="1"/>
  <c r="T1078" i="1"/>
  <c r="L402" i="1" l="1"/>
  <c r="O402" i="1" s="1"/>
  <c r="H486" i="1"/>
  <c r="A487" i="1"/>
  <c r="Q486" i="1"/>
  <c r="AA486" i="1"/>
  <c r="R485" i="1"/>
  <c r="U486" i="1"/>
  <c r="W486" i="1" s="1"/>
  <c r="C366" i="1"/>
  <c r="P365" i="1"/>
  <c r="X365" i="1" s="1"/>
  <c r="B365" i="1" s="1"/>
  <c r="U404" i="1"/>
  <c r="W404" i="1" s="1"/>
  <c r="E404" i="1"/>
  <c r="J405" i="1"/>
  <c r="K405" i="1" s="1"/>
  <c r="I406" i="1"/>
  <c r="N405" i="1"/>
  <c r="M405" i="1"/>
  <c r="G402" i="1"/>
  <c r="D403" i="1"/>
  <c r="F403" i="1" s="1"/>
  <c r="T1079" i="1"/>
  <c r="R486" i="1" l="1"/>
  <c r="S486" i="1" s="1"/>
  <c r="AA487" i="1"/>
  <c r="Y486" i="1"/>
  <c r="Q487" i="1"/>
  <c r="H487" i="1"/>
  <c r="A488" i="1"/>
  <c r="C367" i="1"/>
  <c r="P366" i="1"/>
  <c r="X366" i="1" s="1"/>
  <c r="B366" i="1" s="1"/>
  <c r="E405" i="1"/>
  <c r="U405" i="1"/>
  <c r="W405" i="1" s="1"/>
  <c r="M406" i="1"/>
  <c r="I407" i="1"/>
  <c r="J406" i="1"/>
  <c r="K406" i="1" s="1"/>
  <c r="N406" i="1"/>
  <c r="G403" i="1"/>
  <c r="D404" i="1"/>
  <c r="F404" i="1" s="1"/>
  <c r="L403" i="1"/>
  <c r="O403" i="1" s="1"/>
  <c r="T1080" i="1"/>
  <c r="Q488" i="1" l="1"/>
  <c r="A489" i="1"/>
  <c r="H488" i="1"/>
  <c r="AA488" i="1"/>
  <c r="R487" i="1"/>
  <c r="S487" i="1" s="1"/>
  <c r="Y487" i="1"/>
  <c r="C368" i="1"/>
  <c r="P367" i="1"/>
  <c r="X367" i="1" s="1"/>
  <c r="B367" i="1" s="1"/>
  <c r="J407" i="1"/>
  <c r="K407" i="1" s="1"/>
  <c r="N407" i="1"/>
  <c r="M407" i="1"/>
  <c r="I408" i="1"/>
  <c r="E406" i="1"/>
  <c r="U406" i="1"/>
  <c r="W406" i="1" s="1"/>
  <c r="L404" i="1"/>
  <c r="O404" i="1" s="1"/>
  <c r="G404" i="1"/>
  <c r="D405" i="1"/>
  <c r="F405" i="1" s="1"/>
  <c r="T1081" i="1"/>
  <c r="G405" i="1" l="1"/>
  <c r="L405" i="1"/>
  <c r="O405" i="1" s="1"/>
  <c r="Q489" i="1"/>
  <c r="H489" i="1"/>
  <c r="A490" i="1"/>
  <c r="AA489" i="1"/>
  <c r="R488" i="1"/>
  <c r="S488" i="1" s="1"/>
  <c r="Y488" i="1"/>
  <c r="C369" i="1"/>
  <c r="P368" i="1"/>
  <c r="X368" i="1" s="1"/>
  <c r="B368" i="1" s="1"/>
  <c r="D406" i="1"/>
  <c r="F406" i="1" s="1"/>
  <c r="J408" i="1"/>
  <c r="K408" i="1" s="1"/>
  <c r="M408" i="1"/>
  <c r="N408" i="1"/>
  <c r="I409" i="1"/>
  <c r="E407" i="1"/>
  <c r="U407" i="1"/>
  <c r="W407" i="1" s="1"/>
  <c r="T1082" i="1"/>
  <c r="L406" i="1" l="1"/>
  <c r="O406" i="1" s="1"/>
  <c r="G406" i="1"/>
  <c r="A491" i="1"/>
  <c r="H490" i="1"/>
  <c r="Q490" i="1"/>
  <c r="AA490" i="1"/>
  <c r="R489" i="1"/>
  <c r="S489" i="1" s="1"/>
  <c r="Y489" i="1"/>
  <c r="C370" i="1"/>
  <c r="P369" i="1"/>
  <c r="X369" i="1" s="1"/>
  <c r="B369" i="1" s="1"/>
  <c r="E408" i="1"/>
  <c r="U408" i="1"/>
  <c r="W408" i="1" s="1"/>
  <c r="D407" i="1"/>
  <c r="F407" i="1" s="1"/>
  <c r="I410" i="1"/>
  <c r="J409" i="1"/>
  <c r="K409" i="1" s="1"/>
  <c r="T1083" i="1"/>
  <c r="G407" i="1" l="1"/>
  <c r="R490" i="1"/>
  <c r="S490" i="1" s="1"/>
  <c r="Y490" i="1"/>
  <c r="AA491" i="1"/>
  <c r="A492" i="1"/>
  <c r="Q491" i="1"/>
  <c r="H491" i="1"/>
  <c r="C371" i="1"/>
  <c r="P370" i="1"/>
  <c r="X370" i="1" s="1"/>
  <c r="B370" i="1" s="1"/>
  <c r="E409" i="1"/>
  <c r="U409" i="1"/>
  <c r="W409" i="1" s="1"/>
  <c r="I411" i="1"/>
  <c r="J410" i="1"/>
  <c r="K410" i="1" s="1"/>
  <c r="L407" i="1"/>
  <c r="O407" i="1" s="1"/>
  <c r="D408" i="1"/>
  <c r="F408" i="1" s="1"/>
  <c r="T1084" i="1"/>
  <c r="L408" i="1" l="1"/>
  <c r="O408" i="1" s="1"/>
  <c r="G408" i="1"/>
  <c r="R491" i="1"/>
  <c r="S491" i="1" s="1"/>
  <c r="Y491" i="1"/>
  <c r="AA492" i="1"/>
  <c r="A493" i="1"/>
  <c r="H492" i="1"/>
  <c r="C372" i="1"/>
  <c r="P371" i="1"/>
  <c r="X371" i="1" s="1"/>
  <c r="B371" i="1" s="1"/>
  <c r="I412" i="1"/>
  <c r="J411" i="1"/>
  <c r="K411" i="1" s="1"/>
  <c r="E410" i="1"/>
  <c r="U410" i="1"/>
  <c r="W410" i="1" s="1"/>
  <c r="D409" i="1"/>
  <c r="F409" i="1" s="1"/>
  <c r="T1085" i="1"/>
  <c r="M409" i="1" l="1"/>
  <c r="N409" i="1" s="1"/>
  <c r="N410" i="1" s="1"/>
  <c r="N411" i="1" s="1"/>
  <c r="N412" i="1" s="1"/>
  <c r="AA493" i="1"/>
  <c r="Q493" i="1"/>
  <c r="H493" i="1"/>
  <c r="A494" i="1"/>
  <c r="C373" i="1"/>
  <c r="P372" i="1"/>
  <c r="X372" i="1" s="1"/>
  <c r="B372" i="1" s="1"/>
  <c r="I413" i="1"/>
  <c r="J412" i="1"/>
  <c r="K412" i="1" s="1"/>
  <c r="E411" i="1"/>
  <c r="U411" i="1"/>
  <c r="W411" i="1" s="1"/>
  <c r="G409" i="1"/>
  <c r="D410" i="1"/>
  <c r="F410" i="1" s="1"/>
  <c r="L409" i="1"/>
  <c r="T1086" i="1"/>
  <c r="M410" i="1" l="1"/>
  <c r="M411" i="1" s="1"/>
  <c r="M412" i="1" s="1"/>
  <c r="M413" i="1" s="1"/>
  <c r="H494" i="1"/>
  <c r="A495" i="1"/>
  <c r="Q494" i="1"/>
  <c r="Y493" i="1"/>
  <c r="AA494" i="1"/>
  <c r="R493" i="1"/>
  <c r="S493" i="1" s="1"/>
  <c r="C374" i="1"/>
  <c r="P373" i="1"/>
  <c r="X373" i="1" s="1"/>
  <c r="B373" i="1" s="1"/>
  <c r="O409" i="1"/>
  <c r="E412" i="1"/>
  <c r="U412" i="1"/>
  <c r="W412" i="1" s="1"/>
  <c r="D411" i="1"/>
  <c r="F411" i="1" s="1"/>
  <c r="G410" i="1"/>
  <c r="L410" i="1"/>
  <c r="O410" i="1" s="1"/>
  <c r="J413" i="1"/>
  <c r="K413" i="1" s="1"/>
  <c r="N413" i="1"/>
  <c r="I414" i="1"/>
  <c r="T1087" i="1"/>
  <c r="G411" i="1" l="1"/>
  <c r="L411" i="1"/>
  <c r="O411" i="1" s="1"/>
  <c r="Y494" i="1"/>
  <c r="AA495" i="1"/>
  <c r="R494" i="1"/>
  <c r="S494" i="1" s="1"/>
  <c r="Q495" i="1"/>
  <c r="A496" i="1"/>
  <c r="H495" i="1"/>
  <c r="C375" i="1"/>
  <c r="P374" i="1"/>
  <c r="X374" i="1" s="1"/>
  <c r="B374" i="1" s="1"/>
  <c r="J414" i="1"/>
  <c r="K414" i="1" s="1"/>
  <c r="N414" i="1"/>
  <c r="I415" i="1"/>
  <c r="M414" i="1"/>
  <c r="D412" i="1"/>
  <c r="F412" i="1" s="1"/>
  <c r="E413" i="1"/>
  <c r="U413" i="1"/>
  <c r="W413" i="1" s="1"/>
  <c r="T1088" i="1"/>
  <c r="G412" i="1" l="1"/>
  <c r="L412" i="1"/>
  <c r="O412" i="1" s="1"/>
  <c r="Q496" i="1"/>
  <c r="A497" i="1"/>
  <c r="H496" i="1"/>
  <c r="R495" i="1"/>
  <c r="S495" i="1" s="1"/>
  <c r="AA496" i="1"/>
  <c r="Y495" i="1"/>
  <c r="C376" i="1"/>
  <c r="P375" i="1"/>
  <c r="X375" i="1" s="1"/>
  <c r="B375" i="1" s="1"/>
  <c r="D413" i="1"/>
  <c r="F413" i="1" s="1"/>
  <c r="J415" i="1"/>
  <c r="K415" i="1" s="1"/>
  <c r="I416" i="1"/>
  <c r="N415" i="1"/>
  <c r="M415" i="1"/>
  <c r="E414" i="1"/>
  <c r="U414" i="1"/>
  <c r="W414" i="1" s="1"/>
  <c r="T1089" i="1"/>
  <c r="L413" i="1" l="1"/>
  <c r="O413" i="1" s="1"/>
  <c r="A498" i="1"/>
  <c r="Q497" i="1"/>
  <c r="H497" i="1"/>
  <c r="AA497" i="1"/>
  <c r="R496" i="1"/>
  <c r="S496" i="1" s="1"/>
  <c r="Y496" i="1"/>
  <c r="C377" i="1"/>
  <c r="P376" i="1"/>
  <c r="X376" i="1" s="1"/>
  <c r="B376" i="1" s="1"/>
  <c r="N416" i="1"/>
  <c r="I417" i="1"/>
  <c r="M416" i="1"/>
  <c r="J416" i="1"/>
  <c r="K416" i="1" s="1"/>
  <c r="D414" i="1"/>
  <c r="F414" i="1" s="1"/>
  <c r="E415" i="1"/>
  <c r="U415" i="1"/>
  <c r="W415" i="1" s="1"/>
  <c r="G413" i="1"/>
  <c r="T1090" i="1"/>
  <c r="G414" i="1" l="1"/>
  <c r="AA498" i="1"/>
  <c r="Y497" i="1"/>
  <c r="R497" i="1"/>
  <c r="S497" i="1" s="1"/>
  <c r="A499" i="1"/>
  <c r="Q498" i="1"/>
  <c r="H498" i="1"/>
  <c r="C378" i="1"/>
  <c r="P377" i="1"/>
  <c r="X377" i="1" s="1"/>
  <c r="B377" i="1" s="1"/>
  <c r="D415" i="1"/>
  <c r="F415" i="1" s="1"/>
  <c r="L414" i="1"/>
  <c r="O414" i="1" s="1"/>
  <c r="N417" i="1"/>
  <c r="M417" i="1"/>
  <c r="J417" i="1"/>
  <c r="K417" i="1" s="1"/>
  <c r="I418" i="1"/>
  <c r="E416" i="1"/>
  <c r="U416" i="1"/>
  <c r="W416" i="1" s="1"/>
  <c r="T1091" i="1"/>
  <c r="G415" i="1" l="1"/>
  <c r="L415" i="1"/>
  <c r="O415" i="1" s="1"/>
  <c r="R498" i="1"/>
  <c r="S498" i="1" s="1"/>
  <c r="Y498" i="1"/>
  <c r="AA499" i="1"/>
  <c r="A500" i="1"/>
  <c r="Q499" i="1"/>
  <c r="H499" i="1"/>
  <c r="C379" i="1"/>
  <c r="P378" i="1"/>
  <c r="X378" i="1" s="1"/>
  <c r="B378" i="1" s="1"/>
  <c r="N418" i="1"/>
  <c r="M418" i="1"/>
  <c r="J418" i="1"/>
  <c r="K418" i="1" s="1"/>
  <c r="I419" i="1"/>
  <c r="E417" i="1"/>
  <c r="U417" i="1"/>
  <c r="W417" i="1" s="1"/>
  <c r="D416" i="1"/>
  <c r="F416" i="1" s="1"/>
  <c r="T1092" i="1"/>
  <c r="L416" i="1" l="1"/>
  <c r="O416" i="1" s="1"/>
  <c r="Y499" i="1"/>
  <c r="AA500" i="1"/>
  <c r="R499" i="1"/>
  <c r="S499" i="1" s="1"/>
  <c r="A501" i="1"/>
  <c r="Q500" i="1"/>
  <c r="H500" i="1"/>
  <c r="C380" i="1"/>
  <c r="P379" i="1"/>
  <c r="X379" i="1" s="1"/>
  <c r="B379" i="1" s="1"/>
  <c r="D417" i="1"/>
  <c r="F417" i="1" s="1"/>
  <c r="M419" i="1"/>
  <c r="J419" i="1"/>
  <c r="K419" i="1" s="1"/>
  <c r="I420" i="1"/>
  <c r="N419" i="1"/>
  <c r="E418" i="1"/>
  <c r="U418" i="1"/>
  <c r="W418" i="1" s="1"/>
  <c r="G416" i="1"/>
  <c r="T1093" i="1"/>
  <c r="L417" i="1" l="1"/>
  <c r="O417" i="1" s="1"/>
  <c r="G417" i="1"/>
  <c r="AA501" i="1"/>
  <c r="R500" i="1"/>
  <c r="S500" i="1" s="1"/>
  <c r="Y500" i="1"/>
  <c r="Q501" i="1"/>
  <c r="H501" i="1"/>
  <c r="A502" i="1"/>
  <c r="C381" i="1"/>
  <c r="P380" i="1"/>
  <c r="X380" i="1" s="1"/>
  <c r="B380" i="1" s="1"/>
  <c r="D418" i="1"/>
  <c r="F418" i="1" s="1"/>
  <c r="N420" i="1"/>
  <c r="M420" i="1"/>
  <c r="J420" i="1"/>
  <c r="K420" i="1" s="1"/>
  <c r="I421" i="1"/>
  <c r="E419" i="1"/>
  <c r="U419" i="1"/>
  <c r="W419" i="1" s="1"/>
  <c r="T1094" i="1"/>
  <c r="L418" i="1" l="1"/>
  <c r="O418" i="1" s="1"/>
  <c r="G418" i="1"/>
  <c r="H502" i="1"/>
  <c r="A503" i="1"/>
  <c r="Q502" i="1"/>
  <c r="Y501" i="1"/>
  <c r="AA502" i="1"/>
  <c r="R501" i="1"/>
  <c r="S501" i="1" s="1"/>
  <c r="C382" i="1"/>
  <c r="P381" i="1"/>
  <c r="X381" i="1" s="1"/>
  <c r="B381" i="1" s="1"/>
  <c r="D419" i="1"/>
  <c r="F419" i="1" s="1"/>
  <c r="J421" i="1"/>
  <c r="K421" i="1" s="1"/>
  <c r="I422" i="1"/>
  <c r="N421" i="1"/>
  <c r="M421" i="1"/>
  <c r="E420" i="1"/>
  <c r="U420" i="1"/>
  <c r="W420" i="1" s="1"/>
  <c r="T1095" i="1"/>
  <c r="L419" i="1" l="1"/>
  <c r="O419" i="1" s="1"/>
  <c r="G419" i="1"/>
  <c r="Y502" i="1"/>
  <c r="AA503" i="1"/>
  <c r="R502" i="1"/>
  <c r="S502" i="1" s="1"/>
  <c r="H503" i="1"/>
  <c r="A504" i="1"/>
  <c r="Q503" i="1"/>
  <c r="C383" i="1"/>
  <c r="P382" i="1"/>
  <c r="X382" i="1" s="1"/>
  <c r="B382" i="1" s="1"/>
  <c r="D420" i="1"/>
  <c r="F420" i="1" s="1"/>
  <c r="J422" i="1"/>
  <c r="K422" i="1" s="1"/>
  <c r="M422" i="1"/>
  <c r="N422" i="1"/>
  <c r="I423" i="1"/>
  <c r="U421" i="1"/>
  <c r="W421" i="1" s="1"/>
  <c r="E421" i="1"/>
  <c r="T1096" i="1"/>
  <c r="L420" i="1" l="1"/>
  <c r="O420" i="1" s="1"/>
  <c r="G420" i="1"/>
  <c r="Y503" i="1"/>
  <c r="AA504" i="1"/>
  <c r="R503" i="1"/>
  <c r="S503" i="1" s="1"/>
  <c r="A505" i="1"/>
  <c r="H504" i="1"/>
  <c r="Q504" i="1"/>
  <c r="C384" i="1"/>
  <c r="P383" i="1"/>
  <c r="X383" i="1" s="1"/>
  <c r="B383" i="1" s="1"/>
  <c r="E422" i="1"/>
  <c r="U422" i="1"/>
  <c r="W422" i="1" s="1"/>
  <c r="J423" i="1"/>
  <c r="K423" i="1" s="1"/>
  <c r="M423" i="1"/>
  <c r="I424" i="1"/>
  <c r="N423" i="1"/>
  <c r="D421" i="1"/>
  <c r="F421" i="1" s="1"/>
  <c r="T1097" i="1"/>
  <c r="AA505" i="1" l="1"/>
  <c r="R504" i="1"/>
  <c r="S504" i="1" s="1"/>
  <c r="Y504" i="1"/>
  <c r="A506" i="1"/>
  <c r="Q505" i="1"/>
  <c r="H505" i="1"/>
  <c r="C385" i="1"/>
  <c r="P384" i="1"/>
  <c r="X384" i="1" s="1"/>
  <c r="B384" i="1" s="1"/>
  <c r="G421" i="1"/>
  <c r="I425" i="1"/>
  <c r="J424" i="1"/>
  <c r="K424" i="1" s="1"/>
  <c r="N424" i="1"/>
  <c r="M424" i="1"/>
  <c r="E423" i="1"/>
  <c r="U423" i="1"/>
  <c r="W423" i="1" s="1"/>
  <c r="L421" i="1"/>
  <c r="O421" i="1" s="1"/>
  <c r="D422" i="1"/>
  <c r="F422" i="1" s="1"/>
  <c r="T1098" i="1"/>
  <c r="G422" i="1" l="1"/>
  <c r="L422" i="1"/>
  <c r="O422" i="1" s="1"/>
  <c r="R505" i="1"/>
  <c r="S505" i="1" s="1"/>
  <c r="Y505" i="1"/>
  <c r="AA506" i="1"/>
  <c r="A507" i="1"/>
  <c r="Q506" i="1"/>
  <c r="H506" i="1"/>
  <c r="C386" i="1"/>
  <c r="P385" i="1"/>
  <c r="X385" i="1" s="1"/>
  <c r="B385" i="1" s="1"/>
  <c r="D423" i="1"/>
  <c r="F423" i="1" s="1"/>
  <c r="M425" i="1"/>
  <c r="N425" i="1"/>
  <c r="J425" i="1"/>
  <c r="K425" i="1" s="1"/>
  <c r="I426" i="1"/>
  <c r="E424" i="1"/>
  <c r="U424" i="1"/>
  <c r="W424" i="1" s="1"/>
  <c r="T1099" i="1"/>
  <c r="G423" i="1" l="1"/>
  <c r="L423" i="1"/>
  <c r="O423" i="1" s="1"/>
  <c r="AA507" i="1"/>
  <c r="R506" i="1"/>
  <c r="S506" i="1" s="1"/>
  <c r="Y506" i="1"/>
  <c r="A508" i="1"/>
  <c r="Q507" i="1"/>
  <c r="H507" i="1"/>
  <c r="C387" i="1"/>
  <c r="P386" i="1"/>
  <c r="X386" i="1" s="1"/>
  <c r="B386" i="1" s="1"/>
  <c r="D424" i="1"/>
  <c r="F424" i="1" s="1"/>
  <c r="U425" i="1"/>
  <c r="W425" i="1" s="1"/>
  <c r="E425" i="1"/>
  <c r="N426" i="1"/>
  <c r="M426" i="1"/>
  <c r="I427" i="1"/>
  <c r="J426" i="1"/>
  <c r="K426" i="1" s="1"/>
  <c r="T1100" i="1"/>
  <c r="E426" i="1" l="1"/>
  <c r="G424" i="1"/>
  <c r="L424" i="1"/>
  <c r="O424" i="1" s="1"/>
  <c r="R507" i="1"/>
  <c r="S507" i="1" s="1"/>
  <c r="Y507" i="1"/>
  <c r="AA508" i="1"/>
  <c r="A509" i="1"/>
  <c r="Q508" i="1"/>
  <c r="H508" i="1"/>
  <c r="C388" i="1"/>
  <c r="P387" i="1"/>
  <c r="X387" i="1" s="1"/>
  <c r="B387" i="1" s="1"/>
  <c r="M427" i="1"/>
  <c r="I428" i="1"/>
  <c r="J427" i="1"/>
  <c r="K427" i="1" s="1"/>
  <c r="N427" i="1"/>
  <c r="D425" i="1"/>
  <c r="F425" i="1" s="1"/>
  <c r="T1101" i="1"/>
  <c r="L425" i="1" l="1"/>
  <c r="O425" i="1" s="1"/>
  <c r="D426" i="1"/>
  <c r="F426" i="1" s="1"/>
  <c r="AA509" i="1"/>
  <c r="R508" i="1"/>
  <c r="S508" i="1" s="1"/>
  <c r="Y508" i="1"/>
  <c r="Q509" i="1"/>
  <c r="H509" i="1"/>
  <c r="A510" i="1"/>
  <c r="C389" i="1"/>
  <c r="P388" i="1"/>
  <c r="X388" i="1" s="1"/>
  <c r="B388" i="1" s="1"/>
  <c r="S425" i="1"/>
  <c r="G425" i="1"/>
  <c r="I429" i="1"/>
  <c r="M428" i="1"/>
  <c r="N428" i="1"/>
  <c r="J428" i="1"/>
  <c r="K428" i="1" s="1"/>
  <c r="U427" i="1"/>
  <c r="W427" i="1" s="1"/>
  <c r="E427" i="1"/>
  <c r="L426" i="1"/>
  <c r="O426" i="1" s="1"/>
  <c r="T1102" i="1"/>
  <c r="G426" i="1" l="1"/>
  <c r="H510" i="1"/>
  <c r="A511" i="1"/>
  <c r="Q510" i="1"/>
  <c r="R509" i="1"/>
  <c r="S509" i="1" s="1"/>
  <c r="Y509" i="1"/>
  <c r="AA510" i="1"/>
  <c r="C390" i="1"/>
  <c r="P389" i="1"/>
  <c r="X389" i="1" s="1"/>
  <c r="B389" i="1" s="1"/>
  <c r="E428" i="1"/>
  <c r="U428" i="1"/>
  <c r="W428" i="1" s="1"/>
  <c r="M429" i="1"/>
  <c r="J429" i="1"/>
  <c r="K429" i="1" s="1"/>
  <c r="I430" i="1"/>
  <c r="N429" i="1"/>
  <c r="D427" i="1"/>
  <c r="F427" i="1" s="1"/>
  <c r="T1103" i="1"/>
  <c r="G427" i="1" l="1"/>
  <c r="Y510" i="1"/>
  <c r="AA511" i="1"/>
  <c r="R510" i="1"/>
  <c r="S510" i="1" s="1"/>
  <c r="A512" i="1"/>
  <c r="Q511" i="1"/>
  <c r="H511" i="1"/>
  <c r="C391" i="1"/>
  <c r="P390" i="1"/>
  <c r="X390" i="1" s="1"/>
  <c r="B390" i="1" s="1"/>
  <c r="J430" i="1"/>
  <c r="K430" i="1" s="1"/>
  <c r="N430" i="1"/>
  <c r="M430" i="1"/>
  <c r="I431" i="1"/>
  <c r="E429" i="1"/>
  <c r="U429" i="1"/>
  <c r="W429" i="1" s="1"/>
  <c r="L427" i="1"/>
  <c r="O427" i="1" s="1"/>
  <c r="D428" i="1"/>
  <c r="F428" i="1" s="1"/>
  <c r="T1104" i="1"/>
  <c r="L428" i="1" l="1"/>
  <c r="O428" i="1" s="1"/>
  <c r="AA512" i="1"/>
  <c r="R511" i="1"/>
  <c r="S511" i="1" s="1"/>
  <c r="Y511" i="1"/>
  <c r="A513" i="1"/>
  <c r="Q512" i="1"/>
  <c r="H512" i="1"/>
  <c r="C392" i="1"/>
  <c r="P391" i="1"/>
  <c r="X391" i="1" s="1"/>
  <c r="B391" i="1" s="1"/>
  <c r="D429" i="1"/>
  <c r="F429" i="1" s="1"/>
  <c r="J431" i="1"/>
  <c r="K431" i="1" s="1"/>
  <c r="I432" i="1"/>
  <c r="N431" i="1"/>
  <c r="M431" i="1"/>
  <c r="G428" i="1"/>
  <c r="E430" i="1"/>
  <c r="U430" i="1"/>
  <c r="W430" i="1" s="1"/>
  <c r="T1105" i="1"/>
  <c r="L429" i="1" l="1"/>
  <c r="O429" i="1" s="1"/>
  <c r="G429" i="1"/>
  <c r="AA513" i="1"/>
  <c r="Y512" i="1"/>
  <c r="R512" i="1"/>
  <c r="S512" i="1" s="1"/>
  <c r="A514" i="1"/>
  <c r="Q513" i="1"/>
  <c r="H513" i="1"/>
  <c r="C393" i="1"/>
  <c r="P392" i="1"/>
  <c r="X392" i="1" s="1"/>
  <c r="B392" i="1" s="1"/>
  <c r="J432" i="1"/>
  <c r="K432" i="1" s="1"/>
  <c r="I433" i="1"/>
  <c r="N432" i="1"/>
  <c r="M432" i="1"/>
  <c r="E431" i="1"/>
  <c r="U431" i="1"/>
  <c r="W431" i="1" s="1"/>
  <c r="D430" i="1"/>
  <c r="F430" i="1" s="1"/>
  <c r="T1106" i="1"/>
  <c r="L430" i="1" l="1"/>
  <c r="O430" i="1" s="1"/>
  <c r="AA514" i="1"/>
  <c r="R513" i="1"/>
  <c r="S513" i="1" s="1"/>
  <c r="Y513" i="1"/>
  <c r="A515" i="1"/>
  <c r="Q514" i="1"/>
  <c r="H514" i="1"/>
  <c r="P393" i="1"/>
  <c r="X393" i="1" s="1"/>
  <c r="G430" i="1"/>
  <c r="D431" i="1"/>
  <c r="F431" i="1" s="1"/>
  <c r="N433" i="1"/>
  <c r="J433" i="1"/>
  <c r="K433" i="1" s="1"/>
  <c r="M433" i="1"/>
  <c r="I434" i="1"/>
  <c r="E432" i="1"/>
  <c r="U432" i="1"/>
  <c r="W432" i="1" s="1"/>
  <c r="T1107" i="1"/>
  <c r="G431" i="1" l="1"/>
  <c r="L431" i="1"/>
  <c r="O431" i="1" s="1"/>
  <c r="C394" i="1"/>
  <c r="P394" i="1" s="1"/>
  <c r="X394" i="1" s="1"/>
  <c r="B394" i="1" s="1"/>
  <c r="AA515" i="1"/>
  <c r="R514" i="1"/>
  <c r="S514" i="1" s="1"/>
  <c r="Y514" i="1"/>
  <c r="A516" i="1"/>
  <c r="Q515" i="1"/>
  <c r="H515" i="1"/>
  <c r="B393" i="1"/>
  <c r="Y393" i="1"/>
  <c r="E433" i="1"/>
  <c r="U433" i="1"/>
  <c r="W433" i="1" s="1"/>
  <c r="M434" i="1"/>
  <c r="N434" i="1"/>
  <c r="J434" i="1"/>
  <c r="K434" i="1" s="1"/>
  <c r="I435" i="1"/>
  <c r="D432" i="1"/>
  <c r="F432" i="1" s="1"/>
  <c r="T1108" i="1"/>
  <c r="C395" i="1" l="1"/>
  <c r="P395" i="1" s="1"/>
  <c r="X395" i="1" s="1"/>
  <c r="B395" i="1" s="1"/>
  <c r="R515" i="1"/>
  <c r="S515" i="1" s="1"/>
  <c r="Y515" i="1"/>
  <c r="AA516" i="1"/>
  <c r="A517" i="1"/>
  <c r="Q516" i="1"/>
  <c r="H516" i="1"/>
  <c r="L432" i="1"/>
  <c r="O432" i="1" s="1"/>
  <c r="M435" i="1"/>
  <c r="J435" i="1"/>
  <c r="K435" i="1" s="1"/>
  <c r="N435" i="1"/>
  <c r="I436" i="1"/>
  <c r="U434" i="1"/>
  <c r="W434" i="1" s="1"/>
  <c r="E434" i="1"/>
  <c r="G432" i="1"/>
  <c r="D433" i="1"/>
  <c r="F433" i="1" s="1"/>
  <c r="T1109" i="1"/>
  <c r="C396" i="1" l="1"/>
  <c r="C397" i="1" s="1"/>
  <c r="AA517" i="1"/>
  <c r="R516" i="1"/>
  <c r="U517" i="1"/>
  <c r="W517" i="1" s="1"/>
  <c r="H517" i="1"/>
  <c r="A518" i="1"/>
  <c r="Q517" i="1"/>
  <c r="D434" i="1"/>
  <c r="F434" i="1" s="1"/>
  <c r="I437" i="1"/>
  <c r="N436" i="1"/>
  <c r="M436" i="1"/>
  <c r="J436" i="1"/>
  <c r="K436" i="1" s="1"/>
  <c r="E435" i="1"/>
  <c r="U435" i="1"/>
  <c r="W435" i="1" s="1"/>
  <c r="G433" i="1"/>
  <c r="L433" i="1"/>
  <c r="O433" i="1" s="1"/>
  <c r="T1110" i="1"/>
  <c r="P396" i="1" l="1"/>
  <c r="X396" i="1" s="1"/>
  <c r="B396" i="1" s="1"/>
  <c r="L434" i="1"/>
  <c r="O434" i="1" s="1"/>
  <c r="G434" i="1"/>
  <c r="Y517" i="1"/>
  <c r="AA518" i="1"/>
  <c r="R517" i="1"/>
  <c r="S517" i="1" s="1"/>
  <c r="A519" i="1"/>
  <c r="H518" i="1"/>
  <c r="Q518" i="1"/>
  <c r="C398" i="1"/>
  <c r="P397" i="1"/>
  <c r="X397" i="1" s="1"/>
  <c r="B397" i="1" s="1"/>
  <c r="E436" i="1"/>
  <c r="U436" i="1"/>
  <c r="W436" i="1" s="1"/>
  <c r="J437" i="1"/>
  <c r="K437" i="1" s="1"/>
  <c r="N437" i="1"/>
  <c r="M437" i="1"/>
  <c r="I438" i="1"/>
  <c r="D435" i="1"/>
  <c r="F435" i="1" s="1"/>
  <c r="T1111" i="1"/>
  <c r="G435" i="1" l="1"/>
  <c r="Y518" i="1"/>
  <c r="AA519" i="1"/>
  <c r="R518" i="1"/>
  <c r="S518" i="1" s="1"/>
  <c r="Q519" i="1"/>
  <c r="H519" i="1"/>
  <c r="A520" i="1"/>
  <c r="L435" i="1"/>
  <c r="O435" i="1" s="1"/>
  <c r="C399" i="1"/>
  <c r="P398" i="1"/>
  <c r="X398" i="1" s="1"/>
  <c r="B398" i="1" s="1"/>
  <c r="J438" i="1"/>
  <c r="K438" i="1" s="1"/>
  <c r="N438" i="1"/>
  <c r="I439" i="1"/>
  <c r="M438" i="1"/>
  <c r="E437" i="1"/>
  <c r="U437" i="1"/>
  <c r="W437" i="1" s="1"/>
  <c r="D436" i="1"/>
  <c r="F436" i="1" s="1"/>
  <c r="T1112" i="1"/>
  <c r="A521" i="1" l="1"/>
  <c r="H520" i="1"/>
  <c r="Q520" i="1"/>
  <c r="AA520" i="1"/>
  <c r="R519" i="1"/>
  <c r="S519" i="1" s="1"/>
  <c r="Y519" i="1"/>
  <c r="L436" i="1"/>
  <c r="O436" i="1" s="1"/>
  <c r="C400" i="1"/>
  <c r="P399" i="1"/>
  <c r="X399" i="1" s="1"/>
  <c r="B399" i="1" s="1"/>
  <c r="G436" i="1"/>
  <c r="J439" i="1"/>
  <c r="K439" i="1" s="1"/>
  <c r="N439" i="1"/>
  <c r="M439" i="1"/>
  <c r="I440" i="1"/>
  <c r="D437" i="1"/>
  <c r="F437" i="1" s="1"/>
  <c r="E438" i="1"/>
  <c r="U438" i="1"/>
  <c r="W438" i="1" s="1"/>
  <c r="T1113" i="1"/>
  <c r="L437" i="1" l="1"/>
  <c r="O437" i="1" s="1"/>
  <c r="R520" i="1"/>
  <c r="S520" i="1" s="1"/>
  <c r="AA521" i="1"/>
  <c r="Y520" i="1"/>
  <c r="A522" i="1"/>
  <c r="Q521" i="1"/>
  <c r="H521" i="1"/>
  <c r="C401" i="1"/>
  <c r="P400" i="1"/>
  <c r="X400" i="1" s="1"/>
  <c r="B400" i="1" s="1"/>
  <c r="G437" i="1"/>
  <c r="E439" i="1"/>
  <c r="U439" i="1"/>
  <c r="W439" i="1" s="1"/>
  <c r="J440" i="1"/>
  <c r="K440" i="1" s="1"/>
  <c r="I441" i="1"/>
  <c r="D438" i="1"/>
  <c r="F438" i="1" s="1"/>
  <c r="T1114" i="1"/>
  <c r="L438" i="1" l="1"/>
  <c r="O438" i="1" s="1"/>
  <c r="G438" i="1"/>
  <c r="AA522" i="1"/>
  <c r="Y521" i="1"/>
  <c r="R521" i="1"/>
  <c r="S521" i="1" s="1"/>
  <c r="A523" i="1"/>
  <c r="H522" i="1"/>
  <c r="Q522" i="1"/>
  <c r="C402" i="1"/>
  <c r="P401" i="1"/>
  <c r="X401" i="1" s="1"/>
  <c r="B401" i="1" s="1"/>
  <c r="U440" i="1"/>
  <c r="W440" i="1" s="1"/>
  <c r="E440" i="1"/>
  <c r="J441" i="1"/>
  <c r="K441" i="1" s="1"/>
  <c r="I442" i="1"/>
  <c r="D439" i="1"/>
  <c r="F439" i="1" s="1"/>
  <c r="T1115" i="1"/>
  <c r="L439" i="1" l="1"/>
  <c r="O439" i="1" s="1"/>
  <c r="G439" i="1"/>
  <c r="AA523" i="1"/>
  <c r="Y522" i="1"/>
  <c r="R522" i="1"/>
  <c r="S522" i="1" s="1"/>
  <c r="A524" i="1"/>
  <c r="Q523" i="1"/>
  <c r="H523" i="1"/>
  <c r="C403" i="1"/>
  <c r="P402" i="1"/>
  <c r="X402" i="1" s="1"/>
  <c r="B402" i="1" s="1"/>
  <c r="E441" i="1"/>
  <c r="U441" i="1"/>
  <c r="W441" i="1" s="1"/>
  <c r="D440" i="1"/>
  <c r="F440" i="1" s="1"/>
  <c r="I443" i="1"/>
  <c r="J442" i="1"/>
  <c r="K442" i="1" s="1"/>
  <c r="T1116" i="1"/>
  <c r="M440" i="1" l="1"/>
  <c r="N440" i="1" s="1"/>
  <c r="N441" i="1" s="1"/>
  <c r="N442" i="1" s="1"/>
  <c r="N443" i="1" s="1"/>
  <c r="L440" i="1"/>
  <c r="R523" i="1"/>
  <c r="S523" i="1" s="1"/>
  <c r="Y523" i="1"/>
  <c r="AA524" i="1"/>
  <c r="A525" i="1"/>
  <c r="H524" i="1"/>
  <c r="Q524" i="1"/>
  <c r="C404" i="1"/>
  <c r="P403" i="1"/>
  <c r="X403" i="1" s="1"/>
  <c r="B403" i="1" s="1"/>
  <c r="J443" i="1"/>
  <c r="K443" i="1" s="1"/>
  <c r="I444" i="1"/>
  <c r="G440" i="1"/>
  <c r="U442" i="1"/>
  <c r="W442" i="1" s="1"/>
  <c r="E442" i="1"/>
  <c r="D441" i="1"/>
  <c r="F441" i="1" s="1"/>
  <c r="T1117" i="1"/>
  <c r="M441" i="1" l="1"/>
  <c r="M442" i="1" s="1"/>
  <c r="M443" i="1" s="1"/>
  <c r="M444" i="1" s="1"/>
  <c r="O440" i="1"/>
  <c r="N444" i="1"/>
  <c r="AA525" i="1"/>
  <c r="R524" i="1"/>
  <c r="S524" i="1" s="1"/>
  <c r="Y524" i="1"/>
  <c r="Q525" i="1"/>
  <c r="A526" i="1"/>
  <c r="H525" i="1"/>
  <c r="C405" i="1"/>
  <c r="P404" i="1"/>
  <c r="X404" i="1" s="1"/>
  <c r="B404" i="1" s="1"/>
  <c r="D442" i="1"/>
  <c r="F442" i="1" s="1"/>
  <c r="G441" i="1"/>
  <c r="L441" i="1"/>
  <c r="O441" i="1" s="1"/>
  <c r="I445" i="1"/>
  <c r="J444" i="1"/>
  <c r="K444" i="1" s="1"/>
  <c r="E443" i="1"/>
  <c r="U443" i="1"/>
  <c r="W443" i="1" s="1"/>
  <c r="T1118" i="1"/>
  <c r="G442" i="1" l="1"/>
  <c r="L442" i="1"/>
  <c r="O442" i="1" s="1"/>
  <c r="A527" i="1"/>
  <c r="H526" i="1"/>
  <c r="Q526" i="1"/>
  <c r="Y525" i="1"/>
  <c r="AA526" i="1"/>
  <c r="R525" i="1"/>
  <c r="S525" i="1" s="1"/>
  <c r="C406" i="1"/>
  <c r="P405" i="1"/>
  <c r="X405" i="1" s="1"/>
  <c r="B405" i="1" s="1"/>
  <c r="N445" i="1"/>
  <c r="I446" i="1"/>
  <c r="M445" i="1"/>
  <c r="J445" i="1"/>
  <c r="K445" i="1" s="1"/>
  <c r="E444" i="1"/>
  <c r="U444" i="1"/>
  <c r="W444" i="1" s="1"/>
  <c r="D443" i="1"/>
  <c r="F443" i="1" s="1"/>
  <c r="T1119" i="1"/>
  <c r="G443" i="1" l="1"/>
  <c r="Y526" i="1"/>
  <c r="AA527" i="1"/>
  <c r="R526" i="1"/>
  <c r="S526" i="1" s="1"/>
  <c r="L443" i="1"/>
  <c r="O443" i="1" s="1"/>
  <c r="H527" i="1"/>
  <c r="A528" i="1"/>
  <c r="Q527" i="1"/>
  <c r="C407" i="1"/>
  <c r="P406" i="1"/>
  <c r="X406" i="1" s="1"/>
  <c r="B406" i="1" s="1"/>
  <c r="D444" i="1"/>
  <c r="F444" i="1" s="1"/>
  <c r="I447" i="1"/>
  <c r="J446" i="1"/>
  <c r="K446" i="1" s="1"/>
  <c r="N446" i="1"/>
  <c r="M446" i="1"/>
  <c r="U445" i="1"/>
  <c r="W445" i="1" s="1"/>
  <c r="E445" i="1"/>
  <c r="T1120" i="1"/>
  <c r="G444" i="1" l="1"/>
  <c r="L444" i="1"/>
  <c r="O444" i="1" s="1"/>
  <c r="Y527" i="1"/>
  <c r="R527" i="1"/>
  <c r="S527" i="1" s="1"/>
  <c r="AA528" i="1"/>
  <c r="A529" i="1"/>
  <c r="Q528" i="1"/>
  <c r="H528" i="1"/>
  <c r="C408" i="1"/>
  <c r="P407" i="1"/>
  <c r="X407" i="1" s="1"/>
  <c r="B407" i="1" s="1"/>
  <c r="E446" i="1"/>
  <c r="U446" i="1"/>
  <c r="W446" i="1" s="1"/>
  <c r="J447" i="1"/>
  <c r="K447" i="1" s="1"/>
  <c r="I448" i="1"/>
  <c r="M447" i="1"/>
  <c r="N447" i="1"/>
  <c r="D445" i="1"/>
  <c r="F445" i="1" s="1"/>
  <c r="T1121" i="1"/>
  <c r="AA529" i="1" l="1"/>
  <c r="Y528" i="1"/>
  <c r="R528" i="1"/>
  <c r="S528" i="1" s="1"/>
  <c r="Q529" i="1"/>
  <c r="A530" i="1"/>
  <c r="H529" i="1"/>
  <c r="C409" i="1"/>
  <c r="P408" i="1"/>
  <c r="X408" i="1" s="1"/>
  <c r="B408" i="1" s="1"/>
  <c r="G445" i="1"/>
  <c r="J448" i="1"/>
  <c r="K448" i="1" s="1"/>
  <c r="N448" i="1"/>
  <c r="I449" i="1"/>
  <c r="M448" i="1"/>
  <c r="U447" i="1"/>
  <c r="W447" i="1" s="1"/>
  <c r="E447" i="1"/>
  <c r="L445" i="1"/>
  <c r="O445" i="1" s="1"/>
  <c r="D446" i="1"/>
  <c r="F446" i="1" s="1"/>
  <c r="T1122" i="1"/>
  <c r="G446" i="1" l="1"/>
  <c r="L446" i="1"/>
  <c r="O446" i="1" s="1"/>
  <c r="Y529" i="1"/>
  <c r="AA530" i="1"/>
  <c r="R529" i="1"/>
  <c r="S529" i="1" s="1"/>
  <c r="A531" i="1"/>
  <c r="H530" i="1"/>
  <c r="Q530" i="1"/>
  <c r="C410" i="1"/>
  <c r="P409" i="1"/>
  <c r="X409" i="1" s="1"/>
  <c r="B409" i="1" s="1"/>
  <c r="D447" i="1"/>
  <c r="F447" i="1" s="1"/>
  <c r="E448" i="1"/>
  <c r="U448" i="1"/>
  <c r="W448" i="1" s="1"/>
  <c r="M449" i="1"/>
  <c r="N449" i="1"/>
  <c r="J449" i="1"/>
  <c r="K449" i="1" s="1"/>
  <c r="I450" i="1"/>
  <c r="T1123" i="1"/>
  <c r="L447" i="1" l="1"/>
  <c r="O447" i="1" s="1"/>
  <c r="G447" i="1"/>
  <c r="AA531" i="1"/>
  <c r="R530" i="1"/>
  <c r="S530" i="1" s="1"/>
  <c r="Y530" i="1"/>
  <c r="A532" i="1"/>
  <c r="Q531" i="1"/>
  <c r="H531" i="1"/>
  <c r="C411" i="1"/>
  <c r="P410" i="1"/>
  <c r="X410" i="1" s="1"/>
  <c r="B410" i="1" s="1"/>
  <c r="E449" i="1"/>
  <c r="U449" i="1"/>
  <c r="W449" i="1" s="1"/>
  <c r="D448" i="1"/>
  <c r="F448" i="1" s="1"/>
  <c r="N450" i="1"/>
  <c r="J450" i="1"/>
  <c r="K450" i="1" s="1"/>
  <c r="M450" i="1"/>
  <c r="I451" i="1"/>
  <c r="T1124" i="1"/>
  <c r="G448" i="1" l="1"/>
  <c r="L448" i="1"/>
  <c r="O448" i="1" s="1"/>
  <c r="AA532" i="1"/>
  <c r="R531" i="1"/>
  <c r="S531" i="1" s="1"/>
  <c r="Y531" i="1"/>
  <c r="A533" i="1"/>
  <c r="Q532" i="1"/>
  <c r="H532" i="1"/>
  <c r="C412" i="1"/>
  <c r="P411" i="1"/>
  <c r="X411" i="1" s="1"/>
  <c r="B411" i="1" s="1"/>
  <c r="E450" i="1"/>
  <c r="U450" i="1"/>
  <c r="W450" i="1" s="1"/>
  <c r="I452" i="1"/>
  <c r="M451" i="1"/>
  <c r="J451" i="1"/>
  <c r="K451" i="1" s="1"/>
  <c r="N451" i="1"/>
  <c r="D449" i="1"/>
  <c r="F449" i="1" s="1"/>
  <c r="T1125" i="1"/>
  <c r="A534" i="1" l="1"/>
  <c r="Q533" i="1"/>
  <c r="H533" i="1"/>
  <c r="AA533" i="1"/>
  <c r="R532" i="1"/>
  <c r="S532" i="1" s="1"/>
  <c r="Y532" i="1"/>
  <c r="C413" i="1"/>
  <c r="P412" i="1"/>
  <c r="X412" i="1" s="1"/>
  <c r="B412" i="1" s="1"/>
  <c r="G449" i="1"/>
  <c r="E451" i="1"/>
  <c r="U451" i="1"/>
  <c r="W451" i="1" s="1"/>
  <c r="M452" i="1"/>
  <c r="N452" i="1"/>
  <c r="J452" i="1"/>
  <c r="K452" i="1" s="1"/>
  <c r="I453" i="1"/>
  <c r="L449" i="1"/>
  <c r="O449" i="1" s="1"/>
  <c r="D450" i="1"/>
  <c r="F450" i="1" s="1"/>
  <c r="T1126" i="1"/>
  <c r="L450" i="1" l="1"/>
  <c r="O450" i="1" s="1"/>
  <c r="G450" i="1"/>
  <c r="AA534" i="1"/>
  <c r="Y533" i="1"/>
  <c r="R533" i="1"/>
  <c r="S533" i="1" s="1"/>
  <c r="Q534" i="1"/>
  <c r="H534" i="1"/>
  <c r="A535" i="1"/>
  <c r="C414" i="1"/>
  <c r="P413" i="1"/>
  <c r="X413" i="1" s="1"/>
  <c r="B413" i="1" s="1"/>
  <c r="M453" i="1"/>
  <c r="N453" i="1"/>
  <c r="I454" i="1"/>
  <c r="J453" i="1"/>
  <c r="K453" i="1" s="1"/>
  <c r="U452" i="1"/>
  <c r="W452" i="1" s="1"/>
  <c r="E452" i="1"/>
  <c r="D451" i="1"/>
  <c r="F451" i="1" s="1"/>
  <c r="T1127" i="1"/>
  <c r="G451" i="1" l="1"/>
  <c r="H535" i="1"/>
  <c r="A536" i="1"/>
  <c r="Q535" i="1"/>
  <c r="Y534" i="1"/>
  <c r="AA535" i="1"/>
  <c r="R534" i="1"/>
  <c r="S534" i="1" s="1"/>
  <c r="L451" i="1"/>
  <c r="O451" i="1" s="1"/>
  <c r="C415" i="1"/>
  <c r="P414" i="1"/>
  <c r="X414" i="1" s="1"/>
  <c r="B414" i="1" s="1"/>
  <c r="D452" i="1"/>
  <c r="F452" i="1" s="1"/>
  <c r="E453" i="1"/>
  <c r="U453" i="1"/>
  <c r="W453" i="1" s="1"/>
  <c r="I455" i="1"/>
  <c r="J454" i="1"/>
  <c r="K454" i="1" s="1"/>
  <c r="N454" i="1"/>
  <c r="M454" i="1"/>
  <c r="T1128" i="1"/>
  <c r="L452" i="1" l="1"/>
  <c r="O452" i="1" s="1"/>
  <c r="Y535" i="1"/>
  <c r="AA536" i="1"/>
  <c r="R535" i="1"/>
  <c r="S535" i="1" s="1"/>
  <c r="A537" i="1"/>
  <c r="H536" i="1"/>
  <c r="Q536" i="1"/>
  <c r="C416" i="1"/>
  <c r="P415" i="1"/>
  <c r="X415" i="1" s="1"/>
  <c r="B415" i="1" s="1"/>
  <c r="D453" i="1"/>
  <c r="F453" i="1" s="1"/>
  <c r="E454" i="1"/>
  <c r="U454" i="1"/>
  <c r="W454" i="1" s="1"/>
  <c r="N455" i="1"/>
  <c r="I456" i="1"/>
  <c r="J455" i="1"/>
  <c r="K455" i="1" s="1"/>
  <c r="E455" i="1" s="1"/>
  <c r="M455" i="1"/>
  <c r="G452" i="1"/>
  <c r="T1129" i="1"/>
  <c r="G453" i="1" l="1"/>
  <c r="L453" i="1"/>
  <c r="O453" i="1" s="1"/>
  <c r="AA537" i="1"/>
  <c r="Y536" i="1"/>
  <c r="R536" i="1"/>
  <c r="S536" i="1" s="1"/>
  <c r="Q537" i="1"/>
  <c r="A538" i="1"/>
  <c r="H537" i="1"/>
  <c r="C417" i="1"/>
  <c r="P416" i="1"/>
  <c r="X416" i="1" s="1"/>
  <c r="B416" i="1" s="1"/>
  <c r="I457" i="1"/>
  <c r="N456" i="1"/>
  <c r="J456" i="1"/>
  <c r="K456" i="1" s="1"/>
  <c r="M456" i="1"/>
  <c r="D454" i="1"/>
  <c r="F454" i="1" s="1"/>
  <c r="T1130" i="1"/>
  <c r="L454" i="1" l="1"/>
  <c r="O454" i="1" s="1"/>
  <c r="A539" i="1"/>
  <c r="Q538" i="1"/>
  <c r="H538" i="1"/>
  <c r="G454" i="1"/>
  <c r="AA538" i="1"/>
  <c r="R537" i="1"/>
  <c r="S537" i="1" s="1"/>
  <c r="Y537" i="1"/>
  <c r="C418" i="1"/>
  <c r="P417" i="1"/>
  <c r="X417" i="1" s="1"/>
  <c r="B417" i="1" s="1"/>
  <c r="E456" i="1"/>
  <c r="U456" i="1"/>
  <c r="W456" i="1" s="1"/>
  <c r="S454" i="1"/>
  <c r="I458" i="1"/>
  <c r="M457" i="1"/>
  <c r="N457" i="1"/>
  <c r="J457" i="1"/>
  <c r="K457" i="1" s="1"/>
  <c r="D455" i="1"/>
  <c r="T1131" i="1"/>
  <c r="AA539" i="1" l="1"/>
  <c r="R538" i="1"/>
  <c r="S538" i="1" s="1"/>
  <c r="Y538" i="1"/>
  <c r="A540" i="1"/>
  <c r="H539" i="1"/>
  <c r="Q539" i="1"/>
  <c r="C419" i="1"/>
  <c r="P418" i="1"/>
  <c r="X418" i="1" s="1"/>
  <c r="B418" i="1" s="1"/>
  <c r="I459" i="1"/>
  <c r="N458" i="1"/>
  <c r="M458" i="1"/>
  <c r="J458" i="1"/>
  <c r="K458" i="1" s="1"/>
  <c r="E457" i="1"/>
  <c r="U457" i="1"/>
  <c r="W457" i="1" s="1"/>
  <c r="F455" i="1"/>
  <c r="L455" i="1"/>
  <c r="O455" i="1" s="1"/>
  <c r="G455" i="1"/>
  <c r="D456" i="1"/>
  <c r="G456" i="1" s="1"/>
  <c r="T1132" i="1"/>
  <c r="L456" i="1" l="1"/>
  <c r="O456" i="1" s="1"/>
  <c r="AA540" i="1"/>
  <c r="Y539" i="1"/>
  <c r="R539" i="1"/>
  <c r="S539" i="1" s="1"/>
  <c r="H540" i="1"/>
  <c r="A541" i="1"/>
  <c r="Q540" i="1"/>
  <c r="C420" i="1"/>
  <c r="P419" i="1"/>
  <c r="X419" i="1" s="1"/>
  <c r="B419" i="1" s="1"/>
  <c r="D457" i="1"/>
  <c r="G457" i="1" s="1"/>
  <c r="E458" i="1"/>
  <c r="U458" i="1"/>
  <c r="W458" i="1" s="1"/>
  <c r="F456" i="1"/>
  <c r="M459" i="1"/>
  <c r="J459" i="1"/>
  <c r="K459" i="1" s="1"/>
  <c r="I460" i="1"/>
  <c r="N459" i="1"/>
  <c r="T1133" i="1"/>
  <c r="L457" i="1" l="1"/>
  <c r="O457" i="1" s="1"/>
  <c r="R540" i="1"/>
  <c r="S540" i="1" s="1"/>
  <c r="AA541" i="1"/>
  <c r="Y540" i="1"/>
  <c r="H541" i="1"/>
  <c r="Q541" i="1"/>
  <c r="A542" i="1"/>
  <c r="C421" i="1"/>
  <c r="P420" i="1"/>
  <c r="X420" i="1" s="1"/>
  <c r="B420" i="1" s="1"/>
  <c r="E459" i="1"/>
  <c r="U459" i="1"/>
  <c r="W459" i="1" s="1"/>
  <c r="D458" i="1"/>
  <c r="G458" i="1" s="1"/>
  <c r="N460" i="1"/>
  <c r="J460" i="1"/>
  <c r="K460" i="1" s="1"/>
  <c r="M460" i="1"/>
  <c r="I461" i="1"/>
  <c r="F457" i="1"/>
  <c r="T1134" i="1"/>
  <c r="L458" i="1" l="1"/>
  <c r="O458" i="1" s="1"/>
  <c r="F458" i="1"/>
  <c r="AA542" i="1"/>
  <c r="R541" i="1"/>
  <c r="S541" i="1" s="1"/>
  <c r="Y541" i="1"/>
  <c r="Q542" i="1"/>
  <c r="H542" i="1"/>
  <c r="A543" i="1"/>
  <c r="C422" i="1"/>
  <c r="P421" i="1"/>
  <c r="X421" i="1" s="1"/>
  <c r="B421" i="1" s="1"/>
  <c r="E460" i="1"/>
  <c r="U460" i="1"/>
  <c r="W460" i="1" s="1"/>
  <c r="I462" i="1"/>
  <c r="M461" i="1"/>
  <c r="J461" i="1"/>
  <c r="K461" i="1" s="1"/>
  <c r="N461" i="1"/>
  <c r="D459" i="1"/>
  <c r="T1135" i="1"/>
  <c r="F459" i="1" l="1"/>
  <c r="L459" i="1"/>
  <c r="O459" i="1" s="1"/>
  <c r="H543" i="1"/>
  <c r="Q543" i="1"/>
  <c r="A544" i="1"/>
  <c r="Y542" i="1"/>
  <c r="AA543" i="1"/>
  <c r="R542" i="1"/>
  <c r="S542" i="1" s="1"/>
  <c r="G459" i="1"/>
  <c r="C423" i="1"/>
  <c r="P422" i="1"/>
  <c r="X422" i="1" s="1"/>
  <c r="B422" i="1" s="1"/>
  <c r="N462" i="1"/>
  <c r="I463" i="1"/>
  <c r="M462" i="1"/>
  <c r="J462" i="1"/>
  <c r="K462" i="1" s="1"/>
  <c r="E461" i="1"/>
  <c r="U461" i="1"/>
  <c r="W461" i="1" s="1"/>
  <c r="D460" i="1"/>
  <c r="T1136" i="1"/>
  <c r="F460" i="1" l="1"/>
  <c r="A545" i="1"/>
  <c r="Q544" i="1"/>
  <c r="H544" i="1"/>
  <c r="Y543" i="1"/>
  <c r="R543" i="1"/>
  <c r="S543" i="1" s="1"/>
  <c r="AA544" i="1"/>
  <c r="G460" i="1"/>
  <c r="C424" i="1"/>
  <c r="P423" i="1"/>
  <c r="X423" i="1" s="1"/>
  <c r="B423" i="1" s="1"/>
  <c r="D461" i="1"/>
  <c r="N463" i="1"/>
  <c r="I464" i="1"/>
  <c r="M463" i="1"/>
  <c r="J463" i="1"/>
  <c r="K463" i="1" s="1"/>
  <c r="E462" i="1"/>
  <c r="U462" i="1"/>
  <c r="W462" i="1" s="1"/>
  <c r="L460" i="1"/>
  <c r="O460" i="1" s="1"/>
  <c r="T1137" i="1"/>
  <c r="F461" i="1" l="1"/>
  <c r="L461" i="1"/>
  <c r="O461" i="1" s="1"/>
  <c r="G461" i="1"/>
  <c r="AA545" i="1"/>
  <c r="R544" i="1"/>
  <c r="S544" i="1" s="1"/>
  <c r="Y544" i="1"/>
  <c r="A546" i="1"/>
  <c r="H545" i="1"/>
  <c r="Q545" i="1"/>
  <c r="C425" i="1"/>
  <c r="P424" i="1"/>
  <c r="X424" i="1" s="1"/>
  <c r="B424" i="1" s="1"/>
  <c r="J464" i="1"/>
  <c r="K464" i="1" s="1"/>
  <c r="M464" i="1"/>
  <c r="N464" i="1"/>
  <c r="I465" i="1"/>
  <c r="D462" i="1"/>
  <c r="E463" i="1"/>
  <c r="U463" i="1"/>
  <c r="W463" i="1" s="1"/>
  <c r="T1138" i="1"/>
  <c r="F462" i="1" l="1"/>
  <c r="G462" i="1"/>
  <c r="L462" i="1"/>
  <c r="O462" i="1" s="1"/>
  <c r="AA546" i="1"/>
  <c r="R545" i="1"/>
  <c r="S545" i="1" s="1"/>
  <c r="Y545" i="1"/>
  <c r="Q546" i="1"/>
  <c r="A547" i="1"/>
  <c r="H546" i="1"/>
  <c r="P425" i="1"/>
  <c r="X425" i="1" s="1"/>
  <c r="I466" i="1"/>
  <c r="M465" i="1"/>
  <c r="N465" i="1"/>
  <c r="J465" i="1"/>
  <c r="K465" i="1" s="1"/>
  <c r="D463" i="1"/>
  <c r="E464" i="1"/>
  <c r="U464" i="1"/>
  <c r="W464" i="1" s="1"/>
  <c r="T1139" i="1"/>
  <c r="F463" i="1" l="1"/>
  <c r="C426" i="1"/>
  <c r="P426" i="1" s="1"/>
  <c r="X426" i="1" s="1"/>
  <c r="B426" i="1" s="1"/>
  <c r="H547" i="1"/>
  <c r="Q547" i="1"/>
  <c r="A548" i="1"/>
  <c r="AA547" i="1"/>
  <c r="U547" i="1"/>
  <c r="W547" i="1" s="1"/>
  <c r="R546" i="1"/>
  <c r="B425" i="1"/>
  <c r="Y425" i="1"/>
  <c r="U465" i="1"/>
  <c r="W465" i="1" s="1"/>
  <c r="E465" i="1"/>
  <c r="M466" i="1"/>
  <c r="J466" i="1"/>
  <c r="K466" i="1" s="1"/>
  <c r="I467" i="1"/>
  <c r="N466" i="1"/>
  <c r="D464" i="1"/>
  <c r="G463" i="1"/>
  <c r="L463" i="1"/>
  <c r="O463" i="1" s="1"/>
  <c r="T1140" i="1"/>
  <c r="F464" i="1" l="1"/>
  <c r="C427" i="1"/>
  <c r="P427" i="1" s="1"/>
  <c r="X427" i="1" s="1"/>
  <c r="B427" i="1" s="1"/>
  <c r="G464" i="1"/>
  <c r="Q548" i="1"/>
  <c r="A549" i="1"/>
  <c r="H548" i="1"/>
  <c r="AA548" i="1"/>
  <c r="R547" i="1"/>
  <c r="S547" i="1" s="1"/>
  <c r="Y547" i="1"/>
  <c r="M467" i="1"/>
  <c r="I468" i="1"/>
  <c r="N467" i="1"/>
  <c r="J467" i="1"/>
  <c r="K467" i="1" s="1"/>
  <c r="E466" i="1"/>
  <c r="U466" i="1"/>
  <c r="W466" i="1" s="1"/>
  <c r="D465" i="1"/>
  <c r="L464" i="1"/>
  <c r="O464" i="1" s="1"/>
  <c r="T1141" i="1"/>
  <c r="F465" i="1" l="1"/>
  <c r="C428" i="1"/>
  <c r="P428" i="1" s="1"/>
  <c r="X428" i="1" s="1"/>
  <c r="B428" i="1" s="1"/>
  <c r="L465" i="1"/>
  <c r="O465" i="1" s="1"/>
  <c r="A550" i="1"/>
  <c r="Q549" i="1"/>
  <c r="H549" i="1"/>
  <c r="AA549" i="1"/>
  <c r="R548" i="1"/>
  <c r="S548" i="1" s="1"/>
  <c r="Y548" i="1"/>
  <c r="D466" i="1"/>
  <c r="E467" i="1"/>
  <c r="U467" i="1"/>
  <c r="W467" i="1" s="1"/>
  <c r="M468" i="1"/>
  <c r="I469" i="1"/>
  <c r="N468" i="1"/>
  <c r="J468" i="1"/>
  <c r="K468" i="1" s="1"/>
  <c r="G465" i="1"/>
  <c r="T1142" i="1"/>
  <c r="F466" i="1" l="1"/>
  <c r="C429" i="1"/>
  <c r="C430" i="1" s="1"/>
  <c r="G466" i="1"/>
  <c r="L466" i="1"/>
  <c r="O466" i="1" s="1"/>
  <c r="AA550" i="1"/>
  <c r="R549" i="1"/>
  <c r="S549" i="1" s="1"/>
  <c r="Y549" i="1"/>
  <c r="Q550" i="1"/>
  <c r="H550" i="1"/>
  <c r="A551" i="1"/>
  <c r="E468" i="1"/>
  <c r="U468" i="1"/>
  <c r="W468" i="1" s="1"/>
  <c r="D467" i="1"/>
  <c r="I470" i="1"/>
  <c r="N469" i="1"/>
  <c r="J469" i="1"/>
  <c r="K469" i="1" s="1"/>
  <c r="M469" i="1"/>
  <c r="T1143" i="1"/>
  <c r="F467" i="1" l="1"/>
  <c r="P429" i="1"/>
  <c r="X429" i="1" s="1"/>
  <c r="B429" i="1" s="1"/>
  <c r="L467" i="1"/>
  <c r="O467" i="1" s="1"/>
  <c r="H551" i="1"/>
  <c r="A552" i="1"/>
  <c r="Q551" i="1"/>
  <c r="R550" i="1"/>
  <c r="S550" i="1" s="1"/>
  <c r="AA551" i="1"/>
  <c r="Y550" i="1"/>
  <c r="C431" i="1"/>
  <c r="P430" i="1"/>
  <c r="X430" i="1" s="1"/>
  <c r="B430" i="1" s="1"/>
  <c r="G467" i="1"/>
  <c r="J470" i="1"/>
  <c r="K470" i="1" s="1"/>
  <c r="M470" i="1"/>
  <c r="N470" i="1"/>
  <c r="I471" i="1"/>
  <c r="U469" i="1"/>
  <c r="W469" i="1" s="1"/>
  <c r="E469" i="1"/>
  <c r="D468" i="1"/>
  <c r="F468" i="1" s="1"/>
  <c r="T1144" i="1"/>
  <c r="H552" i="1" l="1"/>
  <c r="A553" i="1"/>
  <c r="Q552" i="1"/>
  <c r="Y551" i="1"/>
  <c r="R551" i="1"/>
  <c r="S551" i="1" s="1"/>
  <c r="AA552" i="1"/>
  <c r="L468" i="1"/>
  <c r="O468" i="1" s="1"/>
  <c r="G468" i="1"/>
  <c r="C432" i="1"/>
  <c r="P431" i="1"/>
  <c r="X431" i="1" s="1"/>
  <c r="B431" i="1" s="1"/>
  <c r="D469" i="1"/>
  <c r="F469" i="1" s="1"/>
  <c r="I472" i="1"/>
  <c r="J471" i="1"/>
  <c r="K471" i="1" s="1"/>
  <c r="E470" i="1"/>
  <c r="U470" i="1"/>
  <c r="W470" i="1" s="1"/>
  <c r="T1145" i="1"/>
  <c r="L469" i="1" l="1"/>
  <c r="O469" i="1" s="1"/>
  <c r="G469" i="1"/>
  <c r="R552" i="1"/>
  <c r="S552" i="1" s="1"/>
  <c r="Y552" i="1"/>
  <c r="AA553" i="1"/>
  <c r="H553" i="1"/>
  <c r="Q553" i="1"/>
  <c r="A554" i="1"/>
  <c r="C433" i="1"/>
  <c r="P432" i="1"/>
  <c r="X432" i="1" s="1"/>
  <c r="B432" i="1" s="1"/>
  <c r="U471" i="1"/>
  <c r="W471" i="1" s="1"/>
  <c r="E471" i="1"/>
  <c r="J472" i="1"/>
  <c r="K472" i="1" s="1"/>
  <c r="I473" i="1"/>
  <c r="D470" i="1"/>
  <c r="F470" i="1" s="1"/>
  <c r="T1146" i="1"/>
  <c r="G470" i="1" l="1"/>
  <c r="Y553" i="1"/>
  <c r="AA554" i="1"/>
  <c r="R553" i="1"/>
  <c r="S553" i="1" s="1"/>
  <c r="A555" i="1"/>
  <c r="Q554" i="1"/>
  <c r="H554" i="1"/>
  <c r="C434" i="1"/>
  <c r="P433" i="1"/>
  <c r="X433" i="1" s="1"/>
  <c r="B433" i="1" s="1"/>
  <c r="E472" i="1"/>
  <c r="U472" i="1"/>
  <c r="W472" i="1" s="1"/>
  <c r="D471" i="1"/>
  <c r="F471" i="1" s="1"/>
  <c r="I474" i="1"/>
  <c r="J473" i="1"/>
  <c r="K473" i="1" s="1"/>
  <c r="L470" i="1"/>
  <c r="T1147" i="1"/>
  <c r="G471" i="1" l="1"/>
  <c r="AA555" i="1"/>
  <c r="Y554" i="1"/>
  <c r="R554" i="1"/>
  <c r="S554" i="1" s="1"/>
  <c r="H555" i="1"/>
  <c r="A556" i="1"/>
  <c r="Q555" i="1"/>
  <c r="C435" i="1"/>
  <c r="P434" i="1"/>
  <c r="X434" i="1" s="1"/>
  <c r="B434" i="1" s="1"/>
  <c r="E473" i="1"/>
  <c r="U473" i="1"/>
  <c r="W473" i="1" s="1"/>
  <c r="O470" i="1"/>
  <c r="M471" i="1"/>
  <c r="I475" i="1"/>
  <c r="J474" i="1"/>
  <c r="K474" i="1" s="1"/>
  <c r="L471" i="1"/>
  <c r="D472" i="1"/>
  <c r="F472" i="1" s="1"/>
  <c r="T1148" i="1"/>
  <c r="A557" i="1" l="1"/>
  <c r="Q556" i="1"/>
  <c r="H556" i="1"/>
  <c r="AA556" i="1"/>
  <c r="R555" i="1"/>
  <c r="S555" i="1" s="1"/>
  <c r="Y555" i="1"/>
  <c r="G472" i="1"/>
  <c r="L472" i="1"/>
  <c r="C436" i="1"/>
  <c r="P435" i="1"/>
  <c r="X435" i="1" s="1"/>
  <c r="B435" i="1" s="1"/>
  <c r="I476" i="1"/>
  <c r="J475" i="1"/>
  <c r="K475" i="1" s="1"/>
  <c r="E474" i="1"/>
  <c r="U474" i="1"/>
  <c r="W474" i="1" s="1"/>
  <c r="N471" i="1"/>
  <c r="N472" i="1" s="1"/>
  <c r="N473" i="1" s="1"/>
  <c r="N474" i="1" s="1"/>
  <c r="N475" i="1" s="1"/>
  <c r="M472" i="1"/>
  <c r="M473" i="1" s="1"/>
  <c r="M474" i="1" s="1"/>
  <c r="M475" i="1" s="1"/>
  <c r="D473" i="1"/>
  <c r="F473" i="1" s="1"/>
  <c r="T1149" i="1"/>
  <c r="N476" i="1" l="1"/>
  <c r="L473" i="1"/>
  <c r="O473" i="1" s="1"/>
  <c r="R556" i="1"/>
  <c r="S556" i="1" s="1"/>
  <c r="AA557" i="1"/>
  <c r="Y556" i="1"/>
  <c r="A558" i="1"/>
  <c r="Q557" i="1"/>
  <c r="H557" i="1"/>
  <c r="C437" i="1"/>
  <c r="P436" i="1"/>
  <c r="X436" i="1" s="1"/>
  <c r="B436" i="1" s="1"/>
  <c r="U475" i="1"/>
  <c r="W475" i="1" s="1"/>
  <c r="E475" i="1"/>
  <c r="D474" i="1"/>
  <c r="F474" i="1" s="1"/>
  <c r="O471" i="1"/>
  <c r="M476" i="1"/>
  <c r="I477" i="1"/>
  <c r="J476" i="1"/>
  <c r="K476" i="1" s="1"/>
  <c r="G473" i="1"/>
  <c r="O472" i="1"/>
  <c r="T1150" i="1"/>
  <c r="G474" i="1" l="1"/>
  <c r="L474" i="1"/>
  <c r="O474" i="1" s="1"/>
  <c r="A559" i="1"/>
  <c r="Q558" i="1"/>
  <c r="H558" i="1"/>
  <c r="AA558" i="1"/>
  <c r="R557" i="1"/>
  <c r="S557" i="1" s="1"/>
  <c r="Y557" i="1"/>
  <c r="C438" i="1"/>
  <c r="P437" i="1"/>
  <c r="X437" i="1" s="1"/>
  <c r="B437" i="1" s="1"/>
  <c r="I478" i="1"/>
  <c r="N477" i="1"/>
  <c r="M477" i="1"/>
  <c r="J477" i="1"/>
  <c r="K477" i="1" s="1"/>
  <c r="D475" i="1"/>
  <c r="F475" i="1" s="1"/>
  <c r="U476" i="1"/>
  <c r="W476" i="1" s="1"/>
  <c r="E476" i="1"/>
  <c r="T1151" i="1"/>
  <c r="L475" i="1" l="1"/>
  <c r="O475" i="1" s="1"/>
  <c r="Y558" i="1"/>
  <c r="R558" i="1"/>
  <c r="S558" i="1" s="1"/>
  <c r="AA559" i="1"/>
  <c r="H559" i="1"/>
  <c r="Q559" i="1"/>
  <c r="A560" i="1"/>
  <c r="C439" i="1"/>
  <c r="P438" i="1"/>
  <c r="X438" i="1" s="1"/>
  <c r="B438" i="1" s="1"/>
  <c r="J478" i="1"/>
  <c r="K478" i="1" s="1"/>
  <c r="N478" i="1"/>
  <c r="M478" i="1"/>
  <c r="I479" i="1"/>
  <c r="D476" i="1"/>
  <c r="F476" i="1" s="1"/>
  <c r="E477" i="1"/>
  <c r="U477" i="1"/>
  <c r="W477" i="1" s="1"/>
  <c r="G475" i="1"/>
  <c r="T1152" i="1"/>
  <c r="L476" i="1" l="1"/>
  <c r="O476" i="1" s="1"/>
  <c r="G476" i="1"/>
  <c r="Y559" i="1"/>
  <c r="R559" i="1"/>
  <c r="S559" i="1" s="1"/>
  <c r="AA560" i="1"/>
  <c r="H560" i="1"/>
  <c r="Q560" i="1"/>
  <c r="A561" i="1"/>
  <c r="C440" i="1"/>
  <c r="P439" i="1"/>
  <c r="X439" i="1" s="1"/>
  <c r="B439" i="1" s="1"/>
  <c r="D477" i="1"/>
  <c r="F477" i="1" s="1"/>
  <c r="J479" i="1"/>
  <c r="K479" i="1" s="1"/>
  <c r="N479" i="1"/>
  <c r="M479" i="1"/>
  <c r="I480" i="1"/>
  <c r="E478" i="1"/>
  <c r="U478" i="1"/>
  <c r="W478" i="1" s="1"/>
  <c r="T1153" i="1"/>
  <c r="L477" i="1" l="1"/>
  <c r="O477" i="1" s="1"/>
  <c r="G477" i="1"/>
  <c r="A562" i="1"/>
  <c r="Q561" i="1"/>
  <c r="H561" i="1"/>
  <c r="AA561" i="1"/>
  <c r="Y560" i="1"/>
  <c r="R560" i="1"/>
  <c r="S560" i="1" s="1"/>
  <c r="C441" i="1"/>
  <c r="P440" i="1"/>
  <c r="X440" i="1" s="1"/>
  <c r="B440" i="1" s="1"/>
  <c r="E479" i="1"/>
  <c r="U479" i="1"/>
  <c r="W479" i="1" s="1"/>
  <c r="D478" i="1"/>
  <c r="F478" i="1" s="1"/>
  <c r="I481" i="1"/>
  <c r="N480" i="1"/>
  <c r="J480" i="1"/>
  <c r="K480" i="1" s="1"/>
  <c r="M480" i="1"/>
  <c r="T1154" i="1"/>
  <c r="AA562" i="1" l="1"/>
  <c r="R561" i="1"/>
  <c r="S561" i="1" s="1"/>
  <c r="Y561" i="1"/>
  <c r="Q562" i="1"/>
  <c r="A563" i="1"/>
  <c r="H562" i="1"/>
  <c r="C442" i="1"/>
  <c r="P441" i="1"/>
  <c r="X441" i="1" s="1"/>
  <c r="B441" i="1" s="1"/>
  <c r="M481" i="1"/>
  <c r="I482" i="1"/>
  <c r="J481" i="1"/>
  <c r="K481" i="1" s="1"/>
  <c r="N481" i="1"/>
  <c r="L478" i="1"/>
  <c r="O478" i="1" s="1"/>
  <c r="G478" i="1"/>
  <c r="D479" i="1"/>
  <c r="F479" i="1" s="1"/>
  <c r="E480" i="1"/>
  <c r="U480" i="1"/>
  <c r="W480" i="1" s="1"/>
  <c r="T1155" i="1"/>
  <c r="AA563" i="1" l="1"/>
  <c r="R562" i="1"/>
  <c r="S562" i="1" s="1"/>
  <c r="Y562" i="1"/>
  <c r="G479" i="1"/>
  <c r="A564" i="1"/>
  <c r="H563" i="1"/>
  <c r="Q563" i="1"/>
  <c r="C443" i="1"/>
  <c r="P442" i="1"/>
  <c r="X442" i="1" s="1"/>
  <c r="B442" i="1" s="1"/>
  <c r="E481" i="1"/>
  <c r="U481" i="1"/>
  <c r="W481" i="1" s="1"/>
  <c r="L479" i="1"/>
  <c r="O479" i="1" s="1"/>
  <c r="N482" i="1"/>
  <c r="M482" i="1"/>
  <c r="J482" i="1"/>
  <c r="K482" i="1" s="1"/>
  <c r="I483" i="1"/>
  <c r="D480" i="1"/>
  <c r="F480" i="1" s="1"/>
  <c r="T1156" i="1"/>
  <c r="G480" i="1" l="1"/>
  <c r="AA564" i="1"/>
  <c r="Y563" i="1"/>
  <c r="R563" i="1"/>
  <c r="S563" i="1" s="1"/>
  <c r="A565" i="1"/>
  <c r="Q564" i="1"/>
  <c r="H564" i="1"/>
  <c r="C444" i="1"/>
  <c r="P443" i="1"/>
  <c r="X443" i="1" s="1"/>
  <c r="B443" i="1" s="1"/>
  <c r="U482" i="1"/>
  <c r="W482" i="1" s="1"/>
  <c r="E482" i="1"/>
  <c r="J483" i="1"/>
  <c r="K483" i="1" s="1"/>
  <c r="I484" i="1"/>
  <c r="M483" i="1"/>
  <c r="N483" i="1"/>
  <c r="L480" i="1"/>
  <c r="O480" i="1" s="1"/>
  <c r="D481" i="1"/>
  <c r="F481" i="1" s="1"/>
  <c r="T1157" i="1"/>
  <c r="G481" i="1" l="1"/>
  <c r="L481" i="1"/>
  <c r="O481" i="1" s="1"/>
  <c r="AA565" i="1"/>
  <c r="R564" i="1"/>
  <c r="S564" i="1" s="1"/>
  <c r="Y564" i="1"/>
  <c r="Q565" i="1"/>
  <c r="H565" i="1"/>
  <c r="A566" i="1"/>
  <c r="C445" i="1"/>
  <c r="P444" i="1"/>
  <c r="X444" i="1" s="1"/>
  <c r="B444" i="1" s="1"/>
  <c r="U483" i="1"/>
  <c r="W483" i="1" s="1"/>
  <c r="E483" i="1"/>
  <c r="I485" i="1"/>
  <c r="J484" i="1"/>
  <c r="K484" i="1" s="1"/>
  <c r="M484" i="1"/>
  <c r="N484" i="1"/>
  <c r="D482" i="1"/>
  <c r="F482" i="1" s="1"/>
  <c r="T1158" i="1"/>
  <c r="L482" i="1" l="1"/>
  <c r="O482" i="1" s="1"/>
  <c r="A567" i="1"/>
  <c r="H566" i="1"/>
  <c r="Q566" i="1"/>
  <c r="AA566" i="1"/>
  <c r="Y565" i="1"/>
  <c r="R565" i="1"/>
  <c r="S565" i="1" s="1"/>
  <c r="C446" i="1"/>
  <c r="P445" i="1"/>
  <c r="X445" i="1" s="1"/>
  <c r="B445" i="1" s="1"/>
  <c r="E484" i="1"/>
  <c r="U484" i="1"/>
  <c r="W484" i="1" s="1"/>
  <c r="D483" i="1"/>
  <c r="F483" i="1" s="1"/>
  <c r="M485" i="1"/>
  <c r="J485" i="1"/>
  <c r="K485" i="1" s="1"/>
  <c r="I486" i="1"/>
  <c r="N485" i="1"/>
  <c r="G482" i="1"/>
  <c r="T1159" i="1"/>
  <c r="L483" i="1" l="1"/>
  <c r="O483" i="1" s="1"/>
  <c r="Y566" i="1"/>
  <c r="AA567" i="1"/>
  <c r="R566" i="1"/>
  <c r="S566" i="1" s="1"/>
  <c r="H567" i="1"/>
  <c r="Q567" i="1"/>
  <c r="A568" i="1"/>
  <c r="C447" i="1"/>
  <c r="P446" i="1"/>
  <c r="X446" i="1" s="1"/>
  <c r="B446" i="1" s="1"/>
  <c r="G483" i="1"/>
  <c r="N486" i="1"/>
  <c r="M486" i="1"/>
  <c r="J486" i="1"/>
  <c r="K486" i="1" s="1"/>
  <c r="I487" i="1"/>
  <c r="E485" i="1"/>
  <c r="U485" i="1"/>
  <c r="W485" i="1" s="1"/>
  <c r="D484" i="1"/>
  <c r="F484" i="1" s="1"/>
  <c r="T1160" i="1"/>
  <c r="E486" i="1" l="1"/>
  <c r="A569" i="1"/>
  <c r="Q568" i="1"/>
  <c r="H568" i="1"/>
  <c r="Y567" i="1"/>
  <c r="R567" i="1"/>
  <c r="S567" i="1" s="1"/>
  <c r="AA568" i="1"/>
  <c r="C448" i="1"/>
  <c r="P447" i="1"/>
  <c r="X447" i="1" s="1"/>
  <c r="B447" i="1" s="1"/>
  <c r="D485" i="1"/>
  <c r="F485" i="1" s="1"/>
  <c r="M487" i="1"/>
  <c r="I488" i="1"/>
  <c r="J487" i="1"/>
  <c r="K487" i="1" s="1"/>
  <c r="N487" i="1"/>
  <c r="L484" i="1"/>
  <c r="O484" i="1" s="1"/>
  <c r="G484" i="1"/>
  <c r="T1161" i="1"/>
  <c r="L485" i="1" l="1"/>
  <c r="O485" i="1" s="1"/>
  <c r="G485" i="1"/>
  <c r="AA569" i="1"/>
  <c r="Y568" i="1"/>
  <c r="R568" i="1"/>
  <c r="S568" i="1" s="1"/>
  <c r="Q569" i="1"/>
  <c r="H569" i="1"/>
  <c r="A570" i="1"/>
  <c r="C449" i="1"/>
  <c r="P448" i="1"/>
  <c r="X448" i="1" s="1"/>
  <c r="B448" i="1" s="1"/>
  <c r="N488" i="1"/>
  <c r="I489" i="1"/>
  <c r="M488" i="1"/>
  <c r="J488" i="1"/>
  <c r="K488" i="1" s="1"/>
  <c r="U487" i="1"/>
  <c r="W487" i="1" s="1"/>
  <c r="E487" i="1"/>
  <c r="S485" i="1"/>
  <c r="D486" i="1"/>
  <c r="T1162" i="1"/>
  <c r="H570" i="1" l="1"/>
  <c r="Q570" i="1"/>
  <c r="A571" i="1"/>
  <c r="R569" i="1"/>
  <c r="S569" i="1" s="1"/>
  <c r="Y569" i="1"/>
  <c r="AA570" i="1"/>
  <c r="C450" i="1"/>
  <c r="P449" i="1"/>
  <c r="X449" i="1" s="1"/>
  <c r="B449" i="1" s="1"/>
  <c r="D487" i="1"/>
  <c r="L487" i="1" s="1"/>
  <c r="O487" i="1" s="1"/>
  <c r="F486" i="1"/>
  <c r="L486" i="1"/>
  <c r="O486" i="1" s="1"/>
  <c r="G486" i="1"/>
  <c r="J489" i="1"/>
  <c r="K489" i="1" s="1"/>
  <c r="N489" i="1"/>
  <c r="I490" i="1"/>
  <c r="M489" i="1"/>
  <c r="U488" i="1"/>
  <c r="W488" i="1" s="1"/>
  <c r="E488" i="1"/>
  <c r="T1163" i="1"/>
  <c r="G487" i="1" l="1"/>
  <c r="H571" i="1"/>
  <c r="Q571" i="1"/>
  <c r="A572" i="1"/>
  <c r="Y570" i="1"/>
  <c r="AA571" i="1"/>
  <c r="R570" i="1"/>
  <c r="S570" i="1" s="1"/>
  <c r="C451" i="1"/>
  <c r="P450" i="1"/>
  <c r="X450" i="1" s="1"/>
  <c r="B450" i="1" s="1"/>
  <c r="U489" i="1"/>
  <c r="W489" i="1" s="1"/>
  <c r="E489" i="1"/>
  <c r="D488" i="1"/>
  <c r="L488" i="1" s="1"/>
  <c r="O488" i="1" s="1"/>
  <c r="J490" i="1"/>
  <c r="K490" i="1" s="1"/>
  <c r="N490" i="1"/>
  <c r="I491" i="1"/>
  <c r="M490" i="1"/>
  <c r="F487" i="1"/>
  <c r="T1164" i="1"/>
  <c r="G488" i="1" l="1"/>
  <c r="H572" i="1"/>
  <c r="Q572" i="1"/>
  <c r="A573" i="1"/>
  <c r="Y571" i="1"/>
  <c r="AA572" i="1"/>
  <c r="R571" i="1"/>
  <c r="S571" i="1" s="1"/>
  <c r="C452" i="1"/>
  <c r="P451" i="1"/>
  <c r="X451" i="1" s="1"/>
  <c r="B451" i="1" s="1"/>
  <c r="I492" i="1"/>
  <c r="J491" i="1"/>
  <c r="K491" i="1" s="1"/>
  <c r="N491" i="1"/>
  <c r="M491" i="1"/>
  <c r="E490" i="1"/>
  <c r="U490" i="1"/>
  <c r="W490" i="1" s="1"/>
  <c r="D489" i="1"/>
  <c r="F488" i="1"/>
  <c r="T1165" i="1"/>
  <c r="F489" i="1" l="1"/>
  <c r="H573" i="1"/>
  <c r="A574" i="1"/>
  <c r="Q573" i="1"/>
  <c r="R572" i="1"/>
  <c r="S572" i="1" s="1"/>
  <c r="AA573" i="1"/>
  <c r="Y572" i="1"/>
  <c r="C453" i="1"/>
  <c r="P452" i="1"/>
  <c r="X452" i="1" s="1"/>
  <c r="B452" i="1" s="1"/>
  <c r="D490" i="1"/>
  <c r="L489" i="1"/>
  <c r="O489" i="1" s="1"/>
  <c r="I493" i="1"/>
  <c r="J492" i="1"/>
  <c r="K492" i="1" s="1"/>
  <c r="N492" i="1"/>
  <c r="M492" i="1"/>
  <c r="E491" i="1"/>
  <c r="U491" i="1"/>
  <c r="W491" i="1" s="1"/>
  <c r="G489" i="1"/>
  <c r="T1166" i="1"/>
  <c r="F490" i="1" l="1"/>
  <c r="L490" i="1"/>
  <c r="O490" i="1" s="1"/>
  <c r="G490" i="1"/>
  <c r="R573" i="1"/>
  <c r="S573" i="1" s="1"/>
  <c r="Y573" i="1"/>
  <c r="AA574" i="1"/>
  <c r="A575" i="1"/>
  <c r="Q574" i="1"/>
  <c r="H574" i="1"/>
  <c r="C454" i="1"/>
  <c r="P453" i="1"/>
  <c r="X453" i="1" s="1"/>
  <c r="B453" i="1" s="1"/>
  <c r="E492" i="1"/>
  <c r="U492" i="1"/>
  <c r="W492" i="1" s="1"/>
  <c r="I494" i="1"/>
  <c r="M493" i="1"/>
  <c r="J493" i="1"/>
  <c r="K493" i="1" s="1"/>
  <c r="N493" i="1"/>
  <c r="D491" i="1"/>
  <c r="T1167" i="1"/>
  <c r="F491" i="1" l="1"/>
  <c r="R574" i="1"/>
  <c r="S574" i="1" s="1"/>
  <c r="Y574" i="1"/>
  <c r="AA575" i="1"/>
  <c r="Q575" i="1"/>
  <c r="H575" i="1"/>
  <c r="A576" i="1"/>
  <c r="P454" i="1"/>
  <c r="X454" i="1" s="1"/>
  <c r="U493" i="1"/>
  <c r="W493" i="1" s="1"/>
  <c r="E493" i="1"/>
  <c r="G491" i="1"/>
  <c r="I495" i="1"/>
  <c r="J494" i="1"/>
  <c r="K494" i="1" s="1"/>
  <c r="N494" i="1"/>
  <c r="M494" i="1"/>
  <c r="L491" i="1"/>
  <c r="O491" i="1" s="1"/>
  <c r="D492" i="1"/>
  <c r="F492" i="1" s="1"/>
  <c r="T1168" i="1"/>
  <c r="C455" i="1" l="1"/>
  <c r="P455" i="1" s="1"/>
  <c r="X455" i="1" s="1"/>
  <c r="B455" i="1" s="1"/>
  <c r="G492" i="1"/>
  <c r="A577" i="1"/>
  <c r="Q576" i="1"/>
  <c r="H576" i="1"/>
  <c r="Y575" i="1"/>
  <c r="R575" i="1"/>
  <c r="S575" i="1" s="1"/>
  <c r="AA576" i="1"/>
  <c r="B454" i="1"/>
  <c r="Y454" i="1"/>
  <c r="U494" i="1"/>
  <c r="W494" i="1" s="1"/>
  <c r="E494" i="1"/>
  <c r="M495" i="1"/>
  <c r="N495" i="1"/>
  <c r="I496" i="1"/>
  <c r="J495" i="1"/>
  <c r="K495" i="1" s="1"/>
  <c r="L492" i="1"/>
  <c r="O492" i="1" s="1"/>
  <c r="D493" i="1"/>
  <c r="F493" i="1" s="1"/>
  <c r="T1169" i="1"/>
  <c r="C456" i="1" l="1"/>
  <c r="C457" i="1" s="1"/>
  <c r="G493" i="1"/>
  <c r="L493" i="1"/>
  <c r="O493" i="1" s="1"/>
  <c r="AA577" i="1"/>
  <c r="R576" i="1"/>
  <c r="U577" i="1"/>
  <c r="W577" i="1" s="1"/>
  <c r="A578" i="1"/>
  <c r="H577" i="1"/>
  <c r="Q577" i="1"/>
  <c r="E495" i="1"/>
  <c r="U495" i="1"/>
  <c r="W495" i="1" s="1"/>
  <c r="M496" i="1"/>
  <c r="I497" i="1"/>
  <c r="J496" i="1"/>
  <c r="K496" i="1" s="1"/>
  <c r="N496" i="1"/>
  <c r="D494" i="1"/>
  <c r="F494" i="1" s="1"/>
  <c r="T1170" i="1"/>
  <c r="P456" i="1" l="1"/>
  <c r="X456" i="1" s="1"/>
  <c r="B456" i="1" s="1"/>
  <c r="G494" i="1"/>
  <c r="Y577" i="1"/>
  <c r="AA578" i="1"/>
  <c r="R577" i="1"/>
  <c r="S577" i="1" s="1"/>
  <c r="A579" i="1"/>
  <c r="Q578" i="1"/>
  <c r="H578" i="1"/>
  <c r="L494" i="1"/>
  <c r="O494" i="1" s="1"/>
  <c r="C458" i="1"/>
  <c r="P457" i="1"/>
  <c r="X457" i="1" s="1"/>
  <c r="B457" i="1" s="1"/>
  <c r="U496" i="1"/>
  <c r="W496" i="1" s="1"/>
  <c r="E496" i="1"/>
  <c r="I498" i="1"/>
  <c r="M497" i="1"/>
  <c r="J497" i="1"/>
  <c r="K497" i="1" s="1"/>
  <c r="N497" i="1"/>
  <c r="D495" i="1"/>
  <c r="F495" i="1" s="1"/>
  <c r="T1171" i="1"/>
  <c r="R578" i="1" l="1"/>
  <c r="S578" i="1" s="1"/>
  <c r="Y578" i="1"/>
  <c r="AA579" i="1"/>
  <c r="A580" i="1"/>
  <c r="H579" i="1"/>
  <c r="Q579" i="1"/>
  <c r="G495" i="1"/>
  <c r="L495" i="1"/>
  <c r="O495" i="1" s="1"/>
  <c r="C459" i="1"/>
  <c r="P458" i="1"/>
  <c r="X458" i="1" s="1"/>
  <c r="B458" i="1" s="1"/>
  <c r="E497" i="1"/>
  <c r="U497" i="1"/>
  <c r="W497" i="1" s="1"/>
  <c r="J498" i="1"/>
  <c r="K498" i="1" s="1"/>
  <c r="M498" i="1"/>
  <c r="N498" i="1"/>
  <c r="I499" i="1"/>
  <c r="D496" i="1"/>
  <c r="F496" i="1" s="1"/>
  <c r="T1172" i="1"/>
  <c r="G496" i="1" l="1"/>
  <c r="AA580" i="1"/>
  <c r="Y579" i="1"/>
  <c r="R579" i="1"/>
  <c r="S579" i="1" s="1"/>
  <c r="Q580" i="1"/>
  <c r="A581" i="1"/>
  <c r="H580" i="1"/>
  <c r="C460" i="1"/>
  <c r="P459" i="1"/>
  <c r="X459" i="1" s="1"/>
  <c r="B459" i="1" s="1"/>
  <c r="L496" i="1"/>
  <c r="O496" i="1" s="1"/>
  <c r="E498" i="1"/>
  <c r="U498" i="1"/>
  <c r="W498" i="1" s="1"/>
  <c r="D497" i="1"/>
  <c r="F497" i="1" s="1"/>
  <c r="J499" i="1"/>
  <c r="K499" i="1" s="1"/>
  <c r="M499" i="1"/>
  <c r="N499" i="1"/>
  <c r="I500" i="1"/>
  <c r="T1173" i="1"/>
  <c r="G497" i="1" l="1"/>
  <c r="Q581" i="1"/>
  <c r="H581" i="1"/>
  <c r="A582" i="1"/>
  <c r="AA581" i="1"/>
  <c r="R580" i="1"/>
  <c r="S580" i="1" s="1"/>
  <c r="Y580" i="1"/>
  <c r="C461" i="1"/>
  <c r="P460" i="1"/>
  <c r="X460" i="1" s="1"/>
  <c r="B460" i="1" s="1"/>
  <c r="J500" i="1"/>
  <c r="K500" i="1" s="1"/>
  <c r="N500" i="1"/>
  <c r="M500" i="1"/>
  <c r="I501" i="1"/>
  <c r="D498" i="1"/>
  <c r="F498" i="1" s="1"/>
  <c r="E499" i="1"/>
  <c r="U499" i="1"/>
  <c r="W499" i="1" s="1"/>
  <c r="L497" i="1"/>
  <c r="O497" i="1" s="1"/>
  <c r="T1174" i="1"/>
  <c r="L498" i="1" l="1"/>
  <c r="O498" i="1" s="1"/>
  <c r="G498" i="1"/>
  <c r="A583" i="1"/>
  <c r="Q582" i="1"/>
  <c r="H582" i="1"/>
  <c r="R581" i="1"/>
  <c r="S581" i="1" s="1"/>
  <c r="Y581" i="1"/>
  <c r="AA582" i="1"/>
  <c r="C462" i="1"/>
  <c r="P461" i="1"/>
  <c r="D499" i="1"/>
  <c r="F499" i="1" s="1"/>
  <c r="E500" i="1"/>
  <c r="U500" i="1"/>
  <c r="W500" i="1" s="1"/>
  <c r="I502" i="1"/>
  <c r="J501" i="1"/>
  <c r="K501" i="1" s="1"/>
  <c r="N501" i="1"/>
  <c r="M501" i="1"/>
  <c r="T1175" i="1"/>
  <c r="G499" i="1" l="1"/>
  <c r="L499" i="1"/>
  <c r="O499" i="1" s="1"/>
  <c r="AA583" i="1"/>
  <c r="Y582" i="1"/>
  <c r="R582" i="1"/>
  <c r="S582" i="1" s="1"/>
  <c r="Q583" i="1"/>
  <c r="H583" i="1"/>
  <c r="A584" i="1"/>
  <c r="X461" i="1"/>
  <c r="C463" i="1"/>
  <c r="P462" i="1"/>
  <c r="X462" i="1" s="1"/>
  <c r="B462" i="1" s="1"/>
  <c r="U501" i="1"/>
  <c r="W501" i="1" s="1"/>
  <c r="E501" i="1"/>
  <c r="J502" i="1"/>
  <c r="K502" i="1" s="1"/>
  <c r="N502" i="1"/>
  <c r="M502" i="1"/>
  <c r="I503" i="1"/>
  <c r="D500" i="1"/>
  <c r="F500" i="1" s="1"/>
  <c r="T1176" i="1"/>
  <c r="A585" i="1" l="1"/>
  <c r="Q584" i="1"/>
  <c r="H584" i="1"/>
  <c r="L500" i="1"/>
  <c r="O500" i="1" s="1"/>
  <c r="R583" i="1"/>
  <c r="S583" i="1" s="1"/>
  <c r="Y583" i="1"/>
  <c r="AA584" i="1"/>
  <c r="G500" i="1"/>
  <c r="B461" i="1"/>
  <c r="C464" i="1"/>
  <c r="P463" i="1"/>
  <c r="X463" i="1" s="1"/>
  <c r="B463" i="1" s="1"/>
  <c r="J503" i="1"/>
  <c r="K503" i="1" s="1"/>
  <c r="I504" i="1"/>
  <c r="U502" i="1"/>
  <c r="W502" i="1" s="1"/>
  <c r="E502" i="1"/>
  <c r="D501" i="1"/>
  <c r="F501" i="1" s="1"/>
  <c r="T1177" i="1"/>
  <c r="L501" i="1" l="1"/>
  <c r="O501" i="1" s="1"/>
  <c r="R584" i="1"/>
  <c r="S584" i="1" s="1"/>
  <c r="AA585" i="1"/>
  <c r="Y584" i="1"/>
  <c r="G501" i="1"/>
  <c r="H585" i="1"/>
  <c r="Q585" i="1"/>
  <c r="A586" i="1"/>
  <c r="C465" i="1"/>
  <c r="P464" i="1"/>
  <c r="X464" i="1" s="1"/>
  <c r="B464" i="1" s="1"/>
  <c r="D502" i="1"/>
  <c r="F502" i="1" s="1"/>
  <c r="J504" i="1"/>
  <c r="K504" i="1" s="1"/>
  <c r="I505" i="1"/>
  <c r="E503" i="1"/>
  <c r="U503" i="1"/>
  <c r="W503" i="1" s="1"/>
  <c r="T1178" i="1"/>
  <c r="G502" i="1" l="1"/>
  <c r="A587" i="1"/>
  <c r="Q586" i="1"/>
  <c r="H586" i="1"/>
  <c r="AA586" i="1"/>
  <c r="Y585" i="1"/>
  <c r="R585" i="1"/>
  <c r="S585" i="1" s="1"/>
  <c r="C466" i="1"/>
  <c r="P465" i="1"/>
  <c r="X465" i="1" s="1"/>
  <c r="B465" i="1" s="1"/>
  <c r="E504" i="1"/>
  <c r="U504" i="1"/>
  <c r="W504" i="1" s="1"/>
  <c r="L502" i="1"/>
  <c r="D503" i="1"/>
  <c r="F503" i="1" s="1"/>
  <c r="J505" i="1"/>
  <c r="K505" i="1" s="1"/>
  <c r="I506" i="1"/>
  <c r="T1179" i="1"/>
  <c r="L503" i="1" l="1"/>
  <c r="AA587" i="1"/>
  <c r="Y586" i="1"/>
  <c r="R586" i="1"/>
  <c r="S586" i="1" s="1"/>
  <c r="A588" i="1"/>
  <c r="H587" i="1"/>
  <c r="Q587" i="1"/>
  <c r="C467" i="1"/>
  <c r="P466" i="1"/>
  <c r="X466" i="1" s="1"/>
  <c r="B466" i="1" s="1"/>
  <c r="G503" i="1"/>
  <c r="O502" i="1"/>
  <c r="M503" i="1"/>
  <c r="E505" i="1"/>
  <c r="U505" i="1"/>
  <c r="W505" i="1" s="1"/>
  <c r="J506" i="1"/>
  <c r="K506" i="1" s="1"/>
  <c r="I507" i="1"/>
  <c r="D504" i="1"/>
  <c r="F504" i="1" s="1"/>
  <c r="T1180" i="1"/>
  <c r="AA588" i="1" l="1"/>
  <c r="Y587" i="1"/>
  <c r="R587" i="1"/>
  <c r="S587" i="1" s="1"/>
  <c r="A589" i="1"/>
  <c r="Q588" i="1"/>
  <c r="H588" i="1"/>
  <c r="G504" i="1"/>
  <c r="L504" i="1"/>
  <c r="C468" i="1"/>
  <c r="P467" i="1"/>
  <c r="X467" i="1" s="1"/>
  <c r="B467" i="1" s="1"/>
  <c r="N503" i="1"/>
  <c r="M504" i="1"/>
  <c r="M505" i="1" s="1"/>
  <c r="M506" i="1" s="1"/>
  <c r="M507" i="1" s="1"/>
  <c r="E506" i="1"/>
  <c r="U506" i="1"/>
  <c r="W506" i="1" s="1"/>
  <c r="D505" i="1"/>
  <c r="F505" i="1" s="1"/>
  <c r="I508" i="1"/>
  <c r="J507" i="1"/>
  <c r="K507" i="1" s="1"/>
  <c r="T1181" i="1"/>
  <c r="L505" i="1" l="1"/>
  <c r="Q589" i="1"/>
  <c r="A590" i="1"/>
  <c r="H589" i="1"/>
  <c r="R588" i="1"/>
  <c r="S588" i="1" s="1"/>
  <c r="Y588" i="1"/>
  <c r="AA589" i="1"/>
  <c r="G505" i="1"/>
  <c r="C469" i="1"/>
  <c r="P468" i="1"/>
  <c r="X468" i="1" s="1"/>
  <c r="B468" i="1" s="1"/>
  <c r="M508" i="1"/>
  <c r="J508" i="1"/>
  <c r="K508" i="1" s="1"/>
  <c r="I509" i="1"/>
  <c r="U507" i="1"/>
  <c r="W507" i="1" s="1"/>
  <c r="E507" i="1"/>
  <c r="D506" i="1"/>
  <c r="F506" i="1" s="1"/>
  <c r="N504" i="1"/>
  <c r="O503" i="1"/>
  <c r="T1182" i="1"/>
  <c r="G506" i="1" l="1"/>
  <c r="Q590" i="1"/>
  <c r="H590" i="1"/>
  <c r="A591" i="1"/>
  <c r="L506" i="1"/>
  <c r="AA590" i="1"/>
  <c r="R589" i="1"/>
  <c r="S589" i="1" s="1"/>
  <c r="Y589" i="1"/>
  <c r="C470" i="1"/>
  <c r="P469" i="1"/>
  <c r="X469" i="1" s="1"/>
  <c r="B469" i="1" s="1"/>
  <c r="M509" i="1"/>
  <c r="I510" i="1"/>
  <c r="J509" i="1"/>
  <c r="K509" i="1" s="1"/>
  <c r="U508" i="1"/>
  <c r="W508" i="1" s="1"/>
  <c r="E508" i="1"/>
  <c r="D507" i="1"/>
  <c r="F507" i="1" s="1"/>
  <c r="N505" i="1"/>
  <c r="O504" i="1"/>
  <c r="T1183" i="1"/>
  <c r="L507" i="1" l="1"/>
  <c r="H591" i="1"/>
  <c r="A592" i="1"/>
  <c r="Q591" i="1"/>
  <c r="AA591" i="1"/>
  <c r="R590" i="1"/>
  <c r="S590" i="1" s="1"/>
  <c r="Y590" i="1"/>
  <c r="C471" i="1"/>
  <c r="P470" i="1"/>
  <c r="X470" i="1" s="1"/>
  <c r="B470" i="1" s="1"/>
  <c r="D508" i="1"/>
  <c r="F508" i="1" s="1"/>
  <c r="N506" i="1"/>
  <c r="O505" i="1"/>
  <c r="I511" i="1"/>
  <c r="M510" i="1"/>
  <c r="J510" i="1"/>
  <c r="K510" i="1" s="1"/>
  <c r="E509" i="1"/>
  <c r="U509" i="1"/>
  <c r="W509" i="1" s="1"/>
  <c r="G507" i="1"/>
  <c r="T1184" i="1"/>
  <c r="L508" i="1" l="1"/>
  <c r="Y591" i="1"/>
  <c r="R591" i="1"/>
  <c r="S591" i="1" s="1"/>
  <c r="AA592" i="1"/>
  <c r="A593" i="1"/>
  <c r="Q592" i="1"/>
  <c r="H592" i="1"/>
  <c r="C472" i="1"/>
  <c r="P471" i="1"/>
  <c r="X471" i="1" s="1"/>
  <c r="B471" i="1" s="1"/>
  <c r="I512" i="1"/>
  <c r="M511" i="1"/>
  <c r="J511" i="1"/>
  <c r="K511" i="1" s="1"/>
  <c r="N507" i="1"/>
  <c r="O506" i="1"/>
  <c r="D509" i="1"/>
  <c r="F509" i="1" s="1"/>
  <c r="E510" i="1"/>
  <c r="U510" i="1"/>
  <c r="W510" i="1" s="1"/>
  <c r="G508" i="1"/>
  <c r="T1185" i="1"/>
  <c r="R592" i="1" l="1"/>
  <c r="S592" i="1" s="1"/>
  <c r="AA593" i="1"/>
  <c r="Y592" i="1"/>
  <c r="A594" i="1"/>
  <c r="Q593" i="1"/>
  <c r="H593" i="1"/>
  <c r="H594" i="1" s="1"/>
  <c r="C473" i="1"/>
  <c r="P472" i="1"/>
  <c r="X472" i="1" s="1"/>
  <c r="B472" i="1" s="1"/>
  <c r="N508" i="1"/>
  <c r="O507" i="1"/>
  <c r="D510" i="1"/>
  <c r="F510" i="1" s="1"/>
  <c r="L509" i="1"/>
  <c r="E511" i="1"/>
  <c r="U511" i="1"/>
  <c r="W511" i="1" s="1"/>
  <c r="G509" i="1"/>
  <c r="J512" i="1"/>
  <c r="K512" i="1" s="1"/>
  <c r="I513" i="1"/>
  <c r="M512" i="1"/>
  <c r="T1186" i="1"/>
  <c r="L510" i="1" l="1"/>
  <c r="G510" i="1"/>
  <c r="AA594" i="1"/>
  <c r="Y593" i="1"/>
  <c r="R593" i="1"/>
  <c r="S593" i="1" s="1"/>
  <c r="A595" i="1"/>
  <c r="Q594" i="1"/>
  <c r="C474" i="1"/>
  <c r="P473" i="1"/>
  <c r="X473" i="1" s="1"/>
  <c r="B473" i="1" s="1"/>
  <c r="J513" i="1"/>
  <c r="K513" i="1" s="1"/>
  <c r="M513" i="1"/>
  <c r="I514" i="1"/>
  <c r="E512" i="1"/>
  <c r="U512" i="1"/>
  <c r="W512" i="1" s="1"/>
  <c r="D511" i="1"/>
  <c r="F511" i="1" s="1"/>
  <c r="N509" i="1"/>
  <c r="N510" i="1" s="1"/>
  <c r="N511" i="1" s="1"/>
  <c r="N512" i="1" s="1"/>
  <c r="N513" i="1" s="1"/>
  <c r="O508" i="1"/>
  <c r="T1187" i="1"/>
  <c r="G511" i="1" l="1"/>
  <c r="R594" i="1"/>
  <c r="S594" i="1" s="1"/>
  <c r="Y594" i="1"/>
  <c r="A596" i="1"/>
  <c r="Q595" i="1"/>
  <c r="AA595" i="1"/>
  <c r="H595" i="1"/>
  <c r="H596" i="1" s="1"/>
  <c r="C475" i="1"/>
  <c r="P474" i="1"/>
  <c r="X474" i="1" s="1"/>
  <c r="B474" i="1" s="1"/>
  <c r="O509" i="1"/>
  <c r="D512" i="1"/>
  <c r="F512" i="1" s="1"/>
  <c r="I515" i="1"/>
  <c r="J514" i="1"/>
  <c r="K514" i="1" s="1"/>
  <c r="M514" i="1"/>
  <c r="N514" i="1"/>
  <c r="O510" i="1"/>
  <c r="L511" i="1"/>
  <c r="O511" i="1" s="1"/>
  <c r="E513" i="1"/>
  <c r="U513" i="1"/>
  <c r="W513" i="1" s="1"/>
  <c r="T1188" i="1"/>
  <c r="AA596" i="1" l="1"/>
  <c r="A597" i="1"/>
  <c r="Q596" i="1"/>
  <c r="R595" i="1"/>
  <c r="S595" i="1" s="1"/>
  <c r="Y595" i="1"/>
  <c r="C476" i="1"/>
  <c r="P475" i="1"/>
  <c r="X475" i="1" s="1"/>
  <c r="B475" i="1" s="1"/>
  <c r="L512" i="1"/>
  <c r="O512" i="1" s="1"/>
  <c r="G512" i="1"/>
  <c r="U514" i="1"/>
  <c r="W514" i="1" s="1"/>
  <c r="E514" i="1"/>
  <c r="N515" i="1"/>
  <c r="I516" i="1"/>
  <c r="J515" i="1"/>
  <c r="K515" i="1" s="1"/>
  <c r="M515" i="1"/>
  <c r="D513" i="1"/>
  <c r="F513" i="1" s="1"/>
  <c r="T1189" i="1"/>
  <c r="AA597" i="1" l="1"/>
  <c r="G513" i="1"/>
  <c r="L513" i="1"/>
  <c r="O513" i="1" s="1"/>
  <c r="Y596" i="1"/>
  <c r="R596" i="1"/>
  <c r="S596" i="1" s="1"/>
  <c r="A598" i="1"/>
  <c r="AA598" i="1"/>
  <c r="H597" i="1"/>
  <c r="H598" i="1" s="1"/>
  <c r="C477" i="1"/>
  <c r="P476" i="1"/>
  <c r="X476" i="1" s="1"/>
  <c r="B476" i="1" s="1"/>
  <c r="D514" i="1"/>
  <c r="F514" i="1" s="1"/>
  <c r="M516" i="1"/>
  <c r="I517" i="1"/>
  <c r="J516" i="1"/>
  <c r="K516" i="1" s="1"/>
  <c r="N516" i="1"/>
  <c r="U515" i="1"/>
  <c r="W515" i="1" s="1"/>
  <c r="E515" i="1"/>
  <c r="T1190" i="1"/>
  <c r="L514" i="1" l="1"/>
  <c r="O514" i="1" s="1"/>
  <c r="R597" i="1"/>
  <c r="S597" i="1" s="1"/>
  <c r="A599" i="1"/>
  <c r="Q598" i="1"/>
  <c r="C478" i="1"/>
  <c r="P477" i="1"/>
  <c r="X477" i="1" s="1"/>
  <c r="B477" i="1" s="1"/>
  <c r="M517" i="1"/>
  <c r="I518" i="1"/>
  <c r="N517" i="1"/>
  <c r="J517" i="1"/>
  <c r="K517" i="1" s="1"/>
  <c r="D515" i="1"/>
  <c r="F515" i="1" s="1"/>
  <c r="U516" i="1"/>
  <c r="W516" i="1" s="1"/>
  <c r="E516" i="1"/>
  <c r="G514" i="1"/>
  <c r="T1191" i="1"/>
  <c r="G515" i="1" l="1"/>
  <c r="L515" i="1"/>
  <c r="O515" i="1" s="1"/>
  <c r="E517" i="1"/>
  <c r="R598" i="1"/>
  <c r="S598" i="1" s="1"/>
  <c r="Y598" i="1"/>
  <c r="AA599" i="1"/>
  <c r="A600" i="1"/>
  <c r="Q599" i="1"/>
  <c r="H599" i="1"/>
  <c r="C479" i="1"/>
  <c r="P478" i="1"/>
  <c r="X478" i="1" s="1"/>
  <c r="B478" i="1" s="1"/>
  <c r="J518" i="1"/>
  <c r="K518" i="1" s="1"/>
  <c r="I519" i="1"/>
  <c r="N518" i="1"/>
  <c r="M518" i="1"/>
  <c r="D516" i="1"/>
  <c r="F516" i="1" s="1"/>
  <c r="T1192" i="1"/>
  <c r="H600" i="1" l="1"/>
  <c r="L516" i="1"/>
  <c r="O516" i="1" s="1"/>
  <c r="D517" i="1"/>
  <c r="AA600" i="1"/>
  <c r="R599" i="1"/>
  <c r="S599" i="1" s="1"/>
  <c r="Y599" i="1"/>
  <c r="A601" i="1"/>
  <c r="Q600" i="1"/>
  <c r="G516" i="1"/>
  <c r="C480" i="1"/>
  <c r="P479" i="1"/>
  <c r="X479" i="1" s="1"/>
  <c r="B479" i="1" s="1"/>
  <c r="J519" i="1"/>
  <c r="K519" i="1" s="1"/>
  <c r="I520" i="1"/>
  <c r="N519" i="1"/>
  <c r="M519" i="1"/>
  <c r="E518" i="1"/>
  <c r="U518" i="1"/>
  <c r="W518" i="1" s="1"/>
  <c r="S516" i="1"/>
  <c r="T1193" i="1"/>
  <c r="Y600" i="1" l="1"/>
  <c r="R600" i="1"/>
  <c r="S600" i="1" s="1"/>
  <c r="AA601" i="1"/>
  <c r="A602" i="1"/>
  <c r="Q601" i="1"/>
  <c r="F517" i="1"/>
  <c r="G517" i="1"/>
  <c r="L517" i="1"/>
  <c r="O517" i="1" s="1"/>
  <c r="H601" i="1"/>
  <c r="C481" i="1"/>
  <c r="P480" i="1"/>
  <c r="X480" i="1" s="1"/>
  <c r="B480" i="1" s="1"/>
  <c r="E519" i="1"/>
  <c r="U519" i="1"/>
  <c r="W519" i="1" s="1"/>
  <c r="N520" i="1"/>
  <c r="M520" i="1"/>
  <c r="J520" i="1"/>
  <c r="K520" i="1" s="1"/>
  <c r="I521" i="1"/>
  <c r="D518" i="1"/>
  <c r="T1194" i="1"/>
  <c r="F518" i="1" l="1"/>
  <c r="AA602" i="1"/>
  <c r="A603" i="1"/>
  <c r="Q602" i="1"/>
  <c r="L518" i="1"/>
  <c r="O518" i="1" s="1"/>
  <c r="R601" i="1"/>
  <c r="S601" i="1" s="1"/>
  <c r="Y601" i="1"/>
  <c r="H602" i="1"/>
  <c r="H603" i="1" s="1"/>
  <c r="C482" i="1"/>
  <c r="P481" i="1"/>
  <c r="X481" i="1" s="1"/>
  <c r="B481" i="1" s="1"/>
  <c r="I522" i="1"/>
  <c r="M521" i="1"/>
  <c r="J521" i="1"/>
  <c r="K521" i="1" s="1"/>
  <c r="N521" i="1"/>
  <c r="E520" i="1"/>
  <c r="U520" i="1"/>
  <c r="W520" i="1" s="1"/>
  <c r="G518" i="1"/>
  <c r="D519" i="1"/>
  <c r="T1195" i="1"/>
  <c r="F519" i="1" l="1"/>
  <c r="G519" i="1"/>
  <c r="L519" i="1"/>
  <c r="O519" i="1" s="1"/>
  <c r="A604" i="1"/>
  <c r="H604" i="1" s="1"/>
  <c r="Q603" i="1"/>
  <c r="R602" i="1"/>
  <c r="S602" i="1" s="1"/>
  <c r="Y602" i="1"/>
  <c r="AA603" i="1"/>
  <c r="C483" i="1"/>
  <c r="P482" i="1"/>
  <c r="X482" i="1" s="1"/>
  <c r="B482" i="1" s="1"/>
  <c r="D520" i="1"/>
  <c r="E521" i="1"/>
  <c r="U521" i="1"/>
  <c r="W521" i="1" s="1"/>
  <c r="M522" i="1"/>
  <c r="N522" i="1"/>
  <c r="J522" i="1"/>
  <c r="K522" i="1" s="1"/>
  <c r="I523" i="1"/>
  <c r="T1196" i="1"/>
  <c r="F520" i="1" l="1"/>
  <c r="AA604" i="1"/>
  <c r="G520" i="1"/>
  <c r="L520" i="1"/>
  <c r="O520" i="1" s="1"/>
  <c r="R603" i="1"/>
  <c r="S603" i="1" s="1"/>
  <c r="Y603" i="1"/>
  <c r="A605" i="1"/>
  <c r="Q604" i="1"/>
  <c r="C484" i="1"/>
  <c r="P483" i="1"/>
  <c r="X483" i="1" s="1"/>
  <c r="B483" i="1" s="1"/>
  <c r="D521" i="1"/>
  <c r="M523" i="1"/>
  <c r="I524" i="1"/>
  <c r="N523" i="1"/>
  <c r="J523" i="1"/>
  <c r="K523" i="1" s="1"/>
  <c r="U522" i="1"/>
  <c r="W522" i="1" s="1"/>
  <c r="E522" i="1"/>
  <c r="T1197" i="1"/>
  <c r="F521" i="1" l="1"/>
  <c r="L521" i="1"/>
  <c r="O521" i="1" s="1"/>
  <c r="G521" i="1"/>
  <c r="R604" i="1"/>
  <c r="S604" i="1" s="1"/>
  <c r="Y604" i="1"/>
  <c r="A606" i="1"/>
  <c r="Q605" i="1"/>
  <c r="AA605" i="1"/>
  <c r="H605" i="1"/>
  <c r="C485" i="1"/>
  <c r="P484" i="1"/>
  <c r="X484" i="1" s="1"/>
  <c r="B484" i="1" s="1"/>
  <c r="I525" i="1"/>
  <c r="J524" i="1"/>
  <c r="K524" i="1" s="1"/>
  <c r="M524" i="1"/>
  <c r="N524" i="1"/>
  <c r="E523" i="1"/>
  <c r="U523" i="1"/>
  <c r="W523" i="1" s="1"/>
  <c r="D522" i="1"/>
  <c r="T1198" i="1"/>
  <c r="H606" i="1" l="1"/>
  <c r="F522" i="1"/>
  <c r="AA606" i="1"/>
  <c r="A607" i="1"/>
  <c r="Q606" i="1"/>
  <c r="R605" i="1"/>
  <c r="S605" i="1" s="1"/>
  <c r="Y605" i="1"/>
  <c r="P485" i="1"/>
  <c r="X485" i="1" s="1"/>
  <c r="E524" i="1"/>
  <c r="U524" i="1"/>
  <c r="W524" i="1" s="1"/>
  <c r="D523" i="1"/>
  <c r="L522" i="1"/>
  <c r="O522" i="1" s="1"/>
  <c r="G522" i="1"/>
  <c r="I526" i="1"/>
  <c r="N525" i="1"/>
  <c r="M525" i="1"/>
  <c r="J525" i="1"/>
  <c r="K525" i="1" s="1"/>
  <c r="T1199" i="1"/>
  <c r="F523" i="1" l="1"/>
  <c r="L523" i="1"/>
  <c r="O523" i="1" s="1"/>
  <c r="G523" i="1"/>
  <c r="C486" i="1"/>
  <c r="C487" i="1" s="1"/>
  <c r="R606" i="1"/>
  <c r="S606" i="1" s="1"/>
  <c r="Y606" i="1"/>
  <c r="AA607" i="1"/>
  <c r="A608" i="1"/>
  <c r="Q607" i="1"/>
  <c r="H607" i="1"/>
  <c r="B485" i="1"/>
  <c r="Y485" i="1"/>
  <c r="I527" i="1"/>
  <c r="N526" i="1"/>
  <c r="M526" i="1"/>
  <c r="J526" i="1"/>
  <c r="K526" i="1" s="1"/>
  <c r="E525" i="1"/>
  <c r="U525" i="1"/>
  <c r="W525" i="1" s="1"/>
  <c r="D524" i="1"/>
  <c r="T1200" i="1"/>
  <c r="H608" i="1" l="1"/>
  <c r="F524" i="1"/>
  <c r="P486" i="1"/>
  <c r="X486" i="1" s="1"/>
  <c r="B486" i="1" s="1"/>
  <c r="A609" i="1"/>
  <c r="H609" i="1" s="1"/>
  <c r="Q608" i="1"/>
  <c r="U608" i="1"/>
  <c r="W608" i="1" s="1"/>
  <c r="R607" i="1"/>
  <c r="AA608" i="1"/>
  <c r="C488" i="1"/>
  <c r="P487" i="1"/>
  <c r="X487" i="1" s="1"/>
  <c r="B487" i="1" s="1"/>
  <c r="E526" i="1"/>
  <c r="U526" i="1"/>
  <c r="W526" i="1" s="1"/>
  <c r="G524" i="1"/>
  <c r="D525" i="1"/>
  <c r="L524" i="1"/>
  <c r="O524" i="1" s="1"/>
  <c r="J527" i="1"/>
  <c r="K527" i="1" s="1"/>
  <c r="N527" i="1"/>
  <c r="M527" i="1"/>
  <c r="I528" i="1"/>
  <c r="T1201" i="1"/>
  <c r="F525" i="1" l="1"/>
  <c r="G525" i="1"/>
  <c r="L525" i="1"/>
  <c r="O525" i="1" s="1"/>
  <c r="AA609" i="1"/>
  <c r="R608" i="1"/>
  <c r="S608" i="1" s="1"/>
  <c r="Y608" i="1"/>
  <c r="A610" i="1"/>
  <c r="Q609" i="1"/>
  <c r="C489" i="1"/>
  <c r="P488" i="1"/>
  <c r="X488" i="1" s="1"/>
  <c r="B488" i="1" s="1"/>
  <c r="J528" i="1"/>
  <c r="K528" i="1" s="1"/>
  <c r="N528" i="1"/>
  <c r="M528" i="1"/>
  <c r="I529" i="1"/>
  <c r="E527" i="1"/>
  <c r="U527" i="1"/>
  <c r="W527" i="1" s="1"/>
  <c r="D526" i="1"/>
  <c r="F526" i="1" s="1"/>
  <c r="T1202" i="1"/>
  <c r="G526" i="1" l="1"/>
  <c r="A611" i="1"/>
  <c r="Q610" i="1"/>
  <c r="R609" i="1"/>
  <c r="S609" i="1" s="1"/>
  <c r="Y609" i="1"/>
  <c r="H610" i="1"/>
  <c r="H611" i="1" s="1"/>
  <c r="AA610" i="1"/>
  <c r="C490" i="1"/>
  <c r="P489" i="1"/>
  <c r="X489" i="1" s="1"/>
  <c r="B489" i="1" s="1"/>
  <c r="N529" i="1"/>
  <c r="M529" i="1"/>
  <c r="J529" i="1"/>
  <c r="K529" i="1" s="1"/>
  <c r="I530" i="1"/>
  <c r="D527" i="1"/>
  <c r="F527" i="1" s="1"/>
  <c r="L526" i="1"/>
  <c r="O526" i="1" s="1"/>
  <c r="E528" i="1"/>
  <c r="U528" i="1"/>
  <c r="W528" i="1" s="1"/>
  <c r="T1203" i="1"/>
  <c r="L527" i="1" l="1"/>
  <c r="O527" i="1" s="1"/>
  <c r="AA611" i="1"/>
  <c r="G527" i="1"/>
  <c r="Y610" i="1"/>
  <c r="R610" i="1"/>
  <c r="S610" i="1" s="1"/>
  <c r="A612" i="1"/>
  <c r="Q611" i="1"/>
  <c r="C491" i="1"/>
  <c r="P490" i="1"/>
  <c r="X490" i="1" s="1"/>
  <c r="B490" i="1" s="1"/>
  <c r="M530" i="1"/>
  <c r="N530" i="1"/>
  <c r="J530" i="1"/>
  <c r="K530" i="1" s="1"/>
  <c r="I531" i="1"/>
  <c r="E529" i="1"/>
  <c r="U529" i="1"/>
  <c r="W529" i="1" s="1"/>
  <c r="D528" i="1"/>
  <c r="F528" i="1" s="1"/>
  <c r="T1204" i="1"/>
  <c r="R611" i="1" l="1"/>
  <c r="S611" i="1" s="1"/>
  <c r="Y611" i="1"/>
  <c r="A613" i="1"/>
  <c r="Q612" i="1"/>
  <c r="H612" i="1"/>
  <c r="H613" i="1" s="1"/>
  <c r="AA612" i="1"/>
  <c r="C492" i="1"/>
  <c r="P491" i="1"/>
  <c r="X491" i="1" s="1"/>
  <c r="B491" i="1" s="1"/>
  <c r="D529" i="1"/>
  <c r="F529" i="1" s="1"/>
  <c r="N531" i="1"/>
  <c r="J531" i="1"/>
  <c r="K531" i="1" s="1"/>
  <c r="I532" i="1"/>
  <c r="M531" i="1"/>
  <c r="E530" i="1"/>
  <c r="U530" i="1"/>
  <c r="W530" i="1" s="1"/>
  <c r="G528" i="1"/>
  <c r="L528" i="1"/>
  <c r="O528" i="1" s="1"/>
  <c r="T1205" i="1"/>
  <c r="AA613" i="1" l="1"/>
  <c r="A614" i="1"/>
  <c r="Q613" i="1"/>
  <c r="R612" i="1"/>
  <c r="S612" i="1" s="1"/>
  <c r="Y612" i="1"/>
  <c r="P492" i="1"/>
  <c r="J532" i="1"/>
  <c r="K532" i="1" s="1"/>
  <c r="N532" i="1"/>
  <c r="M532" i="1"/>
  <c r="I533" i="1"/>
  <c r="G529" i="1"/>
  <c r="U531" i="1"/>
  <c r="W531" i="1" s="1"/>
  <c r="E531" i="1"/>
  <c r="D530" i="1"/>
  <c r="F530" i="1" s="1"/>
  <c r="L529" i="1"/>
  <c r="O529" i="1" s="1"/>
  <c r="T1206" i="1"/>
  <c r="R613" i="1" l="1"/>
  <c r="S613" i="1" s="1"/>
  <c r="Y613" i="1"/>
  <c r="AA614" i="1"/>
  <c r="A615" i="1"/>
  <c r="Q614" i="1"/>
  <c r="H614" i="1"/>
  <c r="H615" i="1" s="1"/>
  <c r="X492" i="1"/>
  <c r="AB506" i="1" s="1"/>
  <c r="D531" i="1"/>
  <c r="F531" i="1" s="1"/>
  <c r="J533" i="1"/>
  <c r="K533" i="1" s="1"/>
  <c r="I534" i="1"/>
  <c r="L530" i="1"/>
  <c r="O530" i="1" s="1"/>
  <c r="G530" i="1"/>
  <c r="U532" i="1"/>
  <c r="W532" i="1" s="1"/>
  <c r="E532" i="1"/>
  <c r="T1207" i="1"/>
  <c r="B492" i="1" l="1"/>
  <c r="AB492" i="1" s="1"/>
  <c r="AB498" i="1" s="1"/>
  <c r="AB500" i="1" s="1"/>
  <c r="G531" i="1"/>
  <c r="L531" i="1"/>
  <c r="O531" i="1" s="1"/>
  <c r="R614" i="1"/>
  <c r="S614" i="1" s="1"/>
  <c r="Y614" i="1"/>
  <c r="A616" i="1"/>
  <c r="Q615" i="1"/>
  <c r="H616" i="1"/>
  <c r="AA615" i="1"/>
  <c r="E533" i="1"/>
  <c r="U533" i="1"/>
  <c r="W533" i="1" s="1"/>
  <c r="J534" i="1"/>
  <c r="K534" i="1" s="1"/>
  <c r="I535" i="1"/>
  <c r="D532" i="1"/>
  <c r="F532" i="1" s="1"/>
  <c r="T1208" i="1"/>
  <c r="AB504" i="1" l="1"/>
  <c r="AA616" i="1"/>
  <c r="Y615" i="1"/>
  <c r="R615" i="1"/>
  <c r="S615" i="1" s="1"/>
  <c r="A617" i="1"/>
  <c r="Q616" i="1"/>
  <c r="H617" i="1"/>
  <c r="AB502" i="1"/>
  <c r="AB508" i="1" s="1"/>
  <c r="S492" i="1" s="1"/>
  <c r="E534" i="1"/>
  <c r="U534" i="1"/>
  <c r="W534" i="1" s="1"/>
  <c r="G532" i="1"/>
  <c r="D533" i="1"/>
  <c r="F533" i="1" s="1"/>
  <c r="J535" i="1"/>
  <c r="K535" i="1" s="1"/>
  <c r="I536" i="1"/>
  <c r="L532" i="1"/>
  <c r="T1209" i="1"/>
  <c r="G533" i="1" l="1"/>
  <c r="R492" i="1"/>
  <c r="Y492" i="1"/>
  <c r="C493" i="1"/>
  <c r="R616" i="1"/>
  <c r="S616" i="1" s="1"/>
  <c r="Y616" i="1"/>
  <c r="A618" i="1"/>
  <c r="Q617" i="1"/>
  <c r="AA617" i="1"/>
  <c r="L533" i="1"/>
  <c r="U535" i="1"/>
  <c r="W535" i="1" s="1"/>
  <c r="E535" i="1"/>
  <c r="O532" i="1"/>
  <c r="M533" i="1"/>
  <c r="J536" i="1"/>
  <c r="K536" i="1" s="1"/>
  <c r="I537" i="1"/>
  <c r="D534" i="1"/>
  <c r="F534" i="1" s="1"/>
  <c r="T1210" i="1"/>
  <c r="P493" i="1" l="1"/>
  <c r="X493" i="1" s="1"/>
  <c r="B493" i="1" s="1"/>
  <c r="C494" i="1"/>
  <c r="R617" i="1"/>
  <c r="S617" i="1" s="1"/>
  <c r="Y617" i="1"/>
  <c r="AA618" i="1"/>
  <c r="A619" i="1"/>
  <c r="Q618" i="1"/>
  <c r="H618" i="1"/>
  <c r="D535" i="1"/>
  <c r="F535" i="1" s="1"/>
  <c r="E536" i="1"/>
  <c r="U536" i="1"/>
  <c r="W536" i="1" s="1"/>
  <c r="L534" i="1"/>
  <c r="J537" i="1"/>
  <c r="K537" i="1" s="1"/>
  <c r="I538" i="1"/>
  <c r="N533" i="1"/>
  <c r="N534" i="1" s="1"/>
  <c r="N535" i="1" s="1"/>
  <c r="N536" i="1" s="1"/>
  <c r="N537" i="1" s="1"/>
  <c r="M534" i="1"/>
  <c r="M535" i="1" s="1"/>
  <c r="M536" i="1" s="1"/>
  <c r="M537" i="1" s="1"/>
  <c r="G534" i="1"/>
  <c r="T1211" i="1"/>
  <c r="H619" i="1" l="1"/>
  <c r="O533" i="1"/>
  <c r="L535" i="1"/>
  <c r="O535" i="1" s="1"/>
  <c r="O534" i="1"/>
  <c r="P494" i="1"/>
  <c r="X494" i="1" s="1"/>
  <c r="B494" i="1" s="1"/>
  <c r="C495" i="1"/>
  <c r="G535" i="1"/>
  <c r="R618" i="1"/>
  <c r="S618" i="1" s="1"/>
  <c r="Y618" i="1"/>
  <c r="A620" i="1"/>
  <c r="Q619" i="1"/>
  <c r="H620" i="1"/>
  <c r="AA619" i="1"/>
  <c r="D536" i="1"/>
  <c r="F536" i="1" s="1"/>
  <c r="E537" i="1"/>
  <c r="U537" i="1"/>
  <c r="W537" i="1" s="1"/>
  <c r="M538" i="1"/>
  <c r="I539" i="1"/>
  <c r="J538" i="1"/>
  <c r="K538" i="1" s="1"/>
  <c r="N538" i="1"/>
  <c r="T1212" i="1"/>
  <c r="G536" i="1" l="1"/>
  <c r="L536" i="1"/>
  <c r="O536" i="1" s="1"/>
  <c r="P495" i="1"/>
  <c r="X495" i="1" s="1"/>
  <c r="B495" i="1" s="1"/>
  <c r="C496" i="1"/>
  <c r="AA620" i="1"/>
  <c r="Y619" i="1"/>
  <c r="R619" i="1"/>
  <c r="S619" i="1" s="1"/>
  <c r="A621" i="1"/>
  <c r="Q620" i="1"/>
  <c r="J539" i="1"/>
  <c r="K539" i="1" s="1"/>
  <c r="I540" i="1"/>
  <c r="N539" i="1"/>
  <c r="M539" i="1"/>
  <c r="D537" i="1"/>
  <c r="F537" i="1" s="1"/>
  <c r="U538" i="1"/>
  <c r="W538" i="1" s="1"/>
  <c r="E538" i="1"/>
  <c r="T1213" i="1"/>
  <c r="C497" i="1" l="1"/>
  <c r="P496" i="1"/>
  <c r="X496" i="1" s="1"/>
  <c r="B496" i="1" s="1"/>
  <c r="R620" i="1"/>
  <c r="S620" i="1" s="1"/>
  <c r="Y620" i="1"/>
  <c r="A622" i="1"/>
  <c r="Q621" i="1"/>
  <c r="H621" i="1"/>
  <c r="H622" i="1" s="1"/>
  <c r="AA621" i="1"/>
  <c r="D538" i="1"/>
  <c r="F538" i="1" s="1"/>
  <c r="E539" i="1"/>
  <c r="U539" i="1"/>
  <c r="W539" i="1" s="1"/>
  <c r="J540" i="1"/>
  <c r="K540" i="1" s="1"/>
  <c r="M540" i="1"/>
  <c r="I541" i="1"/>
  <c r="N540" i="1"/>
  <c r="G537" i="1"/>
  <c r="L537" i="1"/>
  <c r="O537" i="1" s="1"/>
  <c r="T1214" i="1"/>
  <c r="AA622" i="1" l="1"/>
  <c r="G538" i="1"/>
  <c r="L538" i="1"/>
  <c r="O538" i="1" s="1"/>
  <c r="C498" i="1"/>
  <c r="P497" i="1"/>
  <c r="X497" i="1" s="1"/>
  <c r="B497" i="1" s="1"/>
  <c r="Y621" i="1"/>
  <c r="R621" i="1"/>
  <c r="S621" i="1" s="1"/>
  <c r="A623" i="1"/>
  <c r="Q622" i="1"/>
  <c r="E540" i="1"/>
  <c r="U540" i="1"/>
  <c r="W540" i="1" s="1"/>
  <c r="D539" i="1"/>
  <c r="F539" i="1" s="1"/>
  <c r="N541" i="1"/>
  <c r="I542" i="1"/>
  <c r="M541" i="1"/>
  <c r="J541" i="1"/>
  <c r="K541" i="1" s="1"/>
  <c r="T1215" i="1"/>
  <c r="G539" i="1" l="1"/>
  <c r="L539" i="1"/>
  <c r="O539" i="1" s="1"/>
  <c r="C499" i="1"/>
  <c r="P498" i="1"/>
  <c r="X498" i="1" s="1"/>
  <c r="B498" i="1" s="1"/>
  <c r="Y622" i="1"/>
  <c r="R622" i="1"/>
  <c r="S622" i="1" s="1"/>
  <c r="AA623" i="1"/>
  <c r="H623" i="1"/>
  <c r="A624" i="1"/>
  <c r="Q623" i="1"/>
  <c r="I543" i="1"/>
  <c r="J542" i="1"/>
  <c r="K542" i="1" s="1"/>
  <c r="N542" i="1"/>
  <c r="M542" i="1"/>
  <c r="U541" i="1"/>
  <c r="W541" i="1" s="1"/>
  <c r="E541" i="1"/>
  <c r="D540" i="1"/>
  <c r="F540" i="1" s="1"/>
  <c r="T1216" i="1"/>
  <c r="P499" i="1" l="1"/>
  <c r="X499" i="1" s="1"/>
  <c r="B499" i="1" s="1"/>
  <c r="C500" i="1"/>
  <c r="Y623" i="1"/>
  <c r="R623" i="1"/>
  <c r="S623" i="1" s="1"/>
  <c r="Q624" i="1"/>
  <c r="A625" i="1"/>
  <c r="H624" i="1"/>
  <c r="AA624" i="1"/>
  <c r="D541" i="1"/>
  <c r="F541" i="1" s="1"/>
  <c r="U542" i="1"/>
  <c r="W542" i="1" s="1"/>
  <c r="E542" i="1"/>
  <c r="L540" i="1"/>
  <c r="O540" i="1" s="1"/>
  <c r="G540" i="1"/>
  <c r="I544" i="1"/>
  <c r="M543" i="1"/>
  <c r="J543" i="1"/>
  <c r="K543" i="1" s="1"/>
  <c r="N543" i="1"/>
  <c r="T1217" i="1"/>
  <c r="G541" i="1" l="1"/>
  <c r="L541" i="1"/>
  <c r="O541" i="1" s="1"/>
  <c r="AA625" i="1"/>
  <c r="C501" i="1"/>
  <c r="P500" i="1"/>
  <c r="X500" i="1" s="1"/>
  <c r="B500" i="1" s="1"/>
  <c r="A626" i="1"/>
  <c r="Q625" i="1"/>
  <c r="H625" i="1"/>
  <c r="R624" i="1"/>
  <c r="S624" i="1" s="1"/>
  <c r="Y624" i="1"/>
  <c r="D542" i="1"/>
  <c r="F542" i="1" s="1"/>
  <c r="U543" i="1"/>
  <c r="W543" i="1" s="1"/>
  <c r="E543" i="1"/>
  <c r="M544" i="1"/>
  <c r="J544" i="1"/>
  <c r="K544" i="1" s="1"/>
  <c r="N544" i="1"/>
  <c r="I545" i="1"/>
  <c r="T1218" i="1"/>
  <c r="C502" i="1" l="1"/>
  <c r="P501" i="1"/>
  <c r="X501" i="1" s="1"/>
  <c r="B501" i="1" s="1"/>
  <c r="G542" i="1"/>
  <c r="L542" i="1"/>
  <c r="O542" i="1" s="1"/>
  <c r="A627" i="1"/>
  <c r="Q626" i="1"/>
  <c r="H626" i="1"/>
  <c r="R625" i="1"/>
  <c r="S625" i="1" s="1"/>
  <c r="Y625" i="1"/>
  <c r="AA626" i="1"/>
  <c r="U544" i="1"/>
  <c r="W544" i="1" s="1"/>
  <c r="E544" i="1"/>
  <c r="D543" i="1"/>
  <c r="F543" i="1" s="1"/>
  <c r="N545" i="1"/>
  <c r="M545" i="1"/>
  <c r="I546" i="1"/>
  <c r="J545" i="1"/>
  <c r="K545" i="1" s="1"/>
  <c r="T1219" i="1"/>
  <c r="L543" i="1" l="1"/>
  <c r="O543" i="1" s="1"/>
  <c r="AA627" i="1"/>
  <c r="G543" i="1"/>
  <c r="C503" i="1"/>
  <c r="P502" i="1"/>
  <c r="X502" i="1" s="1"/>
  <c r="B502" i="1" s="1"/>
  <c r="R626" i="1"/>
  <c r="S626" i="1" s="1"/>
  <c r="Y626" i="1"/>
  <c r="A628" i="1"/>
  <c r="H627" i="1"/>
  <c r="Q627" i="1"/>
  <c r="U545" i="1"/>
  <c r="W545" i="1" s="1"/>
  <c r="E545" i="1"/>
  <c r="D544" i="1"/>
  <c r="F544" i="1" s="1"/>
  <c r="M546" i="1"/>
  <c r="J546" i="1"/>
  <c r="K546" i="1" s="1"/>
  <c r="N546" i="1"/>
  <c r="I547" i="1"/>
  <c r="T1220" i="1"/>
  <c r="G544" i="1" l="1"/>
  <c r="L544" i="1"/>
  <c r="O544" i="1" s="1"/>
  <c r="C504" i="1"/>
  <c r="P503" i="1"/>
  <c r="X503" i="1" s="1"/>
  <c r="B503" i="1" s="1"/>
  <c r="R627" i="1"/>
  <c r="S627" i="1" s="1"/>
  <c r="Y627" i="1"/>
  <c r="A629" i="1"/>
  <c r="H628" i="1"/>
  <c r="Q628" i="1"/>
  <c r="AA628" i="1"/>
  <c r="D545" i="1"/>
  <c r="F545" i="1" s="1"/>
  <c r="I548" i="1"/>
  <c r="N547" i="1"/>
  <c r="M547" i="1"/>
  <c r="J547" i="1"/>
  <c r="K547" i="1" s="1"/>
  <c r="E546" i="1"/>
  <c r="U546" i="1"/>
  <c r="W546" i="1" s="1"/>
  <c r="T1221" i="1"/>
  <c r="E547" i="1" l="1"/>
  <c r="G545" i="1"/>
  <c r="L545" i="1"/>
  <c r="O545" i="1" s="1"/>
  <c r="C505" i="1"/>
  <c r="P504" i="1"/>
  <c r="X504" i="1" s="1"/>
  <c r="B504" i="1" s="1"/>
  <c r="H629" i="1"/>
  <c r="A630" i="1"/>
  <c r="Q629" i="1"/>
  <c r="AA629" i="1"/>
  <c r="R628" i="1"/>
  <c r="S628" i="1" s="1"/>
  <c r="Y628" i="1"/>
  <c r="J548" i="1"/>
  <c r="K548" i="1" s="1"/>
  <c r="N548" i="1"/>
  <c r="M548" i="1"/>
  <c r="I549" i="1"/>
  <c r="D546" i="1"/>
  <c r="F546" i="1" s="1"/>
  <c r="T1222" i="1"/>
  <c r="C506" i="1" l="1"/>
  <c r="P505" i="1"/>
  <c r="X505" i="1" s="1"/>
  <c r="B505" i="1" s="1"/>
  <c r="Y629" i="1"/>
  <c r="R629" i="1"/>
  <c r="S629" i="1" s="1"/>
  <c r="AA630" i="1"/>
  <c r="H630" i="1"/>
  <c r="Q630" i="1"/>
  <c r="A631" i="1"/>
  <c r="D547" i="1"/>
  <c r="N549" i="1"/>
  <c r="I550" i="1"/>
  <c r="M549" i="1"/>
  <c r="J549" i="1"/>
  <c r="K549" i="1" s="1"/>
  <c r="L546" i="1"/>
  <c r="O546" i="1" s="1"/>
  <c r="G546" i="1"/>
  <c r="U548" i="1"/>
  <c r="W548" i="1" s="1"/>
  <c r="E548" i="1"/>
  <c r="T1223" i="1"/>
  <c r="C507" i="1" l="1"/>
  <c r="P506" i="1"/>
  <c r="X506" i="1" s="1"/>
  <c r="B506" i="1" s="1"/>
  <c r="A632" i="1"/>
  <c r="H631" i="1"/>
  <c r="Q631" i="1"/>
  <c r="Y630" i="1"/>
  <c r="R630" i="1"/>
  <c r="S630" i="1" s="1"/>
  <c r="AA631" i="1"/>
  <c r="S546" i="1"/>
  <c r="D548" i="1"/>
  <c r="G548" i="1" s="1"/>
  <c r="F547" i="1"/>
  <c r="G547" i="1"/>
  <c r="L547" i="1"/>
  <c r="O547" i="1" s="1"/>
  <c r="E549" i="1"/>
  <c r="U549" i="1"/>
  <c r="W549" i="1" s="1"/>
  <c r="I551" i="1"/>
  <c r="M550" i="1"/>
  <c r="J550" i="1"/>
  <c r="K550" i="1" s="1"/>
  <c r="N550" i="1"/>
  <c r="T1224" i="1"/>
  <c r="L548" i="1" l="1"/>
  <c r="O548" i="1" s="1"/>
  <c r="AA632" i="1"/>
  <c r="C508" i="1"/>
  <c r="P507" i="1"/>
  <c r="X507" i="1" s="1"/>
  <c r="B507" i="1" s="1"/>
  <c r="Y631" i="1"/>
  <c r="R631" i="1"/>
  <c r="S631" i="1" s="1"/>
  <c r="A633" i="1"/>
  <c r="Q632" i="1"/>
  <c r="H632" i="1"/>
  <c r="F548" i="1"/>
  <c r="E550" i="1"/>
  <c r="U550" i="1"/>
  <c r="W550" i="1" s="1"/>
  <c r="D549" i="1"/>
  <c r="L549" i="1" s="1"/>
  <c r="O549" i="1" s="1"/>
  <c r="N551" i="1"/>
  <c r="M551" i="1"/>
  <c r="I552" i="1"/>
  <c r="J551" i="1"/>
  <c r="K551" i="1" s="1"/>
  <c r="T1225" i="1"/>
  <c r="G549" i="1" l="1"/>
  <c r="C509" i="1"/>
  <c r="P508" i="1"/>
  <c r="X508" i="1" s="1"/>
  <c r="B508" i="1" s="1"/>
  <c r="F549" i="1"/>
  <c r="R632" i="1"/>
  <c r="S632" i="1" s="1"/>
  <c r="Y632" i="1"/>
  <c r="A634" i="1"/>
  <c r="Q633" i="1"/>
  <c r="H633" i="1"/>
  <c r="AA633" i="1"/>
  <c r="E551" i="1"/>
  <c r="U551" i="1"/>
  <c r="W551" i="1" s="1"/>
  <c r="D550" i="1"/>
  <c r="N552" i="1"/>
  <c r="M552" i="1"/>
  <c r="J552" i="1"/>
  <c r="K552" i="1" s="1"/>
  <c r="I553" i="1"/>
  <c r="T1226" i="1"/>
  <c r="F550" i="1" l="1"/>
  <c r="G550" i="1"/>
  <c r="L550" i="1"/>
  <c r="O550" i="1" s="1"/>
  <c r="AA634" i="1"/>
  <c r="C510" i="1"/>
  <c r="P509" i="1"/>
  <c r="X509" i="1" s="1"/>
  <c r="B509" i="1" s="1"/>
  <c r="R633" i="1"/>
  <c r="S633" i="1" s="1"/>
  <c r="Y633" i="1"/>
  <c r="A635" i="1"/>
  <c r="H634" i="1"/>
  <c r="Q634" i="1"/>
  <c r="I554" i="1"/>
  <c r="M553" i="1"/>
  <c r="J553" i="1"/>
  <c r="K553" i="1" s="1"/>
  <c r="N553" i="1"/>
  <c r="D551" i="1"/>
  <c r="U552" i="1"/>
  <c r="W552" i="1" s="1"/>
  <c r="E552" i="1"/>
  <c r="T1227" i="1"/>
  <c r="F551" i="1" l="1"/>
  <c r="C511" i="1"/>
  <c r="P510" i="1"/>
  <c r="X510" i="1" s="1"/>
  <c r="B510" i="1" s="1"/>
  <c r="R634" i="1"/>
  <c r="S634" i="1" s="1"/>
  <c r="Y634" i="1"/>
  <c r="A636" i="1"/>
  <c r="Q635" i="1"/>
  <c r="H635" i="1"/>
  <c r="AA635" i="1"/>
  <c r="U553" i="1"/>
  <c r="W553" i="1" s="1"/>
  <c r="E553" i="1"/>
  <c r="D552" i="1"/>
  <c r="J554" i="1"/>
  <c r="K554" i="1" s="1"/>
  <c r="N554" i="1"/>
  <c r="I555" i="1"/>
  <c r="M554" i="1"/>
  <c r="G551" i="1"/>
  <c r="L551" i="1"/>
  <c r="O551" i="1" s="1"/>
  <c r="T1228" i="1"/>
  <c r="F552" i="1" l="1"/>
  <c r="AA636" i="1"/>
  <c r="P511" i="1"/>
  <c r="X511" i="1" s="1"/>
  <c r="B511" i="1" s="1"/>
  <c r="C512" i="1"/>
  <c r="G552" i="1"/>
  <c r="A637" i="1"/>
  <c r="Q636" i="1"/>
  <c r="H636" i="1"/>
  <c r="R635" i="1"/>
  <c r="S635" i="1" s="1"/>
  <c r="Y635" i="1"/>
  <c r="E554" i="1"/>
  <c r="U554" i="1"/>
  <c r="W554" i="1" s="1"/>
  <c r="N555" i="1"/>
  <c r="M555" i="1"/>
  <c r="I556" i="1"/>
  <c r="J555" i="1"/>
  <c r="K555" i="1" s="1"/>
  <c r="L552" i="1"/>
  <c r="O552" i="1" s="1"/>
  <c r="D553" i="1"/>
  <c r="F553" i="1" s="1"/>
  <c r="T1229" i="1"/>
  <c r="C513" i="1" l="1"/>
  <c r="P512" i="1"/>
  <c r="X512" i="1" s="1"/>
  <c r="B512" i="1" s="1"/>
  <c r="R636" i="1"/>
  <c r="U637" i="1"/>
  <c r="W637" i="1" s="1"/>
  <c r="AA637" i="1"/>
  <c r="A638" i="1"/>
  <c r="Q637" i="1"/>
  <c r="H637" i="1"/>
  <c r="E555" i="1"/>
  <c r="U555" i="1"/>
  <c r="W555" i="1" s="1"/>
  <c r="J556" i="1"/>
  <c r="K556" i="1" s="1"/>
  <c r="M556" i="1"/>
  <c r="N556" i="1"/>
  <c r="I557" i="1"/>
  <c r="G553" i="1"/>
  <c r="L553" i="1"/>
  <c r="O553" i="1" s="1"/>
  <c r="D554" i="1"/>
  <c r="F554" i="1" s="1"/>
  <c r="T1230" i="1"/>
  <c r="L554" i="1" l="1"/>
  <c r="O554" i="1" s="1"/>
  <c r="G554" i="1"/>
  <c r="C514" i="1"/>
  <c r="P513" i="1"/>
  <c r="X513" i="1" s="1"/>
  <c r="B513" i="1" s="1"/>
  <c r="H638" i="1"/>
  <c r="Q638" i="1"/>
  <c r="A639" i="1"/>
  <c r="Y637" i="1"/>
  <c r="R637" i="1"/>
  <c r="S637" i="1" s="1"/>
  <c r="AA638" i="1"/>
  <c r="M557" i="1"/>
  <c r="I558" i="1"/>
  <c r="J557" i="1"/>
  <c r="K557" i="1" s="1"/>
  <c r="N557" i="1"/>
  <c r="D555" i="1"/>
  <c r="F555" i="1" s="1"/>
  <c r="U556" i="1"/>
  <c r="W556" i="1" s="1"/>
  <c r="E556" i="1"/>
  <c r="T1231" i="1"/>
  <c r="G555" i="1" l="1"/>
  <c r="AA639" i="1"/>
  <c r="C515" i="1"/>
  <c r="P514" i="1"/>
  <c r="X514" i="1" s="1"/>
  <c r="B514" i="1" s="1"/>
  <c r="H639" i="1"/>
  <c r="A640" i="1"/>
  <c r="Q639" i="1"/>
  <c r="Y638" i="1"/>
  <c r="R638" i="1"/>
  <c r="S638" i="1" s="1"/>
  <c r="L555" i="1"/>
  <c r="O555" i="1" s="1"/>
  <c r="I559" i="1"/>
  <c r="N558" i="1"/>
  <c r="J558" i="1"/>
  <c r="K558" i="1" s="1"/>
  <c r="M558" i="1"/>
  <c r="U557" i="1"/>
  <c r="W557" i="1" s="1"/>
  <c r="E557" i="1"/>
  <c r="D556" i="1"/>
  <c r="F556" i="1" s="1"/>
  <c r="T1232" i="1"/>
  <c r="AA640" i="1" l="1"/>
  <c r="C516" i="1"/>
  <c r="P515" i="1"/>
  <c r="X515" i="1" s="1"/>
  <c r="B515" i="1" s="1"/>
  <c r="Y639" i="1"/>
  <c r="R639" i="1"/>
  <c r="S639" i="1" s="1"/>
  <c r="H640" i="1"/>
  <c r="A641" i="1"/>
  <c r="Q640" i="1"/>
  <c r="L556" i="1"/>
  <c r="O556" i="1" s="1"/>
  <c r="D557" i="1"/>
  <c r="F557" i="1" s="1"/>
  <c r="E558" i="1"/>
  <c r="U558" i="1"/>
  <c r="W558" i="1" s="1"/>
  <c r="G556" i="1"/>
  <c r="I560" i="1"/>
  <c r="J559" i="1"/>
  <c r="K559" i="1" s="1"/>
  <c r="N559" i="1"/>
  <c r="M559" i="1"/>
  <c r="T1233" i="1"/>
  <c r="P516" i="1" l="1"/>
  <c r="X516" i="1" s="1"/>
  <c r="G557" i="1"/>
  <c r="L557" i="1"/>
  <c r="O557" i="1" s="1"/>
  <c r="R640" i="1"/>
  <c r="S640" i="1" s="1"/>
  <c r="Y640" i="1"/>
  <c r="H641" i="1"/>
  <c r="A642" i="1"/>
  <c r="Q641" i="1"/>
  <c r="AA641" i="1"/>
  <c r="D558" i="1"/>
  <c r="F558" i="1" s="1"/>
  <c r="J560" i="1"/>
  <c r="K560" i="1" s="1"/>
  <c r="I561" i="1"/>
  <c r="N560" i="1"/>
  <c r="M560" i="1"/>
  <c r="E559" i="1"/>
  <c r="U559" i="1"/>
  <c r="W559" i="1" s="1"/>
  <c r="T1234" i="1"/>
  <c r="B516" i="1" l="1"/>
  <c r="C517" i="1"/>
  <c r="AE25" i="1" s="1"/>
  <c r="Y516" i="1"/>
  <c r="AA642" i="1"/>
  <c r="R641" i="1"/>
  <c r="S641" i="1" s="1"/>
  <c r="Y641" i="1"/>
  <c r="H642" i="1"/>
  <c r="A643" i="1"/>
  <c r="Q642" i="1"/>
  <c r="E560" i="1"/>
  <c r="U560" i="1"/>
  <c r="W560" i="1" s="1"/>
  <c r="D559" i="1"/>
  <c r="F559" i="1" s="1"/>
  <c r="N561" i="1"/>
  <c r="M561" i="1"/>
  <c r="J561" i="1"/>
  <c r="K561" i="1" s="1"/>
  <c r="I562" i="1"/>
  <c r="L558" i="1"/>
  <c r="O558" i="1" s="1"/>
  <c r="G558" i="1"/>
  <c r="T1235" i="1"/>
  <c r="AG26" i="1" l="1"/>
  <c r="L559" i="1"/>
  <c r="O559" i="1" s="1"/>
  <c r="G559" i="1"/>
  <c r="P517" i="1"/>
  <c r="X517" i="1" s="1"/>
  <c r="B517" i="1" s="1"/>
  <c r="C518" i="1"/>
  <c r="H643" i="1"/>
  <c r="A644" i="1"/>
  <c r="Q643" i="1"/>
  <c r="R642" i="1"/>
  <c r="S642" i="1" s="1"/>
  <c r="Y642" i="1"/>
  <c r="AA643" i="1"/>
  <c r="E561" i="1"/>
  <c r="U561" i="1"/>
  <c r="W561" i="1" s="1"/>
  <c r="I563" i="1"/>
  <c r="J562" i="1"/>
  <c r="K562" i="1" s="1"/>
  <c r="D560" i="1"/>
  <c r="F560" i="1" s="1"/>
  <c r="T1236" i="1"/>
  <c r="AH26" i="1" l="1"/>
  <c r="AE26" i="1" s="1"/>
  <c r="AA644" i="1"/>
  <c r="C519" i="1"/>
  <c r="P518" i="1"/>
  <c r="X518" i="1" s="1"/>
  <c r="B518" i="1" s="1"/>
  <c r="L560" i="1"/>
  <c r="O560" i="1" s="1"/>
  <c r="G560" i="1"/>
  <c r="Y643" i="1"/>
  <c r="R643" i="1"/>
  <c r="S643" i="1" s="1"/>
  <c r="Q644" i="1"/>
  <c r="H644" i="1"/>
  <c r="A645" i="1"/>
  <c r="J563" i="1"/>
  <c r="K563" i="1" s="1"/>
  <c r="I564" i="1"/>
  <c r="U562" i="1"/>
  <c r="W562" i="1" s="1"/>
  <c r="E562" i="1"/>
  <c r="D561" i="1"/>
  <c r="F561" i="1" s="1"/>
  <c r="T1237" i="1"/>
  <c r="AG27" i="1" l="1"/>
  <c r="AH27" i="1" s="1"/>
  <c r="AE27" i="1" s="1"/>
  <c r="AJ26" i="1"/>
  <c r="L561" i="1"/>
  <c r="O561" i="1" s="1"/>
  <c r="C520" i="1"/>
  <c r="P519" i="1"/>
  <c r="X519" i="1" s="1"/>
  <c r="B519" i="1" s="1"/>
  <c r="Q645" i="1"/>
  <c r="H645" i="1"/>
  <c r="A646" i="1"/>
  <c r="Y644" i="1"/>
  <c r="R644" i="1"/>
  <c r="S644" i="1" s="1"/>
  <c r="AA645" i="1"/>
  <c r="E563" i="1"/>
  <c r="U563" i="1"/>
  <c r="W563" i="1" s="1"/>
  <c r="D562" i="1"/>
  <c r="F562" i="1" s="1"/>
  <c r="J564" i="1"/>
  <c r="K564" i="1" s="1"/>
  <c r="I565" i="1"/>
  <c r="G561" i="1"/>
  <c r="T1238" i="1"/>
  <c r="M562" i="1" l="1"/>
  <c r="N562" i="1" s="1"/>
  <c r="N563" i="1" s="1"/>
  <c r="N564" i="1" s="1"/>
  <c r="N565" i="1" s="1"/>
  <c r="AH28" i="1"/>
  <c r="AG28" i="1"/>
  <c r="AJ27" i="1"/>
  <c r="G562" i="1"/>
  <c r="L562" i="1"/>
  <c r="C521" i="1"/>
  <c r="P520" i="1"/>
  <c r="X520" i="1" s="1"/>
  <c r="B520" i="1" s="1"/>
  <c r="AA646" i="1"/>
  <c r="H646" i="1"/>
  <c r="Q646" i="1"/>
  <c r="A647" i="1"/>
  <c r="Y645" i="1"/>
  <c r="R645" i="1"/>
  <c r="S645" i="1" s="1"/>
  <c r="E564" i="1"/>
  <c r="U564" i="1"/>
  <c r="W564" i="1" s="1"/>
  <c r="J565" i="1"/>
  <c r="K565" i="1" s="1"/>
  <c r="I566" i="1"/>
  <c r="D563" i="1"/>
  <c r="F563" i="1" s="1"/>
  <c r="T1239" i="1"/>
  <c r="M563" i="1" l="1"/>
  <c r="M564" i="1" s="1"/>
  <c r="M565" i="1" s="1"/>
  <c r="M566" i="1" s="1"/>
  <c r="AJ28" i="1"/>
  <c r="AA647" i="1"/>
  <c r="O562" i="1"/>
  <c r="P521" i="1"/>
  <c r="X521" i="1" s="1"/>
  <c r="B521" i="1" s="1"/>
  <c r="C522" i="1"/>
  <c r="A648" i="1"/>
  <c r="Q647" i="1"/>
  <c r="H647" i="1"/>
  <c r="R646" i="1"/>
  <c r="S646" i="1" s="1"/>
  <c r="Y646" i="1"/>
  <c r="I567" i="1"/>
  <c r="J566" i="1"/>
  <c r="K566" i="1" s="1"/>
  <c r="E565" i="1"/>
  <c r="U565" i="1"/>
  <c r="W565" i="1" s="1"/>
  <c r="D564" i="1"/>
  <c r="F564" i="1" s="1"/>
  <c r="L563" i="1"/>
  <c r="O563" i="1" s="1"/>
  <c r="G563" i="1"/>
  <c r="N566" i="1"/>
  <c r="T1240" i="1"/>
  <c r="AA648" i="1" l="1"/>
  <c r="L564" i="1"/>
  <c r="O564" i="1" s="1"/>
  <c r="C523" i="1"/>
  <c r="P522" i="1"/>
  <c r="X522" i="1" s="1"/>
  <c r="B522" i="1" s="1"/>
  <c r="G564" i="1"/>
  <c r="R647" i="1"/>
  <c r="S647" i="1" s="1"/>
  <c r="Y647" i="1"/>
  <c r="Q648" i="1"/>
  <c r="H648" i="1"/>
  <c r="A649" i="1"/>
  <c r="D565" i="1"/>
  <c r="F565" i="1" s="1"/>
  <c r="E566" i="1"/>
  <c r="U566" i="1"/>
  <c r="W566" i="1" s="1"/>
  <c r="I568" i="1"/>
  <c r="N567" i="1"/>
  <c r="M567" i="1"/>
  <c r="J567" i="1"/>
  <c r="K567" i="1" s="1"/>
  <c r="T1241" i="1"/>
  <c r="C524" i="1" l="1"/>
  <c r="P523" i="1"/>
  <c r="X523" i="1" s="1"/>
  <c r="B523" i="1" s="1"/>
  <c r="G565" i="1"/>
  <c r="L565" i="1"/>
  <c r="O565" i="1" s="1"/>
  <c r="R648" i="1"/>
  <c r="S648" i="1" s="1"/>
  <c r="Y648" i="1"/>
  <c r="A650" i="1"/>
  <c r="Q649" i="1"/>
  <c r="H649" i="1"/>
  <c r="AA649" i="1"/>
  <c r="N568" i="1"/>
  <c r="J568" i="1"/>
  <c r="K568" i="1" s="1"/>
  <c r="M568" i="1"/>
  <c r="I569" i="1"/>
  <c r="D566" i="1"/>
  <c r="F566" i="1" s="1"/>
  <c r="U567" i="1"/>
  <c r="W567" i="1" s="1"/>
  <c r="E567" i="1"/>
  <c r="T1242" i="1"/>
  <c r="G566" i="1" l="1"/>
  <c r="AA650" i="1"/>
  <c r="P524" i="1"/>
  <c r="X524" i="1" s="1"/>
  <c r="B524" i="1" s="1"/>
  <c r="C525" i="1"/>
  <c r="L566" i="1"/>
  <c r="O566" i="1" s="1"/>
  <c r="R649" i="1"/>
  <c r="S649" i="1" s="1"/>
  <c r="Y649" i="1"/>
  <c r="A651" i="1"/>
  <c r="Q650" i="1"/>
  <c r="H650" i="1"/>
  <c r="I570" i="1"/>
  <c r="M569" i="1"/>
  <c r="J569" i="1"/>
  <c r="K569" i="1" s="1"/>
  <c r="N569" i="1"/>
  <c r="U568" i="1"/>
  <c r="W568" i="1" s="1"/>
  <c r="E568" i="1"/>
  <c r="D567" i="1"/>
  <c r="F567" i="1" s="1"/>
  <c r="T1243" i="1"/>
  <c r="C526" i="1" l="1"/>
  <c r="P525" i="1"/>
  <c r="X525" i="1" s="1"/>
  <c r="B525" i="1" s="1"/>
  <c r="R650" i="1"/>
  <c r="S650" i="1" s="1"/>
  <c r="Y650" i="1"/>
  <c r="A652" i="1"/>
  <c r="Q651" i="1"/>
  <c r="H651" i="1"/>
  <c r="AA651" i="1"/>
  <c r="D568" i="1"/>
  <c r="F568" i="1" s="1"/>
  <c r="G567" i="1"/>
  <c r="L567" i="1"/>
  <c r="O567" i="1" s="1"/>
  <c r="U569" i="1"/>
  <c r="W569" i="1" s="1"/>
  <c r="E569" i="1"/>
  <c r="M570" i="1"/>
  <c r="J570" i="1"/>
  <c r="K570" i="1" s="1"/>
  <c r="N570" i="1"/>
  <c r="I571" i="1"/>
  <c r="T1244" i="1"/>
  <c r="L568" i="1" l="1"/>
  <c r="O568" i="1" s="1"/>
  <c r="AA652" i="1"/>
  <c r="G568" i="1"/>
  <c r="C527" i="1"/>
  <c r="P526" i="1"/>
  <c r="X526" i="1" s="1"/>
  <c r="B526" i="1" s="1"/>
  <c r="Y651" i="1"/>
  <c r="R651" i="1"/>
  <c r="S651" i="1" s="1"/>
  <c r="H652" i="1"/>
  <c r="A653" i="1"/>
  <c r="Q652" i="1"/>
  <c r="D569" i="1"/>
  <c r="F569" i="1" s="1"/>
  <c r="I572" i="1"/>
  <c r="M571" i="1"/>
  <c r="N571" i="1"/>
  <c r="J571" i="1"/>
  <c r="K571" i="1" s="1"/>
  <c r="E570" i="1"/>
  <c r="U570" i="1"/>
  <c r="W570" i="1" s="1"/>
  <c r="T1245" i="1"/>
  <c r="C528" i="1" l="1"/>
  <c r="P527" i="1"/>
  <c r="X527" i="1" s="1"/>
  <c r="B527" i="1" s="1"/>
  <c r="G569" i="1"/>
  <c r="L569" i="1"/>
  <c r="O569" i="1" s="1"/>
  <c r="A654" i="1"/>
  <c r="Q653" i="1"/>
  <c r="H653" i="1"/>
  <c r="R652" i="1"/>
  <c r="S652" i="1" s="1"/>
  <c r="Y652" i="1"/>
  <c r="AA653" i="1"/>
  <c r="U571" i="1"/>
  <c r="W571" i="1" s="1"/>
  <c r="E571" i="1"/>
  <c r="J572" i="1"/>
  <c r="K572" i="1" s="1"/>
  <c r="N572" i="1"/>
  <c r="M572" i="1"/>
  <c r="I573" i="1"/>
  <c r="D570" i="1"/>
  <c r="F570" i="1" s="1"/>
  <c r="T1246" i="1"/>
  <c r="AA654" i="1" l="1"/>
  <c r="C529" i="1"/>
  <c r="P528" i="1"/>
  <c r="X528" i="1" s="1"/>
  <c r="B528" i="1" s="1"/>
  <c r="L570" i="1"/>
  <c r="O570" i="1" s="1"/>
  <c r="Y653" i="1"/>
  <c r="R653" i="1"/>
  <c r="S653" i="1" s="1"/>
  <c r="G570" i="1"/>
  <c r="A655" i="1"/>
  <c r="Q654" i="1"/>
  <c r="H654" i="1"/>
  <c r="E572" i="1"/>
  <c r="U572" i="1"/>
  <c r="W572" i="1" s="1"/>
  <c r="D571" i="1"/>
  <c r="F571" i="1" s="1"/>
  <c r="N573" i="1"/>
  <c r="J573" i="1"/>
  <c r="K573" i="1" s="1"/>
  <c r="M573" i="1"/>
  <c r="I574" i="1"/>
  <c r="T1247" i="1"/>
  <c r="L571" i="1" l="1"/>
  <c r="O571" i="1" s="1"/>
  <c r="C530" i="1"/>
  <c r="P529" i="1"/>
  <c r="X529" i="1" s="1"/>
  <c r="B529" i="1" s="1"/>
  <c r="G571" i="1"/>
  <c r="Y654" i="1"/>
  <c r="R654" i="1"/>
  <c r="S654" i="1" s="1"/>
  <c r="A656" i="1"/>
  <c r="Q655" i="1"/>
  <c r="H655" i="1"/>
  <c r="AA655" i="1"/>
  <c r="E573" i="1"/>
  <c r="U573" i="1"/>
  <c r="W573" i="1" s="1"/>
  <c r="N574" i="1"/>
  <c r="M574" i="1"/>
  <c r="I575" i="1"/>
  <c r="J574" i="1"/>
  <c r="K574" i="1" s="1"/>
  <c r="D572" i="1"/>
  <c r="F572" i="1" s="1"/>
  <c r="T1248" i="1"/>
  <c r="AA656" i="1" l="1"/>
  <c r="C531" i="1"/>
  <c r="P530" i="1"/>
  <c r="X530" i="1" s="1"/>
  <c r="B530" i="1" s="1"/>
  <c r="Y655" i="1"/>
  <c r="R655" i="1"/>
  <c r="S655" i="1" s="1"/>
  <c r="A657" i="1"/>
  <c r="Q656" i="1"/>
  <c r="H656" i="1"/>
  <c r="G572" i="1"/>
  <c r="J575" i="1"/>
  <c r="K575" i="1" s="1"/>
  <c r="M575" i="1"/>
  <c r="I576" i="1"/>
  <c r="N575" i="1"/>
  <c r="D573" i="1"/>
  <c r="F573" i="1" s="1"/>
  <c r="L572" i="1"/>
  <c r="O572" i="1" s="1"/>
  <c r="E574" i="1"/>
  <c r="U574" i="1"/>
  <c r="W574" i="1" s="1"/>
  <c r="T1249" i="1"/>
  <c r="P531" i="1" l="1"/>
  <c r="X531" i="1" s="1"/>
  <c r="B531" i="1" s="1"/>
  <c r="C532" i="1"/>
  <c r="L573" i="1"/>
  <c r="O573" i="1" s="1"/>
  <c r="R656" i="1"/>
  <c r="S656" i="1" s="1"/>
  <c r="Y656" i="1"/>
  <c r="Q657" i="1"/>
  <c r="A658" i="1"/>
  <c r="H657" i="1"/>
  <c r="AA657" i="1"/>
  <c r="J576" i="1"/>
  <c r="K576" i="1" s="1"/>
  <c r="M576" i="1"/>
  <c r="I577" i="1"/>
  <c r="N576" i="1"/>
  <c r="E575" i="1"/>
  <c r="U575" i="1"/>
  <c r="W575" i="1" s="1"/>
  <c r="D574" i="1"/>
  <c r="F574" i="1" s="1"/>
  <c r="G573" i="1"/>
  <c r="T1250" i="1"/>
  <c r="P532" i="1" l="1"/>
  <c r="X532" i="1" s="1"/>
  <c r="B532" i="1" s="1"/>
  <c r="C533" i="1"/>
  <c r="AA658" i="1"/>
  <c r="R657" i="1"/>
  <c r="S657" i="1" s="1"/>
  <c r="Y657" i="1"/>
  <c r="Q658" i="1"/>
  <c r="H658" i="1"/>
  <c r="A659" i="1"/>
  <c r="D575" i="1"/>
  <c r="F575" i="1" s="1"/>
  <c r="G574" i="1"/>
  <c r="J577" i="1"/>
  <c r="K577" i="1" s="1"/>
  <c r="N577" i="1"/>
  <c r="M577" i="1"/>
  <c r="I578" i="1"/>
  <c r="L574" i="1"/>
  <c r="O574" i="1" s="1"/>
  <c r="E576" i="1"/>
  <c r="U576" i="1"/>
  <c r="W576" i="1" s="1"/>
  <c r="T1251" i="1"/>
  <c r="E577" i="1" l="1"/>
  <c r="AA659" i="1"/>
  <c r="C534" i="1"/>
  <c r="P533" i="1"/>
  <c r="X533" i="1" s="1"/>
  <c r="B533" i="1" s="1"/>
  <c r="L575" i="1"/>
  <c r="O575" i="1" s="1"/>
  <c r="G575" i="1"/>
  <c r="H659" i="1"/>
  <c r="Q659" i="1"/>
  <c r="A660" i="1"/>
  <c r="R658" i="1"/>
  <c r="S658" i="1" s="1"/>
  <c r="Y658" i="1"/>
  <c r="D576" i="1"/>
  <c r="F576" i="1" s="1"/>
  <c r="M578" i="1"/>
  <c r="J578" i="1"/>
  <c r="K578" i="1" s="1"/>
  <c r="I579" i="1"/>
  <c r="N578" i="1"/>
  <c r="T1252" i="1"/>
  <c r="C535" i="1" l="1"/>
  <c r="P534" i="1"/>
  <c r="X534" i="1" s="1"/>
  <c r="B534" i="1" s="1"/>
  <c r="H660" i="1"/>
  <c r="Q660" i="1"/>
  <c r="A661" i="1"/>
  <c r="Y659" i="1"/>
  <c r="R659" i="1"/>
  <c r="S659" i="1" s="1"/>
  <c r="AA660" i="1"/>
  <c r="N579" i="1"/>
  <c r="M579" i="1"/>
  <c r="I580" i="1"/>
  <c r="J579" i="1"/>
  <c r="K579" i="1" s="1"/>
  <c r="L576" i="1"/>
  <c r="O576" i="1" s="1"/>
  <c r="G576" i="1"/>
  <c r="E578" i="1"/>
  <c r="U578" i="1"/>
  <c r="W578" i="1" s="1"/>
  <c r="D577" i="1"/>
  <c r="T1253" i="1"/>
  <c r="AA661" i="1" l="1"/>
  <c r="C536" i="1"/>
  <c r="P535" i="1"/>
  <c r="X535" i="1" s="1"/>
  <c r="B535" i="1" s="1"/>
  <c r="H661" i="1"/>
  <c r="Q661" i="1"/>
  <c r="A662" i="1"/>
  <c r="R660" i="1"/>
  <c r="S660" i="1" s="1"/>
  <c r="Y660" i="1"/>
  <c r="D578" i="1"/>
  <c r="L578" i="1" s="1"/>
  <c r="O578" i="1" s="1"/>
  <c r="N580" i="1"/>
  <c r="M580" i="1"/>
  <c r="I581" i="1"/>
  <c r="J580" i="1"/>
  <c r="K580" i="1" s="1"/>
  <c r="S576" i="1"/>
  <c r="F577" i="1"/>
  <c r="G577" i="1"/>
  <c r="L577" i="1"/>
  <c r="O577" i="1" s="1"/>
  <c r="E579" i="1"/>
  <c r="U579" i="1"/>
  <c r="W579" i="1" s="1"/>
  <c r="T1254" i="1"/>
  <c r="P536" i="1" l="1"/>
  <c r="X536" i="1" s="1"/>
  <c r="B536" i="1" s="1"/>
  <c r="C537" i="1"/>
  <c r="G578" i="1"/>
  <c r="Y661" i="1"/>
  <c r="R661" i="1"/>
  <c r="S661" i="1" s="1"/>
  <c r="H662" i="1"/>
  <c r="A663" i="1"/>
  <c r="Q662" i="1"/>
  <c r="AA662" i="1"/>
  <c r="J581" i="1"/>
  <c r="K581" i="1" s="1"/>
  <c r="I582" i="1"/>
  <c r="M581" i="1"/>
  <c r="N581" i="1"/>
  <c r="E580" i="1"/>
  <c r="U580" i="1"/>
  <c r="W580" i="1" s="1"/>
  <c r="D579" i="1"/>
  <c r="L579" i="1" s="1"/>
  <c r="O579" i="1" s="1"/>
  <c r="F578" i="1"/>
  <c r="T1255" i="1"/>
  <c r="C538" i="1" l="1"/>
  <c r="P537" i="1"/>
  <c r="X537" i="1" s="1"/>
  <c r="B537" i="1" s="1"/>
  <c r="AA663" i="1"/>
  <c r="F579" i="1"/>
  <c r="Y662" i="1"/>
  <c r="R662" i="1"/>
  <c r="S662" i="1" s="1"/>
  <c r="A664" i="1"/>
  <c r="Q663" i="1"/>
  <c r="H663" i="1"/>
  <c r="D580" i="1"/>
  <c r="G580" i="1" s="1"/>
  <c r="G579" i="1"/>
  <c r="I583" i="1"/>
  <c r="J582" i="1"/>
  <c r="K582" i="1" s="1"/>
  <c r="N582" i="1"/>
  <c r="M582" i="1"/>
  <c r="E581" i="1"/>
  <c r="U581" i="1"/>
  <c r="W581" i="1" s="1"/>
  <c r="T1256" i="1"/>
  <c r="L580" i="1" l="1"/>
  <c r="O580" i="1" s="1"/>
  <c r="F580" i="1"/>
  <c r="C539" i="1"/>
  <c r="P538" i="1"/>
  <c r="X538" i="1" s="1"/>
  <c r="B538" i="1" s="1"/>
  <c r="R663" i="1"/>
  <c r="S663" i="1" s="1"/>
  <c r="Y663" i="1"/>
  <c r="A665" i="1"/>
  <c r="Q664" i="1"/>
  <c r="H664" i="1"/>
  <c r="AA664" i="1"/>
  <c r="I584" i="1"/>
  <c r="J583" i="1"/>
  <c r="K583" i="1" s="1"/>
  <c r="N583" i="1"/>
  <c r="M583" i="1"/>
  <c r="D581" i="1"/>
  <c r="E582" i="1"/>
  <c r="U582" i="1"/>
  <c r="W582" i="1" s="1"/>
  <c r="T1257" i="1"/>
  <c r="F581" i="1" l="1"/>
  <c r="G581" i="1"/>
  <c r="L581" i="1"/>
  <c r="O581" i="1" s="1"/>
  <c r="C540" i="1"/>
  <c r="P539" i="1"/>
  <c r="X539" i="1" s="1"/>
  <c r="B539" i="1" s="1"/>
  <c r="AA665" i="1"/>
  <c r="A666" i="1"/>
  <c r="Q665" i="1"/>
  <c r="H665" i="1"/>
  <c r="R664" i="1"/>
  <c r="S664" i="1" s="1"/>
  <c r="Y664" i="1"/>
  <c r="D582" i="1"/>
  <c r="U583" i="1"/>
  <c r="W583" i="1" s="1"/>
  <c r="E583" i="1"/>
  <c r="I585" i="1"/>
  <c r="J584" i="1"/>
  <c r="K584" i="1" s="1"/>
  <c r="N584" i="1"/>
  <c r="M584" i="1"/>
  <c r="T1258" i="1"/>
  <c r="F582" i="1" l="1"/>
  <c r="AA666" i="1"/>
  <c r="L582" i="1"/>
  <c r="O582" i="1" s="1"/>
  <c r="G582" i="1"/>
  <c r="P540" i="1"/>
  <c r="X540" i="1" s="1"/>
  <c r="B540" i="1" s="1"/>
  <c r="C541" i="1"/>
  <c r="Y665" i="1"/>
  <c r="R665" i="1"/>
  <c r="S665" i="1" s="1"/>
  <c r="A667" i="1"/>
  <c r="Q666" i="1"/>
  <c r="H666" i="1"/>
  <c r="J585" i="1"/>
  <c r="K585" i="1" s="1"/>
  <c r="I586" i="1"/>
  <c r="N585" i="1"/>
  <c r="M585" i="1"/>
  <c r="D583" i="1"/>
  <c r="U584" i="1"/>
  <c r="W584" i="1" s="1"/>
  <c r="E584" i="1"/>
  <c r="T1259" i="1"/>
  <c r="F583" i="1" l="1"/>
  <c r="L583" i="1"/>
  <c r="O583" i="1" s="1"/>
  <c r="C542" i="1"/>
  <c r="P541" i="1"/>
  <c r="X541" i="1" s="1"/>
  <c r="B541" i="1" s="1"/>
  <c r="R666" i="1"/>
  <c r="U667" i="1"/>
  <c r="W667" i="1" s="1"/>
  <c r="AA667" i="1"/>
  <c r="A668" i="1"/>
  <c r="Q667" i="1"/>
  <c r="H667" i="1"/>
  <c r="D584" i="1"/>
  <c r="G583" i="1"/>
  <c r="I587" i="1"/>
  <c r="N586" i="1"/>
  <c r="M586" i="1"/>
  <c r="J586" i="1"/>
  <c r="K586" i="1" s="1"/>
  <c r="E585" i="1"/>
  <c r="U585" i="1"/>
  <c r="W585" i="1" s="1"/>
  <c r="T1260" i="1"/>
  <c r="F584" i="1" l="1"/>
  <c r="L584" i="1"/>
  <c r="O584" i="1" s="1"/>
  <c r="G584" i="1"/>
  <c r="C543" i="1"/>
  <c r="P542" i="1"/>
  <c r="X542" i="1" s="1"/>
  <c r="B542" i="1" s="1"/>
  <c r="A669" i="1"/>
  <c r="H668" i="1"/>
  <c r="Q668" i="1"/>
  <c r="AA668" i="1"/>
  <c r="R667" i="1"/>
  <c r="S667" i="1" s="1"/>
  <c r="Y667" i="1"/>
  <c r="I588" i="1"/>
  <c r="N587" i="1"/>
  <c r="M587" i="1"/>
  <c r="J587" i="1"/>
  <c r="K587" i="1" s="1"/>
  <c r="D585" i="1"/>
  <c r="E586" i="1"/>
  <c r="U586" i="1"/>
  <c r="W586" i="1" s="1"/>
  <c r="T1261" i="1"/>
  <c r="F585" i="1" l="1"/>
  <c r="L585" i="1"/>
  <c r="O585" i="1" s="1"/>
  <c r="AA669" i="1"/>
  <c r="C544" i="1"/>
  <c r="P543" i="1"/>
  <c r="X543" i="1" s="1"/>
  <c r="B543" i="1" s="1"/>
  <c r="R668" i="1"/>
  <c r="S668" i="1" s="1"/>
  <c r="Y668" i="1"/>
  <c r="Q669" i="1"/>
  <c r="H669" i="1"/>
  <c r="A670" i="1"/>
  <c r="G585" i="1"/>
  <c r="J588" i="1"/>
  <c r="K588" i="1" s="1"/>
  <c r="I589" i="1"/>
  <c r="N588" i="1"/>
  <c r="M588" i="1"/>
  <c r="U587" i="1"/>
  <c r="W587" i="1" s="1"/>
  <c r="E587" i="1"/>
  <c r="D586" i="1"/>
  <c r="T1262" i="1"/>
  <c r="F586" i="1" l="1"/>
  <c r="C545" i="1"/>
  <c r="P544" i="1"/>
  <c r="X544" i="1" s="1"/>
  <c r="B544" i="1" s="1"/>
  <c r="H670" i="1"/>
  <c r="A671" i="1"/>
  <c r="Q670" i="1"/>
  <c r="R669" i="1"/>
  <c r="S669" i="1" s="1"/>
  <c r="Y669" i="1"/>
  <c r="AA670" i="1"/>
  <c r="L586" i="1"/>
  <c r="O586" i="1" s="1"/>
  <c r="G586" i="1"/>
  <c r="M589" i="1"/>
  <c r="I590" i="1"/>
  <c r="J589" i="1"/>
  <c r="K589" i="1" s="1"/>
  <c r="N589" i="1"/>
  <c r="U588" i="1"/>
  <c r="W588" i="1" s="1"/>
  <c r="E588" i="1"/>
  <c r="D587" i="1"/>
  <c r="T1263" i="1"/>
  <c r="F587" i="1" l="1"/>
  <c r="AA671" i="1"/>
  <c r="P545" i="1"/>
  <c r="X545" i="1" s="1"/>
  <c r="B545" i="1" s="1"/>
  <c r="C546" i="1"/>
  <c r="P546" i="1" s="1"/>
  <c r="Y670" i="1"/>
  <c r="R670" i="1"/>
  <c r="S670" i="1" s="1"/>
  <c r="A672" i="1"/>
  <c r="Q671" i="1"/>
  <c r="H671" i="1"/>
  <c r="D588" i="1"/>
  <c r="E589" i="1"/>
  <c r="U589" i="1"/>
  <c r="W589" i="1" s="1"/>
  <c r="L587" i="1"/>
  <c r="O587" i="1" s="1"/>
  <c r="I591" i="1"/>
  <c r="J590" i="1"/>
  <c r="K590" i="1" s="1"/>
  <c r="M590" i="1"/>
  <c r="N590" i="1"/>
  <c r="G587" i="1"/>
  <c r="T1264" i="1"/>
  <c r="F588" i="1" l="1"/>
  <c r="AA672" i="1"/>
  <c r="G588" i="1"/>
  <c r="L588" i="1"/>
  <c r="O588" i="1" s="1"/>
  <c r="X546" i="1"/>
  <c r="R671" i="1"/>
  <c r="S671" i="1" s="1"/>
  <c r="Y671" i="1"/>
  <c r="A673" i="1"/>
  <c r="H672" i="1"/>
  <c r="Q672" i="1"/>
  <c r="I592" i="1"/>
  <c r="J591" i="1"/>
  <c r="K591" i="1" s="1"/>
  <c r="N591" i="1"/>
  <c r="M591" i="1"/>
  <c r="D589" i="1"/>
  <c r="E590" i="1"/>
  <c r="U590" i="1"/>
  <c r="W590" i="1" s="1"/>
  <c r="T1265" i="1"/>
  <c r="F589" i="1" l="1"/>
  <c r="G589" i="1"/>
  <c r="B546" i="1"/>
  <c r="C547" i="1"/>
  <c r="Y546" i="1"/>
  <c r="Y672" i="1"/>
  <c r="R672" i="1"/>
  <c r="S672" i="1" s="1"/>
  <c r="A674" i="1"/>
  <c r="H673" i="1"/>
  <c r="Q673" i="1"/>
  <c r="AA673" i="1"/>
  <c r="E591" i="1"/>
  <c r="U591" i="1"/>
  <c r="W591" i="1" s="1"/>
  <c r="D590" i="1"/>
  <c r="L589" i="1"/>
  <c r="O589" i="1" s="1"/>
  <c r="J592" i="1"/>
  <c r="K592" i="1" s="1"/>
  <c r="N592" i="1"/>
  <c r="M592" i="1"/>
  <c r="I593" i="1"/>
  <c r="T1266" i="1"/>
  <c r="F590" i="1" l="1"/>
  <c r="L590" i="1"/>
  <c r="O590" i="1" s="1"/>
  <c r="AA674" i="1"/>
  <c r="C548" i="1"/>
  <c r="P547" i="1"/>
  <c r="X547" i="1" s="1"/>
  <c r="B547" i="1" s="1"/>
  <c r="R673" i="1"/>
  <c r="S673" i="1" s="1"/>
  <c r="Y673" i="1"/>
  <c r="A675" i="1"/>
  <c r="Q674" i="1"/>
  <c r="H674" i="1"/>
  <c r="E592" i="1"/>
  <c r="U592" i="1"/>
  <c r="W592" i="1" s="1"/>
  <c r="I594" i="1"/>
  <c r="N593" i="1"/>
  <c r="J593" i="1"/>
  <c r="K593" i="1" s="1"/>
  <c r="M593" i="1"/>
  <c r="D591" i="1"/>
  <c r="F591" i="1" s="1"/>
  <c r="G590" i="1"/>
  <c r="T1267" i="1"/>
  <c r="P548" i="1" l="1"/>
  <c r="X548" i="1" s="1"/>
  <c r="B548" i="1" s="1"/>
  <c r="C549" i="1"/>
  <c r="R674" i="1"/>
  <c r="S674" i="1" s="1"/>
  <c r="Y674" i="1"/>
  <c r="A676" i="1"/>
  <c r="Q675" i="1"/>
  <c r="H675" i="1"/>
  <c r="AA675" i="1"/>
  <c r="E593" i="1"/>
  <c r="U593" i="1"/>
  <c r="W593" i="1" s="1"/>
  <c r="I595" i="1"/>
  <c r="J594" i="1"/>
  <c r="K594" i="1" s="1"/>
  <c r="G591" i="1"/>
  <c r="L591" i="1"/>
  <c r="O591" i="1" s="1"/>
  <c r="D592" i="1"/>
  <c r="F592" i="1" s="1"/>
  <c r="T1268" i="1"/>
  <c r="L592" i="1" l="1"/>
  <c r="O592" i="1" s="1"/>
  <c r="C550" i="1"/>
  <c r="P549" i="1"/>
  <c r="X549" i="1" s="1"/>
  <c r="B549" i="1" s="1"/>
  <c r="AA676" i="1"/>
  <c r="R675" i="1"/>
  <c r="S675" i="1" s="1"/>
  <c r="Y675" i="1"/>
  <c r="A677" i="1"/>
  <c r="Q676" i="1"/>
  <c r="H676" i="1"/>
  <c r="G592" i="1"/>
  <c r="E594" i="1"/>
  <c r="U594" i="1"/>
  <c r="W594" i="1" s="1"/>
  <c r="D593" i="1"/>
  <c r="F593" i="1" s="1"/>
  <c r="I596" i="1"/>
  <c r="J595" i="1"/>
  <c r="K595" i="1" s="1"/>
  <c r="T1269" i="1"/>
  <c r="G593" i="1" l="1"/>
  <c r="L593" i="1"/>
  <c r="M594" i="1" s="1"/>
  <c r="C551" i="1"/>
  <c r="P550" i="1"/>
  <c r="X550" i="1" s="1"/>
  <c r="B550" i="1" s="1"/>
  <c r="Q677" i="1"/>
  <c r="H677" i="1"/>
  <c r="A678" i="1"/>
  <c r="R676" i="1"/>
  <c r="S676" i="1" s="1"/>
  <c r="Y676" i="1"/>
  <c r="AA677" i="1"/>
  <c r="J596" i="1"/>
  <c r="K596" i="1" s="1"/>
  <c r="I597" i="1"/>
  <c r="E595" i="1"/>
  <c r="U595" i="1"/>
  <c r="W595" i="1" s="1"/>
  <c r="D594" i="1"/>
  <c r="F594" i="1" s="1"/>
  <c r="T1270" i="1"/>
  <c r="O593" i="1" l="1"/>
  <c r="L594" i="1"/>
  <c r="AA678" i="1"/>
  <c r="P551" i="1"/>
  <c r="X551" i="1" s="1"/>
  <c r="B551" i="1" s="1"/>
  <c r="C552" i="1"/>
  <c r="G594" i="1"/>
  <c r="H678" i="1"/>
  <c r="A679" i="1"/>
  <c r="Q678" i="1"/>
  <c r="Y677" i="1"/>
  <c r="R677" i="1"/>
  <c r="S677" i="1" s="1"/>
  <c r="N594" i="1"/>
  <c r="N595" i="1" s="1"/>
  <c r="N596" i="1" s="1"/>
  <c r="N597" i="1" s="1"/>
  <c r="M595" i="1"/>
  <c r="M596" i="1" s="1"/>
  <c r="M597" i="1" s="1"/>
  <c r="J597" i="1"/>
  <c r="K597" i="1" s="1"/>
  <c r="I598" i="1"/>
  <c r="D595" i="1"/>
  <c r="F595" i="1" s="1"/>
  <c r="E596" i="1"/>
  <c r="U596" i="1"/>
  <c r="W596" i="1" s="1"/>
  <c r="T1271" i="1"/>
  <c r="O594" i="1" l="1"/>
  <c r="G595" i="1"/>
  <c r="C553" i="1"/>
  <c r="P552" i="1"/>
  <c r="X552" i="1" s="1"/>
  <c r="B552" i="1" s="1"/>
  <c r="R678" i="1"/>
  <c r="S678" i="1" s="1"/>
  <c r="Y678" i="1"/>
  <c r="A680" i="1"/>
  <c r="H679" i="1"/>
  <c r="Q679" i="1"/>
  <c r="AA679" i="1"/>
  <c r="E597" i="1"/>
  <c r="U597" i="1"/>
  <c r="W597" i="1" s="1"/>
  <c r="N598" i="1"/>
  <c r="M598" i="1"/>
  <c r="I599" i="1"/>
  <c r="J598" i="1"/>
  <c r="K598" i="1" s="1"/>
  <c r="L595" i="1"/>
  <c r="O595" i="1" s="1"/>
  <c r="D596" i="1"/>
  <c r="F596" i="1" s="1"/>
  <c r="T1272" i="1"/>
  <c r="P553" i="1" l="1"/>
  <c r="X553" i="1" s="1"/>
  <c r="B553" i="1" s="1"/>
  <c r="C554" i="1"/>
  <c r="Y679" i="1"/>
  <c r="R679" i="1"/>
  <c r="S679" i="1" s="1"/>
  <c r="AA680" i="1"/>
  <c r="A681" i="1"/>
  <c r="Q680" i="1"/>
  <c r="H680" i="1"/>
  <c r="L596" i="1"/>
  <c r="O596" i="1" s="1"/>
  <c r="U598" i="1"/>
  <c r="W598" i="1" s="1"/>
  <c r="M599" i="1"/>
  <c r="N599" i="1"/>
  <c r="J599" i="1"/>
  <c r="K599" i="1" s="1"/>
  <c r="I600" i="1"/>
  <c r="G596" i="1"/>
  <c r="E598" i="1"/>
  <c r="D597" i="1"/>
  <c r="F597" i="1" s="1"/>
  <c r="T1273" i="1"/>
  <c r="L597" i="1" l="1"/>
  <c r="O597" i="1" s="1"/>
  <c r="G597" i="1"/>
  <c r="C555" i="1"/>
  <c r="P554" i="1"/>
  <c r="X554" i="1" s="1"/>
  <c r="B554" i="1" s="1"/>
  <c r="AA681" i="1"/>
  <c r="R680" i="1"/>
  <c r="S680" i="1" s="1"/>
  <c r="Y680" i="1"/>
  <c r="A682" i="1"/>
  <c r="Q681" i="1"/>
  <c r="H681" i="1"/>
  <c r="E599" i="1"/>
  <c r="U599" i="1"/>
  <c r="W599" i="1" s="1"/>
  <c r="N600" i="1"/>
  <c r="M600" i="1"/>
  <c r="J600" i="1"/>
  <c r="K600" i="1" s="1"/>
  <c r="I601" i="1"/>
  <c r="D598" i="1"/>
  <c r="F598" i="1" s="1"/>
  <c r="T1274" i="1"/>
  <c r="C556" i="1" l="1"/>
  <c r="P555" i="1"/>
  <c r="X555" i="1" s="1"/>
  <c r="B555" i="1" s="1"/>
  <c r="R681" i="1"/>
  <c r="S681" i="1" s="1"/>
  <c r="Y681" i="1"/>
  <c r="Q682" i="1"/>
  <c r="A683" i="1"/>
  <c r="H682" i="1"/>
  <c r="AA682" i="1"/>
  <c r="J601" i="1"/>
  <c r="K601" i="1" s="1"/>
  <c r="I602" i="1"/>
  <c r="M601" i="1"/>
  <c r="N601" i="1"/>
  <c r="E600" i="1"/>
  <c r="U600" i="1"/>
  <c r="W600" i="1" s="1"/>
  <c r="L598" i="1"/>
  <c r="O598" i="1" s="1"/>
  <c r="G598" i="1"/>
  <c r="D599" i="1"/>
  <c r="F599" i="1" s="1"/>
  <c r="T1275" i="1"/>
  <c r="AA683" i="1" l="1"/>
  <c r="C557" i="1"/>
  <c r="P556" i="1"/>
  <c r="X556" i="1" s="1"/>
  <c r="B556" i="1" s="1"/>
  <c r="A684" i="1"/>
  <c r="Q683" i="1"/>
  <c r="H683" i="1"/>
  <c r="R682" i="1"/>
  <c r="S682" i="1" s="1"/>
  <c r="Y682" i="1"/>
  <c r="G599" i="1"/>
  <c r="L599" i="1"/>
  <c r="O599" i="1" s="1"/>
  <c r="E601" i="1"/>
  <c r="U601" i="1"/>
  <c r="W601" i="1" s="1"/>
  <c r="D600" i="1"/>
  <c r="F600" i="1" s="1"/>
  <c r="M602" i="1"/>
  <c r="I603" i="1"/>
  <c r="N602" i="1"/>
  <c r="J602" i="1"/>
  <c r="K602" i="1" s="1"/>
  <c r="T1276" i="1"/>
  <c r="L600" i="1" l="1"/>
  <c r="O600" i="1" s="1"/>
  <c r="G600" i="1"/>
  <c r="C558" i="1"/>
  <c r="P557" i="1"/>
  <c r="X557" i="1" s="1"/>
  <c r="B557" i="1" s="1"/>
  <c r="R683" i="1"/>
  <c r="S683" i="1" s="1"/>
  <c r="Y683" i="1"/>
  <c r="A685" i="1"/>
  <c r="Q684" i="1"/>
  <c r="H684" i="1"/>
  <c r="AA684" i="1"/>
  <c r="E602" i="1"/>
  <c r="U602" i="1"/>
  <c r="W602" i="1" s="1"/>
  <c r="D601" i="1"/>
  <c r="F601" i="1" s="1"/>
  <c r="N603" i="1"/>
  <c r="M603" i="1"/>
  <c r="I604" i="1"/>
  <c r="J603" i="1"/>
  <c r="K603" i="1" s="1"/>
  <c r="T1277" i="1"/>
  <c r="AA685" i="1" l="1"/>
  <c r="L601" i="1"/>
  <c r="O601" i="1" s="1"/>
  <c r="G601" i="1"/>
  <c r="C559" i="1"/>
  <c r="P558" i="1"/>
  <c r="X558" i="1" s="1"/>
  <c r="B558" i="1" s="1"/>
  <c r="R684" i="1"/>
  <c r="S684" i="1" s="1"/>
  <c r="Y684" i="1"/>
  <c r="Q685" i="1"/>
  <c r="H685" i="1"/>
  <c r="A686" i="1"/>
  <c r="J604" i="1"/>
  <c r="K604" i="1" s="1"/>
  <c r="N604" i="1"/>
  <c r="M604" i="1"/>
  <c r="I605" i="1"/>
  <c r="E603" i="1"/>
  <c r="U603" i="1"/>
  <c r="W603" i="1" s="1"/>
  <c r="D602" i="1"/>
  <c r="F602" i="1" s="1"/>
  <c r="T1278" i="1"/>
  <c r="L602" i="1" l="1"/>
  <c r="O602" i="1" s="1"/>
  <c r="G602" i="1"/>
  <c r="C560" i="1"/>
  <c r="P559" i="1"/>
  <c r="X559" i="1" s="1"/>
  <c r="B559" i="1" s="1"/>
  <c r="H686" i="1"/>
  <c r="A687" i="1"/>
  <c r="Q686" i="1"/>
  <c r="Y685" i="1"/>
  <c r="R685" i="1"/>
  <c r="S685" i="1" s="1"/>
  <c r="AA686" i="1"/>
  <c r="D603" i="1"/>
  <c r="F603" i="1" s="1"/>
  <c r="E604" i="1"/>
  <c r="U604" i="1"/>
  <c r="W604" i="1" s="1"/>
  <c r="I606" i="1"/>
  <c r="J605" i="1"/>
  <c r="K605" i="1" s="1"/>
  <c r="N605" i="1"/>
  <c r="M605" i="1"/>
  <c r="T1279" i="1"/>
  <c r="G603" i="1" l="1"/>
  <c r="L603" i="1"/>
  <c r="O603" i="1" s="1"/>
  <c r="C561" i="1"/>
  <c r="P560" i="1"/>
  <c r="X560" i="1" s="1"/>
  <c r="B560" i="1" s="1"/>
  <c r="AA687" i="1"/>
  <c r="Q687" i="1"/>
  <c r="H687" i="1"/>
  <c r="A688" i="1"/>
  <c r="Y686" i="1"/>
  <c r="R686" i="1"/>
  <c r="S686" i="1" s="1"/>
  <c r="I607" i="1"/>
  <c r="M606" i="1"/>
  <c r="J606" i="1"/>
  <c r="K606" i="1" s="1"/>
  <c r="N606" i="1"/>
  <c r="D604" i="1"/>
  <c r="F604" i="1" s="1"/>
  <c r="E605" i="1"/>
  <c r="U605" i="1"/>
  <c r="W605" i="1" s="1"/>
  <c r="T1280" i="1"/>
  <c r="G604" i="1" l="1"/>
  <c r="C562" i="1"/>
  <c r="P561" i="1"/>
  <c r="X561" i="1" s="1"/>
  <c r="B561" i="1" s="1"/>
  <c r="R687" i="1"/>
  <c r="S687" i="1" s="1"/>
  <c r="Y687" i="1"/>
  <c r="A689" i="1"/>
  <c r="Q688" i="1"/>
  <c r="H688" i="1"/>
  <c r="AA688" i="1"/>
  <c r="E606" i="1"/>
  <c r="U606" i="1"/>
  <c r="W606" i="1" s="1"/>
  <c r="N607" i="1"/>
  <c r="I608" i="1"/>
  <c r="M607" i="1"/>
  <c r="J607" i="1"/>
  <c r="K607" i="1" s="1"/>
  <c r="D605" i="1"/>
  <c r="F605" i="1" s="1"/>
  <c r="L604" i="1"/>
  <c r="O604" i="1" s="1"/>
  <c r="T1281" i="1"/>
  <c r="C563" i="1" l="1"/>
  <c r="P562" i="1"/>
  <c r="X562" i="1" s="1"/>
  <c r="B562" i="1" s="1"/>
  <c r="AA689" i="1"/>
  <c r="R688" i="1"/>
  <c r="S688" i="1" s="1"/>
  <c r="Y688" i="1"/>
  <c r="Q689" i="1"/>
  <c r="H689" i="1"/>
  <c r="A690" i="1"/>
  <c r="E607" i="1"/>
  <c r="U607" i="1"/>
  <c r="W607" i="1" s="1"/>
  <c r="N608" i="1"/>
  <c r="I609" i="1"/>
  <c r="M608" i="1"/>
  <c r="J608" i="1"/>
  <c r="K608" i="1" s="1"/>
  <c r="E608" i="1" s="1"/>
  <c r="G605" i="1"/>
  <c r="L605" i="1"/>
  <c r="O605" i="1" s="1"/>
  <c r="D606" i="1"/>
  <c r="F606" i="1" s="1"/>
  <c r="T1282" i="1"/>
  <c r="L606" i="1" l="1"/>
  <c r="O606" i="1" s="1"/>
  <c r="G606" i="1"/>
  <c r="C564" i="1"/>
  <c r="P563" i="1"/>
  <c r="X563" i="1" s="1"/>
  <c r="B563" i="1" s="1"/>
  <c r="A691" i="1"/>
  <c r="Q690" i="1"/>
  <c r="H690" i="1"/>
  <c r="R689" i="1"/>
  <c r="S689" i="1" s="1"/>
  <c r="Y689" i="1"/>
  <c r="AA690" i="1"/>
  <c r="J609" i="1"/>
  <c r="K609" i="1" s="1"/>
  <c r="M609" i="1"/>
  <c r="I610" i="1"/>
  <c r="N609" i="1"/>
  <c r="D607" i="1"/>
  <c r="F607" i="1" s="1"/>
  <c r="T1283" i="1"/>
  <c r="D608" i="1" l="1"/>
  <c r="G608" i="1" s="1"/>
  <c r="G607" i="1"/>
  <c r="P564" i="1"/>
  <c r="X564" i="1" s="1"/>
  <c r="B564" i="1" s="1"/>
  <c r="C565" i="1"/>
  <c r="L607" i="1"/>
  <c r="O607" i="1" s="1"/>
  <c r="AA691" i="1"/>
  <c r="Y690" i="1"/>
  <c r="R690" i="1"/>
  <c r="S690" i="1" s="1"/>
  <c r="A692" i="1"/>
  <c r="Q691" i="1"/>
  <c r="H691" i="1"/>
  <c r="J610" i="1"/>
  <c r="K610" i="1" s="1"/>
  <c r="N610" i="1"/>
  <c r="I611" i="1"/>
  <c r="M610" i="1"/>
  <c r="E609" i="1"/>
  <c r="U609" i="1"/>
  <c r="W609" i="1" s="1"/>
  <c r="T1284" i="1"/>
  <c r="P565" i="1" l="1"/>
  <c r="X565" i="1" s="1"/>
  <c r="B565" i="1" s="1"/>
  <c r="C566" i="1"/>
  <c r="F608" i="1"/>
  <c r="L608" i="1"/>
  <c r="O608" i="1" s="1"/>
  <c r="R691" i="1"/>
  <c r="S691" i="1" s="1"/>
  <c r="Y691" i="1"/>
  <c r="A693" i="1"/>
  <c r="Q692" i="1"/>
  <c r="H692" i="1"/>
  <c r="AA692" i="1"/>
  <c r="D609" i="1"/>
  <c r="E610" i="1"/>
  <c r="U610" i="1"/>
  <c r="W610" i="1" s="1"/>
  <c r="N611" i="1"/>
  <c r="I612" i="1"/>
  <c r="J611" i="1"/>
  <c r="K611" i="1" s="1"/>
  <c r="M611" i="1"/>
  <c r="T1285" i="1"/>
  <c r="F609" i="1" l="1"/>
  <c r="L609" i="1"/>
  <c r="O609" i="1" s="1"/>
  <c r="AA693" i="1"/>
  <c r="C567" i="1"/>
  <c r="P566" i="1"/>
  <c r="X566" i="1" s="1"/>
  <c r="B566" i="1" s="1"/>
  <c r="R692" i="1"/>
  <c r="S692" i="1" s="1"/>
  <c r="Y692" i="1"/>
  <c r="Q693" i="1"/>
  <c r="A694" i="1"/>
  <c r="H693" i="1"/>
  <c r="D610" i="1"/>
  <c r="J612" i="1"/>
  <c r="K612" i="1" s="1"/>
  <c r="I613" i="1"/>
  <c r="N612" i="1"/>
  <c r="M612" i="1"/>
  <c r="G609" i="1"/>
  <c r="E611" i="1"/>
  <c r="U611" i="1"/>
  <c r="W611" i="1" s="1"/>
  <c r="T1286" i="1"/>
  <c r="F610" i="1" l="1"/>
  <c r="C568" i="1"/>
  <c r="P567" i="1"/>
  <c r="X567" i="1" s="1"/>
  <c r="B567" i="1" s="1"/>
  <c r="L610" i="1"/>
  <c r="O610" i="1" s="1"/>
  <c r="Q694" i="1"/>
  <c r="A695" i="1"/>
  <c r="H694" i="1"/>
  <c r="Y693" i="1"/>
  <c r="R693" i="1"/>
  <c r="S693" i="1" s="1"/>
  <c r="AA694" i="1"/>
  <c r="N613" i="1"/>
  <c r="M613" i="1"/>
  <c r="I614" i="1"/>
  <c r="J613" i="1"/>
  <c r="K613" i="1" s="1"/>
  <c r="E612" i="1"/>
  <c r="U612" i="1"/>
  <c r="W612" i="1" s="1"/>
  <c r="D611" i="1"/>
  <c r="F611" i="1" s="1"/>
  <c r="G610" i="1"/>
  <c r="T1287" i="1"/>
  <c r="AA695" i="1" l="1"/>
  <c r="C569" i="1"/>
  <c r="P568" i="1"/>
  <c r="X568" i="1" s="1"/>
  <c r="B568" i="1" s="1"/>
  <c r="G611" i="1"/>
  <c r="A696" i="1"/>
  <c r="H695" i="1"/>
  <c r="Q695" i="1"/>
  <c r="Y694" i="1"/>
  <c r="R694" i="1"/>
  <c r="S694" i="1" s="1"/>
  <c r="D612" i="1"/>
  <c r="F612" i="1" s="1"/>
  <c r="E613" i="1"/>
  <c r="U613" i="1"/>
  <c r="W613" i="1" s="1"/>
  <c r="N614" i="1"/>
  <c r="J614" i="1"/>
  <c r="K614" i="1" s="1"/>
  <c r="M614" i="1"/>
  <c r="I615" i="1"/>
  <c r="L611" i="1"/>
  <c r="O611" i="1" s="1"/>
  <c r="T1288" i="1"/>
  <c r="L612" i="1" l="1"/>
  <c r="O612" i="1" s="1"/>
  <c r="G612" i="1"/>
  <c r="P569" i="1"/>
  <c r="X569" i="1" s="1"/>
  <c r="B569" i="1" s="1"/>
  <c r="C570" i="1"/>
  <c r="A697" i="1"/>
  <c r="Q696" i="1"/>
  <c r="H696" i="1"/>
  <c r="Y695" i="1"/>
  <c r="R695" i="1"/>
  <c r="S695" i="1" s="1"/>
  <c r="AA696" i="1"/>
  <c r="D613" i="1"/>
  <c r="F613" i="1" s="1"/>
  <c r="I616" i="1"/>
  <c r="N615" i="1"/>
  <c r="J615" i="1"/>
  <c r="K615" i="1" s="1"/>
  <c r="M615" i="1"/>
  <c r="E614" i="1"/>
  <c r="U614" i="1"/>
  <c r="W614" i="1" s="1"/>
  <c r="T1289" i="1"/>
  <c r="L613" i="1" l="1"/>
  <c r="O613" i="1" s="1"/>
  <c r="G613" i="1"/>
  <c r="AA697" i="1"/>
  <c r="C571" i="1"/>
  <c r="P570" i="1"/>
  <c r="X570" i="1" s="1"/>
  <c r="B570" i="1" s="1"/>
  <c r="R696" i="1"/>
  <c r="S696" i="1" s="1"/>
  <c r="Y696" i="1"/>
  <c r="A698" i="1"/>
  <c r="Q697" i="1"/>
  <c r="H697" i="1"/>
  <c r="D614" i="1"/>
  <c r="F614" i="1" s="1"/>
  <c r="N616" i="1"/>
  <c r="M616" i="1"/>
  <c r="I617" i="1"/>
  <c r="J616" i="1"/>
  <c r="K616" i="1" s="1"/>
  <c r="E615" i="1"/>
  <c r="U615" i="1"/>
  <c r="W615" i="1" s="1"/>
  <c r="T1290" i="1"/>
  <c r="P571" i="1" l="1"/>
  <c r="X571" i="1" s="1"/>
  <c r="B571" i="1" s="1"/>
  <c r="C572" i="1"/>
  <c r="G614" i="1"/>
  <c r="L614" i="1"/>
  <c r="O614" i="1" s="1"/>
  <c r="R697" i="1"/>
  <c r="S697" i="1" s="1"/>
  <c r="Y697" i="1"/>
  <c r="A699" i="1"/>
  <c r="Q698" i="1"/>
  <c r="H698" i="1"/>
  <c r="AA698" i="1"/>
  <c r="E616" i="1"/>
  <c r="U616" i="1"/>
  <c r="W616" i="1" s="1"/>
  <c r="N617" i="1"/>
  <c r="I618" i="1"/>
  <c r="M617" i="1"/>
  <c r="J617" i="1"/>
  <c r="K617" i="1" s="1"/>
  <c r="D615" i="1"/>
  <c r="F615" i="1" s="1"/>
  <c r="T1291" i="1"/>
  <c r="AA699" i="1" l="1"/>
  <c r="C573" i="1"/>
  <c r="P572" i="1"/>
  <c r="X572" i="1" s="1"/>
  <c r="B572" i="1" s="1"/>
  <c r="G615" i="1"/>
  <c r="L615" i="1"/>
  <c r="O615" i="1" s="1"/>
  <c r="A700" i="1"/>
  <c r="Q699" i="1"/>
  <c r="H699" i="1"/>
  <c r="R698" i="1"/>
  <c r="S698" i="1" s="1"/>
  <c r="Y698" i="1"/>
  <c r="E617" i="1"/>
  <c r="U617" i="1"/>
  <c r="W617" i="1" s="1"/>
  <c r="M618" i="1"/>
  <c r="N618" i="1"/>
  <c r="I619" i="1"/>
  <c r="J618" i="1"/>
  <c r="K618" i="1" s="1"/>
  <c r="D616" i="1"/>
  <c r="F616" i="1" s="1"/>
  <c r="T1292" i="1"/>
  <c r="P573" i="1" l="1"/>
  <c r="X573" i="1" s="1"/>
  <c r="B573" i="1" s="1"/>
  <c r="C574" i="1"/>
  <c r="R699" i="1"/>
  <c r="U700" i="1"/>
  <c r="W700" i="1" s="1"/>
  <c r="AA700" i="1"/>
  <c r="A701" i="1"/>
  <c r="H700" i="1"/>
  <c r="Q700" i="1"/>
  <c r="E618" i="1"/>
  <c r="U618" i="1"/>
  <c r="W618" i="1" s="1"/>
  <c r="G616" i="1"/>
  <c r="D617" i="1"/>
  <c r="F617" i="1" s="1"/>
  <c r="I620" i="1"/>
  <c r="N619" i="1"/>
  <c r="J619" i="1"/>
  <c r="K619" i="1" s="1"/>
  <c r="M619" i="1"/>
  <c r="L616" i="1"/>
  <c r="O616" i="1" s="1"/>
  <c r="T1293" i="1"/>
  <c r="L617" i="1" l="1"/>
  <c r="O617" i="1" s="1"/>
  <c r="C575" i="1"/>
  <c r="P574" i="1"/>
  <c r="X574" i="1" s="1"/>
  <c r="B574" i="1" s="1"/>
  <c r="A702" i="1"/>
  <c r="H701" i="1"/>
  <c r="Q701" i="1"/>
  <c r="AA701" i="1"/>
  <c r="R700" i="1"/>
  <c r="S700" i="1" s="1"/>
  <c r="Y700" i="1"/>
  <c r="G617" i="1"/>
  <c r="N620" i="1"/>
  <c r="I621" i="1"/>
  <c r="M620" i="1"/>
  <c r="J620" i="1"/>
  <c r="K620" i="1" s="1"/>
  <c r="E619" i="1"/>
  <c r="U619" i="1"/>
  <c r="W619" i="1" s="1"/>
  <c r="D618" i="1"/>
  <c r="F618" i="1" s="1"/>
  <c r="T1294" i="1"/>
  <c r="AA702" i="1" l="1"/>
  <c r="C576" i="1"/>
  <c r="P576" i="1" s="1"/>
  <c r="P575" i="1"/>
  <c r="X575" i="1" s="1"/>
  <c r="B575" i="1" s="1"/>
  <c r="L618" i="1"/>
  <c r="O618" i="1" s="1"/>
  <c r="Y701" i="1"/>
  <c r="R701" i="1"/>
  <c r="S701" i="1" s="1"/>
  <c r="G618" i="1"/>
  <c r="H702" i="1"/>
  <c r="A703" i="1"/>
  <c r="Q702" i="1"/>
  <c r="D619" i="1"/>
  <c r="F619" i="1" s="1"/>
  <c r="E620" i="1"/>
  <c r="U620" i="1"/>
  <c r="W620" i="1" s="1"/>
  <c r="I622" i="1"/>
  <c r="N621" i="1"/>
  <c r="M621" i="1"/>
  <c r="J621" i="1"/>
  <c r="K621" i="1" s="1"/>
  <c r="T1295" i="1"/>
  <c r="G619" i="1" l="1"/>
  <c r="L619" i="1"/>
  <c r="O619" i="1" s="1"/>
  <c r="X576" i="1"/>
  <c r="A704" i="1"/>
  <c r="Q703" i="1"/>
  <c r="H703" i="1"/>
  <c r="Y702" i="1"/>
  <c r="R702" i="1"/>
  <c r="S702" i="1" s="1"/>
  <c r="AA703" i="1"/>
  <c r="N622" i="1"/>
  <c r="I623" i="1"/>
  <c r="M622" i="1"/>
  <c r="J622" i="1"/>
  <c r="K622" i="1" s="1"/>
  <c r="D620" i="1"/>
  <c r="F620" i="1" s="1"/>
  <c r="E621" i="1"/>
  <c r="U621" i="1"/>
  <c r="W621" i="1" s="1"/>
  <c r="T1296" i="1"/>
  <c r="AA704" i="1" l="1"/>
  <c r="G620" i="1"/>
  <c r="B576" i="1"/>
  <c r="C577" i="1"/>
  <c r="Y576" i="1"/>
  <c r="L620" i="1"/>
  <c r="O620" i="1" s="1"/>
  <c r="Y703" i="1"/>
  <c r="R703" i="1"/>
  <c r="S703" i="1" s="1"/>
  <c r="Q704" i="1"/>
  <c r="H704" i="1"/>
  <c r="A705" i="1"/>
  <c r="N623" i="1"/>
  <c r="M623" i="1"/>
  <c r="J623" i="1"/>
  <c r="K623" i="1" s="1"/>
  <c r="I624" i="1"/>
  <c r="E622" i="1"/>
  <c r="U622" i="1"/>
  <c r="W622" i="1" s="1"/>
  <c r="D621" i="1"/>
  <c r="F621" i="1" s="1"/>
  <c r="T1297" i="1"/>
  <c r="C578" i="1" l="1"/>
  <c r="P577" i="1"/>
  <c r="X577" i="1" s="1"/>
  <c r="B577" i="1" s="1"/>
  <c r="R704" i="1"/>
  <c r="S704" i="1" s="1"/>
  <c r="Y704" i="1"/>
  <c r="A706" i="1"/>
  <c r="H705" i="1"/>
  <c r="Q705" i="1"/>
  <c r="AA705" i="1"/>
  <c r="D622" i="1"/>
  <c r="F622" i="1" s="1"/>
  <c r="J624" i="1"/>
  <c r="K624" i="1" s="1"/>
  <c r="I625" i="1"/>
  <c r="L621" i="1"/>
  <c r="O621" i="1" s="1"/>
  <c r="E623" i="1"/>
  <c r="U623" i="1"/>
  <c r="W623" i="1" s="1"/>
  <c r="G621" i="1"/>
  <c r="T1298" i="1"/>
  <c r="G622" i="1" l="1"/>
  <c r="L622" i="1"/>
  <c r="O622" i="1" s="1"/>
  <c r="C579" i="1"/>
  <c r="P578" i="1"/>
  <c r="X578" i="1" s="1"/>
  <c r="B578" i="1" s="1"/>
  <c r="AA706" i="1"/>
  <c r="R705" i="1"/>
  <c r="S705" i="1" s="1"/>
  <c r="Y705" i="1"/>
  <c r="A707" i="1"/>
  <c r="H706" i="1"/>
  <c r="Q706" i="1"/>
  <c r="I626" i="1"/>
  <c r="J625" i="1"/>
  <c r="K625" i="1" s="1"/>
  <c r="D623" i="1"/>
  <c r="F623" i="1" s="1"/>
  <c r="E624" i="1"/>
  <c r="U624" i="1"/>
  <c r="W624" i="1" s="1"/>
  <c r="T1299" i="1"/>
  <c r="C580" i="1" l="1"/>
  <c r="P579" i="1"/>
  <c r="X579" i="1" s="1"/>
  <c r="B579" i="1" s="1"/>
  <c r="R706" i="1"/>
  <c r="S706" i="1" s="1"/>
  <c r="Y706" i="1"/>
  <c r="A708" i="1"/>
  <c r="Q707" i="1"/>
  <c r="H707" i="1"/>
  <c r="AA707" i="1"/>
  <c r="E625" i="1"/>
  <c r="U625" i="1"/>
  <c r="W625" i="1" s="1"/>
  <c r="D624" i="1"/>
  <c r="F624" i="1" s="1"/>
  <c r="L623" i="1"/>
  <c r="J626" i="1"/>
  <c r="K626" i="1" s="1"/>
  <c r="I627" i="1"/>
  <c r="G623" i="1"/>
  <c r="T1300" i="1"/>
  <c r="L624" i="1" l="1"/>
  <c r="G624" i="1"/>
  <c r="AA708" i="1"/>
  <c r="C581" i="1"/>
  <c r="P580" i="1"/>
  <c r="X580" i="1" s="1"/>
  <c r="B580" i="1" s="1"/>
  <c r="Q708" i="1"/>
  <c r="H708" i="1"/>
  <c r="A709" i="1"/>
  <c r="Y707" i="1"/>
  <c r="R707" i="1"/>
  <c r="S707" i="1" s="1"/>
  <c r="O623" i="1"/>
  <c r="M624" i="1"/>
  <c r="E626" i="1"/>
  <c r="U626" i="1"/>
  <c r="W626" i="1" s="1"/>
  <c r="I628" i="1"/>
  <c r="J627" i="1"/>
  <c r="K627" i="1" s="1"/>
  <c r="D625" i="1"/>
  <c r="F625" i="1" s="1"/>
  <c r="T1301" i="1"/>
  <c r="C582" i="1" l="1"/>
  <c r="P581" i="1"/>
  <c r="X581" i="1" s="1"/>
  <c r="B581" i="1" s="1"/>
  <c r="L625" i="1"/>
  <c r="R708" i="1"/>
  <c r="S708" i="1" s="1"/>
  <c r="Y708" i="1"/>
  <c r="Q709" i="1"/>
  <c r="H709" i="1"/>
  <c r="A710" i="1"/>
  <c r="G625" i="1"/>
  <c r="AA709" i="1"/>
  <c r="E627" i="1"/>
  <c r="U627" i="1"/>
  <c r="W627" i="1" s="1"/>
  <c r="I629" i="1"/>
  <c r="J628" i="1"/>
  <c r="K628" i="1" s="1"/>
  <c r="D626" i="1"/>
  <c r="F626" i="1" s="1"/>
  <c r="N624" i="1"/>
  <c r="M625" i="1"/>
  <c r="M626" i="1" s="1"/>
  <c r="M627" i="1" s="1"/>
  <c r="M628" i="1" s="1"/>
  <c r="T1302" i="1"/>
  <c r="G626" i="1" l="1"/>
  <c r="AA710" i="1"/>
  <c r="C583" i="1"/>
  <c r="P582" i="1"/>
  <c r="X582" i="1" s="1"/>
  <c r="B582" i="1" s="1"/>
  <c r="H710" i="1"/>
  <c r="Q710" i="1"/>
  <c r="A711" i="1"/>
  <c r="Y709" i="1"/>
  <c r="R709" i="1"/>
  <c r="S709" i="1" s="1"/>
  <c r="L626" i="1"/>
  <c r="M629" i="1"/>
  <c r="I630" i="1"/>
  <c r="J629" i="1"/>
  <c r="K629" i="1" s="1"/>
  <c r="N625" i="1"/>
  <c r="O624" i="1"/>
  <c r="D627" i="1"/>
  <c r="F627" i="1" s="1"/>
  <c r="E628" i="1"/>
  <c r="U628" i="1"/>
  <c r="W628" i="1" s="1"/>
  <c r="T1303" i="1"/>
  <c r="C584" i="1" l="1"/>
  <c r="P583" i="1"/>
  <c r="X583" i="1" s="1"/>
  <c r="B583" i="1" s="1"/>
  <c r="Y710" i="1"/>
  <c r="R710" i="1"/>
  <c r="S710" i="1" s="1"/>
  <c r="A712" i="1"/>
  <c r="Q711" i="1"/>
  <c r="H711" i="1"/>
  <c r="AA711" i="1"/>
  <c r="E629" i="1"/>
  <c r="U629" i="1"/>
  <c r="W629" i="1" s="1"/>
  <c r="G627" i="1"/>
  <c r="N626" i="1"/>
  <c r="N627" i="1" s="1"/>
  <c r="N628" i="1" s="1"/>
  <c r="N629" i="1" s="1"/>
  <c r="N630" i="1" s="1"/>
  <c r="O625" i="1"/>
  <c r="M630" i="1"/>
  <c r="J630" i="1"/>
  <c r="K630" i="1" s="1"/>
  <c r="I631" i="1"/>
  <c r="D628" i="1"/>
  <c r="F628" i="1" s="1"/>
  <c r="L627" i="1"/>
  <c r="T1304" i="1"/>
  <c r="L628" i="1" l="1"/>
  <c r="O628" i="1" s="1"/>
  <c r="O627" i="1"/>
  <c r="AA712" i="1"/>
  <c r="C585" i="1"/>
  <c r="P584" i="1"/>
  <c r="X584" i="1" s="1"/>
  <c r="B584" i="1" s="1"/>
  <c r="Y711" i="1"/>
  <c r="R711" i="1"/>
  <c r="S711" i="1" s="1"/>
  <c r="A713" i="1"/>
  <c r="H712" i="1"/>
  <c r="Q712" i="1"/>
  <c r="G628" i="1"/>
  <c r="E630" i="1"/>
  <c r="U630" i="1"/>
  <c r="W630" i="1" s="1"/>
  <c r="N631" i="1"/>
  <c r="J631" i="1"/>
  <c r="K631" i="1" s="1"/>
  <c r="M631" i="1"/>
  <c r="I632" i="1"/>
  <c r="O626" i="1"/>
  <c r="D629" i="1"/>
  <c r="F629" i="1" s="1"/>
  <c r="T1305" i="1"/>
  <c r="AA713" i="1" l="1"/>
  <c r="L629" i="1"/>
  <c r="O629" i="1" s="1"/>
  <c r="G629" i="1"/>
  <c r="C586" i="1"/>
  <c r="P585" i="1"/>
  <c r="X585" i="1" s="1"/>
  <c r="B585" i="1" s="1"/>
  <c r="R712" i="1"/>
  <c r="S712" i="1" s="1"/>
  <c r="Y712" i="1"/>
  <c r="A714" i="1"/>
  <c r="Q713" i="1"/>
  <c r="H713" i="1"/>
  <c r="J632" i="1"/>
  <c r="K632" i="1" s="1"/>
  <c r="I633" i="1"/>
  <c r="N632" i="1"/>
  <c r="M632" i="1"/>
  <c r="D630" i="1"/>
  <c r="F630" i="1" s="1"/>
  <c r="E631" i="1"/>
  <c r="U631" i="1"/>
  <c r="W631" i="1" s="1"/>
  <c r="T1306" i="1"/>
  <c r="G630" i="1" l="1"/>
  <c r="L630" i="1"/>
  <c r="O630" i="1" s="1"/>
  <c r="C587" i="1"/>
  <c r="P586" i="1"/>
  <c r="X586" i="1" s="1"/>
  <c r="B586" i="1" s="1"/>
  <c r="R713" i="1"/>
  <c r="S713" i="1" s="1"/>
  <c r="Y713" i="1"/>
  <c r="A715" i="1"/>
  <c r="Q714" i="1"/>
  <c r="H714" i="1"/>
  <c r="AA714" i="1"/>
  <c r="D631" i="1"/>
  <c r="F631" i="1" s="1"/>
  <c r="M633" i="1"/>
  <c r="J633" i="1"/>
  <c r="K633" i="1" s="1"/>
  <c r="I634" i="1"/>
  <c r="N633" i="1"/>
  <c r="E632" i="1"/>
  <c r="U632" i="1"/>
  <c r="W632" i="1" s="1"/>
  <c r="T1307" i="1"/>
  <c r="G631" i="1" l="1"/>
  <c r="L631" i="1"/>
  <c r="O631" i="1" s="1"/>
  <c r="P587" i="1"/>
  <c r="X587" i="1" s="1"/>
  <c r="B587" i="1" s="1"/>
  <c r="C588" i="1"/>
  <c r="R714" i="1"/>
  <c r="S714" i="1" s="1"/>
  <c r="AA715" i="1"/>
  <c r="Y714" i="1"/>
  <c r="Q715" i="1"/>
  <c r="H715" i="1"/>
  <c r="A716" i="1"/>
  <c r="J634" i="1"/>
  <c r="K634" i="1" s="1"/>
  <c r="I635" i="1"/>
  <c r="N634" i="1"/>
  <c r="M634" i="1"/>
  <c r="E633" i="1"/>
  <c r="U633" i="1"/>
  <c r="W633" i="1" s="1"/>
  <c r="D632" i="1"/>
  <c r="F632" i="1" s="1"/>
  <c r="T1308" i="1"/>
  <c r="G632" i="1" l="1"/>
  <c r="C589" i="1"/>
  <c r="P588" i="1"/>
  <c r="X588" i="1" s="1"/>
  <c r="B588" i="1" s="1"/>
  <c r="A717" i="1"/>
  <c r="Q716" i="1"/>
  <c r="H716" i="1"/>
  <c r="AA716" i="1"/>
  <c r="Y715" i="1"/>
  <c r="R715" i="1"/>
  <c r="S715" i="1" s="1"/>
  <c r="D633" i="1"/>
  <c r="F633" i="1" s="1"/>
  <c r="L632" i="1"/>
  <c r="O632" i="1" s="1"/>
  <c r="J635" i="1"/>
  <c r="K635" i="1" s="1"/>
  <c r="N635" i="1"/>
  <c r="M635" i="1"/>
  <c r="I636" i="1"/>
  <c r="E634" i="1"/>
  <c r="U634" i="1"/>
  <c r="W634" i="1" s="1"/>
  <c r="T1309" i="1"/>
  <c r="G633" i="1" l="1"/>
  <c r="L633" i="1"/>
  <c r="O633" i="1" s="1"/>
  <c r="C590" i="1"/>
  <c r="P589" i="1"/>
  <c r="X589" i="1" s="1"/>
  <c r="B589" i="1" s="1"/>
  <c r="AA717" i="1"/>
  <c r="Y716" i="1"/>
  <c r="R716" i="1"/>
  <c r="S716" i="1" s="1"/>
  <c r="Q717" i="1"/>
  <c r="H717" i="1"/>
  <c r="A718" i="1"/>
  <c r="E635" i="1"/>
  <c r="U635" i="1"/>
  <c r="W635" i="1" s="1"/>
  <c r="D634" i="1"/>
  <c r="F634" i="1" s="1"/>
  <c r="N636" i="1"/>
  <c r="M636" i="1"/>
  <c r="I637" i="1"/>
  <c r="J636" i="1"/>
  <c r="K636" i="1" s="1"/>
  <c r="T1310" i="1"/>
  <c r="G634" i="1" l="1"/>
  <c r="C591" i="1"/>
  <c r="P590" i="1"/>
  <c r="X590" i="1" s="1"/>
  <c r="B590" i="1" s="1"/>
  <c r="Q718" i="1"/>
  <c r="A719" i="1"/>
  <c r="H718" i="1"/>
  <c r="Y717" i="1"/>
  <c r="R717" i="1"/>
  <c r="S717" i="1" s="1"/>
  <c r="AA718" i="1"/>
  <c r="L634" i="1"/>
  <c r="O634" i="1" s="1"/>
  <c r="E636" i="1"/>
  <c r="U636" i="1"/>
  <c r="W636" i="1" s="1"/>
  <c r="D635" i="1"/>
  <c r="F635" i="1" s="1"/>
  <c r="N637" i="1"/>
  <c r="I638" i="1"/>
  <c r="M637" i="1"/>
  <c r="J637" i="1"/>
  <c r="K637" i="1" s="1"/>
  <c r="T1311" i="1"/>
  <c r="E637" i="1" l="1"/>
  <c r="C592" i="1"/>
  <c r="P591" i="1"/>
  <c r="X591" i="1" s="1"/>
  <c r="B591" i="1" s="1"/>
  <c r="A720" i="1"/>
  <c r="Q719" i="1"/>
  <c r="H719" i="1"/>
  <c r="Y718" i="1"/>
  <c r="AA719" i="1"/>
  <c r="R718" i="1"/>
  <c r="S718" i="1" s="1"/>
  <c r="L635" i="1"/>
  <c r="O635" i="1" s="1"/>
  <c r="G635" i="1"/>
  <c r="I639" i="1"/>
  <c r="N638" i="1"/>
  <c r="M638" i="1"/>
  <c r="J638" i="1"/>
  <c r="K638" i="1" s="1"/>
  <c r="D636" i="1"/>
  <c r="F636" i="1" s="1"/>
  <c r="T1312" i="1"/>
  <c r="D637" i="1" l="1"/>
  <c r="L637" i="1" s="1"/>
  <c r="O637" i="1" s="1"/>
  <c r="P592" i="1"/>
  <c r="X592" i="1" s="1"/>
  <c r="B592" i="1" s="1"/>
  <c r="C593" i="1"/>
  <c r="Y719" i="1"/>
  <c r="AA720" i="1"/>
  <c r="R719" i="1"/>
  <c r="S719" i="1" s="1"/>
  <c r="Q720" i="1"/>
  <c r="A721" i="1"/>
  <c r="H720" i="1"/>
  <c r="N639" i="1"/>
  <c r="M639" i="1"/>
  <c r="J639" i="1"/>
  <c r="K639" i="1" s="1"/>
  <c r="I640" i="1"/>
  <c r="E638" i="1"/>
  <c r="U638" i="1"/>
  <c r="W638" i="1" s="1"/>
  <c r="L636" i="1"/>
  <c r="O636" i="1" s="1"/>
  <c r="G636" i="1"/>
  <c r="T1313" i="1"/>
  <c r="C594" i="1" l="1"/>
  <c r="P593" i="1"/>
  <c r="X593" i="1" s="1"/>
  <c r="B593" i="1" s="1"/>
  <c r="F637" i="1"/>
  <c r="G637" i="1"/>
  <c r="A722" i="1"/>
  <c r="Q721" i="1"/>
  <c r="H721" i="1"/>
  <c r="R720" i="1"/>
  <c r="S720" i="1" s="1"/>
  <c r="Y720" i="1"/>
  <c r="AA721" i="1"/>
  <c r="N640" i="1"/>
  <c r="M640" i="1"/>
  <c r="I641" i="1"/>
  <c r="J640" i="1"/>
  <c r="K640" i="1" s="1"/>
  <c r="D638" i="1"/>
  <c r="G638" i="1" s="1"/>
  <c r="S636" i="1"/>
  <c r="E639" i="1"/>
  <c r="U639" i="1"/>
  <c r="W639" i="1" s="1"/>
  <c r="T1314" i="1"/>
  <c r="L638" i="1" l="1"/>
  <c r="O638" i="1" s="1"/>
  <c r="F638" i="1"/>
  <c r="C595" i="1"/>
  <c r="P594" i="1"/>
  <c r="X594" i="1" s="1"/>
  <c r="B594" i="1" s="1"/>
  <c r="AA722" i="1"/>
  <c r="R721" i="1"/>
  <c r="S721" i="1" s="1"/>
  <c r="Y721" i="1"/>
  <c r="A723" i="1"/>
  <c r="H722" i="1"/>
  <c r="Q722" i="1"/>
  <c r="N641" i="1"/>
  <c r="J641" i="1"/>
  <c r="K641" i="1" s="1"/>
  <c r="M641" i="1"/>
  <c r="I642" i="1"/>
  <c r="U640" i="1"/>
  <c r="W640" i="1" s="1"/>
  <c r="E640" i="1"/>
  <c r="D639" i="1"/>
  <c r="T1315" i="1"/>
  <c r="F639" i="1" l="1"/>
  <c r="C596" i="1"/>
  <c r="P595" i="1"/>
  <c r="X595" i="1" s="1"/>
  <c r="B595" i="1" s="1"/>
  <c r="G639" i="1"/>
  <c r="AA723" i="1"/>
  <c r="Y722" i="1"/>
  <c r="R722" i="1"/>
  <c r="S722" i="1" s="1"/>
  <c r="A724" i="1"/>
  <c r="Q723" i="1"/>
  <c r="H723" i="1"/>
  <c r="L639" i="1"/>
  <c r="O639" i="1" s="1"/>
  <c r="J642" i="1"/>
  <c r="K642" i="1" s="1"/>
  <c r="M642" i="1"/>
  <c r="I643" i="1"/>
  <c r="N642" i="1"/>
  <c r="D640" i="1"/>
  <c r="U641" i="1"/>
  <c r="W641" i="1" s="1"/>
  <c r="E641" i="1"/>
  <c r="T1316" i="1"/>
  <c r="F640" i="1" l="1"/>
  <c r="G640" i="1"/>
  <c r="C597" i="1"/>
  <c r="P596" i="1"/>
  <c r="X596" i="1" s="1"/>
  <c r="B596" i="1" s="1"/>
  <c r="R723" i="1"/>
  <c r="S723" i="1" s="1"/>
  <c r="Y723" i="1"/>
  <c r="AA724" i="1"/>
  <c r="A725" i="1"/>
  <c r="H724" i="1"/>
  <c r="Q724" i="1"/>
  <c r="L640" i="1"/>
  <c r="O640" i="1" s="1"/>
  <c r="D641" i="1"/>
  <c r="G641" i="1" s="1"/>
  <c r="U642" i="1"/>
  <c r="W642" i="1" s="1"/>
  <c r="E642" i="1"/>
  <c r="J643" i="1"/>
  <c r="K643" i="1" s="1"/>
  <c r="N643" i="1"/>
  <c r="I644" i="1"/>
  <c r="M643" i="1"/>
  <c r="T1317" i="1"/>
  <c r="F641" i="1" l="1"/>
  <c r="L641" i="1"/>
  <c r="O641" i="1" s="1"/>
  <c r="P597" i="1"/>
  <c r="AA725" i="1"/>
  <c r="R724" i="1"/>
  <c r="S724" i="1" s="1"/>
  <c r="Y724" i="1"/>
  <c r="A726" i="1"/>
  <c r="Q725" i="1"/>
  <c r="H725" i="1"/>
  <c r="I645" i="1"/>
  <c r="M644" i="1"/>
  <c r="J644" i="1"/>
  <c r="K644" i="1" s="1"/>
  <c r="N644" i="1"/>
  <c r="E643" i="1"/>
  <c r="U643" i="1"/>
  <c r="W643" i="1" s="1"/>
  <c r="D642" i="1"/>
  <c r="T1318" i="1"/>
  <c r="F642" i="1" l="1"/>
  <c r="X597" i="1"/>
  <c r="B597" i="1" s="1"/>
  <c r="G642" i="1"/>
  <c r="R725" i="1"/>
  <c r="S725" i="1" s="1"/>
  <c r="Y725" i="1"/>
  <c r="AA726" i="1"/>
  <c r="H726" i="1"/>
  <c r="Q726" i="1"/>
  <c r="A727" i="1"/>
  <c r="E644" i="1"/>
  <c r="U644" i="1"/>
  <c r="W644" i="1" s="1"/>
  <c r="D643" i="1"/>
  <c r="L642" i="1"/>
  <c r="O642" i="1" s="1"/>
  <c r="J645" i="1"/>
  <c r="K645" i="1" s="1"/>
  <c r="M645" i="1"/>
  <c r="N645" i="1"/>
  <c r="I646" i="1"/>
  <c r="T1319" i="1"/>
  <c r="F643" i="1" l="1"/>
  <c r="G643" i="1"/>
  <c r="Y597" i="1"/>
  <c r="C598" i="1"/>
  <c r="R726" i="1"/>
  <c r="S726" i="1" s="1"/>
  <c r="AA727" i="1"/>
  <c r="Y726" i="1"/>
  <c r="H727" i="1"/>
  <c r="A728" i="1"/>
  <c r="Q727" i="1"/>
  <c r="E645" i="1"/>
  <c r="U645" i="1"/>
  <c r="W645" i="1" s="1"/>
  <c r="L643" i="1"/>
  <c r="O643" i="1" s="1"/>
  <c r="N646" i="1"/>
  <c r="M646" i="1"/>
  <c r="J646" i="1"/>
  <c r="K646" i="1" s="1"/>
  <c r="I647" i="1"/>
  <c r="D644" i="1"/>
  <c r="T1320" i="1"/>
  <c r="F644" i="1" l="1"/>
  <c r="C599" i="1"/>
  <c r="P598" i="1"/>
  <c r="X598" i="1" s="1"/>
  <c r="B598" i="1" s="1"/>
  <c r="U728" i="1"/>
  <c r="W728" i="1" s="1"/>
  <c r="R727" i="1"/>
  <c r="AA728" i="1"/>
  <c r="A729" i="1"/>
  <c r="H728" i="1"/>
  <c r="Q728" i="1"/>
  <c r="L644" i="1"/>
  <c r="O644" i="1" s="1"/>
  <c r="G644" i="1"/>
  <c r="N647" i="1"/>
  <c r="I648" i="1"/>
  <c r="M647" i="1"/>
  <c r="J647" i="1"/>
  <c r="K647" i="1" s="1"/>
  <c r="E646" i="1"/>
  <c r="U646" i="1"/>
  <c r="W646" i="1" s="1"/>
  <c r="D645" i="1"/>
  <c r="T1321" i="1"/>
  <c r="F645" i="1" l="1"/>
  <c r="G645" i="1"/>
  <c r="L645" i="1"/>
  <c r="O645" i="1" s="1"/>
  <c r="C600" i="1"/>
  <c r="P599" i="1"/>
  <c r="X599" i="1" s="1"/>
  <c r="B599" i="1" s="1"/>
  <c r="A730" i="1"/>
  <c r="H729" i="1"/>
  <c r="Q729" i="1"/>
  <c r="AA729" i="1"/>
  <c r="Y728" i="1"/>
  <c r="R728" i="1"/>
  <c r="S728" i="1" s="1"/>
  <c r="S607" i="1"/>
  <c r="D646" i="1"/>
  <c r="N648" i="1"/>
  <c r="J648" i="1"/>
  <c r="K648" i="1" s="1"/>
  <c r="I649" i="1"/>
  <c r="M648" i="1"/>
  <c r="U647" i="1"/>
  <c r="W647" i="1" s="1"/>
  <c r="E647" i="1"/>
  <c r="T1322" i="1"/>
  <c r="F646" i="1" l="1"/>
  <c r="G646" i="1"/>
  <c r="L646" i="1"/>
  <c r="O646" i="1" s="1"/>
  <c r="P600" i="1"/>
  <c r="X600" i="1" s="1"/>
  <c r="B600" i="1" s="1"/>
  <c r="C601" i="1"/>
  <c r="Y729" i="1"/>
  <c r="AA730" i="1"/>
  <c r="R729" i="1"/>
  <c r="S729" i="1" s="1"/>
  <c r="A731" i="1"/>
  <c r="H730" i="1"/>
  <c r="Q730" i="1"/>
  <c r="E648" i="1"/>
  <c r="U648" i="1"/>
  <c r="W648" i="1" s="1"/>
  <c r="I650" i="1"/>
  <c r="J649" i="1"/>
  <c r="K649" i="1" s="1"/>
  <c r="N649" i="1"/>
  <c r="M649" i="1"/>
  <c r="D647" i="1"/>
  <c r="F647" i="1" s="1"/>
  <c r="T1323" i="1"/>
  <c r="C602" i="1" l="1"/>
  <c r="P601" i="1"/>
  <c r="X601" i="1" s="1"/>
  <c r="B601" i="1" s="1"/>
  <c r="AA731" i="1"/>
  <c r="Y730" i="1"/>
  <c r="R730" i="1"/>
  <c r="S730" i="1" s="1"/>
  <c r="A732" i="1"/>
  <c r="Q731" i="1"/>
  <c r="H731" i="1"/>
  <c r="U649" i="1"/>
  <c r="W649" i="1" s="1"/>
  <c r="E649" i="1"/>
  <c r="M650" i="1"/>
  <c r="I651" i="1"/>
  <c r="N650" i="1"/>
  <c r="J650" i="1"/>
  <c r="K650" i="1" s="1"/>
  <c r="L647" i="1"/>
  <c r="O647" i="1" s="1"/>
  <c r="G647" i="1"/>
  <c r="D648" i="1"/>
  <c r="F648" i="1" s="1"/>
  <c r="T1324" i="1"/>
  <c r="G648" i="1" l="1"/>
  <c r="C603" i="1"/>
  <c r="P602" i="1"/>
  <c r="X602" i="1" s="1"/>
  <c r="B602" i="1" s="1"/>
  <c r="Y731" i="1"/>
  <c r="R731" i="1"/>
  <c r="S731" i="1" s="1"/>
  <c r="AA732" i="1"/>
  <c r="H732" i="1"/>
  <c r="A733" i="1"/>
  <c r="Q732" i="1"/>
  <c r="L648" i="1"/>
  <c r="O648" i="1" s="1"/>
  <c r="J651" i="1"/>
  <c r="K651" i="1" s="1"/>
  <c r="N651" i="1"/>
  <c r="M651" i="1"/>
  <c r="I652" i="1"/>
  <c r="D649" i="1"/>
  <c r="F649" i="1" s="1"/>
  <c r="U650" i="1"/>
  <c r="W650" i="1" s="1"/>
  <c r="E650" i="1"/>
  <c r="T1325" i="1"/>
  <c r="L649" i="1" l="1"/>
  <c r="O649" i="1" s="1"/>
  <c r="G649" i="1"/>
  <c r="C604" i="1"/>
  <c r="P603" i="1"/>
  <c r="X603" i="1" s="1"/>
  <c r="B603" i="1" s="1"/>
  <c r="R732" i="1"/>
  <c r="S732" i="1" s="1"/>
  <c r="AA733" i="1"/>
  <c r="Y732" i="1"/>
  <c r="A734" i="1"/>
  <c r="Q733" i="1"/>
  <c r="H733" i="1"/>
  <c r="I653" i="1"/>
  <c r="J652" i="1"/>
  <c r="K652" i="1" s="1"/>
  <c r="D650" i="1"/>
  <c r="F650" i="1" s="1"/>
  <c r="E651" i="1"/>
  <c r="U651" i="1"/>
  <c r="W651" i="1" s="1"/>
  <c r="T1326" i="1"/>
  <c r="C605" i="1" l="1"/>
  <c r="P604" i="1"/>
  <c r="X604" i="1" s="1"/>
  <c r="B604" i="1" s="1"/>
  <c r="Y733" i="1"/>
  <c r="AA734" i="1"/>
  <c r="R733" i="1"/>
  <c r="S733" i="1" s="1"/>
  <c r="H734" i="1"/>
  <c r="A735" i="1"/>
  <c r="Q734" i="1"/>
  <c r="U652" i="1"/>
  <c r="W652" i="1" s="1"/>
  <c r="E652" i="1"/>
  <c r="D651" i="1"/>
  <c r="F651" i="1" s="1"/>
  <c r="J653" i="1"/>
  <c r="K653" i="1" s="1"/>
  <c r="I654" i="1"/>
  <c r="L650" i="1"/>
  <c r="O650" i="1" s="1"/>
  <c r="G650" i="1"/>
  <c r="T1327" i="1"/>
  <c r="G651" i="1" l="1"/>
  <c r="C606" i="1"/>
  <c r="P605" i="1"/>
  <c r="X605" i="1" s="1"/>
  <c r="B605" i="1" s="1"/>
  <c r="AA735" i="1"/>
  <c r="R734" i="1"/>
  <c r="S734" i="1" s="1"/>
  <c r="Y734" i="1"/>
  <c r="H735" i="1"/>
  <c r="A736" i="1"/>
  <c r="Q735" i="1"/>
  <c r="E653" i="1"/>
  <c r="U653" i="1"/>
  <c r="W653" i="1" s="1"/>
  <c r="L651" i="1"/>
  <c r="J654" i="1"/>
  <c r="K654" i="1" s="1"/>
  <c r="I655" i="1"/>
  <c r="D652" i="1"/>
  <c r="F652" i="1" s="1"/>
  <c r="T1328" i="1"/>
  <c r="L652" i="1" l="1"/>
  <c r="G652" i="1"/>
  <c r="C607" i="1"/>
  <c r="P606" i="1"/>
  <c r="X606" i="1" s="1"/>
  <c r="B606" i="1" s="1"/>
  <c r="Y735" i="1"/>
  <c r="AA736" i="1"/>
  <c r="R735" i="1"/>
  <c r="S735" i="1" s="1"/>
  <c r="A737" i="1"/>
  <c r="H736" i="1"/>
  <c r="Q736" i="1"/>
  <c r="I656" i="1"/>
  <c r="J655" i="1"/>
  <c r="K655" i="1" s="1"/>
  <c r="E654" i="1"/>
  <c r="U654" i="1"/>
  <c r="W654" i="1" s="1"/>
  <c r="O651" i="1"/>
  <c r="M652" i="1"/>
  <c r="D653" i="1"/>
  <c r="F653" i="1" s="1"/>
  <c r="T1329" i="1"/>
  <c r="P607" i="1" l="1"/>
  <c r="X607" i="1" s="1"/>
  <c r="C608" i="1"/>
  <c r="AE28" i="1" s="1"/>
  <c r="G653" i="1"/>
  <c r="AA737" i="1"/>
  <c r="R736" i="1"/>
  <c r="S736" i="1" s="1"/>
  <c r="Y736" i="1"/>
  <c r="Q737" i="1"/>
  <c r="H737" i="1"/>
  <c r="A738" i="1"/>
  <c r="L653" i="1"/>
  <c r="N652" i="1"/>
  <c r="M653" i="1"/>
  <c r="M654" i="1" s="1"/>
  <c r="M655" i="1" s="1"/>
  <c r="M656" i="1" s="1"/>
  <c r="D654" i="1"/>
  <c r="F654" i="1" s="1"/>
  <c r="I657" i="1"/>
  <c r="J656" i="1"/>
  <c r="K656" i="1" s="1"/>
  <c r="U655" i="1"/>
  <c r="W655" i="1" s="1"/>
  <c r="E655" i="1"/>
  <c r="T1330" i="1"/>
  <c r="AH29" i="1" l="1"/>
  <c r="AE29" i="1" s="1"/>
  <c r="AG29" i="1"/>
  <c r="L654" i="1"/>
  <c r="C609" i="1"/>
  <c r="P608" i="1"/>
  <c r="X608" i="1" s="1"/>
  <c r="B608" i="1" s="1"/>
  <c r="B607" i="1"/>
  <c r="Y607" i="1"/>
  <c r="H738" i="1"/>
  <c r="A739" i="1"/>
  <c r="Q738" i="1"/>
  <c r="AA738" i="1"/>
  <c r="R737" i="1"/>
  <c r="S737" i="1" s="1"/>
  <c r="Y737" i="1"/>
  <c r="D655" i="1"/>
  <c r="F655" i="1" s="1"/>
  <c r="G654" i="1"/>
  <c r="J657" i="1"/>
  <c r="K657" i="1" s="1"/>
  <c r="M657" i="1"/>
  <c r="I658" i="1"/>
  <c r="E656" i="1"/>
  <c r="U656" i="1"/>
  <c r="W656" i="1" s="1"/>
  <c r="N653" i="1"/>
  <c r="O652" i="1"/>
  <c r="T1331" i="1"/>
  <c r="AJ29" i="1" l="1"/>
  <c r="AH30" i="1"/>
  <c r="AE30" i="1" s="1"/>
  <c r="AG30" i="1"/>
  <c r="L655" i="1"/>
  <c r="C610" i="1"/>
  <c r="P609" i="1"/>
  <c r="X609" i="1" s="1"/>
  <c r="B609" i="1" s="1"/>
  <c r="AA739" i="1"/>
  <c r="Y738" i="1"/>
  <c r="R738" i="1"/>
  <c r="S738" i="1" s="1"/>
  <c r="Q739" i="1"/>
  <c r="A740" i="1"/>
  <c r="H739" i="1"/>
  <c r="N654" i="1"/>
  <c r="O653" i="1"/>
  <c r="G655" i="1"/>
  <c r="D656" i="1"/>
  <c r="F656" i="1" s="1"/>
  <c r="U657" i="1"/>
  <c r="W657" i="1" s="1"/>
  <c r="E657" i="1"/>
  <c r="I659" i="1"/>
  <c r="J658" i="1"/>
  <c r="K658" i="1" s="1"/>
  <c r="M658" i="1"/>
  <c r="T1332" i="1"/>
  <c r="AJ30" i="1" l="1"/>
  <c r="AG31" i="1"/>
  <c r="AH31" i="1"/>
  <c r="AE31" i="1" s="1"/>
  <c r="C611" i="1"/>
  <c r="P610" i="1"/>
  <c r="X610" i="1" s="1"/>
  <c r="B610" i="1" s="1"/>
  <c r="H740" i="1"/>
  <c r="A741" i="1"/>
  <c r="Q740" i="1"/>
  <c r="AA740" i="1"/>
  <c r="R739" i="1"/>
  <c r="S739" i="1" s="1"/>
  <c r="Y739" i="1"/>
  <c r="N655" i="1"/>
  <c r="O654" i="1"/>
  <c r="L656" i="1"/>
  <c r="G656" i="1"/>
  <c r="E658" i="1"/>
  <c r="U658" i="1"/>
  <c r="W658" i="1" s="1"/>
  <c r="D657" i="1"/>
  <c r="F657" i="1" s="1"/>
  <c r="M659" i="1"/>
  <c r="I660" i="1"/>
  <c r="J659" i="1"/>
  <c r="K659" i="1" s="1"/>
  <c r="T1333" i="1"/>
  <c r="AH32" i="1" l="1"/>
  <c r="AE32" i="1" s="1"/>
  <c r="AG32" i="1"/>
  <c r="AJ31" i="1"/>
  <c r="C612" i="1"/>
  <c r="P611" i="1"/>
  <c r="X611" i="1" s="1"/>
  <c r="B611" i="1" s="1"/>
  <c r="G657" i="1"/>
  <c r="Y740" i="1"/>
  <c r="AA741" i="1"/>
  <c r="R740" i="1"/>
  <c r="S740" i="1" s="1"/>
  <c r="H741" i="1"/>
  <c r="A742" i="1"/>
  <c r="Q741" i="1"/>
  <c r="L657" i="1"/>
  <c r="U659" i="1"/>
  <c r="W659" i="1" s="1"/>
  <c r="E659" i="1"/>
  <c r="D658" i="1"/>
  <c r="F658" i="1" s="1"/>
  <c r="J660" i="1"/>
  <c r="K660" i="1" s="1"/>
  <c r="M660" i="1"/>
  <c r="I661" i="1"/>
  <c r="N656" i="1"/>
  <c r="N657" i="1" s="1"/>
  <c r="N658" i="1" s="1"/>
  <c r="N659" i="1" s="1"/>
  <c r="N660" i="1" s="1"/>
  <c r="O655" i="1"/>
  <c r="T1334" i="1"/>
  <c r="AJ32" i="1" l="1"/>
  <c r="AG33" i="1"/>
  <c r="AH33" i="1"/>
  <c r="AE33" i="1" s="1"/>
  <c r="G658" i="1"/>
  <c r="C613" i="1"/>
  <c r="P612" i="1"/>
  <c r="X612" i="1" s="1"/>
  <c r="B612" i="1" s="1"/>
  <c r="R741" i="1"/>
  <c r="S741" i="1" s="1"/>
  <c r="Y741" i="1"/>
  <c r="AA742" i="1"/>
  <c r="H742" i="1"/>
  <c r="A743" i="1"/>
  <c r="Q742" i="1"/>
  <c r="O657" i="1"/>
  <c r="O656" i="1"/>
  <c r="L658" i="1"/>
  <c r="O658" i="1" s="1"/>
  <c r="E660" i="1"/>
  <c r="U660" i="1"/>
  <c r="W660" i="1" s="1"/>
  <c r="D659" i="1"/>
  <c r="F659" i="1" s="1"/>
  <c r="I662" i="1"/>
  <c r="J661" i="1"/>
  <c r="K661" i="1" s="1"/>
  <c r="N661" i="1"/>
  <c r="M661" i="1"/>
  <c r="T1335" i="1"/>
  <c r="AH34" i="1" l="1"/>
  <c r="AE34" i="1" s="1"/>
  <c r="AG34" i="1"/>
  <c r="AJ33" i="1"/>
  <c r="G659" i="1"/>
  <c r="L659" i="1"/>
  <c r="O659" i="1" s="1"/>
  <c r="C614" i="1"/>
  <c r="P613" i="1"/>
  <c r="X613" i="1" s="1"/>
  <c r="B613" i="1" s="1"/>
  <c r="Y742" i="1"/>
  <c r="AA743" i="1"/>
  <c r="R742" i="1"/>
  <c r="S742" i="1" s="1"/>
  <c r="A744" i="1"/>
  <c r="Q743" i="1"/>
  <c r="H743" i="1"/>
  <c r="U661" i="1"/>
  <c r="W661" i="1" s="1"/>
  <c r="E661" i="1"/>
  <c r="D660" i="1"/>
  <c r="F660" i="1" s="1"/>
  <c r="I663" i="1"/>
  <c r="N662" i="1"/>
  <c r="J662" i="1"/>
  <c r="K662" i="1" s="1"/>
  <c r="M662" i="1"/>
  <c r="T1336" i="1"/>
  <c r="AJ34" i="1" l="1"/>
  <c r="AH35" i="1"/>
  <c r="AE35" i="1" s="1"/>
  <c r="AG35" i="1"/>
  <c r="G660" i="1"/>
  <c r="P614" i="1"/>
  <c r="X614" i="1" s="1"/>
  <c r="B614" i="1" s="1"/>
  <c r="C615" i="1"/>
  <c r="R743" i="1"/>
  <c r="S743" i="1" s="1"/>
  <c r="Y743" i="1"/>
  <c r="AA744" i="1"/>
  <c r="A745" i="1"/>
  <c r="H744" i="1"/>
  <c r="Q744" i="1"/>
  <c r="L660" i="1"/>
  <c r="O660" i="1" s="1"/>
  <c r="I664" i="1"/>
  <c r="N663" i="1"/>
  <c r="J663" i="1"/>
  <c r="K663" i="1" s="1"/>
  <c r="M663" i="1"/>
  <c r="D661" i="1"/>
  <c r="F661" i="1" s="1"/>
  <c r="E662" i="1"/>
  <c r="U662" i="1"/>
  <c r="W662" i="1" s="1"/>
  <c r="T1337" i="1"/>
  <c r="AJ35" i="1" l="1"/>
  <c r="AG36" i="1"/>
  <c r="AH36" i="1"/>
  <c r="AE36" i="1" s="1"/>
  <c r="C616" i="1"/>
  <c r="P615" i="1"/>
  <c r="X615" i="1" s="1"/>
  <c r="B615" i="1" s="1"/>
  <c r="L661" i="1"/>
  <c r="O661" i="1" s="1"/>
  <c r="R744" i="1"/>
  <c r="S744" i="1" s="1"/>
  <c r="AA745" i="1"/>
  <c r="Y744" i="1"/>
  <c r="H745" i="1"/>
  <c r="A746" i="1"/>
  <c r="Q745" i="1"/>
  <c r="E663" i="1"/>
  <c r="U663" i="1"/>
  <c r="W663" i="1" s="1"/>
  <c r="I665" i="1"/>
  <c r="M664" i="1"/>
  <c r="N664" i="1"/>
  <c r="J664" i="1"/>
  <c r="K664" i="1" s="1"/>
  <c r="D662" i="1"/>
  <c r="F662" i="1" s="1"/>
  <c r="G661" i="1"/>
  <c r="T1338" i="1"/>
  <c r="AH37" i="1" l="1"/>
  <c r="AE37" i="1" s="1"/>
  <c r="AG37" i="1"/>
  <c r="AJ36" i="1"/>
  <c r="G662" i="1"/>
  <c r="C617" i="1"/>
  <c r="P616" i="1"/>
  <c r="X616" i="1" s="1"/>
  <c r="B616" i="1" s="1"/>
  <c r="Q746" i="1"/>
  <c r="H746" i="1"/>
  <c r="A747" i="1"/>
  <c r="AA746" i="1"/>
  <c r="Y745" i="1"/>
  <c r="R745" i="1"/>
  <c r="S745" i="1" s="1"/>
  <c r="L662" i="1"/>
  <c r="O662" i="1" s="1"/>
  <c r="M665" i="1"/>
  <c r="N665" i="1"/>
  <c r="I666" i="1"/>
  <c r="J665" i="1"/>
  <c r="K665" i="1" s="1"/>
  <c r="D663" i="1"/>
  <c r="F663" i="1" s="1"/>
  <c r="E664" i="1"/>
  <c r="U664" i="1"/>
  <c r="W664" i="1" s="1"/>
  <c r="T1339" i="1"/>
  <c r="AJ37" i="1" l="1"/>
  <c r="AH38" i="1"/>
  <c r="AE38" i="1" s="1"/>
  <c r="AG38" i="1"/>
  <c r="C618" i="1"/>
  <c r="P617" i="1"/>
  <c r="X617" i="1" s="1"/>
  <c r="B617" i="1" s="1"/>
  <c r="Q747" i="1"/>
  <c r="A748" i="1"/>
  <c r="H747" i="1"/>
  <c r="AA747" i="1"/>
  <c r="Y746" i="1"/>
  <c r="R746" i="1"/>
  <c r="S746" i="1" s="1"/>
  <c r="U665" i="1"/>
  <c r="W665" i="1" s="1"/>
  <c r="E665" i="1"/>
  <c r="D664" i="1"/>
  <c r="F664" i="1" s="1"/>
  <c r="L663" i="1"/>
  <c r="O663" i="1" s="1"/>
  <c r="M666" i="1"/>
  <c r="J666" i="1"/>
  <c r="K666" i="1" s="1"/>
  <c r="N666" i="1"/>
  <c r="I667" i="1"/>
  <c r="G663" i="1"/>
  <c r="T1340" i="1"/>
  <c r="AJ38" i="1" l="1"/>
  <c r="AH39" i="1"/>
  <c r="AE39" i="1" s="1"/>
  <c r="AG39" i="1"/>
  <c r="G664" i="1"/>
  <c r="P618" i="1"/>
  <c r="X618" i="1" s="1"/>
  <c r="B618" i="1" s="1"/>
  <c r="C619" i="1"/>
  <c r="A749" i="1"/>
  <c r="Q748" i="1"/>
  <c r="H748" i="1"/>
  <c r="R747" i="1"/>
  <c r="S747" i="1" s="1"/>
  <c r="Y747" i="1"/>
  <c r="AA748" i="1"/>
  <c r="L664" i="1"/>
  <c r="O664" i="1" s="1"/>
  <c r="M667" i="1"/>
  <c r="J667" i="1"/>
  <c r="K667" i="1" s="1"/>
  <c r="E667" i="1" s="1"/>
  <c r="N667" i="1"/>
  <c r="I668" i="1"/>
  <c r="D665" i="1"/>
  <c r="F665" i="1" s="1"/>
  <c r="E666" i="1"/>
  <c r="U666" i="1"/>
  <c r="W666" i="1" s="1"/>
  <c r="T1341" i="1"/>
  <c r="AJ39" i="1" l="1"/>
  <c r="AH40" i="1"/>
  <c r="AE40" i="1" s="1"/>
  <c r="AG40" i="1"/>
  <c r="C620" i="1"/>
  <c r="P619" i="1"/>
  <c r="X619" i="1" s="1"/>
  <c r="B619" i="1" s="1"/>
  <c r="G665" i="1"/>
  <c r="AA749" i="1"/>
  <c r="R748" i="1"/>
  <c r="S748" i="1" s="1"/>
  <c r="Y748" i="1"/>
  <c r="Q749" i="1"/>
  <c r="H749" i="1"/>
  <c r="A750" i="1"/>
  <c r="J668" i="1"/>
  <c r="K668" i="1" s="1"/>
  <c r="I669" i="1"/>
  <c r="N668" i="1"/>
  <c r="M668" i="1"/>
  <c r="D666" i="1"/>
  <c r="F666" i="1" s="1"/>
  <c r="L665" i="1"/>
  <c r="O665" i="1" s="1"/>
  <c r="T1342" i="1"/>
  <c r="AJ40" i="1" l="1"/>
  <c r="AH41" i="1"/>
  <c r="AE41" i="1" s="1"/>
  <c r="AG41" i="1"/>
  <c r="C621" i="1"/>
  <c r="P620" i="1"/>
  <c r="X620" i="1" s="1"/>
  <c r="B620" i="1" s="1"/>
  <c r="H750" i="1"/>
  <c r="Q750" i="1"/>
  <c r="A751" i="1"/>
  <c r="AA750" i="1"/>
  <c r="Y749" i="1"/>
  <c r="R749" i="1"/>
  <c r="S749" i="1" s="1"/>
  <c r="L666" i="1"/>
  <c r="O666" i="1" s="1"/>
  <c r="D667" i="1"/>
  <c r="G666" i="1"/>
  <c r="I670" i="1"/>
  <c r="J669" i="1"/>
  <c r="K669" i="1" s="1"/>
  <c r="N669" i="1"/>
  <c r="M669" i="1"/>
  <c r="U668" i="1"/>
  <c r="W668" i="1" s="1"/>
  <c r="E668" i="1"/>
  <c r="T1343" i="1"/>
  <c r="AJ41" i="1" l="1"/>
  <c r="AH42" i="1"/>
  <c r="AE42" i="1" s="1"/>
  <c r="AG42" i="1"/>
  <c r="C622" i="1"/>
  <c r="P621" i="1"/>
  <c r="X621" i="1" s="1"/>
  <c r="B621" i="1" s="1"/>
  <c r="A752" i="1"/>
  <c r="H751" i="1"/>
  <c r="Q751" i="1"/>
  <c r="Y750" i="1"/>
  <c r="AA751" i="1"/>
  <c r="R750" i="1"/>
  <c r="S750" i="1" s="1"/>
  <c r="E669" i="1"/>
  <c r="U669" i="1"/>
  <c r="W669" i="1" s="1"/>
  <c r="N670" i="1"/>
  <c r="J670" i="1"/>
  <c r="K670" i="1" s="1"/>
  <c r="I671" i="1"/>
  <c r="M670" i="1"/>
  <c r="F667" i="1"/>
  <c r="G667" i="1"/>
  <c r="L667" i="1"/>
  <c r="O667" i="1" s="1"/>
  <c r="D668" i="1"/>
  <c r="L668" i="1" s="1"/>
  <c r="O668" i="1" s="1"/>
  <c r="S666" i="1"/>
  <c r="T1344" i="1"/>
  <c r="AJ42" i="1" l="1"/>
  <c r="AH43" i="1"/>
  <c r="AE43" i="1" s="1"/>
  <c r="AG43" i="1"/>
  <c r="G668" i="1"/>
  <c r="C623" i="1"/>
  <c r="P622" i="1"/>
  <c r="X622" i="1" s="1"/>
  <c r="B622" i="1" s="1"/>
  <c r="AA752" i="1"/>
  <c r="R751" i="1"/>
  <c r="S751" i="1" s="1"/>
  <c r="Y751" i="1"/>
  <c r="A753" i="1"/>
  <c r="Q752" i="1"/>
  <c r="H752" i="1"/>
  <c r="I672" i="1"/>
  <c r="N671" i="1"/>
  <c r="M671" i="1"/>
  <c r="J671" i="1"/>
  <c r="K671" i="1" s="1"/>
  <c r="F668" i="1"/>
  <c r="E670" i="1"/>
  <c r="U670" i="1"/>
  <c r="W670" i="1" s="1"/>
  <c r="D669" i="1"/>
  <c r="L669" i="1" s="1"/>
  <c r="O669" i="1" s="1"/>
  <c r="T1345" i="1"/>
  <c r="AJ43" i="1" l="1"/>
  <c r="AH44" i="1"/>
  <c r="AE44" i="1" s="1"/>
  <c r="AG44" i="1"/>
  <c r="P623" i="1"/>
  <c r="X623" i="1" s="1"/>
  <c r="B623" i="1" s="1"/>
  <c r="C624" i="1"/>
  <c r="G669" i="1"/>
  <c r="Y752" i="1"/>
  <c r="R752" i="1"/>
  <c r="S752" i="1" s="1"/>
  <c r="AA753" i="1"/>
  <c r="H753" i="1"/>
  <c r="A754" i="1"/>
  <c r="Q753" i="1"/>
  <c r="D670" i="1"/>
  <c r="L670" i="1" s="1"/>
  <c r="O670" i="1" s="1"/>
  <c r="U671" i="1"/>
  <c r="W671" i="1" s="1"/>
  <c r="E671" i="1"/>
  <c r="F669" i="1"/>
  <c r="I673" i="1"/>
  <c r="N672" i="1"/>
  <c r="M672" i="1"/>
  <c r="J672" i="1"/>
  <c r="K672" i="1" s="1"/>
  <c r="T1346" i="1"/>
  <c r="AJ44" i="1" l="1"/>
  <c r="AH45" i="1"/>
  <c r="AE45" i="1" s="1"/>
  <c r="AG45" i="1"/>
  <c r="G670" i="1"/>
  <c r="C625" i="1"/>
  <c r="P624" i="1"/>
  <c r="X624" i="1" s="1"/>
  <c r="B624" i="1" s="1"/>
  <c r="Y753" i="1"/>
  <c r="AA754" i="1"/>
  <c r="R753" i="1"/>
  <c r="S753" i="1" s="1"/>
  <c r="A755" i="1"/>
  <c r="Q754" i="1"/>
  <c r="H754" i="1"/>
  <c r="M673" i="1"/>
  <c r="J673" i="1"/>
  <c r="K673" i="1" s="1"/>
  <c r="N673" i="1"/>
  <c r="I674" i="1"/>
  <c r="D671" i="1"/>
  <c r="G671" i="1" s="1"/>
  <c r="U672" i="1"/>
  <c r="W672" i="1" s="1"/>
  <c r="E672" i="1"/>
  <c r="F670" i="1"/>
  <c r="T1347" i="1"/>
  <c r="AJ45" i="1" l="1"/>
  <c r="AH46" i="1"/>
  <c r="AE46" i="1" s="1"/>
  <c r="AG46" i="1"/>
  <c r="L671" i="1"/>
  <c r="O671" i="1" s="1"/>
  <c r="C626" i="1"/>
  <c r="P625" i="1"/>
  <c r="X625" i="1" s="1"/>
  <c r="B625" i="1" s="1"/>
  <c r="A756" i="1"/>
  <c r="Q755" i="1"/>
  <c r="H755" i="1"/>
  <c r="R754" i="1"/>
  <c r="S754" i="1" s="1"/>
  <c r="Y754" i="1"/>
  <c r="AA755" i="1"/>
  <c r="D672" i="1"/>
  <c r="L672" i="1" s="1"/>
  <c r="O672" i="1" s="1"/>
  <c r="J674" i="1"/>
  <c r="K674" i="1" s="1"/>
  <c r="N674" i="1"/>
  <c r="M674" i="1"/>
  <c r="I675" i="1"/>
  <c r="E673" i="1"/>
  <c r="U673" i="1"/>
  <c r="W673" i="1" s="1"/>
  <c r="F671" i="1"/>
  <c r="T1348" i="1"/>
  <c r="AJ46" i="1" l="1"/>
  <c r="AH47" i="1"/>
  <c r="AE47" i="1" s="1"/>
  <c r="AG47" i="1"/>
  <c r="P626" i="1"/>
  <c r="X626" i="1" s="1"/>
  <c r="B626" i="1" s="1"/>
  <c r="C627" i="1"/>
  <c r="Y755" i="1"/>
  <c r="AA756" i="1"/>
  <c r="R755" i="1"/>
  <c r="S755" i="1" s="1"/>
  <c r="A757" i="1"/>
  <c r="H756" i="1"/>
  <c r="Q756" i="1"/>
  <c r="D673" i="1"/>
  <c r="L673" i="1" s="1"/>
  <c r="O673" i="1" s="1"/>
  <c r="N675" i="1"/>
  <c r="M675" i="1"/>
  <c r="I676" i="1"/>
  <c r="J675" i="1"/>
  <c r="K675" i="1" s="1"/>
  <c r="F672" i="1"/>
  <c r="E674" i="1"/>
  <c r="U674" i="1"/>
  <c r="W674" i="1" s="1"/>
  <c r="G672" i="1"/>
  <c r="T1349" i="1"/>
  <c r="AJ47" i="1" l="1"/>
  <c r="AH48" i="1"/>
  <c r="AE48" i="1" s="1"/>
  <c r="AG48" i="1"/>
  <c r="G673" i="1"/>
  <c r="C628" i="1"/>
  <c r="P627" i="1"/>
  <c r="X627" i="1" s="1"/>
  <c r="B627" i="1" s="1"/>
  <c r="R756" i="1"/>
  <c r="S756" i="1" s="1"/>
  <c r="Y756" i="1"/>
  <c r="AA757" i="1"/>
  <c r="Q757" i="1"/>
  <c r="A758" i="1"/>
  <c r="H757" i="1"/>
  <c r="I677" i="1"/>
  <c r="J676" i="1"/>
  <c r="K676" i="1" s="1"/>
  <c r="N676" i="1"/>
  <c r="M676" i="1"/>
  <c r="E675" i="1"/>
  <c r="U675" i="1"/>
  <c r="W675" i="1" s="1"/>
  <c r="D674" i="1"/>
  <c r="L674" i="1" s="1"/>
  <c r="O674" i="1" s="1"/>
  <c r="F673" i="1"/>
  <c r="T1350" i="1"/>
  <c r="AJ48" i="1" l="1"/>
  <c r="AH49" i="1"/>
  <c r="AE49" i="1" s="1"/>
  <c r="AG49" i="1"/>
  <c r="F674" i="1"/>
  <c r="C629" i="1"/>
  <c r="P628" i="1"/>
  <c r="X628" i="1" s="1"/>
  <c r="B628" i="1" s="1"/>
  <c r="H758" i="1"/>
  <c r="Q758" i="1"/>
  <c r="A759" i="1"/>
  <c r="AA758" i="1"/>
  <c r="Y757" i="1"/>
  <c r="R757" i="1"/>
  <c r="S757" i="1" s="1"/>
  <c r="D675" i="1"/>
  <c r="E676" i="1"/>
  <c r="U676" i="1"/>
  <c r="W676" i="1" s="1"/>
  <c r="G674" i="1"/>
  <c r="M677" i="1"/>
  <c r="I678" i="1"/>
  <c r="N677" i="1"/>
  <c r="J677" i="1"/>
  <c r="K677" i="1" s="1"/>
  <c r="T1351" i="1"/>
  <c r="AJ49" i="1" l="1"/>
  <c r="AH50" i="1"/>
  <c r="AE50" i="1" s="1"/>
  <c r="AG50" i="1"/>
  <c r="F675" i="1"/>
  <c r="L675" i="1"/>
  <c r="O675" i="1" s="1"/>
  <c r="G675" i="1"/>
  <c r="C630" i="1"/>
  <c r="P629" i="1"/>
  <c r="X629" i="1" s="1"/>
  <c r="B629" i="1" s="1"/>
  <c r="A760" i="1"/>
  <c r="Q759" i="1"/>
  <c r="H759" i="1"/>
  <c r="R758" i="1"/>
  <c r="U759" i="1"/>
  <c r="W759" i="1" s="1"/>
  <c r="AA759" i="1"/>
  <c r="J678" i="1"/>
  <c r="K678" i="1" s="1"/>
  <c r="I679" i="1"/>
  <c r="N678" i="1"/>
  <c r="M678" i="1"/>
  <c r="D676" i="1"/>
  <c r="E677" i="1"/>
  <c r="U677" i="1"/>
  <c r="W677" i="1" s="1"/>
  <c r="T1352" i="1"/>
  <c r="AJ50" i="1" l="1"/>
  <c r="AG51" i="1"/>
  <c r="AH51" i="1"/>
  <c r="AE51" i="1" s="1"/>
  <c r="F676" i="1"/>
  <c r="L676" i="1"/>
  <c r="O676" i="1" s="1"/>
  <c r="G676" i="1"/>
  <c r="C631" i="1"/>
  <c r="P630" i="1"/>
  <c r="X630" i="1" s="1"/>
  <c r="B630" i="1" s="1"/>
  <c r="R759" i="1"/>
  <c r="S759" i="1" s="1"/>
  <c r="Y759" i="1"/>
  <c r="AA760" i="1"/>
  <c r="H760" i="1"/>
  <c r="A761" i="1"/>
  <c r="Q760" i="1"/>
  <c r="M679" i="1"/>
  <c r="J679" i="1"/>
  <c r="K679" i="1" s="1"/>
  <c r="I680" i="1"/>
  <c r="N679" i="1"/>
  <c r="U678" i="1"/>
  <c r="W678" i="1" s="1"/>
  <c r="E678" i="1"/>
  <c r="D677" i="1"/>
  <c r="T1353" i="1"/>
  <c r="F677" i="1" l="1"/>
  <c r="AH52" i="1"/>
  <c r="AE52" i="1" s="1"/>
  <c r="AG52" i="1"/>
  <c r="AJ51" i="1"/>
  <c r="C632" i="1"/>
  <c r="P631" i="1"/>
  <c r="X631" i="1" s="1"/>
  <c r="B631" i="1" s="1"/>
  <c r="A762" i="1"/>
  <c r="Q761" i="1"/>
  <c r="H761" i="1"/>
  <c r="R760" i="1"/>
  <c r="S760" i="1" s="1"/>
  <c r="Y760" i="1"/>
  <c r="AA761" i="1"/>
  <c r="D678" i="1"/>
  <c r="J680" i="1"/>
  <c r="K680" i="1" s="1"/>
  <c r="N680" i="1"/>
  <c r="M680" i="1"/>
  <c r="I681" i="1"/>
  <c r="G677" i="1"/>
  <c r="E679" i="1"/>
  <c r="U679" i="1"/>
  <c r="W679" i="1" s="1"/>
  <c r="L677" i="1"/>
  <c r="O677" i="1" s="1"/>
  <c r="T1354" i="1"/>
  <c r="F678" i="1" l="1"/>
  <c r="AJ52" i="1"/>
  <c r="AH53" i="1"/>
  <c r="AE53" i="1" s="1"/>
  <c r="AG53" i="1"/>
  <c r="C633" i="1"/>
  <c r="P632" i="1"/>
  <c r="X632" i="1" s="1"/>
  <c r="B632" i="1" s="1"/>
  <c r="Y761" i="1"/>
  <c r="AA762" i="1"/>
  <c r="R761" i="1"/>
  <c r="S761" i="1" s="1"/>
  <c r="A763" i="1"/>
  <c r="H762" i="1"/>
  <c r="Q762" i="1"/>
  <c r="M681" i="1"/>
  <c r="N681" i="1"/>
  <c r="J681" i="1"/>
  <c r="K681" i="1" s="1"/>
  <c r="I682" i="1"/>
  <c r="E680" i="1"/>
  <c r="U680" i="1"/>
  <c r="W680" i="1" s="1"/>
  <c r="L678" i="1"/>
  <c r="O678" i="1" s="1"/>
  <c r="D679" i="1"/>
  <c r="G678" i="1"/>
  <c r="T1355" i="1"/>
  <c r="F679" i="1" l="1"/>
  <c r="AJ53" i="1"/>
  <c r="AH54" i="1"/>
  <c r="AE54" i="1" s="1"/>
  <c r="AG54" i="1"/>
  <c r="C634" i="1"/>
  <c r="P633" i="1"/>
  <c r="X633" i="1" s="1"/>
  <c r="B633" i="1" s="1"/>
  <c r="A764" i="1"/>
  <c r="H763" i="1"/>
  <c r="Q763" i="1"/>
  <c r="AA763" i="1"/>
  <c r="Y762" i="1"/>
  <c r="R762" i="1"/>
  <c r="S762" i="1" s="1"/>
  <c r="L679" i="1"/>
  <c r="O679" i="1" s="1"/>
  <c r="G679" i="1"/>
  <c r="D680" i="1"/>
  <c r="U681" i="1"/>
  <c r="W681" i="1" s="1"/>
  <c r="E681" i="1"/>
  <c r="N682" i="1"/>
  <c r="J682" i="1"/>
  <c r="K682" i="1" s="1"/>
  <c r="M682" i="1"/>
  <c r="I683" i="1"/>
  <c r="T1356" i="1"/>
  <c r="F680" i="1" l="1"/>
  <c r="AJ54" i="1"/>
  <c r="AG55" i="1"/>
  <c r="AH55" i="1"/>
  <c r="AE55" i="1" s="1"/>
  <c r="L680" i="1"/>
  <c r="O680" i="1" s="1"/>
  <c r="G680" i="1"/>
  <c r="C635" i="1"/>
  <c r="P634" i="1"/>
  <c r="X634" i="1" s="1"/>
  <c r="B634" i="1" s="1"/>
  <c r="AA764" i="1"/>
  <c r="Y763" i="1"/>
  <c r="R763" i="1"/>
  <c r="S763" i="1" s="1"/>
  <c r="H764" i="1"/>
  <c r="A765" i="1"/>
  <c r="Q764" i="1"/>
  <c r="E682" i="1"/>
  <c r="U682" i="1"/>
  <c r="W682" i="1" s="1"/>
  <c r="I684" i="1"/>
  <c r="M683" i="1"/>
  <c r="J683" i="1"/>
  <c r="K683" i="1" s="1"/>
  <c r="N683" i="1"/>
  <c r="D681" i="1"/>
  <c r="F681" i="1" s="1"/>
  <c r="T1357" i="1"/>
  <c r="AH56" i="1" l="1"/>
  <c r="AE56" i="1" s="1"/>
  <c r="AG56" i="1"/>
  <c r="AJ55" i="1"/>
  <c r="L681" i="1"/>
  <c r="O681" i="1" s="1"/>
  <c r="C636" i="1"/>
  <c r="P635" i="1"/>
  <c r="X635" i="1" s="1"/>
  <c r="B635" i="1" s="1"/>
  <c r="AA765" i="1"/>
  <c r="R764" i="1"/>
  <c r="S764" i="1" s="1"/>
  <c r="Y764" i="1"/>
  <c r="A766" i="1"/>
  <c r="Q765" i="1"/>
  <c r="H765" i="1"/>
  <c r="J684" i="1"/>
  <c r="K684" i="1" s="1"/>
  <c r="N684" i="1"/>
  <c r="M684" i="1"/>
  <c r="I685" i="1"/>
  <c r="G681" i="1"/>
  <c r="D682" i="1"/>
  <c r="F682" i="1" s="1"/>
  <c r="U683" i="1"/>
  <c r="W683" i="1" s="1"/>
  <c r="E683" i="1"/>
  <c r="T1358" i="1"/>
  <c r="AJ56" i="1" l="1"/>
  <c r="AH57" i="1"/>
  <c r="AE57" i="1" s="1"/>
  <c r="AG57" i="1"/>
  <c r="L682" i="1"/>
  <c r="O682" i="1" s="1"/>
  <c r="C637" i="1"/>
  <c r="P636" i="1"/>
  <c r="AA766" i="1"/>
  <c r="Y765" i="1"/>
  <c r="R765" i="1"/>
  <c r="S765" i="1" s="1"/>
  <c r="Q766" i="1"/>
  <c r="H766" i="1"/>
  <c r="A767" i="1"/>
  <c r="I686" i="1"/>
  <c r="J685" i="1"/>
  <c r="K685" i="1" s="1"/>
  <c r="D683" i="1"/>
  <c r="F683" i="1" s="1"/>
  <c r="G682" i="1"/>
  <c r="E684" i="1"/>
  <c r="U684" i="1"/>
  <c r="W684" i="1" s="1"/>
  <c r="T1359" i="1"/>
  <c r="AJ57" i="1" l="1"/>
  <c r="AG58" i="1"/>
  <c r="AH58" i="1"/>
  <c r="AE58" i="1" s="1"/>
  <c r="L683" i="1"/>
  <c r="O683" i="1" s="1"/>
  <c r="X636" i="1"/>
  <c r="P637" i="1"/>
  <c r="X637" i="1" s="1"/>
  <c r="B637" i="1" s="1"/>
  <c r="C638" i="1"/>
  <c r="A768" i="1"/>
  <c r="H767" i="1"/>
  <c r="Q767" i="1"/>
  <c r="Y766" i="1"/>
  <c r="R766" i="1"/>
  <c r="S766" i="1" s="1"/>
  <c r="AA767" i="1"/>
  <c r="G683" i="1"/>
  <c r="E685" i="1"/>
  <c r="U685" i="1"/>
  <c r="W685" i="1" s="1"/>
  <c r="D684" i="1"/>
  <c r="F684" i="1" s="1"/>
  <c r="I687" i="1"/>
  <c r="J686" i="1"/>
  <c r="K686" i="1" s="1"/>
  <c r="T1360" i="1"/>
  <c r="AH59" i="1" l="1"/>
  <c r="AE59" i="1" s="1"/>
  <c r="AG59" i="1"/>
  <c r="AJ58" i="1"/>
  <c r="Y636" i="1"/>
  <c r="C639" i="1"/>
  <c r="P638" i="1"/>
  <c r="X638" i="1" s="1"/>
  <c r="B638" i="1" s="1"/>
  <c r="B636" i="1"/>
  <c r="L684" i="1"/>
  <c r="M685" i="1" s="1"/>
  <c r="Y767" i="1"/>
  <c r="R767" i="1"/>
  <c r="S767" i="1" s="1"/>
  <c r="AA768" i="1"/>
  <c r="Q768" i="1"/>
  <c r="A769" i="1"/>
  <c r="H768" i="1"/>
  <c r="J687" i="1"/>
  <c r="K687" i="1" s="1"/>
  <c r="I688" i="1"/>
  <c r="G684" i="1"/>
  <c r="D685" i="1"/>
  <c r="F685" i="1" s="1"/>
  <c r="E686" i="1"/>
  <c r="U686" i="1"/>
  <c r="W686" i="1" s="1"/>
  <c r="T1361" i="1"/>
  <c r="AJ59" i="1" l="1"/>
  <c r="AG60" i="1"/>
  <c r="AH60" i="1"/>
  <c r="AE60" i="1" s="1"/>
  <c r="O684" i="1"/>
  <c r="G685" i="1"/>
  <c r="L685" i="1"/>
  <c r="C640" i="1"/>
  <c r="P639" i="1"/>
  <c r="X639" i="1" s="1"/>
  <c r="B639" i="1" s="1"/>
  <c r="AA769" i="1"/>
  <c r="Y768" i="1"/>
  <c r="R768" i="1"/>
  <c r="S768" i="1" s="1"/>
  <c r="Q769" i="1"/>
  <c r="H769" i="1"/>
  <c r="A770" i="1"/>
  <c r="D686" i="1"/>
  <c r="F686" i="1" s="1"/>
  <c r="N685" i="1"/>
  <c r="N686" i="1" s="1"/>
  <c r="N687" i="1" s="1"/>
  <c r="N688" i="1" s="1"/>
  <c r="M686" i="1"/>
  <c r="M687" i="1" s="1"/>
  <c r="M688" i="1" s="1"/>
  <c r="J688" i="1"/>
  <c r="K688" i="1" s="1"/>
  <c r="I689" i="1"/>
  <c r="U687" i="1"/>
  <c r="W687" i="1" s="1"/>
  <c r="E687" i="1"/>
  <c r="T1362" i="1"/>
  <c r="AH61" i="1" l="1"/>
  <c r="AE61" i="1" s="1"/>
  <c r="AG61" i="1"/>
  <c r="AJ60" i="1"/>
  <c r="C641" i="1"/>
  <c r="P640" i="1"/>
  <c r="X640" i="1" s="1"/>
  <c r="B640" i="1" s="1"/>
  <c r="N689" i="1"/>
  <c r="A771" i="1"/>
  <c r="Q770" i="1"/>
  <c r="H770" i="1"/>
  <c r="R769" i="1"/>
  <c r="S769" i="1" s="1"/>
  <c r="Y769" i="1"/>
  <c r="AA770" i="1"/>
  <c r="E688" i="1"/>
  <c r="U688" i="1"/>
  <c r="W688" i="1" s="1"/>
  <c r="O685" i="1"/>
  <c r="L686" i="1"/>
  <c r="O686" i="1" s="1"/>
  <c r="D687" i="1"/>
  <c r="F687" i="1" s="1"/>
  <c r="I690" i="1"/>
  <c r="J689" i="1"/>
  <c r="K689" i="1" s="1"/>
  <c r="M689" i="1"/>
  <c r="G686" i="1"/>
  <c r="T1363" i="1"/>
  <c r="AJ61" i="1" l="1"/>
  <c r="AH62" i="1"/>
  <c r="AE62" i="1" s="1"/>
  <c r="AG62" i="1"/>
  <c r="C642" i="1"/>
  <c r="P641" i="1"/>
  <c r="X641" i="1" s="1"/>
  <c r="B641" i="1" s="1"/>
  <c r="Y770" i="1"/>
  <c r="AA771" i="1"/>
  <c r="R770" i="1"/>
  <c r="S770" i="1" s="1"/>
  <c r="Q771" i="1"/>
  <c r="A772" i="1"/>
  <c r="H771" i="1"/>
  <c r="U689" i="1"/>
  <c r="W689" i="1" s="1"/>
  <c r="E689" i="1"/>
  <c r="I691" i="1"/>
  <c r="J690" i="1"/>
  <c r="K690" i="1" s="1"/>
  <c r="N690" i="1"/>
  <c r="M690" i="1"/>
  <c r="G687" i="1"/>
  <c r="L687" i="1"/>
  <c r="O687" i="1" s="1"/>
  <c r="D688" i="1"/>
  <c r="F688" i="1" s="1"/>
  <c r="T1364" i="1"/>
  <c r="AJ62" i="1" l="1"/>
  <c r="AG63" i="1"/>
  <c r="AH63" i="1"/>
  <c r="AE63" i="1" s="1"/>
  <c r="G688" i="1"/>
  <c r="L688" i="1"/>
  <c r="O688" i="1" s="1"/>
  <c r="C643" i="1"/>
  <c r="P642" i="1"/>
  <c r="X642" i="1" s="1"/>
  <c r="B642" i="1" s="1"/>
  <c r="AA772" i="1"/>
  <c r="Y771" i="1"/>
  <c r="R771" i="1"/>
  <c r="S771" i="1" s="1"/>
  <c r="Q772" i="1"/>
  <c r="A773" i="1"/>
  <c r="H772" i="1"/>
  <c r="E690" i="1"/>
  <c r="U690" i="1"/>
  <c r="W690" i="1" s="1"/>
  <c r="N691" i="1"/>
  <c r="M691" i="1"/>
  <c r="I692" i="1"/>
  <c r="J691" i="1"/>
  <c r="K691" i="1" s="1"/>
  <c r="D689" i="1"/>
  <c r="F689" i="1" s="1"/>
  <c r="T1365" i="1"/>
  <c r="AJ63" i="1" l="1"/>
  <c r="AG64" i="1"/>
  <c r="AH64" i="1"/>
  <c r="AE64" i="1" s="1"/>
  <c r="G689" i="1"/>
  <c r="P643" i="1"/>
  <c r="X643" i="1" s="1"/>
  <c r="B643" i="1" s="1"/>
  <c r="C644" i="1"/>
  <c r="A774" i="1"/>
  <c r="H773" i="1"/>
  <c r="Q773" i="1"/>
  <c r="AA773" i="1"/>
  <c r="Y772" i="1"/>
  <c r="R772" i="1"/>
  <c r="S772" i="1" s="1"/>
  <c r="L689" i="1"/>
  <c r="O689" i="1" s="1"/>
  <c r="E691" i="1"/>
  <c r="U691" i="1"/>
  <c r="W691" i="1" s="1"/>
  <c r="M692" i="1"/>
  <c r="I693" i="1"/>
  <c r="J692" i="1"/>
  <c r="K692" i="1" s="1"/>
  <c r="N692" i="1"/>
  <c r="D690" i="1"/>
  <c r="F690" i="1" s="1"/>
  <c r="T1366" i="1"/>
  <c r="AH65" i="1" l="1"/>
  <c r="AE65" i="1" s="1"/>
  <c r="AG65" i="1"/>
  <c r="AJ64" i="1"/>
  <c r="C645" i="1"/>
  <c r="P644" i="1"/>
  <c r="X644" i="1" s="1"/>
  <c r="B644" i="1" s="1"/>
  <c r="Y773" i="1"/>
  <c r="R773" i="1"/>
  <c r="S773" i="1" s="1"/>
  <c r="AA774" i="1"/>
  <c r="A775" i="1"/>
  <c r="Q774" i="1"/>
  <c r="H774" i="1"/>
  <c r="E692" i="1"/>
  <c r="U692" i="1"/>
  <c r="W692" i="1" s="1"/>
  <c r="I694" i="1"/>
  <c r="M693" i="1"/>
  <c r="J693" i="1"/>
  <c r="K693" i="1" s="1"/>
  <c r="N693" i="1"/>
  <c r="G690" i="1"/>
  <c r="L690" i="1"/>
  <c r="O690" i="1" s="1"/>
  <c r="D691" i="1"/>
  <c r="F691" i="1" s="1"/>
  <c r="T1367" i="1"/>
  <c r="AJ65" i="1" l="1"/>
  <c r="AG66" i="1"/>
  <c r="AH66" i="1"/>
  <c r="AE66" i="1" s="1"/>
  <c r="C646" i="1"/>
  <c r="P645" i="1"/>
  <c r="X645" i="1" s="1"/>
  <c r="B645" i="1" s="1"/>
  <c r="AA775" i="1"/>
  <c r="Y774" i="1"/>
  <c r="R774" i="1"/>
  <c r="S774" i="1" s="1"/>
  <c r="H775" i="1"/>
  <c r="A776" i="1"/>
  <c r="Q775" i="1"/>
  <c r="U693" i="1"/>
  <c r="W693" i="1" s="1"/>
  <c r="E693" i="1"/>
  <c r="I695" i="1"/>
  <c r="N694" i="1"/>
  <c r="J694" i="1"/>
  <c r="K694" i="1" s="1"/>
  <c r="M694" i="1"/>
  <c r="L691" i="1"/>
  <c r="O691" i="1" s="1"/>
  <c r="G691" i="1"/>
  <c r="D692" i="1"/>
  <c r="F692" i="1" s="1"/>
  <c r="T1368" i="1"/>
  <c r="AG67" i="1" l="1"/>
  <c r="AH67" i="1"/>
  <c r="AE67" i="1" s="1"/>
  <c r="AJ66" i="1"/>
  <c r="G692" i="1"/>
  <c r="L692" i="1"/>
  <c r="O692" i="1" s="1"/>
  <c r="P646" i="1"/>
  <c r="X646" i="1" s="1"/>
  <c r="B646" i="1" s="1"/>
  <c r="C647" i="1"/>
  <c r="Q776" i="1"/>
  <c r="A777" i="1"/>
  <c r="H776" i="1"/>
  <c r="R775" i="1"/>
  <c r="S775" i="1" s="1"/>
  <c r="Y775" i="1"/>
  <c r="AA776" i="1"/>
  <c r="E694" i="1"/>
  <c r="U694" i="1"/>
  <c r="W694" i="1" s="1"/>
  <c r="N695" i="1"/>
  <c r="M695" i="1"/>
  <c r="J695" i="1"/>
  <c r="K695" i="1" s="1"/>
  <c r="I696" i="1"/>
  <c r="D693" i="1"/>
  <c r="F693" i="1" s="1"/>
  <c r="T1369" i="1"/>
  <c r="AH68" i="1" l="1"/>
  <c r="AE68" i="1" s="1"/>
  <c r="AG68" i="1"/>
  <c r="AJ67" i="1"/>
  <c r="C648" i="1"/>
  <c r="P647" i="1"/>
  <c r="X647" i="1" s="1"/>
  <c r="B647" i="1" s="1"/>
  <c r="H777" i="1"/>
  <c r="Q777" i="1"/>
  <c r="A778" i="1"/>
  <c r="AA777" i="1"/>
  <c r="Y776" i="1"/>
  <c r="R776" i="1"/>
  <c r="S776" i="1" s="1"/>
  <c r="E695" i="1"/>
  <c r="U695" i="1"/>
  <c r="W695" i="1" s="1"/>
  <c r="M696" i="1"/>
  <c r="N696" i="1"/>
  <c r="J696" i="1"/>
  <c r="K696" i="1" s="1"/>
  <c r="I697" i="1"/>
  <c r="G693" i="1"/>
  <c r="L693" i="1"/>
  <c r="O693" i="1" s="1"/>
  <c r="D694" i="1"/>
  <c r="F694" i="1" s="1"/>
  <c r="T1370" i="1"/>
  <c r="AJ68" i="1" l="1"/>
  <c r="AH69" i="1"/>
  <c r="AE69" i="1" s="1"/>
  <c r="AG69" i="1"/>
  <c r="L694" i="1"/>
  <c r="O694" i="1" s="1"/>
  <c r="G694" i="1"/>
  <c r="C649" i="1"/>
  <c r="P648" i="1"/>
  <c r="X648" i="1" s="1"/>
  <c r="B648" i="1" s="1"/>
  <c r="H778" i="1"/>
  <c r="A779" i="1"/>
  <c r="Q778" i="1"/>
  <c r="R777" i="1"/>
  <c r="S777" i="1" s="1"/>
  <c r="AA778" i="1"/>
  <c r="Y777" i="1"/>
  <c r="U696" i="1"/>
  <c r="W696" i="1" s="1"/>
  <c r="E696" i="1"/>
  <c r="I698" i="1"/>
  <c r="J697" i="1"/>
  <c r="K697" i="1" s="1"/>
  <c r="N697" i="1"/>
  <c r="M697" i="1"/>
  <c r="D695" i="1"/>
  <c r="F695" i="1" s="1"/>
  <c r="T1371" i="1"/>
  <c r="AJ69" i="1" l="1"/>
  <c r="C650" i="1"/>
  <c r="P649" i="1"/>
  <c r="X649" i="1" s="1"/>
  <c r="B649" i="1" s="1"/>
  <c r="Y778" i="1"/>
  <c r="AA779" i="1"/>
  <c r="R778" i="1"/>
  <c r="S778" i="1" s="1"/>
  <c r="A780" i="1"/>
  <c r="Q779" i="1"/>
  <c r="H779" i="1"/>
  <c r="M698" i="1"/>
  <c r="J698" i="1"/>
  <c r="K698" i="1" s="1"/>
  <c r="I699" i="1"/>
  <c r="N698" i="1"/>
  <c r="G695" i="1"/>
  <c r="D696" i="1"/>
  <c r="F696" i="1" s="1"/>
  <c r="U697" i="1"/>
  <c r="W697" i="1" s="1"/>
  <c r="E697" i="1"/>
  <c r="L695" i="1"/>
  <c r="O695" i="1" s="1"/>
  <c r="T1372" i="1"/>
  <c r="G696" i="1" l="1"/>
  <c r="C651" i="1"/>
  <c r="P650" i="1"/>
  <c r="X650" i="1" s="1"/>
  <c r="B650" i="1" s="1"/>
  <c r="AA780" i="1"/>
  <c r="Y779" i="1"/>
  <c r="R779" i="1"/>
  <c r="S779" i="1" s="1"/>
  <c r="A781" i="1"/>
  <c r="H780" i="1"/>
  <c r="Q780" i="1"/>
  <c r="D697" i="1"/>
  <c r="F697" i="1" s="1"/>
  <c r="M699" i="1"/>
  <c r="I700" i="1"/>
  <c r="J699" i="1"/>
  <c r="K699" i="1" s="1"/>
  <c r="N699" i="1"/>
  <c r="E698" i="1"/>
  <c r="U698" i="1"/>
  <c r="W698" i="1" s="1"/>
  <c r="L696" i="1"/>
  <c r="O696" i="1" s="1"/>
  <c r="T1373" i="1"/>
  <c r="C652" i="1" l="1"/>
  <c r="P651" i="1"/>
  <c r="X651" i="1" s="1"/>
  <c r="B651" i="1" s="1"/>
  <c r="R780" i="1"/>
  <c r="S780" i="1" s="1"/>
  <c r="Y780" i="1"/>
  <c r="AA781" i="1"/>
  <c r="Q781" i="1"/>
  <c r="A782" i="1"/>
  <c r="H781" i="1"/>
  <c r="L697" i="1"/>
  <c r="O697" i="1" s="1"/>
  <c r="D698" i="1"/>
  <c r="F698" i="1" s="1"/>
  <c r="J700" i="1"/>
  <c r="K700" i="1" s="1"/>
  <c r="I701" i="1"/>
  <c r="N700" i="1"/>
  <c r="M700" i="1"/>
  <c r="U699" i="1"/>
  <c r="W699" i="1" s="1"/>
  <c r="E699" i="1"/>
  <c r="G697" i="1"/>
  <c r="T1374" i="1"/>
  <c r="E700" i="1" l="1"/>
  <c r="L698" i="1"/>
  <c r="O698" i="1" s="1"/>
  <c r="G698" i="1"/>
  <c r="C653" i="1"/>
  <c r="P652" i="1"/>
  <c r="X652" i="1" s="1"/>
  <c r="B652" i="1" s="1"/>
  <c r="Q782" i="1"/>
  <c r="H782" i="1"/>
  <c r="A783" i="1"/>
  <c r="R781" i="1"/>
  <c r="S781" i="1" s="1"/>
  <c r="AA782" i="1"/>
  <c r="Y781" i="1"/>
  <c r="N701" i="1"/>
  <c r="J701" i="1"/>
  <c r="K701" i="1" s="1"/>
  <c r="M701" i="1"/>
  <c r="I702" i="1"/>
  <c r="D699" i="1"/>
  <c r="F699" i="1" s="1"/>
  <c r="T1375" i="1"/>
  <c r="C654" i="1" l="1"/>
  <c r="P653" i="1"/>
  <c r="X653" i="1" s="1"/>
  <c r="B653" i="1" s="1"/>
  <c r="H783" i="1"/>
  <c r="A784" i="1"/>
  <c r="Q783" i="1"/>
  <c r="AA783" i="1"/>
  <c r="Y782" i="1"/>
  <c r="R782" i="1"/>
  <c r="S782" i="1" s="1"/>
  <c r="E701" i="1"/>
  <c r="U701" i="1"/>
  <c r="W701" i="1" s="1"/>
  <c r="D700" i="1"/>
  <c r="N702" i="1"/>
  <c r="M702" i="1"/>
  <c r="J702" i="1"/>
  <c r="K702" i="1" s="1"/>
  <c r="I703" i="1"/>
  <c r="G699" i="1"/>
  <c r="L699" i="1"/>
  <c r="O699" i="1" s="1"/>
  <c r="T1376" i="1"/>
  <c r="C655" i="1" l="1"/>
  <c r="P654" i="1"/>
  <c r="X654" i="1" s="1"/>
  <c r="B654" i="1" s="1"/>
  <c r="A785" i="1"/>
  <c r="H784" i="1"/>
  <c r="Q784" i="1"/>
  <c r="Y783" i="1"/>
  <c r="AA784" i="1"/>
  <c r="R783" i="1"/>
  <c r="S783" i="1" s="1"/>
  <c r="U702" i="1"/>
  <c r="W702" i="1" s="1"/>
  <c r="E702" i="1"/>
  <c r="N703" i="1"/>
  <c r="J703" i="1"/>
  <c r="K703" i="1" s="1"/>
  <c r="M703" i="1"/>
  <c r="I704" i="1"/>
  <c r="S699" i="1"/>
  <c r="D701" i="1"/>
  <c r="L701" i="1" s="1"/>
  <c r="O701" i="1" s="1"/>
  <c r="F700" i="1"/>
  <c r="L700" i="1"/>
  <c r="O700" i="1" s="1"/>
  <c r="G700" i="1"/>
  <c r="T1377" i="1"/>
  <c r="C656" i="1" l="1"/>
  <c r="P655" i="1"/>
  <c r="X655" i="1" s="1"/>
  <c r="B655" i="1" s="1"/>
  <c r="AA785" i="1"/>
  <c r="Y784" i="1"/>
  <c r="R784" i="1"/>
  <c r="S784" i="1" s="1"/>
  <c r="G701" i="1"/>
  <c r="H785" i="1"/>
  <c r="Q785" i="1"/>
  <c r="A786" i="1"/>
  <c r="I705" i="1"/>
  <c r="M704" i="1"/>
  <c r="N704" i="1"/>
  <c r="J704" i="1"/>
  <c r="K704" i="1" s="1"/>
  <c r="D702" i="1"/>
  <c r="E703" i="1"/>
  <c r="U703" i="1"/>
  <c r="W703" i="1" s="1"/>
  <c r="F701" i="1"/>
  <c r="T1378" i="1"/>
  <c r="F702" i="1" l="1"/>
  <c r="G702" i="1"/>
  <c r="L702" i="1"/>
  <c r="O702" i="1" s="1"/>
  <c r="C657" i="1"/>
  <c r="P656" i="1"/>
  <c r="X656" i="1" s="1"/>
  <c r="B656" i="1" s="1"/>
  <c r="Q786" i="1"/>
  <c r="A787" i="1"/>
  <c r="H786" i="1"/>
  <c r="AA786" i="1"/>
  <c r="R785" i="1"/>
  <c r="S785" i="1" s="1"/>
  <c r="Y785" i="1"/>
  <c r="U704" i="1"/>
  <c r="W704" i="1" s="1"/>
  <c r="E704" i="1"/>
  <c r="D703" i="1"/>
  <c r="M705" i="1"/>
  <c r="J705" i="1"/>
  <c r="K705" i="1" s="1"/>
  <c r="I706" i="1"/>
  <c r="N705" i="1"/>
  <c r="T1379" i="1"/>
  <c r="F703" i="1" l="1"/>
  <c r="L703" i="1"/>
  <c r="O703" i="1" s="1"/>
  <c r="P657" i="1"/>
  <c r="X657" i="1" s="1"/>
  <c r="B657" i="1" s="1"/>
  <c r="C658" i="1"/>
  <c r="G703" i="1"/>
  <c r="H787" i="1"/>
  <c r="A788" i="1"/>
  <c r="Q787" i="1"/>
  <c r="R786" i="1"/>
  <c r="S786" i="1" s="1"/>
  <c r="AA787" i="1"/>
  <c r="Y786" i="1"/>
  <c r="U705" i="1"/>
  <c r="W705" i="1" s="1"/>
  <c r="E705" i="1"/>
  <c r="D704" i="1"/>
  <c r="G704" i="1" s="1"/>
  <c r="J706" i="1"/>
  <c r="K706" i="1" s="1"/>
  <c r="N706" i="1"/>
  <c r="M706" i="1"/>
  <c r="I707" i="1"/>
  <c r="T1380" i="1"/>
  <c r="F704" i="1" l="1"/>
  <c r="C659" i="1"/>
  <c r="P658" i="1"/>
  <c r="X658" i="1" s="1"/>
  <c r="B658" i="1" s="1"/>
  <c r="L704" i="1"/>
  <c r="O704" i="1" s="1"/>
  <c r="AA788" i="1"/>
  <c r="Y787" i="1"/>
  <c r="R787" i="1"/>
  <c r="S787" i="1" s="1"/>
  <c r="A789" i="1"/>
  <c r="Q788" i="1"/>
  <c r="H788" i="1"/>
  <c r="U706" i="1"/>
  <c r="W706" i="1" s="1"/>
  <c r="E706" i="1"/>
  <c r="M707" i="1"/>
  <c r="I708" i="1"/>
  <c r="N707" i="1"/>
  <c r="J707" i="1"/>
  <c r="K707" i="1" s="1"/>
  <c r="D705" i="1"/>
  <c r="T1381" i="1"/>
  <c r="F705" i="1" l="1"/>
  <c r="G705" i="1"/>
  <c r="C660" i="1"/>
  <c r="P659" i="1"/>
  <c r="X659" i="1" s="1"/>
  <c r="B659" i="1" s="1"/>
  <c r="AA789" i="1"/>
  <c r="R788" i="1"/>
  <c r="S788" i="1" s="1"/>
  <c r="Y788" i="1"/>
  <c r="H789" i="1"/>
  <c r="A790" i="1"/>
  <c r="Q789" i="1"/>
  <c r="E707" i="1"/>
  <c r="U707" i="1"/>
  <c r="W707" i="1" s="1"/>
  <c r="D706" i="1"/>
  <c r="I709" i="1"/>
  <c r="J708" i="1"/>
  <c r="K708" i="1" s="1"/>
  <c r="M708" i="1"/>
  <c r="N708" i="1"/>
  <c r="L705" i="1"/>
  <c r="O705" i="1" s="1"/>
  <c r="T1382" i="1"/>
  <c r="F706" i="1" l="1"/>
  <c r="G706" i="1"/>
  <c r="C661" i="1"/>
  <c r="P660" i="1"/>
  <c r="X660" i="1" s="1"/>
  <c r="B660" i="1" s="1"/>
  <c r="AA790" i="1"/>
  <c r="R789" i="1"/>
  <c r="U790" i="1"/>
  <c r="W790" i="1" s="1"/>
  <c r="L706" i="1"/>
  <c r="O706" i="1" s="1"/>
  <c r="A791" i="1"/>
  <c r="Q790" i="1"/>
  <c r="H790" i="1"/>
  <c r="E708" i="1"/>
  <c r="U708" i="1"/>
  <c r="W708" i="1" s="1"/>
  <c r="D707" i="1"/>
  <c r="J709" i="1"/>
  <c r="K709" i="1" s="1"/>
  <c r="M709" i="1"/>
  <c r="I710" i="1"/>
  <c r="N709" i="1"/>
  <c r="T1383" i="1"/>
  <c r="F707" i="1" l="1"/>
  <c r="L707" i="1"/>
  <c r="O707" i="1" s="1"/>
  <c r="G707" i="1"/>
  <c r="P661" i="1"/>
  <c r="X661" i="1" s="1"/>
  <c r="B661" i="1" s="1"/>
  <c r="C662" i="1"/>
  <c r="H791" i="1"/>
  <c r="A792" i="1"/>
  <c r="Q791" i="1"/>
  <c r="Y790" i="1"/>
  <c r="R790" i="1"/>
  <c r="S790" i="1" s="1"/>
  <c r="AA791" i="1"/>
  <c r="E709" i="1"/>
  <c r="U709" i="1"/>
  <c r="W709" i="1" s="1"/>
  <c r="N710" i="1"/>
  <c r="M710" i="1"/>
  <c r="J710" i="1"/>
  <c r="K710" i="1" s="1"/>
  <c r="I711" i="1"/>
  <c r="D708" i="1"/>
  <c r="T1384" i="1"/>
  <c r="F708" i="1" l="1"/>
  <c r="P662" i="1"/>
  <c r="X662" i="1" s="1"/>
  <c r="B662" i="1" s="1"/>
  <c r="C663" i="1"/>
  <c r="R791" i="1"/>
  <c r="S791" i="1" s="1"/>
  <c r="AA792" i="1"/>
  <c r="Y791" i="1"/>
  <c r="A793" i="1"/>
  <c r="Q792" i="1"/>
  <c r="H792" i="1"/>
  <c r="N711" i="1"/>
  <c r="M711" i="1"/>
  <c r="I712" i="1"/>
  <c r="J711" i="1"/>
  <c r="K711" i="1" s="1"/>
  <c r="E710" i="1"/>
  <c r="U710" i="1"/>
  <c r="W710" i="1" s="1"/>
  <c r="D709" i="1"/>
  <c r="G708" i="1"/>
  <c r="L708" i="1"/>
  <c r="O708" i="1" s="1"/>
  <c r="T1385" i="1"/>
  <c r="F709" i="1" l="1"/>
  <c r="L709" i="1"/>
  <c r="O709" i="1" s="1"/>
  <c r="C664" i="1"/>
  <c r="P663" i="1"/>
  <c r="X663" i="1" s="1"/>
  <c r="B663" i="1" s="1"/>
  <c r="AA793" i="1"/>
  <c r="R792" i="1"/>
  <c r="S792" i="1" s="1"/>
  <c r="Y792" i="1"/>
  <c r="H793" i="1"/>
  <c r="A794" i="1"/>
  <c r="Q793" i="1"/>
  <c r="D710" i="1"/>
  <c r="F710" i="1" s="1"/>
  <c r="M712" i="1"/>
  <c r="J712" i="1"/>
  <c r="K712" i="1" s="1"/>
  <c r="N712" i="1"/>
  <c r="I713" i="1"/>
  <c r="E711" i="1"/>
  <c r="U711" i="1"/>
  <c r="W711" i="1" s="1"/>
  <c r="G709" i="1"/>
  <c r="T1386" i="1"/>
  <c r="L710" i="1" l="1"/>
  <c r="O710" i="1" s="1"/>
  <c r="G710" i="1"/>
  <c r="C665" i="1"/>
  <c r="P664" i="1"/>
  <c r="X664" i="1" s="1"/>
  <c r="B664" i="1" s="1"/>
  <c r="Y793" i="1"/>
  <c r="AA794" i="1"/>
  <c r="R793" i="1"/>
  <c r="S793" i="1" s="1"/>
  <c r="Q794" i="1"/>
  <c r="A795" i="1"/>
  <c r="H794" i="1"/>
  <c r="E712" i="1"/>
  <c r="U712" i="1"/>
  <c r="W712" i="1" s="1"/>
  <c r="D711" i="1"/>
  <c r="F711" i="1" s="1"/>
  <c r="J713" i="1"/>
  <c r="K713" i="1" s="1"/>
  <c r="I714" i="1"/>
  <c r="T1387" i="1"/>
  <c r="G711" i="1" l="1"/>
  <c r="L711" i="1"/>
  <c r="O711" i="1" s="1"/>
  <c r="C666" i="1"/>
  <c r="P665" i="1"/>
  <c r="X665" i="1" s="1"/>
  <c r="B665" i="1" s="1"/>
  <c r="A796" i="1"/>
  <c r="Q795" i="1"/>
  <c r="H795" i="1"/>
  <c r="R794" i="1"/>
  <c r="S794" i="1" s="1"/>
  <c r="Y794" i="1"/>
  <c r="AA795" i="1"/>
  <c r="I715" i="1"/>
  <c r="J714" i="1"/>
  <c r="K714" i="1" s="1"/>
  <c r="U713" i="1"/>
  <c r="W713" i="1" s="1"/>
  <c r="E713" i="1"/>
  <c r="D712" i="1"/>
  <c r="F712" i="1" s="1"/>
  <c r="T1388" i="1"/>
  <c r="C667" i="1" l="1"/>
  <c r="P666" i="1"/>
  <c r="G712" i="1"/>
  <c r="Y795" i="1"/>
  <c r="AA796" i="1"/>
  <c r="R795" i="1"/>
  <c r="S795" i="1" s="1"/>
  <c r="A797" i="1"/>
  <c r="Q796" i="1"/>
  <c r="H796" i="1"/>
  <c r="D713" i="1"/>
  <c r="F713" i="1" s="1"/>
  <c r="E714" i="1"/>
  <c r="U714" i="1"/>
  <c r="W714" i="1" s="1"/>
  <c r="J715" i="1"/>
  <c r="K715" i="1" s="1"/>
  <c r="I716" i="1"/>
  <c r="L712" i="1"/>
  <c r="T1389" i="1"/>
  <c r="L713" i="1" l="1"/>
  <c r="X666" i="1"/>
  <c r="P667" i="1"/>
  <c r="X667" i="1" s="1"/>
  <c r="B667" i="1" s="1"/>
  <c r="C668" i="1"/>
  <c r="AA797" i="1"/>
  <c r="Y796" i="1"/>
  <c r="R796" i="1"/>
  <c r="S796" i="1" s="1"/>
  <c r="A798" i="1"/>
  <c r="H797" i="1"/>
  <c r="Q797" i="1"/>
  <c r="E715" i="1"/>
  <c r="U715" i="1"/>
  <c r="W715" i="1" s="1"/>
  <c r="I717" i="1"/>
  <c r="J716" i="1"/>
  <c r="K716" i="1" s="1"/>
  <c r="D714" i="1"/>
  <c r="F714" i="1" s="1"/>
  <c r="O712" i="1"/>
  <c r="M713" i="1"/>
  <c r="G713" i="1"/>
  <c r="T1390" i="1"/>
  <c r="Y666" i="1" l="1"/>
  <c r="B666" i="1"/>
  <c r="C669" i="1"/>
  <c r="P668" i="1"/>
  <c r="X668" i="1" s="1"/>
  <c r="B668" i="1" s="1"/>
  <c r="L714" i="1"/>
  <c r="AA798" i="1"/>
  <c r="R797" i="1"/>
  <c r="S797" i="1" s="1"/>
  <c r="Y797" i="1"/>
  <c r="A799" i="1"/>
  <c r="Q798" i="1"/>
  <c r="H798" i="1"/>
  <c r="E716" i="1"/>
  <c r="U716" i="1"/>
  <c r="W716" i="1" s="1"/>
  <c r="G714" i="1"/>
  <c r="I718" i="1"/>
  <c r="J717" i="1"/>
  <c r="K717" i="1" s="1"/>
  <c r="N713" i="1"/>
  <c r="M714" i="1"/>
  <c r="M715" i="1" s="1"/>
  <c r="M716" i="1" s="1"/>
  <c r="M717" i="1" s="1"/>
  <c r="D715" i="1"/>
  <c r="F715" i="1" s="1"/>
  <c r="T1391" i="1"/>
  <c r="L715" i="1" l="1"/>
  <c r="C670" i="1"/>
  <c r="P669" i="1"/>
  <c r="X669" i="1" s="1"/>
  <c r="B669" i="1" s="1"/>
  <c r="AA799" i="1"/>
  <c r="R798" i="1"/>
  <c r="S798" i="1" s="1"/>
  <c r="Y798" i="1"/>
  <c r="Q799" i="1"/>
  <c r="H799" i="1"/>
  <c r="A800" i="1"/>
  <c r="J718" i="1"/>
  <c r="K718" i="1" s="1"/>
  <c r="I719" i="1"/>
  <c r="M718" i="1"/>
  <c r="G715" i="1"/>
  <c r="E717" i="1"/>
  <c r="U717" i="1"/>
  <c r="W717" i="1" s="1"/>
  <c r="N714" i="1"/>
  <c r="O713" i="1"/>
  <c r="D716" i="1"/>
  <c r="F716" i="1" s="1"/>
  <c r="T1392" i="1"/>
  <c r="P670" i="1" l="1"/>
  <c r="X670" i="1" s="1"/>
  <c r="B670" i="1" s="1"/>
  <c r="C671" i="1"/>
  <c r="A801" i="1"/>
  <c r="Q800" i="1"/>
  <c r="H800" i="1"/>
  <c r="G716" i="1"/>
  <c r="Y799" i="1"/>
  <c r="AA800" i="1"/>
  <c r="R799" i="1"/>
  <c r="S799" i="1" s="1"/>
  <c r="L716" i="1"/>
  <c r="M719" i="1"/>
  <c r="J719" i="1"/>
  <c r="K719" i="1" s="1"/>
  <c r="I720" i="1"/>
  <c r="E718" i="1"/>
  <c r="U718" i="1"/>
  <c r="W718" i="1" s="1"/>
  <c r="D717" i="1"/>
  <c r="F717" i="1" s="1"/>
  <c r="N715" i="1"/>
  <c r="O714" i="1"/>
  <c r="T1393" i="1"/>
  <c r="C672" i="1" l="1"/>
  <c r="P671" i="1"/>
  <c r="X671" i="1" s="1"/>
  <c r="B671" i="1" s="1"/>
  <c r="Y800" i="1"/>
  <c r="AA801" i="1"/>
  <c r="R800" i="1"/>
  <c r="S800" i="1" s="1"/>
  <c r="L717" i="1"/>
  <c r="H801" i="1"/>
  <c r="A802" i="1"/>
  <c r="Q801" i="1"/>
  <c r="E719" i="1"/>
  <c r="U719" i="1"/>
  <c r="W719" i="1" s="1"/>
  <c r="N716" i="1"/>
  <c r="O715" i="1"/>
  <c r="D718" i="1"/>
  <c r="F718" i="1" s="1"/>
  <c r="I721" i="1"/>
  <c r="M720" i="1"/>
  <c r="J720" i="1"/>
  <c r="K720" i="1" s="1"/>
  <c r="G717" i="1"/>
  <c r="T1394" i="1"/>
  <c r="G718" i="1" l="1"/>
  <c r="L718" i="1"/>
  <c r="C673" i="1"/>
  <c r="P672" i="1"/>
  <c r="X672" i="1" s="1"/>
  <c r="B672" i="1" s="1"/>
  <c r="AA802" i="1"/>
  <c r="Y801" i="1"/>
  <c r="R801" i="1"/>
  <c r="S801" i="1" s="1"/>
  <c r="H802" i="1"/>
  <c r="A803" i="1"/>
  <c r="Q802" i="1"/>
  <c r="U720" i="1"/>
  <c r="W720" i="1" s="1"/>
  <c r="E720" i="1"/>
  <c r="M721" i="1"/>
  <c r="J721" i="1"/>
  <c r="K721" i="1" s="1"/>
  <c r="I722" i="1"/>
  <c r="N717" i="1"/>
  <c r="O716" i="1"/>
  <c r="D719" i="1"/>
  <c r="F719" i="1" s="1"/>
  <c r="T1395" i="1"/>
  <c r="P673" i="1" l="1"/>
  <c r="X673" i="1" s="1"/>
  <c r="B673" i="1" s="1"/>
  <c r="C674" i="1"/>
  <c r="R802" i="1"/>
  <c r="S802" i="1" s="1"/>
  <c r="Y802" i="1"/>
  <c r="AA803" i="1"/>
  <c r="Q803" i="1"/>
  <c r="H803" i="1"/>
  <c r="A804" i="1"/>
  <c r="G719" i="1"/>
  <c r="L719" i="1"/>
  <c r="D720" i="1"/>
  <c r="F720" i="1" s="1"/>
  <c r="E721" i="1"/>
  <c r="U721" i="1"/>
  <c r="W721" i="1" s="1"/>
  <c r="I723" i="1"/>
  <c r="J722" i="1"/>
  <c r="K722" i="1" s="1"/>
  <c r="M722" i="1"/>
  <c r="N718" i="1"/>
  <c r="O717" i="1"/>
  <c r="T1396" i="1"/>
  <c r="L720" i="1" l="1"/>
  <c r="P674" i="1"/>
  <c r="X674" i="1" s="1"/>
  <c r="B674" i="1" s="1"/>
  <c r="C675" i="1"/>
  <c r="Q804" i="1"/>
  <c r="A805" i="1"/>
  <c r="H804" i="1"/>
  <c r="AA804" i="1"/>
  <c r="R803" i="1"/>
  <c r="S803" i="1" s="1"/>
  <c r="Y803" i="1"/>
  <c r="D721" i="1"/>
  <c r="F721" i="1" s="1"/>
  <c r="N719" i="1"/>
  <c r="O718" i="1"/>
  <c r="G720" i="1"/>
  <c r="E722" i="1"/>
  <c r="U722" i="1"/>
  <c r="W722" i="1" s="1"/>
  <c r="I724" i="1"/>
  <c r="J723" i="1"/>
  <c r="K723" i="1" s="1"/>
  <c r="M723" i="1"/>
  <c r="T1397" i="1"/>
  <c r="L721" i="1" l="1"/>
  <c r="C676" i="1"/>
  <c r="P675" i="1"/>
  <c r="X675" i="1" s="1"/>
  <c r="B675" i="1" s="1"/>
  <c r="A806" i="1"/>
  <c r="Q805" i="1"/>
  <c r="H805" i="1"/>
  <c r="AA805" i="1"/>
  <c r="Y804" i="1"/>
  <c r="R804" i="1"/>
  <c r="S804" i="1" s="1"/>
  <c r="N720" i="1"/>
  <c r="O719" i="1"/>
  <c r="M724" i="1"/>
  <c r="I725" i="1"/>
  <c r="J724" i="1"/>
  <c r="K724" i="1" s="1"/>
  <c r="E723" i="1"/>
  <c r="U723" i="1"/>
  <c r="W723" i="1" s="1"/>
  <c r="D722" i="1"/>
  <c r="F722" i="1" s="1"/>
  <c r="G721" i="1"/>
  <c r="T1398" i="1"/>
  <c r="C677" i="1" l="1"/>
  <c r="P676" i="1"/>
  <c r="X676" i="1" s="1"/>
  <c r="B676" i="1" s="1"/>
  <c r="L722" i="1"/>
  <c r="AA806" i="1"/>
  <c r="R805" i="1"/>
  <c r="S805" i="1" s="1"/>
  <c r="Y805" i="1"/>
  <c r="G722" i="1"/>
  <c r="A807" i="1"/>
  <c r="Q806" i="1"/>
  <c r="H806" i="1"/>
  <c r="I726" i="1"/>
  <c r="M725" i="1"/>
  <c r="J725" i="1"/>
  <c r="K725" i="1" s="1"/>
  <c r="D723" i="1"/>
  <c r="F723" i="1" s="1"/>
  <c r="U724" i="1"/>
  <c r="W724" i="1" s="1"/>
  <c r="E724" i="1"/>
  <c r="N721" i="1"/>
  <c r="O720" i="1"/>
  <c r="T1399" i="1"/>
  <c r="L723" i="1" l="1"/>
  <c r="C678" i="1"/>
  <c r="P677" i="1"/>
  <c r="X677" i="1" s="1"/>
  <c r="B677" i="1" s="1"/>
  <c r="Y806" i="1"/>
  <c r="R806" i="1"/>
  <c r="S806" i="1" s="1"/>
  <c r="AA807" i="1"/>
  <c r="H807" i="1"/>
  <c r="A808" i="1"/>
  <c r="Q807" i="1"/>
  <c r="G723" i="1"/>
  <c r="N722" i="1"/>
  <c r="O721" i="1"/>
  <c r="E725" i="1"/>
  <c r="U725" i="1"/>
  <c r="W725" i="1" s="1"/>
  <c r="D724" i="1"/>
  <c r="F724" i="1" s="1"/>
  <c r="J726" i="1"/>
  <c r="K726" i="1" s="1"/>
  <c r="I727" i="1"/>
  <c r="M726" i="1"/>
  <c r="T1400" i="1"/>
  <c r="L724" i="1" l="1"/>
  <c r="C679" i="1"/>
  <c r="P678" i="1"/>
  <c r="X678" i="1" s="1"/>
  <c r="B678" i="1" s="1"/>
  <c r="R807" i="1"/>
  <c r="S807" i="1" s="1"/>
  <c r="Y807" i="1"/>
  <c r="AA808" i="1"/>
  <c r="A809" i="1"/>
  <c r="Q808" i="1"/>
  <c r="H808" i="1"/>
  <c r="E726" i="1"/>
  <c r="U726" i="1"/>
  <c r="W726" i="1" s="1"/>
  <c r="N723" i="1"/>
  <c r="O722" i="1"/>
  <c r="D725" i="1"/>
  <c r="F725" i="1" s="1"/>
  <c r="J727" i="1"/>
  <c r="K727" i="1" s="1"/>
  <c r="I728" i="1"/>
  <c r="M727" i="1"/>
  <c r="G724" i="1"/>
  <c r="T1401" i="1"/>
  <c r="G725" i="1" l="1"/>
  <c r="L725" i="1"/>
  <c r="C680" i="1"/>
  <c r="P679" i="1"/>
  <c r="X679" i="1" s="1"/>
  <c r="B679" i="1" s="1"/>
  <c r="AA809" i="1"/>
  <c r="Y808" i="1"/>
  <c r="R808" i="1"/>
  <c r="S808" i="1" s="1"/>
  <c r="A810" i="1"/>
  <c r="Q809" i="1"/>
  <c r="H809" i="1"/>
  <c r="N724" i="1"/>
  <c r="O723" i="1"/>
  <c r="I729" i="1"/>
  <c r="M728" i="1"/>
  <c r="J728" i="1"/>
  <c r="K728" i="1" s="1"/>
  <c r="E727" i="1"/>
  <c r="U727" i="1"/>
  <c r="W727" i="1" s="1"/>
  <c r="D726" i="1"/>
  <c r="F726" i="1" s="1"/>
  <c r="T1402" i="1"/>
  <c r="E728" i="1" l="1"/>
  <c r="P680" i="1"/>
  <c r="X680" i="1" s="1"/>
  <c r="B680" i="1" s="1"/>
  <c r="C681" i="1"/>
  <c r="R809" i="1"/>
  <c r="S809" i="1" s="1"/>
  <c r="Y809" i="1"/>
  <c r="AA810" i="1"/>
  <c r="A811" i="1"/>
  <c r="Q810" i="1"/>
  <c r="H810" i="1"/>
  <c r="G726" i="1"/>
  <c r="L726" i="1"/>
  <c r="M729" i="1"/>
  <c r="J729" i="1"/>
  <c r="K729" i="1" s="1"/>
  <c r="I730" i="1"/>
  <c r="D727" i="1"/>
  <c r="F727" i="1" s="1"/>
  <c r="N725" i="1"/>
  <c r="O724" i="1"/>
  <c r="T1403" i="1"/>
  <c r="D728" i="1" l="1"/>
  <c r="G728" i="1" s="1"/>
  <c r="G727" i="1"/>
  <c r="L727" i="1"/>
  <c r="C682" i="1"/>
  <c r="P681" i="1"/>
  <c r="X681" i="1" s="1"/>
  <c r="B681" i="1" s="1"/>
  <c r="AA811" i="1"/>
  <c r="R810" i="1"/>
  <c r="S810" i="1" s="1"/>
  <c r="Y810" i="1"/>
  <c r="A812" i="1"/>
  <c r="Q811" i="1"/>
  <c r="H811" i="1"/>
  <c r="U729" i="1"/>
  <c r="W729" i="1" s="1"/>
  <c r="E729" i="1"/>
  <c r="N726" i="1"/>
  <c r="O725" i="1"/>
  <c r="J730" i="1"/>
  <c r="K730" i="1" s="1"/>
  <c r="I731" i="1"/>
  <c r="M730" i="1"/>
  <c r="T1404" i="1"/>
  <c r="F728" i="1" l="1"/>
  <c r="L728" i="1"/>
  <c r="C683" i="1"/>
  <c r="P682" i="1"/>
  <c r="X682" i="1" s="1"/>
  <c r="B682" i="1" s="1"/>
  <c r="AA812" i="1"/>
  <c r="R811" i="1"/>
  <c r="S811" i="1" s="1"/>
  <c r="Y811" i="1"/>
  <c r="Q812" i="1"/>
  <c r="A813" i="1"/>
  <c r="H812" i="1"/>
  <c r="E730" i="1"/>
  <c r="U730" i="1"/>
  <c r="W730" i="1" s="1"/>
  <c r="N727" i="1"/>
  <c r="O726" i="1"/>
  <c r="D729" i="1"/>
  <c r="I732" i="1"/>
  <c r="J731" i="1"/>
  <c r="K731" i="1" s="1"/>
  <c r="M731" i="1"/>
  <c r="T1405" i="1"/>
  <c r="F729" i="1" l="1"/>
  <c r="C684" i="1"/>
  <c r="P683" i="1"/>
  <c r="X683" i="1" s="1"/>
  <c r="B683" i="1" s="1"/>
  <c r="A814" i="1"/>
  <c r="Q813" i="1"/>
  <c r="H813" i="1"/>
  <c r="Y812" i="1"/>
  <c r="AA813" i="1"/>
  <c r="R812" i="1"/>
  <c r="S812" i="1" s="1"/>
  <c r="N728" i="1"/>
  <c r="O727" i="1"/>
  <c r="J732" i="1"/>
  <c r="K732" i="1" s="1"/>
  <c r="M732" i="1"/>
  <c r="I733" i="1"/>
  <c r="L729" i="1"/>
  <c r="D730" i="1"/>
  <c r="E731" i="1"/>
  <c r="U731" i="1"/>
  <c r="W731" i="1" s="1"/>
  <c r="G729" i="1"/>
  <c r="T1406" i="1"/>
  <c r="F730" i="1" l="1"/>
  <c r="G730" i="1"/>
  <c r="C685" i="1"/>
  <c r="P684" i="1"/>
  <c r="X684" i="1" s="1"/>
  <c r="B684" i="1" s="1"/>
  <c r="AA814" i="1"/>
  <c r="Y813" i="1"/>
  <c r="R813" i="1"/>
  <c r="S813" i="1" s="1"/>
  <c r="L730" i="1"/>
  <c r="Q814" i="1"/>
  <c r="H814" i="1"/>
  <c r="A815" i="1"/>
  <c r="E732" i="1"/>
  <c r="U732" i="1"/>
  <c r="W732" i="1" s="1"/>
  <c r="D731" i="1"/>
  <c r="N729" i="1"/>
  <c r="N730" i="1" s="1"/>
  <c r="N731" i="1" s="1"/>
  <c r="N732" i="1" s="1"/>
  <c r="N733" i="1" s="1"/>
  <c r="O728" i="1"/>
  <c r="J733" i="1"/>
  <c r="K733" i="1" s="1"/>
  <c r="M733" i="1"/>
  <c r="I734" i="1"/>
  <c r="S727" i="1"/>
  <c r="T1407" i="1"/>
  <c r="F731" i="1" l="1"/>
  <c r="L731" i="1"/>
  <c r="O731" i="1" s="1"/>
  <c r="G731" i="1"/>
  <c r="C686" i="1"/>
  <c r="P685" i="1"/>
  <c r="X685" i="1" s="1"/>
  <c r="B685" i="1" s="1"/>
  <c r="O730" i="1"/>
  <c r="AA815" i="1"/>
  <c r="R814" i="1"/>
  <c r="S814" i="1" s="1"/>
  <c r="Y814" i="1"/>
  <c r="O729" i="1"/>
  <c r="H815" i="1"/>
  <c r="A816" i="1"/>
  <c r="Q815" i="1"/>
  <c r="N734" i="1"/>
  <c r="J734" i="1"/>
  <c r="K734" i="1" s="1"/>
  <c r="M734" i="1"/>
  <c r="I735" i="1"/>
  <c r="E733" i="1"/>
  <c r="U733" i="1"/>
  <c r="W733" i="1" s="1"/>
  <c r="D732" i="1"/>
  <c r="T1408" i="1"/>
  <c r="F732" i="1" l="1"/>
  <c r="G732" i="1"/>
  <c r="C687" i="1"/>
  <c r="P686" i="1"/>
  <c r="X686" i="1" s="1"/>
  <c r="B686" i="1" s="1"/>
  <c r="Y815" i="1"/>
  <c r="AA816" i="1"/>
  <c r="R815" i="1"/>
  <c r="S815" i="1" s="1"/>
  <c r="H816" i="1"/>
  <c r="A817" i="1"/>
  <c r="Q816" i="1"/>
  <c r="L732" i="1"/>
  <c r="O732" i="1" s="1"/>
  <c r="J735" i="1"/>
  <c r="K735" i="1" s="1"/>
  <c r="N735" i="1"/>
  <c r="I736" i="1"/>
  <c r="M735" i="1"/>
  <c r="U734" i="1"/>
  <c r="W734" i="1" s="1"/>
  <c r="E734" i="1"/>
  <c r="D733" i="1"/>
  <c r="F733" i="1" s="1"/>
  <c r="T1409" i="1"/>
  <c r="G733" i="1" l="1"/>
  <c r="C688" i="1"/>
  <c r="P687" i="1"/>
  <c r="X687" i="1" s="1"/>
  <c r="B687" i="1" s="1"/>
  <c r="Q817" i="1"/>
  <c r="A818" i="1"/>
  <c r="H817" i="1"/>
  <c r="AA817" i="1"/>
  <c r="R816" i="1"/>
  <c r="S816" i="1" s="1"/>
  <c r="Y816" i="1"/>
  <c r="L733" i="1"/>
  <c r="O733" i="1" s="1"/>
  <c r="I737" i="1"/>
  <c r="M736" i="1"/>
  <c r="J736" i="1"/>
  <c r="K736" i="1" s="1"/>
  <c r="N736" i="1"/>
  <c r="D734" i="1"/>
  <c r="F734" i="1" s="1"/>
  <c r="E735" i="1"/>
  <c r="U735" i="1"/>
  <c r="W735" i="1" s="1"/>
  <c r="T1410" i="1"/>
  <c r="G734" i="1" l="1"/>
  <c r="C689" i="1"/>
  <c r="P688" i="1"/>
  <c r="X688" i="1" s="1"/>
  <c r="B688" i="1" s="1"/>
  <c r="A819" i="1"/>
  <c r="Q818" i="1"/>
  <c r="H818" i="1"/>
  <c r="R817" i="1"/>
  <c r="S817" i="1" s="1"/>
  <c r="AA818" i="1"/>
  <c r="Y817" i="1"/>
  <c r="D735" i="1"/>
  <c r="F735" i="1" s="1"/>
  <c r="E736" i="1"/>
  <c r="U736" i="1"/>
  <c r="W736" i="1" s="1"/>
  <c r="L734" i="1"/>
  <c r="O734" i="1" s="1"/>
  <c r="I738" i="1"/>
  <c r="M737" i="1"/>
  <c r="J737" i="1"/>
  <c r="K737" i="1" s="1"/>
  <c r="N737" i="1"/>
  <c r="T1411" i="1"/>
  <c r="G735" i="1" l="1"/>
  <c r="L735" i="1"/>
  <c r="O735" i="1" s="1"/>
  <c r="P689" i="1"/>
  <c r="X689" i="1" s="1"/>
  <c r="B689" i="1" s="1"/>
  <c r="C690" i="1"/>
  <c r="Y818" i="1"/>
  <c r="R818" i="1"/>
  <c r="S818" i="1" s="1"/>
  <c r="AA819" i="1"/>
  <c r="A820" i="1"/>
  <c r="Q819" i="1"/>
  <c r="H819" i="1"/>
  <c r="D736" i="1"/>
  <c r="F736" i="1" s="1"/>
  <c r="M738" i="1"/>
  <c r="J738" i="1"/>
  <c r="K738" i="1" s="1"/>
  <c r="N738" i="1"/>
  <c r="I739" i="1"/>
  <c r="U737" i="1"/>
  <c r="W737" i="1" s="1"/>
  <c r="E737" i="1"/>
  <c r="T1412" i="1"/>
  <c r="L736" i="1" l="1"/>
  <c r="O736" i="1" s="1"/>
  <c r="G736" i="1"/>
  <c r="C691" i="1"/>
  <c r="P690" i="1"/>
  <c r="X690" i="1" s="1"/>
  <c r="B690" i="1" s="1"/>
  <c r="AA820" i="1"/>
  <c r="R819" i="1"/>
  <c r="U820" i="1"/>
  <c r="W820" i="1" s="1"/>
  <c r="Q820" i="1"/>
  <c r="H820" i="1"/>
  <c r="A821" i="1"/>
  <c r="U738" i="1"/>
  <c r="W738" i="1" s="1"/>
  <c r="E738" i="1"/>
  <c r="D737" i="1"/>
  <c r="F737" i="1" s="1"/>
  <c r="M739" i="1"/>
  <c r="I740" i="1"/>
  <c r="J739" i="1"/>
  <c r="K739" i="1" s="1"/>
  <c r="N739" i="1"/>
  <c r="T1413" i="1"/>
  <c r="L737" i="1" l="1"/>
  <c r="O737" i="1" s="1"/>
  <c r="C692" i="1"/>
  <c r="P691" i="1"/>
  <c r="X691" i="1" s="1"/>
  <c r="B691" i="1" s="1"/>
  <c r="Q821" i="1"/>
  <c r="H821" i="1"/>
  <c r="A822" i="1"/>
  <c r="AA821" i="1"/>
  <c r="R820" i="1"/>
  <c r="S820" i="1" s="1"/>
  <c r="Y820" i="1"/>
  <c r="G737" i="1"/>
  <c r="U739" i="1"/>
  <c r="W739" i="1" s="1"/>
  <c r="E739" i="1"/>
  <c r="D738" i="1"/>
  <c r="F738" i="1" s="1"/>
  <c r="I741" i="1"/>
  <c r="J740" i="1"/>
  <c r="K740" i="1" s="1"/>
  <c r="N740" i="1"/>
  <c r="M740" i="1"/>
  <c r="T1414" i="1"/>
  <c r="L738" i="1" l="1"/>
  <c r="O738" i="1" s="1"/>
  <c r="C693" i="1"/>
  <c r="P692" i="1"/>
  <c r="X692" i="1" s="1"/>
  <c r="B692" i="1" s="1"/>
  <c r="Q822" i="1"/>
  <c r="H822" i="1"/>
  <c r="A823" i="1"/>
  <c r="AA822" i="1"/>
  <c r="R821" i="1"/>
  <c r="S821" i="1" s="1"/>
  <c r="Y821" i="1"/>
  <c r="G738" i="1"/>
  <c r="M741" i="1"/>
  <c r="J741" i="1"/>
  <c r="K741" i="1" s="1"/>
  <c r="N741" i="1"/>
  <c r="I742" i="1"/>
  <c r="D739" i="1"/>
  <c r="F739" i="1" s="1"/>
  <c r="E740" i="1"/>
  <c r="U740" i="1"/>
  <c r="W740" i="1" s="1"/>
  <c r="T1415" i="1"/>
  <c r="G739" i="1" l="1"/>
  <c r="L739" i="1"/>
  <c r="O739" i="1" s="1"/>
  <c r="C694" i="1"/>
  <c r="P693" i="1"/>
  <c r="X693" i="1" s="1"/>
  <c r="B693" i="1" s="1"/>
  <c r="H823" i="1"/>
  <c r="A824" i="1"/>
  <c r="Q823" i="1"/>
  <c r="Y822" i="1"/>
  <c r="R822" i="1"/>
  <c r="S822" i="1" s="1"/>
  <c r="AA823" i="1"/>
  <c r="J742" i="1"/>
  <c r="K742" i="1" s="1"/>
  <c r="M742" i="1"/>
  <c r="N742" i="1"/>
  <c r="I743" i="1"/>
  <c r="U741" i="1"/>
  <c r="W741" i="1" s="1"/>
  <c r="E741" i="1"/>
  <c r="D740" i="1"/>
  <c r="F740" i="1" s="1"/>
  <c r="T1416" i="1"/>
  <c r="C695" i="1" l="1"/>
  <c r="P694" i="1"/>
  <c r="X694" i="1" s="1"/>
  <c r="B694" i="1" s="1"/>
  <c r="AA824" i="1"/>
  <c r="R823" i="1"/>
  <c r="S823" i="1" s="1"/>
  <c r="Y823" i="1"/>
  <c r="A825" i="1"/>
  <c r="Q824" i="1"/>
  <c r="H824" i="1"/>
  <c r="D741" i="1"/>
  <c r="F741" i="1" s="1"/>
  <c r="E742" i="1"/>
  <c r="U742" i="1"/>
  <c r="W742" i="1" s="1"/>
  <c r="M743" i="1"/>
  <c r="J743" i="1"/>
  <c r="K743" i="1" s="1"/>
  <c r="N743" i="1"/>
  <c r="I744" i="1"/>
  <c r="L740" i="1"/>
  <c r="O740" i="1" s="1"/>
  <c r="G740" i="1"/>
  <c r="T1417" i="1"/>
  <c r="L741" i="1" l="1"/>
  <c r="O741" i="1" s="1"/>
  <c r="G741" i="1"/>
  <c r="C696" i="1"/>
  <c r="P695" i="1"/>
  <c r="X695" i="1" s="1"/>
  <c r="B695" i="1" s="1"/>
  <c r="A826" i="1"/>
  <c r="Q825" i="1"/>
  <c r="H825" i="1"/>
  <c r="AA825" i="1"/>
  <c r="R824" i="1"/>
  <c r="S824" i="1" s="1"/>
  <c r="Y824" i="1"/>
  <c r="D742" i="1"/>
  <c r="F742" i="1" s="1"/>
  <c r="E743" i="1"/>
  <c r="U743" i="1"/>
  <c r="W743" i="1" s="1"/>
  <c r="J744" i="1"/>
  <c r="K744" i="1" s="1"/>
  <c r="I745" i="1"/>
  <c r="T1418" i="1"/>
  <c r="G742" i="1" l="1"/>
  <c r="L742" i="1"/>
  <c r="O742" i="1" s="1"/>
  <c r="C697" i="1"/>
  <c r="P696" i="1"/>
  <c r="X696" i="1" s="1"/>
  <c r="B696" i="1" s="1"/>
  <c r="AA826" i="1"/>
  <c r="R825" i="1"/>
  <c r="S825" i="1" s="1"/>
  <c r="Y825" i="1"/>
  <c r="A827" i="1"/>
  <c r="Q826" i="1"/>
  <c r="H826" i="1"/>
  <c r="D743" i="1"/>
  <c r="F743" i="1" s="1"/>
  <c r="J745" i="1"/>
  <c r="K745" i="1" s="1"/>
  <c r="I746" i="1"/>
  <c r="U744" i="1"/>
  <c r="W744" i="1" s="1"/>
  <c r="E744" i="1"/>
  <c r="T1419" i="1"/>
  <c r="C698" i="1" l="1"/>
  <c r="P697" i="1"/>
  <c r="X697" i="1" s="1"/>
  <c r="B697" i="1" s="1"/>
  <c r="AA827" i="1"/>
  <c r="Y826" i="1"/>
  <c r="R826" i="1"/>
  <c r="S826" i="1" s="1"/>
  <c r="A828" i="1"/>
  <c r="Q827" i="1"/>
  <c r="H827" i="1"/>
  <c r="J746" i="1"/>
  <c r="K746" i="1" s="1"/>
  <c r="I747" i="1"/>
  <c r="E745" i="1"/>
  <c r="U745" i="1"/>
  <c r="W745" i="1" s="1"/>
  <c r="L743" i="1"/>
  <c r="D744" i="1"/>
  <c r="F744" i="1" s="1"/>
  <c r="G743" i="1"/>
  <c r="T1420" i="1"/>
  <c r="C699" i="1" l="1"/>
  <c r="P698" i="1"/>
  <c r="X698" i="1" s="1"/>
  <c r="B698" i="1" s="1"/>
  <c r="AA828" i="1"/>
  <c r="R827" i="1"/>
  <c r="S827" i="1" s="1"/>
  <c r="Y827" i="1"/>
  <c r="H828" i="1"/>
  <c r="A829" i="1"/>
  <c r="Q828" i="1"/>
  <c r="L744" i="1"/>
  <c r="G744" i="1"/>
  <c r="D745" i="1"/>
  <c r="F745" i="1" s="1"/>
  <c r="O743" i="1"/>
  <c r="M744" i="1"/>
  <c r="J747" i="1"/>
  <c r="K747" i="1" s="1"/>
  <c r="I748" i="1"/>
  <c r="E746" i="1"/>
  <c r="U746" i="1"/>
  <c r="W746" i="1" s="1"/>
  <c r="T1421" i="1"/>
  <c r="C700" i="1" l="1"/>
  <c r="P699" i="1"/>
  <c r="A830" i="1"/>
  <c r="H829" i="1"/>
  <c r="Q829" i="1"/>
  <c r="R828" i="1"/>
  <c r="S828" i="1" s="1"/>
  <c r="Y828" i="1"/>
  <c r="AA829" i="1"/>
  <c r="L745" i="1"/>
  <c r="G745" i="1"/>
  <c r="N744" i="1"/>
  <c r="N745" i="1" s="1"/>
  <c r="N746" i="1" s="1"/>
  <c r="N747" i="1" s="1"/>
  <c r="N748" i="1" s="1"/>
  <c r="M745" i="1"/>
  <c r="M746" i="1" s="1"/>
  <c r="M747" i="1" s="1"/>
  <c r="M748" i="1" s="1"/>
  <c r="D746" i="1"/>
  <c r="F746" i="1" s="1"/>
  <c r="I749" i="1"/>
  <c r="J748" i="1"/>
  <c r="K748" i="1" s="1"/>
  <c r="E747" i="1"/>
  <c r="U747" i="1"/>
  <c r="W747" i="1" s="1"/>
  <c r="T1422" i="1"/>
  <c r="L746" i="1" l="1"/>
  <c r="O746" i="1" s="1"/>
  <c r="O744" i="1"/>
  <c r="X699" i="1"/>
  <c r="C701" i="1"/>
  <c r="P700" i="1"/>
  <c r="X700" i="1" s="1"/>
  <c r="B700" i="1" s="1"/>
  <c r="AA830" i="1"/>
  <c r="Y829" i="1"/>
  <c r="R829" i="1"/>
  <c r="S829" i="1" s="1"/>
  <c r="G746" i="1"/>
  <c r="Q830" i="1"/>
  <c r="H830" i="1"/>
  <c r="A831" i="1"/>
  <c r="D747" i="1"/>
  <c r="F747" i="1" s="1"/>
  <c r="E748" i="1"/>
  <c r="U748" i="1"/>
  <c r="W748" i="1" s="1"/>
  <c r="N749" i="1"/>
  <c r="M749" i="1"/>
  <c r="I750" i="1"/>
  <c r="J749" i="1"/>
  <c r="K749" i="1" s="1"/>
  <c r="O745" i="1"/>
  <c r="T1423" i="1"/>
  <c r="Y699" i="1" l="1"/>
  <c r="L747" i="1"/>
  <c r="O747" i="1" s="1"/>
  <c r="G747" i="1"/>
  <c r="B699" i="1"/>
  <c r="C702" i="1"/>
  <c r="P701" i="1"/>
  <c r="X701" i="1" s="1"/>
  <c r="B701" i="1" s="1"/>
  <c r="H831" i="1"/>
  <c r="A832" i="1"/>
  <c r="Q831" i="1"/>
  <c r="AA831" i="1"/>
  <c r="Y830" i="1"/>
  <c r="R830" i="1"/>
  <c r="S830" i="1" s="1"/>
  <c r="D748" i="1"/>
  <c r="F748" i="1" s="1"/>
  <c r="E749" i="1"/>
  <c r="U749" i="1"/>
  <c r="W749" i="1" s="1"/>
  <c r="N750" i="1"/>
  <c r="J750" i="1"/>
  <c r="K750" i="1" s="1"/>
  <c r="I751" i="1"/>
  <c r="M750" i="1"/>
  <c r="T1424" i="1"/>
  <c r="L748" i="1" l="1"/>
  <c r="O748" i="1" s="1"/>
  <c r="C703" i="1"/>
  <c r="P702" i="1"/>
  <c r="X702" i="1" s="1"/>
  <c r="B702" i="1" s="1"/>
  <c r="R831" i="1"/>
  <c r="S831" i="1" s="1"/>
  <c r="Y831" i="1"/>
  <c r="AA832" i="1"/>
  <c r="A833" i="1"/>
  <c r="H832" i="1"/>
  <c r="Q832" i="1"/>
  <c r="G748" i="1"/>
  <c r="E750" i="1"/>
  <c r="U750" i="1"/>
  <c r="W750" i="1" s="1"/>
  <c r="D749" i="1"/>
  <c r="F749" i="1" s="1"/>
  <c r="N751" i="1"/>
  <c r="M751" i="1"/>
  <c r="J751" i="1"/>
  <c r="K751" i="1" s="1"/>
  <c r="I752" i="1"/>
  <c r="T1425" i="1"/>
  <c r="C704" i="1" l="1"/>
  <c r="P703" i="1"/>
  <c r="X703" i="1" s="1"/>
  <c r="B703" i="1" s="1"/>
  <c r="AA833" i="1"/>
  <c r="R832" i="1"/>
  <c r="S832" i="1" s="1"/>
  <c r="Y832" i="1"/>
  <c r="G749" i="1"/>
  <c r="L749" i="1"/>
  <c r="O749" i="1" s="1"/>
  <c r="A834" i="1"/>
  <c r="Q833" i="1"/>
  <c r="H833" i="1"/>
  <c r="I753" i="1"/>
  <c r="N752" i="1"/>
  <c r="M752" i="1"/>
  <c r="J752" i="1"/>
  <c r="K752" i="1" s="1"/>
  <c r="D750" i="1"/>
  <c r="F750" i="1" s="1"/>
  <c r="E751" i="1"/>
  <c r="U751" i="1"/>
  <c r="W751" i="1" s="1"/>
  <c r="T1426" i="1"/>
  <c r="C705" i="1" l="1"/>
  <c r="P704" i="1"/>
  <c r="X704" i="1" s="1"/>
  <c r="B704" i="1" s="1"/>
  <c r="AA834" i="1"/>
  <c r="R833" i="1"/>
  <c r="S833" i="1" s="1"/>
  <c r="Y833" i="1"/>
  <c r="G750" i="1"/>
  <c r="A835" i="1"/>
  <c r="Q834" i="1"/>
  <c r="H834" i="1"/>
  <c r="L750" i="1"/>
  <c r="O750" i="1" s="1"/>
  <c r="E752" i="1"/>
  <c r="U752" i="1"/>
  <c r="W752" i="1" s="1"/>
  <c r="I754" i="1"/>
  <c r="M753" i="1"/>
  <c r="J753" i="1"/>
  <c r="K753" i="1" s="1"/>
  <c r="N753" i="1"/>
  <c r="D751" i="1"/>
  <c r="F751" i="1" s="1"/>
  <c r="T1427" i="1"/>
  <c r="L751" i="1" l="1"/>
  <c r="O751" i="1" s="1"/>
  <c r="C706" i="1"/>
  <c r="P705" i="1"/>
  <c r="X705" i="1" s="1"/>
  <c r="B705" i="1" s="1"/>
  <c r="AA835" i="1"/>
  <c r="R834" i="1"/>
  <c r="S834" i="1" s="1"/>
  <c r="Y834" i="1"/>
  <c r="Q835" i="1"/>
  <c r="A836" i="1"/>
  <c r="H835" i="1"/>
  <c r="N754" i="1"/>
  <c r="I755" i="1"/>
  <c r="J754" i="1"/>
  <c r="K754" i="1" s="1"/>
  <c r="M754" i="1"/>
  <c r="E753" i="1"/>
  <c r="U753" i="1"/>
  <c r="W753" i="1" s="1"/>
  <c r="G751" i="1"/>
  <c r="D752" i="1"/>
  <c r="F752" i="1" s="1"/>
  <c r="T1428" i="1"/>
  <c r="C707" i="1" l="1"/>
  <c r="P706" i="1"/>
  <c r="X706" i="1" s="1"/>
  <c r="B706" i="1" s="1"/>
  <c r="A837" i="1"/>
  <c r="Q836" i="1"/>
  <c r="H836" i="1"/>
  <c r="AA836" i="1"/>
  <c r="R835" i="1"/>
  <c r="S835" i="1" s="1"/>
  <c r="Y835" i="1"/>
  <c r="L752" i="1"/>
  <c r="O752" i="1" s="1"/>
  <c r="G752" i="1"/>
  <c r="D753" i="1"/>
  <c r="F753" i="1" s="1"/>
  <c r="J755" i="1"/>
  <c r="K755" i="1" s="1"/>
  <c r="N755" i="1"/>
  <c r="M755" i="1"/>
  <c r="I756" i="1"/>
  <c r="E754" i="1"/>
  <c r="U754" i="1"/>
  <c r="W754" i="1" s="1"/>
  <c r="T1429" i="1"/>
  <c r="L753" i="1" l="1"/>
  <c r="O753" i="1" s="1"/>
  <c r="G753" i="1"/>
  <c r="P707" i="1"/>
  <c r="X707" i="1" s="1"/>
  <c r="B707" i="1" s="1"/>
  <c r="C708" i="1"/>
  <c r="Y836" i="1"/>
  <c r="AA837" i="1"/>
  <c r="R836" i="1"/>
  <c r="S836" i="1" s="1"/>
  <c r="Q837" i="1"/>
  <c r="H837" i="1"/>
  <c r="A838" i="1"/>
  <c r="E755" i="1"/>
  <c r="U755" i="1"/>
  <c r="W755" i="1" s="1"/>
  <c r="J756" i="1"/>
  <c r="K756" i="1" s="1"/>
  <c r="N756" i="1"/>
  <c r="I757" i="1"/>
  <c r="M756" i="1"/>
  <c r="D754" i="1"/>
  <c r="F754" i="1" s="1"/>
  <c r="T1430" i="1"/>
  <c r="C709" i="1" l="1"/>
  <c r="P708" i="1"/>
  <c r="X708" i="1" s="1"/>
  <c r="B708" i="1" s="1"/>
  <c r="H838" i="1"/>
  <c r="Q838" i="1"/>
  <c r="A839" i="1"/>
  <c r="R837" i="1"/>
  <c r="S837" i="1" s="1"/>
  <c r="AA838" i="1"/>
  <c r="Y837" i="1"/>
  <c r="N757" i="1"/>
  <c r="M757" i="1"/>
  <c r="I758" i="1"/>
  <c r="J757" i="1"/>
  <c r="K757" i="1" s="1"/>
  <c r="U756" i="1"/>
  <c r="W756" i="1" s="1"/>
  <c r="E756" i="1"/>
  <c r="L754" i="1"/>
  <c r="O754" i="1" s="1"/>
  <c r="G754" i="1"/>
  <c r="D755" i="1"/>
  <c r="F755" i="1" s="1"/>
  <c r="T1431" i="1"/>
  <c r="G755" i="1" l="1"/>
  <c r="L755" i="1"/>
  <c r="O755" i="1" s="1"/>
  <c r="C710" i="1"/>
  <c r="P709" i="1"/>
  <c r="X709" i="1" s="1"/>
  <c r="B709" i="1" s="1"/>
  <c r="H839" i="1"/>
  <c r="Q839" i="1"/>
  <c r="A840" i="1"/>
  <c r="Y838" i="1"/>
  <c r="R838" i="1"/>
  <c r="S838" i="1" s="1"/>
  <c r="AA839" i="1"/>
  <c r="D756" i="1"/>
  <c r="F756" i="1" s="1"/>
  <c r="J758" i="1"/>
  <c r="K758" i="1" s="1"/>
  <c r="I759" i="1"/>
  <c r="N758" i="1"/>
  <c r="M758" i="1"/>
  <c r="U757" i="1"/>
  <c r="W757" i="1" s="1"/>
  <c r="E757" i="1"/>
  <c r="T1432" i="1"/>
  <c r="C711" i="1" l="1"/>
  <c r="P710" i="1"/>
  <c r="X710" i="1" s="1"/>
  <c r="B710" i="1" s="1"/>
  <c r="R839" i="1"/>
  <c r="S839" i="1" s="1"/>
  <c r="Y839" i="1"/>
  <c r="AA840" i="1"/>
  <c r="A841" i="1"/>
  <c r="Q840" i="1"/>
  <c r="H840" i="1"/>
  <c r="G756" i="1"/>
  <c r="E758" i="1"/>
  <c r="U758" i="1"/>
  <c r="W758" i="1" s="1"/>
  <c r="D757" i="1"/>
  <c r="F757" i="1" s="1"/>
  <c r="N759" i="1"/>
  <c r="M759" i="1"/>
  <c r="I760" i="1"/>
  <c r="J759" i="1"/>
  <c r="K759" i="1" s="1"/>
  <c r="E759" i="1" s="1"/>
  <c r="L756" i="1"/>
  <c r="O756" i="1" s="1"/>
  <c r="T1433" i="1"/>
  <c r="G757" i="1" l="1"/>
  <c r="P711" i="1"/>
  <c r="X711" i="1" s="1"/>
  <c r="B711" i="1" s="1"/>
  <c r="C712" i="1"/>
  <c r="A842" i="1"/>
  <c r="Q841" i="1"/>
  <c r="H841" i="1"/>
  <c r="AA841" i="1"/>
  <c r="Y840" i="1"/>
  <c r="R840" i="1"/>
  <c r="S840" i="1" s="1"/>
  <c r="L757" i="1"/>
  <c r="O757" i="1" s="1"/>
  <c r="D758" i="1"/>
  <c r="F758" i="1" s="1"/>
  <c r="N760" i="1"/>
  <c r="M760" i="1"/>
  <c r="I761" i="1"/>
  <c r="J760" i="1"/>
  <c r="K760" i="1" s="1"/>
  <c r="T1434" i="1"/>
  <c r="L758" i="1" l="1"/>
  <c r="O758" i="1" s="1"/>
  <c r="C713" i="1"/>
  <c r="P712" i="1"/>
  <c r="X712" i="1" s="1"/>
  <c r="B712" i="1" s="1"/>
  <c r="G758" i="1"/>
  <c r="AA842" i="1"/>
  <c r="R841" i="1"/>
  <c r="S841" i="1" s="1"/>
  <c r="Y841" i="1"/>
  <c r="H842" i="1"/>
  <c r="A843" i="1"/>
  <c r="Q842" i="1"/>
  <c r="S758" i="1"/>
  <c r="E760" i="1"/>
  <c r="U760" i="1"/>
  <c r="W760" i="1" s="1"/>
  <c r="M761" i="1"/>
  <c r="I762" i="1"/>
  <c r="J761" i="1"/>
  <c r="K761" i="1" s="1"/>
  <c r="N761" i="1"/>
  <c r="D759" i="1"/>
  <c r="T1435" i="1"/>
  <c r="C714" i="1" l="1"/>
  <c r="P713" i="1"/>
  <c r="X713" i="1" s="1"/>
  <c r="B713" i="1" s="1"/>
  <c r="A844" i="1"/>
  <c r="Q843" i="1"/>
  <c r="H843" i="1"/>
  <c r="AA843" i="1"/>
  <c r="R842" i="1"/>
  <c r="S842" i="1" s="1"/>
  <c r="Y842" i="1"/>
  <c r="D760" i="1"/>
  <c r="G760" i="1" s="1"/>
  <c r="U761" i="1"/>
  <c r="W761" i="1" s="1"/>
  <c r="E761" i="1"/>
  <c r="F759" i="1"/>
  <c r="G759" i="1"/>
  <c r="L759" i="1"/>
  <c r="O759" i="1" s="1"/>
  <c r="N762" i="1"/>
  <c r="M762" i="1"/>
  <c r="I763" i="1"/>
  <c r="J762" i="1"/>
  <c r="K762" i="1" s="1"/>
  <c r="T1436" i="1"/>
  <c r="C715" i="1" l="1"/>
  <c r="P714" i="1"/>
  <c r="X714" i="1" s="1"/>
  <c r="B714" i="1" s="1"/>
  <c r="AA844" i="1"/>
  <c r="R843" i="1"/>
  <c r="S843" i="1" s="1"/>
  <c r="Y843" i="1"/>
  <c r="F760" i="1"/>
  <c r="Q844" i="1"/>
  <c r="A845" i="1"/>
  <c r="H844" i="1"/>
  <c r="U762" i="1"/>
  <c r="W762" i="1" s="1"/>
  <c r="E762" i="1"/>
  <c r="J763" i="1"/>
  <c r="K763" i="1" s="1"/>
  <c r="I764" i="1"/>
  <c r="M763" i="1"/>
  <c r="N763" i="1"/>
  <c r="L760" i="1"/>
  <c r="O760" i="1" s="1"/>
  <c r="D761" i="1"/>
  <c r="T1437" i="1"/>
  <c r="C716" i="1" l="1"/>
  <c r="P715" i="1"/>
  <c r="X715" i="1" s="1"/>
  <c r="B715" i="1" s="1"/>
  <c r="AA845" i="1"/>
  <c r="R844" i="1"/>
  <c r="S844" i="1" s="1"/>
  <c r="Y844" i="1"/>
  <c r="A846" i="1"/>
  <c r="Q845" i="1"/>
  <c r="H845" i="1"/>
  <c r="F761" i="1"/>
  <c r="I765" i="1"/>
  <c r="J764" i="1"/>
  <c r="K764" i="1" s="1"/>
  <c r="N764" i="1"/>
  <c r="M764" i="1"/>
  <c r="E763" i="1"/>
  <c r="U763" i="1"/>
  <c r="W763" i="1" s="1"/>
  <c r="D762" i="1"/>
  <c r="L761" i="1"/>
  <c r="O761" i="1" s="1"/>
  <c r="G761" i="1"/>
  <c r="T1438" i="1"/>
  <c r="F762" i="1" l="1"/>
  <c r="C717" i="1"/>
  <c r="P716" i="1"/>
  <c r="X716" i="1" s="1"/>
  <c r="B716" i="1" s="1"/>
  <c r="AA846" i="1"/>
  <c r="R845" i="1"/>
  <c r="S845" i="1" s="1"/>
  <c r="Y845" i="1"/>
  <c r="Q846" i="1"/>
  <c r="A847" i="1"/>
  <c r="H846" i="1"/>
  <c r="D763" i="1"/>
  <c r="L762" i="1"/>
  <c r="O762" i="1" s="1"/>
  <c r="G762" i="1"/>
  <c r="E764" i="1"/>
  <c r="U764" i="1"/>
  <c r="W764" i="1" s="1"/>
  <c r="J765" i="1"/>
  <c r="K765" i="1" s="1"/>
  <c r="M765" i="1"/>
  <c r="I766" i="1"/>
  <c r="N765" i="1"/>
  <c r="T1439" i="1"/>
  <c r="F763" i="1" l="1"/>
  <c r="L763" i="1"/>
  <c r="O763" i="1" s="1"/>
  <c r="G763" i="1"/>
  <c r="C718" i="1"/>
  <c r="P717" i="1"/>
  <c r="X717" i="1" s="1"/>
  <c r="B717" i="1" s="1"/>
  <c r="Y846" i="1"/>
  <c r="AA847" i="1"/>
  <c r="R846" i="1"/>
  <c r="S846" i="1" s="1"/>
  <c r="A848" i="1"/>
  <c r="Q847" i="1"/>
  <c r="H847" i="1"/>
  <c r="U765" i="1"/>
  <c r="W765" i="1" s="1"/>
  <c r="E765" i="1"/>
  <c r="D764" i="1"/>
  <c r="J766" i="1"/>
  <c r="K766" i="1" s="1"/>
  <c r="I767" i="1"/>
  <c r="N766" i="1"/>
  <c r="M766" i="1"/>
  <c r="T1440" i="1"/>
  <c r="F764" i="1" l="1"/>
  <c r="G764" i="1"/>
  <c r="L764" i="1"/>
  <c r="O764" i="1" s="1"/>
  <c r="C719" i="1"/>
  <c r="P718" i="1"/>
  <c r="X718" i="1" s="1"/>
  <c r="B718" i="1" s="1"/>
  <c r="Y847" i="1"/>
  <c r="AA848" i="1"/>
  <c r="R847" i="1"/>
  <c r="S847" i="1" s="1"/>
  <c r="A849" i="1"/>
  <c r="H848" i="1"/>
  <c r="Q848" i="1"/>
  <c r="I768" i="1"/>
  <c r="M767" i="1"/>
  <c r="N767" i="1"/>
  <c r="J767" i="1"/>
  <c r="K767" i="1" s="1"/>
  <c r="D765" i="1"/>
  <c r="U766" i="1"/>
  <c r="W766" i="1" s="1"/>
  <c r="E766" i="1"/>
  <c r="T1441" i="1"/>
  <c r="F765" i="1" l="1"/>
  <c r="L765" i="1"/>
  <c r="O765" i="1" s="1"/>
  <c r="C720" i="1"/>
  <c r="P719" i="1"/>
  <c r="X719" i="1" s="1"/>
  <c r="B719" i="1" s="1"/>
  <c r="Y848" i="1"/>
  <c r="AA849" i="1"/>
  <c r="R848" i="1"/>
  <c r="S848" i="1" s="1"/>
  <c r="Q849" i="1"/>
  <c r="A850" i="1"/>
  <c r="H849" i="1"/>
  <c r="G765" i="1"/>
  <c r="D766" i="1"/>
  <c r="U767" i="1"/>
  <c r="W767" i="1" s="1"/>
  <c r="E767" i="1"/>
  <c r="M768" i="1"/>
  <c r="I769" i="1"/>
  <c r="J768" i="1"/>
  <c r="K768" i="1" s="1"/>
  <c r="N768" i="1"/>
  <c r="T1442" i="1"/>
  <c r="F766" i="1" l="1"/>
  <c r="C721" i="1"/>
  <c r="P720" i="1"/>
  <c r="X720" i="1" s="1"/>
  <c r="B720" i="1" s="1"/>
  <c r="AA850" i="1"/>
  <c r="R849" i="1"/>
  <c r="S849" i="1" s="1"/>
  <c r="Y849" i="1"/>
  <c r="A851" i="1"/>
  <c r="Q850" i="1"/>
  <c r="H850" i="1"/>
  <c r="L766" i="1"/>
  <c r="O766" i="1" s="1"/>
  <c r="D767" i="1"/>
  <c r="G766" i="1"/>
  <c r="E768" i="1"/>
  <c r="U768" i="1"/>
  <c r="W768" i="1" s="1"/>
  <c r="N769" i="1"/>
  <c r="J769" i="1"/>
  <c r="K769" i="1" s="1"/>
  <c r="I770" i="1"/>
  <c r="M769" i="1"/>
  <c r="T1443" i="1"/>
  <c r="F767" i="1" l="1"/>
  <c r="G767" i="1"/>
  <c r="L767" i="1"/>
  <c r="O767" i="1" s="1"/>
  <c r="C722" i="1"/>
  <c r="P721" i="1"/>
  <c r="X721" i="1" s="1"/>
  <c r="B721" i="1" s="1"/>
  <c r="A852" i="1"/>
  <c r="Q851" i="1"/>
  <c r="H851" i="1"/>
  <c r="R850" i="1"/>
  <c r="S850" i="1" s="1"/>
  <c r="Y850" i="1"/>
  <c r="AA851" i="1"/>
  <c r="E769" i="1"/>
  <c r="U769" i="1"/>
  <c r="W769" i="1" s="1"/>
  <c r="D768" i="1"/>
  <c r="M770" i="1"/>
  <c r="J770" i="1"/>
  <c r="K770" i="1" s="1"/>
  <c r="N770" i="1"/>
  <c r="I771" i="1"/>
  <c r="T1444" i="1"/>
  <c r="F768" i="1" l="1"/>
  <c r="G768" i="1"/>
  <c r="P722" i="1"/>
  <c r="X722" i="1" s="1"/>
  <c r="B722" i="1" s="1"/>
  <c r="C723" i="1"/>
  <c r="AA852" i="1"/>
  <c r="R851" i="1"/>
  <c r="S851" i="1" s="1"/>
  <c r="Y851" i="1"/>
  <c r="A853" i="1"/>
  <c r="Q852" i="1"/>
  <c r="H852" i="1"/>
  <c r="E770" i="1"/>
  <c r="U770" i="1"/>
  <c r="W770" i="1" s="1"/>
  <c r="L768" i="1"/>
  <c r="O768" i="1" s="1"/>
  <c r="I772" i="1"/>
  <c r="J771" i="1"/>
  <c r="K771" i="1" s="1"/>
  <c r="N771" i="1"/>
  <c r="M771" i="1"/>
  <c r="D769" i="1"/>
  <c r="T1445" i="1"/>
  <c r="F769" i="1" l="1"/>
  <c r="C724" i="1"/>
  <c r="P723" i="1"/>
  <c r="X723" i="1" s="1"/>
  <c r="B723" i="1" s="1"/>
  <c r="R852" i="1"/>
  <c r="U853" i="1"/>
  <c r="W853" i="1" s="1"/>
  <c r="AA853" i="1"/>
  <c r="A854" i="1"/>
  <c r="H853" i="1"/>
  <c r="Q853" i="1"/>
  <c r="L769" i="1"/>
  <c r="O769" i="1" s="1"/>
  <c r="J772" i="1"/>
  <c r="K772" i="1" s="1"/>
  <c r="N772" i="1"/>
  <c r="M772" i="1"/>
  <c r="I773" i="1"/>
  <c r="E771" i="1"/>
  <c r="U771" i="1"/>
  <c r="W771" i="1" s="1"/>
  <c r="G769" i="1"/>
  <c r="D770" i="1"/>
  <c r="F770" i="1" s="1"/>
  <c r="T1446" i="1"/>
  <c r="L770" i="1" l="1"/>
  <c r="O770" i="1" s="1"/>
  <c r="C725" i="1"/>
  <c r="P724" i="1"/>
  <c r="X724" i="1" s="1"/>
  <c r="B724" i="1" s="1"/>
  <c r="Q854" i="1"/>
  <c r="A855" i="1"/>
  <c r="H854" i="1"/>
  <c r="AA854" i="1"/>
  <c r="R853" i="1"/>
  <c r="S853" i="1" s="1"/>
  <c r="Y853" i="1"/>
  <c r="E772" i="1"/>
  <c r="U772" i="1"/>
  <c r="W772" i="1" s="1"/>
  <c r="D771" i="1"/>
  <c r="F771" i="1" s="1"/>
  <c r="J773" i="1"/>
  <c r="K773" i="1" s="1"/>
  <c r="I774" i="1"/>
  <c r="N773" i="1"/>
  <c r="M773" i="1"/>
  <c r="G770" i="1"/>
  <c r="T1447" i="1"/>
  <c r="L771" i="1" l="1"/>
  <c r="O771" i="1" s="1"/>
  <c r="C726" i="1"/>
  <c r="P725" i="1"/>
  <c r="X725" i="1" s="1"/>
  <c r="B725" i="1" s="1"/>
  <c r="G771" i="1"/>
  <c r="H855" i="1"/>
  <c r="A856" i="1"/>
  <c r="Q855" i="1"/>
  <c r="Y854" i="1"/>
  <c r="R854" i="1"/>
  <c r="S854" i="1" s="1"/>
  <c r="AA855" i="1"/>
  <c r="E773" i="1"/>
  <c r="U773" i="1"/>
  <c r="W773" i="1" s="1"/>
  <c r="I775" i="1"/>
  <c r="N774" i="1"/>
  <c r="M774" i="1"/>
  <c r="J774" i="1"/>
  <c r="K774" i="1" s="1"/>
  <c r="D772" i="1"/>
  <c r="F772" i="1" s="1"/>
  <c r="T1448" i="1"/>
  <c r="C727" i="1" l="1"/>
  <c r="P726" i="1"/>
  <c r="X726" i="1" s="1"/>
  <c r="B726" i="1" s="1"/>
  <c r="A857" i="1"/>
  <c r="H856" i="1"/>
  <c r="Q856" i="1"/>
  <c r="Y855" i="1"/>
  <c r="AA856" i="1"/>
  <c r="R855" i="1"/>
  <c r="S855" i="1" s="1"/>
  <c r="N775" i="1"/>
  <c r="M775" i="1"/>
  <c r="J775" i="1"/>
  <c r="K775" i="1" s="1"/>
  <c r="I776" i="1"/>
  <c r="U774" i="1"/>
  <c r="W774" i="1" s="1"/>
  <c r="E774" i="1"/>
  <c r="G772" i="1"/>
  <c r="D773" i="1"/>
  <c r="F773" i="1" s="1"/>
  <c r="L772" i="1"/>
  <c r="O772" i="1" s="1"/>
  <c r="T1449" i="1"/>
  <c r="C728" i="1" l="1"/>
  <c r="P727" i="1"/>
  <c r="L773" i="1"/>
  <c r="O773" i="1" s="1"/>
  <c r="AA857" i="1"/>
  <c r="R856" i="1"/>
  <c r="S856" i="1" s="1"/>
  <c r="Y856" i="1"/>
  <c r="G773" i="1"/>
  <c r="A858" i="1"/>
  <c r="Q857" i="1"/>
  <c r="H857" i="1"/>
  <c r="D774" i="1"/>
  <c r="F774" i="1" s="1"/>
  <c r="J776" i="1"/>
  <c r="K776" i="1" s="1"/>
  <c r="I777" i="1"/>
  <c r="E775" i="1"/>
  <c r="U775" i="1"/>
  <c r="W775" i="1" s="1"/>
  <c r="T1450" i="1"/>
  <c r="L774" i="1" l="1"/>
  <c r="O774" i="1" s="1"/>
  <c r="X727" i="1"/>
  <c r="P728" i="1"/>
  <c r="X728" i="1" s="1"/>
  <c r="B728" i="1" s="1"/>
  <c r="C729" i="1"/>
  <c r="A859" i="1"/>
  <c r="Q858" i="1"/>
  <c r="H858" i="1"/>
  <c r="AA858" i="1"/>
  <c r="Y857" i="1"/>
  <c r="R857" i="1"/>
  <c r="S857" i="1" s="1"/>
  <c r="E776" i="1"/>
  <c r="U776" i="1"/>
  <c r="W776" i="1" s="1"/>
  <c r="G774" i="1"/>
  <c r="J777" i="1"/>
  <c r="K777" i="1" s="1"/>
  <c r="I778" i="1"/>
  <c r="D775" i="1"/>
  <c r="F775" i="1" s="1"/>
  <c r="T1451" i="1"/>
  <c r="Y727" i="1" l="1"/>
  <c r="B727" i="1"/>
  <c r="C730" i="1"/>
  <c r="P729" i="1"/>
  <c r="X729" i="1" s="1"/>
  <c r="B729" i="1" s="1"/>
  <c r="AA859" i="1"/>
  <c r="Y858" i="1"/>
  <c r="R858" i="1"/>
  <c r="S858" i="1" s="1"/>
  <c r="A860" i="1"/>
  <c r="H859" i="1"/>
  <c r="Q859" i="1"/>
  <c r="U777" i="1"/>
  <c r="W777" i="1" s="1"/>
  <c r="E777" i="1"/>
  <c r="J778" i="1"/>
  <c r="K778" i="1" s="1"/>
  <c r="I779" i="1"/>
  <c r="D776" i="1"/>
  <c r="F776" i="1" s="1"/>
  <c r="G775" i="1"/>
  <c r="L775" i="1"/>
  <c r="T1452" i="1"/>
  <c r="P730" i="1" l="1"/>
  <c r="X730" i="1" s="1"/>
  <c r="B730" i="1" s="1"/>
  <c r="C731" i="1"/>
  <c r="AA860" i="1"/>
  <c r="R859" i="1"/>
  <c r="S859" i="1" s="1"/>
  <c r="Y859" i="1"/>
  <c r="A861" i="1"/>
  <c r="Q860" i="1"/>
  <c r="H860" i="1"/>
  <c r="G776" i="1"/>
  <c r="L776" i="1"/>
  <c r="U778" i="1"/>
  <c r="W778" i="1" s="1"/>
  <c r="E778" i="1"/>
  <c r="O775" i="1"/>
  <c r="M776" i="1"/>
  <c r="D777" i="1"/>
  <c r="F777" i="1" s="1"/>
  <c r="I780" i="1"/>
  <c r="J779" i="1"/>
  <c r="K779" i="1" s="1"/>
  <c r="T1453" i="1"/>
  <c r="G777" i="1" l="1"/>
  <c r="C732" i="1"/>
  <c r="P731" i="1"/>
  <c r="X731" i="1" s="1"/>
  <c r="B731" i="1" s="1"/>
  <c r="AA861" i="1"/>
  <c r="R860" i="1"/>
  <c r="S860" i="1" s="1"/>
  <c r="Y860" i="1"/>
  <c r="A862" i="1"/>
  <c r="Q861" i="1"/>
  <c r="H861" i="1"/>
  <c r="N776" i="1"/>
  <c r="N777" i="1" s="1"/>
  <c r="N778" i="1" s="1"/>
  <c r="N779" i="1" s="1"/>
  <c r="N780" i="1" s="1"/>
  <c r="M777" i="1"/>
  <c r="M778" i="1" s="1"/>
  <c r="M779" i="1" s="1"/>
  <c r="M780" i="1" s="1"/>
  <c r="D778" i="1"/>
  <c r="F778" i="1" s="1"/>
  <c r="E779" i="1"/>
  <c r="U779" i="1"/>
  <c r="W779" i="1" s="1"/>
  <c r="J780" i="1"/>
  <c r="K780" i="1" s="1"/>
  <c r="I781" i="1"/>
  <c r="L777" i="1"/>
  <c r="T1454" i="1"/>
  <c r="O777" i="1" l="1"/>
  <c r="O776" i="1"/>
  <c r="G778" i="1"/>
  <c r="L778" i="1"/>
  <c r="O778" i="1" s="1"/>
  <c r="C733" i="1"/>
  <c r="P732" i="1"/>
  <c r="X732" i="1" s="1"/>
  <c r="B732" i="1" s="1"/>
  <c r="AA862" i="1"/>
  <c r="R861" i="1"/>
  <c r="S861" i="1" s="1"/>
  <c r="Y861" i="1"/>
  <c r="H862" i="1"/>
  <c r="Q862" i="1"/>
  <c r="A863" i="1"/>
  <c r="I782" i="1"/>
  <c r="M781" i="1"/>
  <c r="J781" i="1"/>
  <c r="K781" i="1" s="1"/>
  <c r="N781" i="1"/>
  <c r="U780" i="1"/>
  <c r="W780" i="1" s="1"/>
  <c r="E780" i="1"/>
  <c r="D779" i="1"/>
  <c r="F779" i="1" s="1"/>
  <c r="T1455" i="1"/>
  <c r="G779" i="1" l="1"/>
  <c r="C734" i="1"/>
  <c r="P733" i="1"/>
  <c r="X733" i="1" s="1"/>
  <c r="B733" i="1" s="1"/>
  <c r="A864" i="1"/>
  <c r="Q863" i="1"/>
  <c r="H863" i="1"/>
  <c r="Y862" i="1"/>
  <c r="AA863" i="1"/>
  <c r="R862" i="1"/>
  <c r="S862" i="1" s="1"/>
  <c r="L779" i="1"/>
  <c r="O779" i="1" s="1"/>
  <c r="D780" i="1"/>
  <c r="F780" i="1" s="1"/>
  <c r="E781" i="1"/>
  <c r="U781" i="1"/>
  <c r="W781" i="1" s="1"/>
  <c r="M782" i="1"/>
  <c r="N782" i="1"/>
  <c r="J782" i="1"/>
  <c r="K782" i="1" s="1"/>
  <c r="I783" i="1"/>
  <c r="T1456" i="1"/>
  <c r="G780" i="1" l="1"/>
  <c r="L780" i="1"/>
  <c r="O780" i="1" s="1"/>
  <c r="C735" i="1"/>
  <c r="P734" i="1"/>
  <c r="X734" i="1" s="1"/>
  <c r="B734" i="1" s="1"/>
  <c r="Y863" i="1"/>
  <c r="R863" i="1"/>
  <c r="S863" i="1" s="1"/>
  <c r="AA864" i="1"/>
  <c r="A865" i="1"/>
  <c r="H864" i="1"/>
  <c r="Q864" i="1"/>
  <c r="D781" i="1"/>
  <c r="F781" i="1" s="1"/>
  <c r="N783" i="1"/>
  <c r="M783" i="1"/>
  <c r="I784" i="1"/>
  <c r="J783" i="1"/>
  <c r="K783" i="1" s="1"/>
  <c r="U782" i="1"/>
  <c r="W782" i="1" s="1"/>
  <c r="E782" i="1"/>
  <c r="T1457" i="1"/>
  <c r="P735" i="1" l="1"/>
  <c r="X735" i="1" s="1"/>
  <c r="B735" i="1" s="1"/>
  <c r="C736" i="1"/>
  <c r="R864" i="1"/>
  <c r="S864" i="1" s="1"/>
  <c r="Y864" i="1"/>
  <c r="AA865" i="1"/>
  <c r="A866" i="1"/>
  <c r="H865" i="1"/>
  <c r="Q865" i="1"/>
  <c r="E783" i="1"/>
  <c r="U783" i="1"/>
  <c r="W783" i="1" s="1"/>
  <c r="D782" i="1"/>
  <c r="F782" i="1" s="1"/>
  <c r="I785" i="1"/>
  <c r="J784" i="1"/>
  <c r="K784" i="1" s="1"/>
  <c r="N784" i="1"/>
  <c r="M784" i="1"/>
  <c r="G781" i="1"/>
  <c r="L781" i="1"/>
  <c r="O781" i="1" s="1"/>
  <c r="T1458" i="1"/>
  <c r="L782" i="1" l="1"/>
  <c r="O782" i="1" s="1"/>
  <c r="G782" i="1"/>
  <c r="C737" i="1"/>
  <c r="P736" i="1"/>
  <c r="X736" i="1" s="1"/>
  <c r="B736" i="1" s="1"/>
  <c r="AA866" i="1"/>
  <c r="R865" i="1"/>
  <c r="S865" i="1" s="1"/>
  <c r="Y865" i="1"/>
  <c r="Q866" i="1"/>
  <c r="H866" i="1"/>
  <c r="A867" i="1"/>
  <c r="U784" i="1"/>
  <c r="W784" i="1" s="1"/>
  <c r="E784" i="1"/>
  <c r="I786" i="1"/>
  <c r="M785" i="1"/>
  <c r="J785" i="1"/>
  <c r="K785" i="1" s="1"/>
  <c r="N785" i="1"/>
  <c r="D783" i="1"/>
  <c r="F783" i="1" s="1"/>
  <c r="T1459" i="1"/>
  <c r="C738" i="1" l="1"/>
  <c r="P737" i="1"/>
  <c r="X737" i="1" s="1"/>
  <c r="B737" i="1" s="1"/>
  <c r="A868" i="1"/>
  <c r="Q867" i="1"/>
  <c r="H867" i="1"/>
  <c r="AA867" i="1"/>
  <c r="R866" i="1"/>
  <c r="S866" i="1" s="1"/>
  <c r="Y866" i="1"/>
  <c r="E785" i="1"/>
  <c r="U785" i="1"/>
  <c r="W785" i="1" s="1"/>
  <c r="G783" i="1"/>
  <c r="D784" i="1"/>
  <c r="F784" i="1" s="1"/>
  <c r="N786" i="1"/>
  <c r="I787" i="1"/>
  <c r="J786" i="1"/>
  <c r="K786" i="1" s="1"/>
  <c r="M786" i="1"/>
  <c r="L783" i="1"/>
  <c r="O783" i="1" s="1"/>
  <c r="T1460" i="1"/>
  <c r="G784" i="1" l="1"/>
  <c r="C739" i="1"/>
  <c r="P738" i="1"/>
  <c r="X738" i="1" s="1"/>
  <c r="B738" i="1" s="1"/>
  <c r="R867" i="1"/>
  <c r="S867" i="1" s="1"/>
  <c r="AA868" i="1"/>
  <c r="Y867" i="1"/>
  <c r="A869" i="1"/>
  <c r="Q868" i="1"/>
  <c r="H868" i="1"/>
  <c r="L784" i="1"/>
  <c r="O784" i="1" s="1"/>
  <c r="M787" i="1"/>
  <c r="J787" i="1"/>
  <c r="K787" i="1" s="1"/>
  <c r="I788" i="1"/>
  <c r="N787" i="1"/>
  <c r="E786" i="1"/>
  <c r="U786" i="1"/>
  <c r="W786" i="1" s="1"/>
  <c r="D785" i="1"/>
  <c r="F785" i="1" s="1"/>
  <c r="T1461" i="1"/>
  <c r="C740" i="1" l="1"/>
  <c r="P739" i="1"/>
  <c r="X739" i="1" s="1"/>
  <c r="B739" i="1" s="1"/>
  <c r="AA869" i="1"/>
  <c r="Y868" i="1"/>
  <c r="R868" i="1"/>
  <c r="S868" i="1" s="1"/>
  <c r="L785" i="1"/>
  <c r="O785" i="1" s="1"/>
  <c r="Q869" i="1"/>
  <c r="H869" i="1"/>
  <c r="A870" i="1"/>
  <c r="G785" i="1"/>
  <c r="E787" i="1"/>
  <c r="U787" i="1"/>
  <c r="W787" i="1" s="1"/>
  <c r="I789" i="1"/>
  <c r="M788" i="1"/>
  <c r="J788" i="1"/>
  <c r="K788" i="1" s="1"/>
  <c r="N788" i="1"/>
  <c r="D786" i="1"/>
  <c r="F786" i="1" s="1"/>
  <c r="T1462" i="1"/>
  <c r="L786" i="1" l="1"/>
  <c r="O786" i="1" s="1"/>
  <c r="C741" i="1"/>
  <c r="P740" i="1"/>
  <c r="X740" i="1" s="1"/>
  <c r="B740" i="1" s="1"/>
  <c r="A871" i="1"/>
  <c r="Q870" i="1"/>
  <c r="H870" i="1"/>
  <c r="AA870" i="1"/>
  <c r="R869" i="1"/>
  <c r="S869" i="1" s="1"/>
  <c r="Y869" i="1"/>
  <c r="G786" i="1"/>
  <c r="E788" i="1"/>
  <c r="U788" i="1"/>
  <c r="W788" i="1" s="1"/>
  <c r="N789" i="1"/>
  <c r="J789" i="1"/>
  <c r="K789" i="1" s="1"/>
  <c r="M789" i="1"/>
  <c r="I790" i="1"/>
  <c r="D787" i="1"/>
  <c r="F787" i="1" s="1"/>
  <c r="T1463" i="1"/>
  <c r="C742" i="1" l="1"/>
  <c r="P741" i="1"/>
  <c r="X741" i="1" s="1"/>
  <c r="B741" i="1" s="1"/>
  <c r="Y870" i="1"/>
  <c r="AA871" i="1"/>
  <c r="R870" i="1"/>
  <c r="S870" i="1" s="1"/>
  <c r="G787" i="1"/>
  <c r="H871" i="1"/>
  <c r="Q871" i="1"/>
  <c r="A872" i="1"/>
  <c r="U789" i="1"/>
  <c r="W789" i="1" s="1"/>
  <c r="E789" i="1"/>
  <c r="J790" i="1"/>
  <c r="K790" i="1" s="1"/>
  <c r="E790" i="1" s="1"/>
  <c r="N790" i="1"/>
  <c r="M790" i="1"/>
  <c r="I791" i="1"/>
  <c r="L787" i="1"/>
  <c r="O787" i="1" s="1"/>
  <c r="D788" i="1"/>
  <c r="F788" i="1" s="1"/>
  <c r="T1464" i="1"/>
  <c r="L788" i="1" l="1"/>
  <c r="O788" i="1" s="1"/>
  <c r="G788" i="1"/>
  <c r="C743" i="1"/>
  <c r="P742" i="1"/>
  <c r="X742" i="1" s="1"/>
  <c r="B742" i="1" s="1"/>
  <c r="A873" i="1"/>
  <c r="Q872" i="1"/>
  <c r="H872" i="1"/>
  <c r="Y871" i="1"/>
  <c r="AA872" i="1"/>
  <c r="R871" i="1"/>
  <c r="S871" i="1" s="1"/>
  <c r="D789" i="1"/>
  <c r="F789" i="1" s="1"/>
  <c r="M791" i="1"/>
  <c r="J791" i="1"/>
  <c r="K791" i="1" s="1"/>
  <c r="I792" i="1"/>
  <c r="N791" i="1"/>
  <c r="T1465" i="1"/>
  <c r="G789" i="1" l="1"/>
  <c r="L789" i="1"/>
  <c r="O789" i="1" s="1"/>
  <c r="C744" i="1"/>
  <c r="P743" i="1"/>
  <c r="X743" i="1" s="1"/>
  <c r="B743" i="1" s="1"/>
  <c r="R872" i="1"/>
  <c r="S872" i="1" s="1"/>
  <c r="Y872" i="1"/>
  <c r="AA873" i="1"/>
  <c r="A874" i="1"/>
  <c r="Q873" i="1"/>
  <c r="H873" i="1"/>
  <c r="U791" i="1"/>
  <c r="W791" i="1" s="1"/>
  <c r="E791" i="1"/>
  <c r="J792" i="1"/>
  <c r="K792" i="1" s="1"/>
  <c r="I793" i="1"/>
  <c r="N792" i="1"/>
  <c r="M792" i="1"/>
  <c r="D790" i="1"/>
  <c r="T1466" i="1"/>
  <c r="C745" i="1" l="1"/>
  <c r="P744" i="1"/>
  <c r="X744" i="1" s="1"/>
  <c r="B744" i="1" s="1"/>
  <c r="AA874" i="1"/>
  <c r="R873" i="1"/>
  <c r="S873" i="1" s="1"/>
  <c r="Y873" i="1"/>
  <c r="A875" i="1"/>
  <c r="Q874" i="1"/>
  <c r="H874" i="1"/>
  <c r="U792" i="1"/>
  <c r="W792" i="1" s="1"/>
  <c r="E792" i="1"/>
  <c r="I794" i="1"/>
  <c r="M793" i="1"/>
  <c r="J793" i="1"/>
  <c r="K793" i="1" s="1"/>
  <c r="N793" i="1"/>
  <c r="D791" i="1"/>
  <c r="F790" i="1"/>
  <c r="L790" i="1"/>
  <c r="O790" i="1" s="1"/>
  <c r="G790" i="1"/>
  <c r="T1467" i="1"/>
  <c r="C746" i="1" l="1"/>
  <c r="P745" i="1"/>
  <c r="X745" i="1" s="1"/>
  <c r="B745" i="1" s="1"/>
  <c r="AA875" i="1"/>
  <c r="R874" i="1"/>
  <c r="S874" i="1" s="1"/>
  <c r="Y874" i="1"/>
  <c r="F791" i="1"/>
  <c r="A876" i="1"/>
  <c r="Q875" i="1"/>
  <c r="H875" i="1"/>
  <c r="U793" i="1"/>
  <c r="W793" i="1" s="1"/>
  <c r="E793" i="1"/>
  <c r="L791" i="1"/>
  <c r="O791" i="1" s="1"/>
  <c r="D792" i="1"/>
  <c r="G792" i="1" s="1"/>
  <c r="N794" i="1"/>
  <c r="M794" i="1"/>
  <c r="I795" i="1"/>
  <c r="J794" i="1"/>
  <c r="K794" i="1" s="1"/>
  <c r="G791" i="1"/>
  <c r="T1468" i="1"/>
  <c r="F792" i="1" l="1"/>
  <c r="C747" i="1"/>
  <c r="P746" i="1"/>
  <c r="X746" i="1" s="1"/>
  <c r="B746" i="1" s="1"/>
  <c r="Q876" i="1"/>
  <c r="A877" i="1"/>
  <c r="H876" i="1"/>
  <c r="R875" i="1"/>
  <c r="S875" i="1" s="1"/>
  <c r="AA876" i="1"/>
  <c r="Y875" i="1"/>
  <c r="U794" i="1"/>
  <c r="W794" i="1" s="1"/>
  <c r="E794" i="1"/>
  <c r="J795" i="1"/>
  <c r="K795" i="1" s="1"/>
  <c r="I796" i="1"/>
  <c r="N795" i="1"/>
  <c r="M795" i="1"/>
  <c r="D793" i="1"/>
  <c r="L792" i="1"/>
  <c r="O792" i="1" s="1"/>
  <c r="T1469" i="1"/>
  <c r="F793" i="1" l="1"/>
  <c r="P747" i="1"/>
  <c r="X747" i="1" s="1"/>
  <c r="B747" i="1" s="1"/>
  <c r="C748" i="1"/>
  <c r="A878" i="1"/>
  <c r="Q877" i="1"/>
  <c r="H877" i="1"/>
  <c r="AA877" i="1"/>
  <c r="R876" i="1"/>
  <c r="S876" i="1" s="1"/>
  <c r="Y876" i="1"/>
  <c r="E795" i="1"/>
  <c r="U795" i="1"/>
  <c r="W795" i="1" s="1"/>
  <c r="N796" i="1"/>
  <c r="J796" i="1"/>
  <c r="K796" i="1" s="1"/>
  <c r="I797" i="1"/>
  <c r="M796" i="1"/>
  <c r="D794" i="1"/>
  <c r="L793" i="1"/>
  <c r="O793" i="1" s="1"/>
  <c r="G793" i="1"/>
  <c r="T1470" i="1"/>
  <c r="F794" i="1" l="1"/>
  <c r="G794" i="1"/>
  <c r="C749" i="1"/>
  <c r="P748" i="1"/>
  <c r="X748" i="1" s="1"/>
  <c r="B748" i="1" s="1"/>
  <c r="AA878" i="1"/>
  <c r="R877" i="1"/>
  <c r="S877" i="1" s="1"/>
  <c r="Y877" i="1"/>
  <c r="L794" i="1"/>
  <c r="O794" i="1" s="1"/>
  <c r="Q878" i="1"/>
  <c r="H878" i="1"/>
  <c r="A879" i="1"/>
  <c r="M797" i="1"/>
  <c r="I798" i="1"/>
  <c r="J797" i="1"/>
  <c r="K797" i="1" s="1"/>
  <c r="N797" i="1"/>
  <c r="D795" i="1"/>
  <c r="U796" i="1"/>
  <c r="W796" i="1" s="1"/>
  <c r="E796" i="1"/>
  <c r="T1471" i="1"/>
  <c r="F795" i="1" l="1"/>
  <c r="G795" i="1"/>
  <c r="C750" i="1"/>
  <c r="P749" i="1"/>
  <c r="X749" i="1" s="1"/>
  <c r="B749" i="1" s="1"/>
  <c r="Y878" i="1"/>
  <c r="R878" i="1"/>
  <c r="S878" i="1" s="1"/>
  <c r="AA879" i="1"/>
  <c r="A880" i="1"/>
  <c r="H879" i="1"/>
  <c r="Q879" i="1"/>
  <c r="L795" i="1"/>
  <c r="O795" i="1" s="1"/>
  <c r="J798" i="1"/>
  <c r="K798" i="1" s="1"/>
  <c r="N798" i="1"/>
  <c r="M798" i="1"/>
  <c r="I799" i="1"/>
  <c r="E797" i="1"/>
  <c r="U797" i="1"/>
  <c r="W797" i="1" s="1"/>
  <c r="D796" i="1"/>
  <c r="T1472" i="1"/>
  <c r="F796" i="1" l="1"/>
  <c r="C751" i="1"/>
  <c r="P750" i="1"/>
  <c r="X750" i="1" s="1"/>
  <c r="B750" i="1" s="1"/>
  <c r="Y879" i="1"/>
  <c r="R879" i="1"/>
  <c r="S879" i="1" s="1"/>
  <c r="AA880" i="1"/>
  <c r="Q880" i="1"/>
  <c r="H880" i="1"/>
  <c r="A881" i="1"/>
  <c r="D797" i="1"/>
  <c r="N799" i="1"/>
  <c r="M799" i="1"/>
  <c r="J799" i="1"/>
  <c r="K799" i="1" s="1"/>
  <c r="I800" i="1"/>
  <c r="E798" i="1"/>
  <c r="U798" i="1"/>
  <c r="W798" i="1" s="1"/>
  <c r="L796" i="1"/>
  <c r="O796" i="1" s="1"/>
  <c r="G796" i="1"/>
  <c r="T1473" i="1"/>
  <c r="F797" i="1" l="1"/>
  <c r="L797" i="1"/>
  <c r="O797" i="1" s="1"/>
  <c r="G797" i="1"/>
  <c r="C752" i="1"/>
  <c r="P751" i="1"/>
  <c r="X751" i="1" s="1"/>
  <c r="B751" i="1" s="1"/>
  <c r="U881" i="1"/>
  <c r="W881" i="1" s="1"/>
  <c r="AA881" i="1"/>
  <c r="R880" i="1"/>
  <c r="A882" i="1"/>
  <c r="Q881" i="1"/>
  <c r="H881" i="1"/>
  <c r="U799" i="1"/>
  <c r="W799" i="1" s="1"/>
  <c r="E799" i="1"/>
  <c r="D798" i="1"/>
  <c r="N800" i="1"/>
  <c r="J800" i="1"/>
  <c r="K800" i="1" s="1"/>
  <c r="M800" i="1"/>
  <c r="I801" i="1"/>
  <c r="T1474" i="1"/>
  <c r="F798" i="1" l="1"/>
  <c r="P752" i="1"/>
  <c r="X752" i="1" s="1"/>
  <c r="B752" i="1" s="1"/>
  <c r="C753" i="1"/>
  <c r="AA882" i="1"/>
  <c r="R881" i="1"/>
  <c r="S881" i="1" s="1"/>
  <c r="Y881" i="1"/>
  <c r="A883" i="1"/>
  <c r="Q882" i="1"/>
  <c r="H882" i="1"/>
  <c r="E800" i="1"/>
  <c r="U800" i="1"/>
  <c r="W800" i="1" s="1"/>
  <c r="L798" i="1"/>
  <c r="O798" i="1" s="1"/>
  <c r="G798" i="1"/>
  <c r="N801" i="1"/>
  <c r="M801" i="1"/>
  <c r="I802" i="1"/>
  <c r="J801" i="1"/>
  <c r="K801" i="1" s="1"/>
  <c r="D799" i="1"/>
  <c r="F799" i="1" s="1"/>
  <c r="T1475" i="1"/>
  <c r="G799" i="1" l="1"/>
  <c r="L799" i="1"/>
  <c r="O799" i="1" s="1"/>
  <c r="C754" i="1"/>
  <c r="P753" i="1"/>
  <c r="X753" i="1" s="1"/>
  <c r="B753" i="1" s="1"/>
  <c r="Y882" i="1"/>
  <c r="AA883" i="1"/>
  <c r="R882" i="1"/>
  <c r="S882" i="1" s="1"/>
  <c r="A884" i="1"/>
  <c r="Q883" i="1"/>
  <c r="H883" i="1"/>
  <c r="M802" i="1"/>
  <c r="J802" i="1"/>
  <c r="K802" i="1" s="1"/>
  <c r="N802" i="1"/>
  <c r="I803" i="1"/>
  <c r="U801" i="1"/>
  <c r="W801" i="1" s="1"/>
  <c r="E801" i="1"/>
  <c r="D800" i="1"/>
  <c r="F800" i="1" s="1"/>
  <c r="T1476" i="1"/>
  <c r="C755" i="1" l="1"/>
  <c r="P754" i="1"/>
  <c r="X754" i="1" s="1"/>
  <c r="B754" i="1" s="1"/>
  <c r="A885" i="1"/>
  <c r="Q884" i="1"/>
  <c r="H884" i="1"/>
  <c r="AA884" i="1"/>
  <c r="Y883" i="1"/>
  <c r="R883" i="1"/>
  <c r="S883" i="1" s="1"/>
  <c r="G800" i="1"/>
  <c r="L800" i="1"/>
  <c r="O800" i="1" s="1"/>
  <c r="D801" i="1"/>
  <c r="F801" i="1" s="1"/>
  <c r="U802" i="1"/>
  <c r="W802" i="1" s="1"/>
  <c r="E802" i="1"/>
  <c r="J803" i="1"/>
  <c r="K803" i="1" s="1"/>
  <c r="N803" i="1"/>
  <c r="M803" i="1"/>
  <c r="I804" i="1"/>
  <c r="T1477" i="1"/>
  <c r="G801" i="1" l="1"/>
  <c r="L801" i="1"/>
  <c r="O801" i="1" s="1"/>
  <c r="C756" i="1"/>
  <c r="P755" i="1"/>
  <c r="X755" i="1" s="1"/>
  <c r="B755" i="1" s="1"/>
  <c r="AA885" i="1"/>
  <c r="R884" i="1"/>
  <c r="S884" i="1" s="1"/>
  <c r="Y884" i="1"/>
  <c r="A886" i="1"/>
  <c r="H885" i="1"/>
  <c r="Q885" i="1"/>
  <c r="U803" i="1"/>
  <c r="W803" i="1" s="1"/>
  <c r="E803" i="1"/>
  <c r="D802" i="1"/>
  <c r="F802" i="1" s="1"/>
  <c r="J804" i="1"/>
  <c r="K804" i="1" s="1"/>
  <c r="N804" i="1"/>
  <c r="M804" i="1"/>
  <c r="I805" i="1"/>
  <c r="T1478" i="1"/>
  <c r="G802" i="1" l="1"/>
  <c r="P756" i="1"/>
  <c r="X756" i="1" s="1"/>
  <c r="B756" i="1" s="1"/>
  <c r="C757" i="1"/>
  <c r="L802" i="1"/>
  <c r="O802" i="1" s="1"/>
  <c r="AA886" i="1"/>
  <c r="R885" i="1"/>
  <c r="S885" i="1" s="1"/>
  <c r="Y885" i="1"/>
  <c r="Q886" i="1"/>
  <c r="H886" i="1"/>
  <c r="A887" i="1"/>
  <c r="E804" i="1"/>
  <c r="U804" i="1"/>
  <c r="W804" i="1" s="1"/>
  <c r="D803" i="1"/>
  <c r="F803" i="1" s="1"/>
  <c r="I806" i="1"/>
  <c r="J805" i="1"/>
  <c r="K805" i="1" s="1"/>
  <c r="T1479" i="1"/>
  <c r="G803" i="1" l="1"/>
  <c r="L803" i="1"/>
  <c r="O803" i="1" s="1"/>
  <c r="C758" i="1"/>
  <c r="P757" i="1"/>
  <c r="X757" i="1" s="1"/>
  <c r="B757" i="1" s="1"/>
  <c r="A888" i="1"/>
  <c r="Q887" i="1"/>
  <c r="H887" i="1"/>
  <c r="Y886" i="1"/>
  <c r="R886" i="1"/>
  <c r="S886" i="1" s="1"/>
  <c r="AA887" i="1"/>
  <c r="U805" i="1"/>
  <c r="W805" i="1" s="1"/>
  <c r="E805" i="1"/>
  <c r="I807" i="1"/>
  <c r="J806" i="1"/>
  <c r="K806" i="1" s="1"/>
  <c r="D804" i="1"/>
  <c r="F804" i="1" s="1"/>
  <c r="T1480" i="1"/>
  <c r="L804" i="1" l="1"/>
  <c r="O804" i="1" s="1"/>
  <c r="C759" i="1"/>
  <c r="P758" i="1"/>
  <c r="Y887" i="1"/>
  <c r="R887" i="1"/>
  <c r="S887" i="1" s="1"/>
  <c r="AA888" i="1"/>
  <c r="A889" i="1"/>
  <c r="H888" i="1"/>
  <c r="Q888" i="1"/>
  <c r="E806" i="1"/>
  <c r="U806" i="1"/>
  <c r="W806" i="1" s="1"/>
  <c r="J807" i="1"/>
  <c r="K807" i="1" s="1"/>
  <c r="I808" i="1"/>
  <c r="D805" i="1"/>
  <c r="F805" i="1" s="1"/>
  <c r="G804" i="1"/>
  <c r="T1481" i="1"/>
  <c r="M805" i="1" l="1"/>
  <c r="N805" i="1" s="1"/>
  <c r="N806" i="1" s="1"/>
  <c r="N807" i="1" s="1"/>
  <c r="N808" i="1" s="1"/>
  <c r="L805" i="1"/>
  <c r="X758" i="1"/>
  <c r="C760" i="1"/>
  <c r="P759" i="1"/>
  <c r="X759" i="1" s="1"/>
  <c r="B759" i="1" s="1"/>
  <c r="AA889" i="1"/>
  <c r="Y888" i="1"/>
  <c r="R888" i="1"/>
  <c r="S888" i="1" s="1"/>
  <c r="Q889" i="1"/>
  <c r="A890" i="1"/>
  <c r="H889" i="1"/>
  <c r="I809" i="1"/>
  <c r="J808" i="1"/>
  <c r="K808" i="1" s="1"/>
  <c r="E807" i="1"/>
  <c r="U807" i="1"/>
  <c r="W807" i="1" s="1"/>
  <c r="G805" i="1"/>
  <c r="D806" i="1"/>
  <c r="F806" i="1" s="1"/>
  <c r="T1482" i="1"/>
  <c r="Y758" i="1" l="1"/>
  <c r="M806" i="1"/>
  <c r="M807" i="1" s="1"/>
  <c r="M808" i="1" s="1"/>
  <c r="M809" i="1" s="1"/>
  <c r="N809" i="1"/>
  <c r="B758" i="1"/>
  <c r="C761" i="1"/>
  <c r="P760" i="1"/>
  <c r="X760" i="1" s="1"/>
  <c r="B760" i="1" s="1"/>
  <c r="A891" i="1"/>
  <c r="H890" i="1"/>
  <c r="Q890" i="1"/>
  <c r="AA890" i="1"/>
  <c r="R889" i="1"/>
  <c r="S889" i="1" s="1"/>
  <c r="Y889" i="1"/>
  <c r="G806" i="1"/>
  <c r="L806" i="1"/>
  <c r="O806" i="1" s="1"/>
  <c r="J809" i="1"/>
  <c r="K809" i="1" s="1"/>
  <c r="I810" i="1"/>
  <c r="O805" i="1"/>
  <c r="D807" i="1"/>
  <c r="F807" i="1" s="1"/>
  <c r="E808" i="1"/>
  <c r="U808" i="1"/>
  <c r="W808" i="1" s="1"/>
  <c r="T1483" i="1"/>
  <c r="L807" i="1" l="1"/>
  <c r="O807" i="1" s="1"/>
  <c r="C762" i="1"/>
  <c r="P761" i="1"/>
  <c r="X761" i="1" s="1"/>
  <c r="B761" i="1" s="1"/>
  <c r="AA891" i="1"/>
  <c r="R890" i="1"/>
  <c r="S890" i="1" s="1"/>
  <c r="Y890" i="1"/>
  <c r="G807" i="1"/>
  <c r="A892" i="1"/>
  <c r="H891" i="1"/>
  <c r="Q891" i="1"/>
  <c r="N810" i="1"/>
  <c r="M810" i="1"/>
  <c r="I811" i="1"/>
  <c r="J810" i="1"/>
  <c r="K810" i="1" s="1"/>
  <c r="U809" i="1"/>
  <c r="W809" i="1" s="1"/>
  <c r="E809" i="1"/>
  <c r="D808" i="1"/>
  <c r="F808" i="1" s="1"/>
  <c r="T1484" i="1"/>
  <c r="P762" i="1" l="1"/>
  <c r="X762" i="1" s="1"/>
  <c r="B762" i="1" s="1"/>
  <c r="C763" i="1"/>
  <c r="AA892" i="1"/>
  <c r="Y891" i="1"/>
  <c r="R891" i="1"/>
  <c r="S891" i="1" s="1"/>
  <c r="A893" i="1"/>
  <c r="H892" i="1"/>
  <c r="Q892" i="1"/>
  <c r="L808" i="1"/>
  <c r="O808" i="1" s="1"/>
  <c r="I812" i="1"/>
  <c r="J811" i="1"/>
  <c r="K811" i="1" s="1"/>
  <c r="N811" i="1"/>
  <c r="M811" i="1"/>
  <c r="U810" i="1"/>
  <c r="W810" i="1" s="1"/>
  <c r="E810" i="1"/>
  <c r="G808" i="1"/>
  <c r="D809" i="1"/>
  <c r="F809" i="1" s="1"/>
  <c r="T1485" i="1"/>
  <c r="G809" i="1" l="1"/>
  <c r="C764" i="1"/>
  <c r="P763" i="1"/>
  <c r="X763" i="1" s="1"/>
  <c r="B763" i="1" s="1"/>
  <c r="AA893" i="1"/>
  <c r="R892" i="1"/>
  <c r="S892" i="1" s="1"/>
  <c r="Y892" i="1"/>
  <c r="A894" i="1"/>
  <c r="Q893" i="1"/>
  <c r="H893" i="1"/>
  <c r="D810" i="1"/>
  <c r="F810" i="1" s="1"/>
  <c r="L809" i="1"/>
  <c r="O809" i="1" s="1"/>
  <c r="E811" i="1"/>
  <c r="U811" i="1"/>
  <c r="W811" i="1" s="1"/>
  <c r="M812" i="1"/>
  <c r="J812" i="1"/>
  <c r="K812" i="1" s="1"/>
  <c r="I813" i="1"/>
  <c r="N812" i="1"/>
  <c r="T1486" i="1"/>
  <c r="G810" i="1" l="1"/>
  <c r="C765" i="1"/>
  <c r="P764" i="1"/>
  <c r="X764" i="1" s="1"/>
  <c r="B764" i="1" s="1"/>
  <c r="L810" i="1"/>
  <c r="O810" i="1" s="1"/>
  <c r="Q894" i="1"/>
  <c r="A895" i="1"/>
  <c r="H894" i="1"/>
  <c r="AA894" i="1"/>
  <c r="Y893" i="1"/>
  <c r="R893" i="1"/>
  <c r="S893" i="1" s="1"/>
  <c r="D811" i="1"/>
  <c r="F811" i="1" s="1"/>
  <c r="M813" i="1"/>
  <c r="I814" i="1"/>
  <c r="J813" i="1"/>
  <c r="K813" i="1" s="1"/>
  <c r="N813" i="1"/>
  <c r="U812" i="1"/>
  <c r="W812" i="1" s="1"/>
  <c r="E812" i="1"/>
  <c r="T1487" i="1"/>
  <c r="L811" i="1" l="1"/>
  <c r="O811" i="1" s="1"/>
  <c r="C766" i="1"/>
  <c r="P765" i="1"/>
  <c r="X765" i="1" s="1"/>
  <c r="B765" i="1" s="1"/>
  <c r="H895" i="1"/>
  <c r="A896" i="1"/>
  <c r="Q895" i="1"/>
  <c r="Y894" i="1"/>
  <c r="R894" i="1"/>
  <c r="S894" i="1" s="1"/>
  <c r="AA895" i="1"/>
  <c r="U813" i="1"/>
  <c r="W813" i="1" s="1"/>
  <c r="E813" i="1"/>
  <c r="I815" i="1"/>
  <c r="N814" i="1"/>
  <c r="M814" i="1"/>
  <c r="J814" i="1"/>
  <c r="K814" i="1" s="1"/>
  <c r="D812" i="1"/>
  <c r="F812" i="1" s="1"/>
  <c r="G811" i="1"/>
  <c r="T1488" i="1"/>
  <c r="C767" i="1" l="1"/>
  <c r="P766" i="1"/>
  <c r="X766" i="1" s="1"/>
  <c r="B766" i="1" s="1"/>
  <c r="Y895" i="1"/>
  <c r="R895" i="1"/>
  <c r="S895" i="1" s="1"/>
  <c r="AA896" i="1"/>
  <c r="A897" i="1"/>
  <c r="Q896" i="1"/>
  <c r="H896" i="1"/>
  <c r="G812" i="1"/>
  <c r="D813" i="1"/>
  <c r="F813" i="1" s="1"/>
  <c r="U814" i="1"/>
  <c r="W814" i="1" s="1"/>
  <c r="E814" i="1"/>
  <c r="I816" i="1"/>
  <c r="M815" i="1"/>
  <c r="N815" i="1"/>
  <c r="J815" i="1"/>
  <c r="K815" i="1" s="1"/>
  <c r="L812" i="1"/>
  <c r="O812" i="1" s="1"/>
  <c r="T1489" i="1"/>
  <c r="L813" i="1" l="1"/>
  <c r="O813" i="1" s="1"/>
  <c r="G813" i="1"/>
  <c r="P767" i="1"/>
  <c r="X767" i="1" s="1"/>
  <c r="B767" i="1" s="1"/>
  <c r="C768" i="1"/>
  <c r="R896" i="1"/>
  <c r="S896" i="1" s="1"/>
  <c r="Y896" i="1"/>
  <c r="AA897" i="1"/>
  <c r="Q897" i="1"/>
  <c r="H897" i="1"/>
  <c r="A898" i="1"/>
  <c r="J816" i="1"/>
  <c r="K816" i="1" s="1"/>
  <c r="M816" i="1"/>
  <c r="I817" i="1"/>
  <c r="N816" i="1"/>
  <c r="D814" i="1"/>
  <c r="F814" i="1" s="1"/>
  <c r="E815" i="1"/>
  <c r="U815" i="1"/>
  <c r="W815" i="1" s="1"/>
  <c r="T1490" i="1"/>
  <c r="L814" i="1" l="1"/>
  <c r="O814" i="1" s="1"/>
  <c r="C769" i="1"/>
  <c r="P768" i="1"/>
  <c r="X768" i="1" s="1"/>
  <c r="B768" i="1" s="1"/>
  <c r="G814" i="1"/>
  <c r="A899" i="1"/>
  <c r="Q898" i="1"/>
  <c r="H898" i="1"/>
  <c r="AA898" i="1"/>
  <c r="R897" i="1"/>
  <c r="S897" i="1" s="1"/>
  <c r="Y897" i="1"/>
  <c r="U816" i="1"/>
  <c r="W816" i="1" s="1"/>
  <c r="E816" i="1"/>
  <c r="N817" i="1"/>
  <c r="I818" i="1"/>
  <c r="M817" i="1"/>
  <c r="J817" i="1"/>
  <c r="K817" i="1" s="1"/>
  <c r="D815" i="1"/>
  <c r="F815" i="1" s="1"/>
  <c r="T1491" i="1"/>
  <c r="C770" i="1" l="1"/>
  <c r="P769" i="1"/>
  <c r="X769" i="1" s="1"/>
  <c r="B769" i="1" s="1"/>
  <c r="AA899" i="1"/>
  <c r="R898" i="1"/>
  <c r="S898" i="1" s="1"/>
  <c r="Y898" i="1"/>
  <c r="Q899" i="1"/>
  <c r="H899" i="1"/>
  <c r="A900" i="1"/>
  <c r="E817" i="1"/>
  <c r="U817" i="1"/>
  <c r="W817" i="1" s="1"/>
  <c r="D816" i="1"/>
  <c r="F816" i="1" s="1"/>
  <c r="G815" i="1"/>
  <c r="N818" i="1"/>
  <c r="M818" i="1"/>
  <c r="I819" i="1"/>
  <c r="J818" i="1"/>
  <c r="K818" i="1" s="1"/>
  <c r="L815" i="1"/>
  <c r="O815" i="1" s="1"/>
  <c r="T1492" i="1"/>
  <c r="C771" i="1" l="1"/>
  <c r="P770" i="1"/>
  <c r="X770" i="1" s="1"/>
  <c r="B770" i="1" s="1"/>
  <c r="Q900" i="1"/>
  <c r="H900" i="1"/>
  <c r="A901" i="1"/>
  <c r="AA900" i="1"/>
  <c r="R899" i="1"/>
  <c r="S899" i="1" s="1"/>
  <c r="Y899" i="1"/>
  <c r="G816" i="1"/>
  <c r="L816" i="1"/>
  <c r="O816" i="1" s="1"/>
  <c r="E818" i="1"/>
  <c r="U818" i="1"/>
  <c r="W818" i="1" s="1"/>
  <c r="I820" i="1"/>
  <c r="M819" i="1"/>
  <c r="J819" i="1"/>
  <c r="K819" i="1" s="1"/>
  <c r="N819" i="1"/>
  <c r="D817" i="1"/>
  <c r="F817" i="1" s="1"/>
  <c r="T1493" i="1"/>
  <c r="G817" i="1" l="1"/>
  <c r="L817" i="1"/>
  <c r="O817" i="1" s="1"/>
  <c r="P771" i="1"/>
  <c r="X771" i="1" s="1"/>
  <c r="B771" i="1" s="1"/>
  <c r="C772" i="1"/>
  <c r="A902" i="1"/>
  <c r="Q901" i="1"/>
  <c r="H901" i="1"/>
  <c r="AA901" i="1"/>
  <c r="Y900" i="1"/>
  <c r="R900" i="1"/>
  <c r="S900" i="1" s="1"/>
  <c r="I821" i="1"/>
  <c r="J820" i="1"/>
  <c r="K820" i="1" s="1"/>
  <c r="N820" i="1"/>
  <c r="M820" i="1"/>
  <c r="D818" i="1"/>
  <c r="F818" i="1" s="1"/>
  <c r="E819" i="1"/>
  <c r="U819" i="1"/>
  <c r="W819" i="1" s="1"/>
  <c r="T1494" i="1"/>
  <c r="E820" i="1" l="1"/>
  <c r="C773" i="1"/>
  <c r="P772" i="1"/>
  <c r="X772" i="1" s="1"/>
  <c r="B772" i="1" s="1"/>
  <c r="AA902" i="1"/>
  <c r="R901" i="1"/>
  <c r="S901" i="1" s="1"/>
  <c r="Y901" i="1"/>
  <c r="Q902" i="1"/>
  <c r="H902" i="1"/>
  <c r="A903" i="1"/>
  <c r="D819" i="1"/>
  <c r="F819" i="1" s="1"/>
  <c r="G818" i="1"/>
  <c r="J821" i="1"/>
  <c r="K821" i="1" s="1"/>
  <c r="I822" i="1"/>
  <c r="N821" i="1"/>
  <c r="M821" i="1"/>
  <c r="L818" i="1"/>
  <c r="O818" i="1" s="1"/>
  <c r="T1495" i="1"/>
  <c r="L819" i="1" l="1"/>
  <c r="O819" i="1" s="1"/>
  <c r="G819" i="1"/>
  <c r="C774" i="1"/>
  <c r="P773" i="1"/>
  <c r="X773" i="1" s="1"/>
  <c r="B773" i="1" s="1"/>
  <c r="H903" i="1"/>
  <c r="A904" i="1"/>
  <c r="Q903" i="1"/>
  <c r="R902" i="1"/>
  <c r="S902" i="1" s="1"/>
  <c r="AA903" i="1"/>
  <c r="Y902" i="1"/>
  <c r="U821" i="1"/>
  <c r="W821" i="1" s="1"/>
  <c r="E821" i="1"/>
  <c r="N822" i="1"/>
  <c r="M822" i="1"/>
  <c r="J822" i="1"/>
  <c r="K822" i="1" s="1"/>
  <c r="I823" i="1"/>
  <c r="D820" i="1"/>
  <c r="T1496" i="1"/>
  <c r="C775" i="1" l="1"/>
  <c r="P774" i="1"/>
  <c r="X774" i="1" s="1"/>
  <c r="B774" i="1" s="1"/>
  <c r="Y903" i="1"/>
  <c r="AA904" i="1"/>
  <c r="R903" i="1"/>
  <c r="S903" i="1" s="1"/>
  <c r="A905" i="1"/>
  <c r="Q904" i="1"/>
  <c r="H904" i="1"/>
  <c r="E822" i="1"/>
  <c r="U822" i="1"/>
  <c r="W822" i="1" s="1"/>
  <c r="F820" i="1"/>
  <c r="L820" i="1"/>
  <c r="O820" i="1" s="1"/>
  <c r="G820" i="1"/>
  <c r="D821" i="1"/>
  <c r="L821" i="1" s="1"/>
  <c r="O821" i="1" s="1"/>
  <c r="N823" i="1"/>
  <c r="M823" i="1"/>
  <c r="J823" i="1"/>
  <c r="K823" i="1" s="1"/>
  <c r="I824" i="1"/>
  <c r="T1497" i="1"/>
  <c r="G821" i="1" l="1"/>
  <c r="C776" i="1"/>
  <c r="P775" i="1"/>
  <c r="X775" i="1" s="1"/>
  <c r="B775" i="1" s="1"/>
  <c r="AA905" i="1"/>
  <c r="R904" i="1"/>
  <c r="S904" i="1" s="1"/>
  <c r="Y904" i="1"/>
  <c r="A906" i="1"/>
  <c r="H905" i="1"/>
  <c r="Q905" i="1"/>
  <c r="F821" i="1"/>
  <c r="U823" i="1"/>
  <c r="W823" i="1" s="1"/>
  <c r="E823" i="1"/>
  <c r="J824" i="1"/>
  <c r="K824" i="1" s="1"/>
  <c r="N824" i="1"/>
  <c r="I825" i="1"/>
  <c r="M824" i="1"/>
  <c r="D822" i="1"/>
  <c r="T1498" i="1"/>
  <c r="F822" i="1" l="1"/>
  <c r="C777" i="1"/>
  <c r="P776" i="1"/>
  <c r="X776" i="1" s="1"/>
  <c r="B776" i="1" s="1"/>
  <c r="AA906" i="1"/>
  <c r="Y905" i="1"/>
  <c r="R905" i="1"/>
  <c r="S905" i="1" s="1"/>
  <c r="A907" i="1"/>
  <c r="H906" i="1"/>
  <c r="Q906" i="1"/>
  <c r="G822" i="1"/>
  <c r="L822" i="1"/>
  <c r="O822" i="1" s="1"/>
  <c r="D823" i="1"/>
  <c r="U824" i="1"/>
  <c r="W824" i="1" s="1"/>
  <c r="E824" i="1"/>
  <c r="N825" i="1"/>
  <c r="M825" i="1"/>
  <c r="J825" i="1"/>
  <c r="K825" i="1" s="1"/>
  <c r="I826" i="1"/>
  <c r="T1499" i="1"/>
  <c r="F823" i="1" l="1"/>
  <c r="G823" i="1"/>
  <c r="L823" i="1"/>
  <c r="O823" i="1" s="1"/>
  <c r="C778" i="1"/>
  <c r="P777" i="1"/>
  <c r="X777" i="1" s="1"/>
  <c r="B777" i="1" s="1"/>
  <c r="AA907" i="1"/>
  <c r="Y906" i="1"/>
  <c r="R906" i="1"/>
  <c r="S906" i="1" s="1"/>
  <c r="Q907" i="1"/>
  <c r="H907" i="1"/>
  <c r="A908" i="1"/>
  <c r="E825" i="1"/>
  <c r="U825" i="1"/>
  <c r="W825" i="1" s="1"/>
  <c r="D824" i="1"/>
  <c r="M826" i="1"/>
  <c r="N826" i="1"/>
  <c r="J826" i="1"/>
  <c r="K826" i="1" s="1"/>
  <c r="I827" i="1"/>
  <c r="T1500" i="1"/>
  <c r="F824" i="1" l="1"/>
  <c r="G824" i="1"/>
  <c r="L824" i="1"/>
  <c r="O824" i="1" s="1"/>
  <c r="C779" i="1"/>
  <c r="P778" i="1"/>
  <c r="X778" i="1" s="1"/>
  <c r="B778" i="1" s="1"/>
  <c r="A909" i="1"/>
  <c r="Q908" i="1"/>
  <c r="H908" i="1"/>
  <c r="Y907" i="1"/>
  <c r="AA908" i="1"/>
  <c r="R907" i="1"/>
  <c r="S907" i="1" s="1"/>
  <c r="N827" i="1"/>
  <c r="M827" i="1"/>
  <c r="J827" i="1"/>
  <c r="K827" i="1" s="1"/>
  <c r="I828" i="1"/>
  <c r="E826" i="1"/>
  <c r="U826" i="1"/>
  <c r="W826" i="1" s="1"/>
  <c r="D825" i="1"/>
  <c r="T1501" i="1"/>
  <c r="F825" i="1" l="1"/>
  <c r="C780" i="1"/>
  <c r="P779" i="1"/>
  <c r="X779" i="1" s="1"/>
  <c r="B779" i="1" s="1"/>
  <c r="AA909" i="1"/>
  <c r="R908" i="1"/>
  <c r="S908" i="1" s="1"/>
  <c r="Y908" i="1"/>
  <c r="A910" i="1"/>
  <c r="H909" i="1"/>
  <c r="Q909" i="1"/>
  <c r="U827" i="1"/>
  <c r="W827" i="1" s="1"/>
  <c r="E827" i="1"/>
  <c r="L825" i="1"/>
  <c r="O825" i="1" s="1"/>
  <c r="D826" i="1"/>
  <c r="F826" i="1" s="1"/>
  <c r="G825" i="1"/>
  <c r="M828" i="1"/>
  <c r="I829" i="1"/>
  <c r="J828" i="1"/>
  <c r="K828" i="1" s="1"/>
  <c r="N828" i="1"/>
  <c r="T1502" i="1"/>
  <c r="L826" i="1" l="1"/>
  <c r="O826" i="1" s="1"/>
  <c r="C781" i="1"/>
  <c r="P780" i="1"/>
  <c r="X780" i="1" s="1"/>
  <c r="B780" i="1" s="1"/>
  <c r="AA910" i="1"/>
  <c r="Y909" i="1"/>
  <c r="R909" i="1"/>
  <c r="S909" i="1" s="1"/>
  <c r="Q910" i="1"/>
  <c r="A911" i="1"/>
  <c r="H910" i="1"/>
  <c r="G826" i="1"/>
  <c r="E828" i="1"/>
  <c r="U828" i="1"/>
  <c r="W828" i="1" s="1"/>
  <c r="D827" i="1"/>
  <c r="F827" i="1" s="1"/>
  <c r="J829" i="1"/>
  <c r="K829" i="1" s="1"/>
  <c r="I830" i="1"/>
  <c r="N829" i="1"/>
  <c r="M829" i="1"/>
  <c r="T1503" i="1"/>
  <c r="L827" i="1" l="1"/>
  <c r="O827" i="1" s="1"/>
  <c r="G827" i="1"/>
  <c r="C782" i="1"/>
  <c r="P781" i="1"/>
  <c r="X781" i="1" s="1"/>
  <c r="B781" i="1" s="1"/>
  <c r="Y910" i="1"/>
  <c r="AA911" i="1"/>
  <c r="R910" i="1"/>
  <c r="S910" i="1" s="1"/>
  <c r="A912" i="1"/>
  <c r="Q911" i="1"/>
  <c r="H911" i="1"/>
  <c r="U829" i="1"/>
  <c r="W829" i="1" s="1"/>
  <c r="E829" i="1"/>
  <c r="J830" i="1"/>
  <c r="K830" i="1" s="1"/>
  <c r="N830" i="1"/>
  <c r="I831" i="1"/>
  <c r="M830" i="1"/>
  <c r="D828" i="1"/>
  <c r="F828" i="1" s="1"/>
  <c r="T1504" i="1"/>
  <c r="C783" i="1" l="1"/>
  <c r="P782" i="1"/>
  <c r="X782" i="1" s="1"/>
  <c r="B782" i="1" s="1"/>
  <c r="A913" i="1"/>
  <c r="Q912" i="1"/>
  <c r="H912" i="1"/>
  <c r="AA912" i="1"/>
  <c r="U912" i="1"/>
  <c r="W912" i="1" s="1"/>
  <c r="R911" i="1"/>
  <c r="E830" i="1"/>
  <c r="U830" i="1"/>
  <c r="W830" i="1" s="1"/>
  <c r="J831" i="1"/>
  <c r="K831" i="1" s="1"/>
  <c r="N831" i="1"/>
  <c r="I832" i="1"/>
  <c r="M831" i="1"/>
  <c r="L828" i="1"/>
  <c r="O828" i="1" s="1"/>
  <c r="D829" i="1"/>
  <c r="F829" i="1" s="1"/>
  <c r="G828" i="1"/>
  <c r="T1505" i="1"/>
  <c r="G829" i="1" l="1"/>
  <c r="C784" i="1"/>
  <c r="P783" i="1"/>
  <c r="X783" i="1" s="1"/>
  <c r="B783" i="1" s="1"/>
  <c r="AA913" i="1"/>
  <c r="R912" i="1"/>
  <c r="S912" i="1" s="1"/>
  <c r="Y912" i="1"/>
  <c r="L829" i="1"/>
  <c r="O829" i="1" s="1"/>
  <c r="A914" i="1"/>
  <c r="Q913" i="1"/>
  <c r="H913" i="1"/>
  <c r="N832" i="1"/>
  <c r="I833" i="1"/>
  <c r="M832" i="1"/>
  <c r="J832" i="1"/>
  <c r="K832" i="1" s="1"/>
  <c r="E831" i="1"/>
  <c r="U831" i="1"/>
  <c r="W831" i="1" s="1"/>
  <c r="D830" i="1"/>
  <c r="F830" i="1" s="1"/>
  <c r="T1506" i="1"/>
  <c r="C785" i="1" l="1"/>
  <c r="P784" i="1"/>
  <c r="X784" i="1" s="1"/>
  <c r="B784" i="1" s="1"/>
  <c r="AA914" i="1"/>
  <c r="R913" i="1"/>
  <c r="S913" i="1" s="1"/>
  <c r="Y913" i="1"/>
  <c r="Q914" i="1"/>
  <c r="A915" i="1"/>
  <c r="H914" i="1"/>
  <c r="N833" i="1"/>
  <c r="I834" i="1"/>
  <c r="J833" i="1"/>
  <c r="K833" i="1" s="1"/>
  <c r="M833" i="1"/>
  <c r="D831" i="1"/>
  <c r="F831" i="1" s="1"/>
  <c r="G830" i="1"/>
  <c r="E832" i="1"/>
  <c r="U832" i="1"/>
  <c r="W832" i="1" s="1"/>
  <c r="L830" i="1"/>
  <c r="O830" i="1" s="1"/>
  <c r="T1507" i="1"/>
  <c r="G831" i="1" l="1"/>
  <c r="L831" i="1"/>
  <c r="O831" i="1" s="1"/>
  <c r="C786" i="1"/>
  <c r="P785" i="1"/>
  <c r="X785" i="1" s="1"/>
  <c r="B785" i="1" s="1"/>
  <c r="H915" i="1"/>
  <c r="A916" i="1"/>
  <c r="Q915" i="1"/>
  <c r="AA915" i="1"/>
  <c r="R914" i="1"/>
  <c r="S914" i="1" s="1"/>
  <c r="Y914" i="1"/>
  <c r="E833" i="1"/>
  <c r="U833" i="1"/>
  <c r="W833" i="1" s="1"/>
  <c r="J834" i="1"/>
  <c r="K834" i="1" s="1"/>
  <c r="I835" i="1"/>
  <c r="N834" i="1"/>
  <c r="M834" i="1"/>
  <c r="D832" i="1"/>
  <c r="F832" i="1" s="1"/>
  <c r="T1508" i="1"/>
  <c r="C787" i="1" l="1"/>
  <c r="P786" i="1"/>
  <c r="X786" i="1" s="1"/>
  <c r="B786" i="1" s="1"/>
  <c r="AA916" i="1"/>
  <c r="R915" i="1"/>
  <c r="S915" i="1" s="1"/>
  <c r="Y915" i="1"/>
  <c r="A917" i="1"/>
  <c r="Q916" i="1"/>
  <c r="H916" i="1"/>
  <c r="J835" i="1"/>
  <c r="K835" i="1" s="1"/>
  <c r="N835" i="1"/>
  <c r="M835" i="1"/>
  <c r="I836" i="1"/>
  <c r="U834" i="1"/>
  <c r="W834" i="1" s="1"/>
  <c r="E834" i="1"/>
  <c r="L832" i="1"/>
  <c r="O832" i="1" s="1"/>
  <c r="G832" i="1"/>
  <c r="D833" i="1"/>
  <c r="F833" i="1" s="1"/>
  <c r="T1509" i="1"/>
  <c r="C788" i="1" l="1"/>
  <c r="P787" i="1"/>
  <c r="X787" i="1" s="1"/>
  <c r="B787" i="1" s="1"/>
  <c r="Y916" i="1"/>
  <c r="AA917" i="1"/>
  <c r="R916" i="1"/>
  <c r="S916" i="1" s="1"/>
  <c r="H917" i="1"/>
  <c r="Q917" i="1"/>
  <c r="A918" i="1"/>
  <c r="I837" i="1"/>
  <c r="J836" i="1"/>
  <c r="K836" i="1" s="1"/>
  <c r="D834" i="1"/>
  <c r="F834" i="1" s="1"/>
  <c r="L833" i="1"/>
  <c r="O833" i="1" s="1"/>
  <c r="G833" i="1"/>
  <c r="U835" i="1"/>
  <c r="W835" i="1" s="1"/>
  <c r="E835" i="1"/>
  <c r="T1510" i="1"/>
  <c r="L834" i="1" l="1"/>
  <c r="O834" i="1" s="1"/>
  <c r="G834" i="1"/>
  <c r="C789" i="1"/>
  <c r="P788" i="1"/>
  <c r="X788" i="1" s="1"/>
  <c r="B788" i="1" s="1"/>
  <c r="Q918" i="1"/>
  <c r="A919" i="1"/>
  <c r="H918" i="1"/>
  <c r="AA918" i="1"/>
  <c r="R917" i="1"/>
  <c r="S917" i="1" s="1"/>
  <c r="Y917" i="1"/>
  <c r="D835" i="1"/>
  <c r="F835" i="1" s="1"/>
  <c r="U836" i="1"/>
  <c r="W836" i="1" s="1"/>
  <c r="E836" i="1"/>
  <c r="I838" i="1"/>
  <c r="J837" i="1"/>
  <c r="K837" i="1" s="1"/>
  <c r="T1511" i="1"/>
  <c r="P789" i="1" l="1"/>
  <c r="L835" i="1"/>
  <c r="O835" i="1" s="1"/>
  <c r="G835" i="1"/>
  <c r="Q919" i="1"/>
  <c r="H919" i="1"/>
  <c r="A920" i="1"/>
  <c r="Y918" i="1"/>
  <c r="AA919" i="1"/>
  <c r="R918" i="1"/>
  <c r="S918" i="1" s="1"/>
  <c r="U837" i="1"/>
  <c r="W837" i="1" s="1"/>
  <c r="E837" i="1"/>
  <c r="J838" i="1"/>
  <c r="K838" i="1" s="1"/>
  <c r="I839" i="1"/>
  <c r="D836" i="1"/>
  <c r="F836" i="1" s="1"/>
  <c r="T1512" i="1"/>
  <c r="L836" i="1" l="1"/>
  <c r="M836" i="1"/>
  <c r="N836" i="1" s="1"/>
  <c r="N837" i="1" s="1"/>
  <c r="N838" i="1" s="1"/>
  <c r="N839" i="1" s="1"/>
  <c r="X789" i="1"/>
  <c r="S789" i="1"/>
  <c r="A921" i="1"/>
  <c r="H920" i="1"/>
  <c r="Q920" i="1"/>
  <c r="Y919" i="1"/>
  <c r="AA920" i="1"/>
  <c r="R919" i="1"/>
  <c r="S919" i="1" s="1"/>
  <c r="E838" i="1"/>
  <c r="U838" i="1"/>
  <c r="W838" i="1" s="1"/>
  <c r="D837" i="1"/>
  <c r="F837" i="1" s="1"/>
  <c r="J839" i="1"/>
  <c r="K839" i="1" s="1"/>
  <c r="I840" i="1"/>
  <c r="G836" i="1"/>
  <c r="T1513" i="1"/>
  <c r="B789" i="1" l="1"/>
  <c r="L837" i="1"/>
  <c r="O837" i="1" s="1"/>
  <c r="G837" i="1"/>
  <c r="M837" i="1"/>
  <c r="M838" i="1" s="1"/>
  <c r="M839" i="1" s="1"/>
  <c r="M840" i="1" s="1"/>
  <c r="Y789" i="1"/>
  <c r="C790" i="1"/>
  <c r="N840" i="1"/>
  <c r="AA921" i="1"/>
  <c r="R920" i="1"/>
  <c r="S920" i="1" s="1"/>
  <c r="Y920" i="1"/>
  <c r="Q921" i="1"/>
  <c r="H921" i="1"/>
  <c r="A922" i="1"/>
  <c r="O836" i="1"/>
  <c r="J840" i="1"/>
  <c r="K840" i="1" s="1"/>
  <c r="I841" i="1"/>
  <c r="E839" i="1"/>
  <c r="U839" i="1"/>
  <c r="W839" i="1" s="1"/>
  <c r="D838" i="1"/>
  <c r="F838" i="1" s="1"/>
  <c r="T1514" i="1"/>
  <c r="C791" i="1" l="1"/>
  <c r="P790" i="1"/>
  <c r="X790" i="1" s="1"/>
  <c r="B790" i="1" s="1"/>
  <c r="G838" i="1"/>
  <c r="H922" i="1"/>
  <c r="Q922" i="1"/>
  <c r="A923" i="1"/>
  <c r="AA922" i="1"/>
  <c r="R921" i="1"/>
  <c r="S921" i="1" s="1"/>
  <c r="Y921" i="1"/>
  <c r="E840" i="1"/>
  <c r="U840" i="1"/>
  <c r="W840" i="1" s="1"/>
  <c r="D839" i="1"/>
  <c r="F839" i="1" s="1"/>
  <c r="I842" i="1"/>
  <c r="M841" i="1"/>
  <c r="J841" i="1"/>
  <c r="K841" i="1" s="1"/>
  <c r="L838" i="1"/>
  <c r="O838" i="1" s="1"/>
  <c r="N841" i="1"/>
  <c r="T1515" i="1"/>
  <c r="C792" i="1" l="1"/>
  <c r="P791" i="1"/>
  <c r="X791" i="1" s="1"/>
  <c r="B791" i="1" s="1"/>
  <c r="A924" i="1"/>
  <c r="H923" i="1"/>
  <c r="Q923" i="1"/>
  <c r="R922" i="1"/>
  <c r="S922" i="1" s="1"/>
  <c r="AA923" i="1"/>
  <c r="Y922" i="1"/>
  <c r="M842" i="1"/>
  <c r="J842" i="1"/>
  <c r="K842" i="1" s="1"/>
  <c r="N842" i="1"/>
  <c r="I843" i="1"/>
  <c r="L839" i="1"/>
  <c r="O839" i="1" s="1"/>
  <c r="G839" i="1"/>
  <c r="E841" i="1"/>
  <c r="U841" i="1"/>
  <c r="W841" i="1" s="1"/>
  <c r="D840" i="1"/>
  <c r="F840" i="1" s="1"/>
  <c r="L840" i="1"/>
  <c r="O840" i="1" s="1"/>
  <c r="T1516" i="1"/>
  <c r="G840" i="1" l="1"/>
  <c r="C793" i="1"/>
  <c r="P792" i="1"/>
  <c r="X792" i="1" s="1"/>
  <c r="B792" i="1" s="1"/>
  <c r="R923" i="1"/>
  <c r="S923" i="1" s="1"/>
  <c r="AA924" i="1"/>
  <c r="Y923" i="1"/>
  <c r="A925" i="1"/>
  <c r="H924" i="1"/>
  <c r="Q924" i="1"/>
  <c r="I844" i="1"/>
  <c r="N843" i="1"/>
  <c r="M843" i="1"/>
  <c r="J843" i="1"/>
  <c r="K843" i="1" s="1"/>
  <c r="D841" i="1"/>
  <c r="F841" i="1" s="1"/>
  <c r="E842" i="1"/>
  <c r="U842" i="1"/>
  <c r="W842" i="1" s="1"/>
  <c r="T1517" i="1"/>
  <c r="C794" i="1" l="1"/>
  <c r="P793" i="1"/>
  <c r="X793" i="1" s="1"/>
  <c r="B793" i="1" s="1"/>
  <c r="R924" i="1"/>
  <c r="S924" i="1" s="1"/>
  <c r="AA925" i="1"/>
  <c r="Y924" i="1"/>
  <c r="A926" i="1"/>
  <c r="Q925" i="1"/>
  <c r="H925" i="1"/>
  <c r="E843" i="1"/>
  <c r="U843" i="1"/>
  <c r="W843" i="1" s="1"/>
  <c r="G841" i="1"/>
  <c r="I845" i="1"/>
  <c r="M844" i="1"/>
  <c r="J844" i="1"/>
  <c r="K844" i="1" s="1"/>
  <c r="N844" i="1"/>
  <c r="L841" i="1"/>
  <c r="O841" i="1" s="1"/>
  <c r="D842" i="1"/>
  <c r="F842" i="1" s="1"/>
  <c r="T1518" i="1"/>
  <c r="P794" i="1" l="1"/>
  <c r="X794" i="1" s="1"/>
  <c r="B794" i="1" s="1"/>
  <c r="C795" i="1"/>
  <c r="L842" i="1"/>
  <c r="O842" i="1" s="1"/>
  <c r="R925" i="1"/>
  <c r="S925" i="1" s="1"/>
  <c r="AA926" i="1"/>
  <c r="Y925" i="1"/>
  <c r="H926" i="1"/>
  <c r="A927" i="1"/>
  <c r="Q926" i="1"/>
  <c r="G842" i="1"/>
  <c r="U844" i="1"/>
  <c r="W844" i="1" s="1"/>
  <c r="E844" i="1"/>
  <c r="J845" i="1"/>
  <c r="K845" i="1" s="1"/>
  <c r="I846" i="1"/>
  <c r="N845" i="1"/>
  <c r="M845" i="1"/>
  <c r="D843" i="1"/>
  <c r="F843" i="1" s="1"/>
  <c r="T1519" i="1"/>
  <c r="L843" i="1" l="1"/>
  <c r="O843" i="1" s="1"/>
  <c r="C796" i="1"/>
  <c r="P795" i="1"/>
  <c r="X795" i="1" s="1"/>
  <c r="B795" i="1" s="1"/>
  <c r="G843" i="1"/>
  <c r="Y926" i="1"/>
  <c r="R926" i="1"/>
  <c r="S926" i="1" s="1"/>
  <c r="AA927" i="1"/>
  <c r="H927" i="1"/>
  <c r="A928" i="1"/>
  <c r="Q927" i="1"/>
  <c r="E845" i="1"/>
  <c r="U845" i="1"/>
  <c r="W845" i="1" s="1"/>
  <c r="D844" i="1"/>
  <c r="F844" i="1" s="1"/>
  <c r="M846" i="1"/>
  <c r="I847" i="1"/>
  <c r="N846" i="1"/>
  <c r="J846" i="1"/>
  <c r="K846" i="1" s="1"/>
  <c r="T1520" i="1"/>
  <c r="G844" i="1" l="1"/>
  <c r="C797" i="1"/>
  <c r="P796" i="1"/>
  <c r="X796" i="1" s="1"/>
  <c r="B796" i="1" s="1"/>
  <c r="Y927" i="1"/>
  <c r="AA928" i="1"/>
  <c r="R927" i="1"/>
  <c r="S927" i="1" s="1"/>
  <c r="A929" i="1"/>
  <c r="Q928" i="1"/>
  <c r="H928" i="1"/>
  <c r="L844" i="1"/>
  <c r="O844" i="1" s="1"/>
  <c r="M847" i="1"/>
  <c r="J847" i="1"/>
  <c r="K847" i="1" s="1"/>
  <c r="I848" i="1"/>
  <c r="N847" i="1"/>
  <c r="E846" i="1"/>
  <c r="U846" i="1"/>
  <c r="W846" i="1" s="1"/>
  <c r="D845" i="1"/>
  <c r="F845" i="1" s="1"/>
  <c r="T1521" i="1"/>
  <c r="C798" i="1" l="1"/>
  <c r="P797" i="1"/>
  <c r="X797" i="1" s="1"/>
  <c r="B797" i="1" s="1"/>
  <c r="L845" i="1"/>
  <c r="O845" i="1" s="1"/>
  <c r="AA929" i="1"/>
  <c r="R928" i="1"/>
  <c r="S928" i="1" s="1"/>
  <c r="Y928" i="1"/>
  <c r="Q929" i="1"/>
  <c r="A930" i="1"/>
  <c r="H929" i="1"/>
  <c r="G845" i="1"/>
  <c r="D846" i="1"/>
  <c r="F846" i="1" s="1"/>
  <c r="E847" i="1"/>
  <c r="U847" i="1"/>
  <c r="W847" i="1" s="1"/>
  <c r="N848" i="1"/>
  <c r="J848" i="1"/>
  <c r="K848" i="1" s="1"/>
  <c r="I849" i="1"/>
  <c r="M848" i="1"/>
  <c r="T1522" i="1"/>
  <c r="C799" i="1" l="1"/>
  <c r="P798" i="1"/>
  <c r="X798" i="1" s="1"/>
  <c r="B798" i="1" s="1"/>
  <c r="H930" i="1"/>
  <c r="A931" i="1"/>
  <c r="Q930" i="1"/>
  <c r="AA930" i="1"/>
  <c r="Y929" i="1"/>
  <c r="R929" i="1"/>
  <c r="S929" i="1" s="1"/>
  <c r="E848" i="1"/>
  <c r="U848" i="1"/>
  <c r="W848" i="1" s="1"/>
  <c r="I850" i="1"/>
  <c r="N849" i="1"/>
  <c r="M849" i="1"/>
  <c r="J849" i="1"/>
  <c r="K849" i="1" s="1"/>
  <c r="D847" i="1"/>
  <c r="F847" i="1" s="1"/>
  <c r="G846" i="1"/>
  <c r="L846" i="1"/>
  <c r="O846" i="1" s="1"/>
  <c r="T1523" i="1"/>
  <c r="C800" i="1" l="1"/>
  <c r="P799" i="1"/>
  <c r="X799" i="1" s="1"/>
  <c r="B799" i="1" s="1"/>
  <c r="R930" i="1"/>
  <c r="S930" i="1" s="1"/>
  <c r="Y930" i="1"/>
  <c r="AA931" i="1"/>
  <c r="Q931" i="1"/>
  <c r="A932" i="1"/>
  <c r="H931" i="1"/>
  <c r="E849" i="1"/>
  <c r="U849" i="1"/>
  <c r="W849" i="1" s="1"/>
  <c r="N850" i="1"/>
  <c r="M850" i="1"/>
  <c r="I851" i="1"/>
  <c r="J850" i="1"/>
  <c r="K850" i="1" s="1"/>
  <c r="L847" i="1"/>
  <c r="O847" i="1" s="1"/>
  <c r="G847" i="1"/>
  <c r="D848" i="1"/>
  <c r="F848" i="1" s="1"/>
  <c r="T1524" i="1"/>
  <c r="L848" i="1" l="1"/>
  <c r="O848" i="1" s="1"/>
  <c r="G848" i="1"/>
  <c r="C801" i="1"/>
  <c r="P800" i="1"/>
  <c r="X800" i="1" s="1"/>
  <c r="B800" i="1" s="1"/>
  <c r="AA932" i="1"/>
  <c r="R931" i="1"/>
  <c r="S931" i="1" s="1"/>
  <c r="Y931" i="1"/>
  <c r="H932" i="1"/>
  <c r="A933" i="1"/>
  <c r="Q932" i="1"/>
  <c r="E850" i="1"/>
  <c r="U850" i="1"/>
  <c r="W850" i="1" s="1"/>
  <c r="I852" i="1"/>
  <c r="M851" i="1"/>
  <c r="J851" i="1"/>
  <c r="K851" i="1" s="1"/>
  <c r="N851" i="1"/>
  <c r="D849" i="1"/>
  <c r="F849" i="1" s="1"/>
  <c r="T1525" i="1"/>
  <c r="P801" i="1" l="1"/>
  <c r="X801" i="1" s="1"/>
  <c r="B801" i="1" s="1"/>
  <c r="C802" i="1"/>
  <c r="AA933" i="1"/>
  <c r="R932" i="1"/>
  <c r="S932" i="1" s="1"/>
  <c r="Y932" i="1"/>
  <c r="H933" i="1"/>
  <c r="A934" i="1"/>
  <c r="Q933" i="1"/>
  <c r="E851" i="1"/>
  <c r="U851" i="1"/>
  <c r="W851" i="1" s="1"/>
  <c r="L849" i="1"/>
  <c r="O849" i="1" s="1"/>
  <c r="G849" i="1"/>
  <c r="M852" i="1"/>
  <c r="I853" i="1"/>
  <c r="N852" i="1"/>
  <c r="J852" i="1"/>
  <c r="K852" i="1" s="1"/>
  <c r="D850" i="1"/>
  <c r="F850" i="1" s="1"/>
  <c r="T1526" i="1"/>
  <c r="L850" i="1" l="1"/>
  <c r="O850" i="1" s="1"/>
  <c r="G850" i="1"/>
  <c r="C803" i="1"/>
  <c r="P802" i="1"/>
  <c r="X802" i="1" s="1"/>
  <c r="B802" i="1" s="1"/>
  <c r="Q934" i="1"/>
  <c r="H934" i="1"/>
  <c r="A935" i="1"/>
  <c r="AA934" i="1"/>
  <c r="R933" i="1"/>
  <c r="S933" i="1" s="1"/>
  <c r="Y933" i="1"/>
  <c r="N853" i="1"/>
  <c r="J853" i="1"/>
  <c r="K853" i="1" s="1"/>
  <c r="M853" i="1"/>
  <c r="I854" i="1"/>
  <c r="E852" i="1"/>
  <c r="U852" i="1"/>
  <c r="W852" i="1" s="1"/>
  <c r="D851" i="1"/>
  <c r="F851" i="1" s="1"/>
  <c r="T1527" i="1"/>
  <c r="E853" i="1" l="1"/>
  <c r="C804" i="1"/>
  <c r="P803" i="1"/>
  <c r="X803" i="1" s="1"/>
  <c r="B803" i="1" s="1"/>
  <c r="H935" i="1"/>
  <c r="A936" i="1"/>
  <c r="Q935" i="1"/>
  <c r="Y934" i="1"/>
  <c r="AA935" i="1"/>
  <c r="R934" i="1"/>
  <c r="S934" i="1" s="1"/>
  <c r="D852" i="1"/>
  <c r="F852" i="1" s="1"/>
  <c r="M854" i="1"/>
  <c r="I855" i="1"/>
  <c r="N854" i="1"/>
  <c r="J854" i="1"/>
  <c r="K854" i="1" s="1"/>
  <c r="L851" i="1"/>
  <c r="O851" i="1" s="1"/>
  <c r="G851" i="1"/>
  <c r="T1528" i="1"/>
  <c r="G852" i="1" l="1"/>
  <c r="D853" i="1"/>
  <c r="F853" i="1" s="1"/>
  <c r="C805" i="1"/>
  <c r="P804" i="1"/>
  <c r="X804" i="1" s="1"/>
  <c r="B804" i="1" s="1"/>
  <c r="H936" i="1"/>
  <c r="A937" i="1"/>
  <c r="Q936" i="1"/>
  <c r="AA936" i="1"/>
  <c r="Y935" i="1"/>
  <c r="R935" i="1"/>
  <c r="S935" i="1" s="1"/>
  <c r="L852" i="1"/>
  <c r="O852" i="1" s="1"/>
  <c r="E854" i="1"/>
  <c r="U854" i="1"/>
  <c r="W854" i="1" s="1"/>
  <c r="N855" i="1"/>
  <c r="M855" i="1"/>
  <c r="J855" i="1"/>
  <c r="K855" i="1" s="1"/>
  <c r="I856" i="1"/>
  <c r="T1529" i="1"/>
  <c r="L853" i="1" l="1"/>
  <c r="O853" i="1" s="1"/>
  <c r="G853" i="1"/>
  <c r="C806" i="1"/>
  <c r="P805" i="1"/>
  <c r="X805" i="1" s="1"/>
  <c r="B805" i="1" s="1"/>
  <c r="AA937" i="1"/>
  <c r="R936" i="1"/>
  <c r="S936" i="1" s="1"/>
  <c r="Y936" i="1"/>
  <c r="A938" i="1"/>
  <c r="H937" i="1"/>
  <c r="Q937" i="1"/>
  <c r="D854" i="1"/>
  <c r="F854" i="1" s="1"/>
  <c r="M856" i="1"/>
  <c r="N856" i="1"/>
  <c r="J856" i="1"/>
  <c r="K856" i="1" s="1"/>
  <c r="I857" i="1"/>
  <c r="U855" i="1"/>
  <c r="W855" i="1" s="1"/>
  <c r="E855" i="1"/>
  <c r="T1530" i="1"/>
  <c r="L854" i="1" l="1"/>
  <c r="O854" i="1" s="1"/>
  <c r="G854" i="1"/>
  <c r="C807" i="1"/>
  <c r="P806" i="1"/>
  <c r="X806" i="1" s="1"/>
  <c r="B806" i="1" s="1"/>
  <c r="A939" i="1"/>
  <c r="Q938" i="1"/>
  <c r="H938" i="1"/>
  <c r="AA938" i="1"/>
  <c r="R937" i="1"/>
  <c r="S937" i="1" s="1"/>
  <c r="Y937" i="1"/>
  <c r="D855" i="1"/>
  <c r="F855" i="1" s="1"/>
  <c r="N857" i="1"/>
  <c r="M857" i="1"/>
  <c r="J857" i="1"/>
  <c r="K857" i="1" s="1"/>
  <c r="I858" i="1"/>
  <c r="E856" i="1"/>
  <c r="U856" i="1"/>
  <c r="W856" i="1" s="1"/>
  <c r="T1531" i="1"/>
  <c r="G855" i="1" l="1"/>
  <c r="L855" i="1"/>
  <c r="O855" i="1" s="1"/>
  <c r="C808" i="1"/>
  <c r="P807" i="1"/>
  <c r="X807" i="1" s="1"/>
  <c r="B807" i="1" s="1"/>
  <c r="AA939" i="1"/>
  <c r="R938" i="1"/>
  <c r="S938" i="1" s="1"/>
  <c r="Y938" i="1"/>
  <c r="A940" i="1"/>
  <c r="Q939" i="1"/>
  <c r="H939" i="1"/>
  <c r="D856" i="1"/>
  <c r="F856" i="1" s="1"/>
  <c r="N858" i="1"/>
  <c r="M858" i="1"/>
  <c r="J858" i="1"/>
  <c r="K858" i="1" s="1"/>
  <c r="I859" i="1"/>
  <c r="E857" i="1"/>
  <c r="U857" i="1"/>
  <c r="W857" i="1" s="1"/>
  <c r="T1532" i="1"/>
  <c r="C809" i="1" l="1"/>
  <c r="P808" i="1"/>
  <c r="X808" i="1" s="1"/>
  <c r="B808" i="1" s="1"/>
  <c r="G856" i="1"/>
  <c r="AA940" i="1"/>
  <c r="R939" i="1"/>
  <c r="S939" i="1" s="1"/>
  <c r="Y939" i="1"/>
  <c r="Q940" i="1"/>
  <c r="H940" i="1"/>
  <c r="A941" i="1"/>
  <c r="L856" i="1"/>
  <c r="O856" i="1" s="1"/>
  <c r="D857" i="1"/>
  <c r="F857" i="1" s="1"/>
  <c r="I860" i="1"/>
  <c r="N859" i="1"/>
  <c r="M859" i="1"/>
  <c r="J859" i="1"/>
  <c r="K859" i="1" s="1"/>
  <c r="E858" i="1"/>
  <c r="U858" i="1"/>
  <c r="W858" i="1" s="1"/>
  <c r="T1533" i="1"/>
  <c r="G857" i="1" l="1"/>
  <c r="L857" i="1"/>
  <c r="O857" i="1" s="1"/>
  <c r="C810" i="1"/>
  <c r="P809" i="1"/>
  <c r="X809" i="1" s="1"/>
  <c r="B809" i="1" s="1"/>
  <c r="A942" i="1"/>
  <c r="H941" i="1"/>
  <c r="Q941" i="1"/>
  <c r="AA941" i="1"/>
  <c r="Y940" i="1"/>
  <c r="R940" i="1"/>
  <c r="S940" i="1" s="1"/>
  <c r="D858" i="1"/>
  <c r="F858" i="1" s="1"/>
  <c r="U859" i="1"/>
  <c r="W859" i="1" s="1"/>
  <c r="E859" i="1"/>
  <c r="J860" i="1"/>
  <c r="K860" i="1" s="1"/>
  <c r="N860" i="1"/>
  <c r="M860" i="1"/>
  <c r="I861" i="1"/>
  <c r="T1534" i="1"/>
  <c r="G858" i="1" l="1"/>
  <c r="C811" i="1"/>
  <c r="P810" i="1"/>
  <c r="X810" i="1" s="1"/>
  <c r="B810" i="1" s="1"/>
  <c r="AA942" i="1"/>
  <c r="R941" i="1"/>
  <c r="S941" i="1" s="1"/>
  <c r="Y941" i="1"/>
  <c r="Q942" i="1"/>
  <c r="H942" i="1"/>
  <c r="A943" i="1"/>
  <c r="D859" i="1"/>
  <c r="F859" i="1" s="1"/>
  <c r="E860" i="1"/>
  <c r="U860" i="1"/>
  <c r="W860" i="1" s="1"/>
  <c r="J861" i="1"/>
  <c r="K861" i="1" s="1"/>
  <c r="M861" i="1"/>
  <c r="N861" i="1"/>
  <c r="I862" i="1"/>
  <c r="L858" i="1"/>
  <c r="O858" i="1" s="1"/>
  <c r="T1535" i="1"/>
  <c r="L859" i="1" l="1"/>
  <c r="O859" i="1" s="1"/>
  <c r="G859" i="1"/>
  <c r="C812" i="1"/>
  <c r="P811" i="1"/>
  <c r="X811" i="1" s="1"/>
  <c r="B811" i="1" s="1"/>
  <c r="H943" i="1"/>
  <c r="A944" i="1"/>
  <c r="Q943" i="1"/>
  <c r="Y942" i="1"/>
  <c r="R942" i="1"/>
  <c r="S942" i="1" s="1"/>
  <c r="AA943" i="1"/>
  <c r="U861" i="1"/>
  <c r="W861" i="1" s="1"/>
  <c r="E861" i="1"/>
  <c r="D860" i="1"/>
  <c r="F860" i="1" s="1"/>
  <c r="J862" i="1"/>
  <c r="K862" i="1" s="1"/>
  <c r="I863" i="1"/>
  <c r="N862" i="1"/>
  <c r="M862" i="1"/>
  <c r="T1536" i="1"/>
  <c r="G860" i="1" l="1"/>
  <c r="C813" i="1"/>
  <c r="P812" i="1"/>
  <c r="X812" i="1" s="1"/>
  <c r="B812" i="1" s="1"/>
  <c r="L860" i="1"/>
  <c r="O860" i="1" s="1"/>
  <c r="Y943" i="1"/>
  <c r="AA944" i="1"/>
  <c r="R943" i="1"/>
  <c r="S943" i="1" s="1"/>
  <c r="A945" i="1"/>
  <c r="Q944" i="1"/>
  <c r="H944" i="1"/>
  <c r="N863" i="1"/>
  <c r="J863" i="1"/>
  <c r="K863" i="1" s="1"/>
  <c r="M863" i="1"/>
  <c r="I864" i="1"/>
  <c r="U862" i="1"/>
  <c r="W862" i="1" s="1"/>
  <c r="E862" i="1"/>
  <c r="D861" i="1"/>
  <c r="F861" i="1" s="1"/>
  <c r="T1537" i="1"/>
  <c r="G861" i="1" l="1"/>
  <c r="C814" i="1"/>
  <c r="P813" i="1"/>
  <c r="X813" i="1" s="1"/>
  <c r="B813" i="1" s="1"/>
  <c r="U945" i="1"/>
  <c r="W945" i="1" s="1"/>
  <c r="AA945" i="1"/>
  <c r="R944" i="1"/>
  <c r="A946" i="1"/>
  <c r="H945" i="1"/>
  <c r="Q945" i="1"/>
  <c r="N864" i="1"/>
  <c r="I865" i="1"/>
  <c r="M864" i="1"/>
  <c r="J864" i="1"/>
  <c r="K864" i="1" s="1"/>
  <c r="U863" i="1"/>
  <c r="W863" i="1" s="1"/>
  <c r="E863" i="1"/>
  <c r="D862" i="1"/>
  <c r="F862" i="1" s="1"/>
  <c r="L861" i="1"/>
  <c r="O861" i="1" s="1"/>
  <c r="T1538" i="1"/>
  <c r="C815" i="1" l="1"/>
  <c r="P814" i="1"/>
  <c r="X814" i="1" s="1"/>
  <c r="B814" i="1" s="1"/>
  <c r="AA946" i="1"/>
  <c r="R945" i="1"/>
  <c r="S945" i="1" s="1"/>
  <c r="Y945" i="1"/>
  <c r="A947" i="1"/>
  <c r="H946" i="1"/>
  <c r="Q946" i="1"/>
  <c r="E864" i="1"/>
  <c r="U864" i="1"/>
  <c r="W864" i="1" s="1"/>
  <c r="D863" i="1"/>
  <c r="F863" i="1" s="1"/>
  <c r="G862" i="1"/>
  <c r="J865" i="1"/>
  <c r="K865" i="1" s="1"/>
  <c r="N865" i="1"/>
  <c r="I866" i="1"/>
  <c r="M865" i="1"/>
  <c r="L862" i="1"/>
  <c r="O862" i="1" s="1"/>
  <c r="T1539" i="1"/>
  <c r="L863" i="1" l="1"/>
  <c r="O863" i="1" s="1"/>
  <c r="G863" i="1"/>
  <c r="P815" i="1"/>
  <c r="X815" i="1" s="1"/>
  <c r="B815" i="1" s="1"/>
  <c r="C816" i="1"/>
  <c r="AA947" i="1"/>
  <c r="R946" i="1"/>
  <c r="S946" i="1" s="1"/>
  <c r="Y946" i="1"/>
  <c r="A948" i="1"/>
  <c r="Q947" i="1"/>
  <c r="H947" i="1"/>
  <c r="U865" i="1"/>
  <c r="W865" i="1" s="1"/>
  <c r="E865" i="1"/>
  <c r="J866" i="1"/>
  <c r="K866" i="1" s="1"/>
  <c r="N866" i="1"/>
  <c r="I867" i="1"/>
  <c r="M866" i="1"/>
  <c r="D864" i="1"/>
  <c r="F864" i="1" s="1"/>
  <c r="T1540" i="1"/>
  <c r="L864" i="1" l="1"/>
  <c r="O864" i="1" s="1"/>
  <c r="C817" i="1"/>
  <c r="P816" i="1"/>
  <c r="X816" i="1" s="1"/>
  <c r="B816" i="1" s="1"/>
  <c r="Y947" i="1"/>
  <c r="AA948" i="1"/>
  <c r="R947" i="1"/>
  <c r="S947" i="1" s="1"/>
  <c r="Q948" i="1"/>
  <c r="A949" i="1"/>
  <c r="H948" i="1"/>
  <c r="G864" i="1"/>
  <c r="D865" i="1"/>
  <c r="F865" i="1" s="1"/>
  <c r="E866" i="1"/>
  <c r="U866" i="1"/>
  <c r="W866" i="1" s="1"/>
  <c r="J867" i="1"/>
  <c r="K867" i="1" s="1"/>
  <c r="I868" i="1"/>
  <c r="T1541" i="1"/>
  <c r="L865" i="1" l="1"/>
  <c r="O865" i="1" s="1"/>
  <c r="C818" i="1"/>
  <c r="P817" i="1"/>
  <c r="X817" i="1" s="1"/>
  <c r="B817" i="1" s="1"/>
  <c r="A950" i="1"/>
  <c r="Q949" i="1"/>
  <c r="H949" i="1"/>
  <c r="AA949" i="1"/>
  <c r="Y948" i="1"/>
  <c r="R948" i="1"/>
  <c r="S948" i="1" s="1"/>
  <c r="D866" i="1"/>
  <c r="F866" i="1" s="1"/>
  <c r="I869" i="1"/>
  <c r="J868" i="1"/>
  <c r="K868" i="1" s="1"/>
  <c r="E867" i="1"/>
  <c r="U867" i="1"/>
  <c r="W867" i="1" s="1"/>
  <c r="G865" i="1"/>
  <c r="T1542" i="1"/>
  <c r="L866" i="1" l="1"/>
  <c r="M867" i="1" s="1"/>
  <c r="G866" i="1"/>
  <c r="C819" i="1"/>
  <c r="P818" i="1"/>
  <c r="X818" i="1" s="1"/>
  <c r="B818" i="1" s="1"/>
  <c r="AA950" i="1"/>
  <c r="Y949" i="1"/>
  <c r="R949" i="1"/>
  <c r="S949" i="1" s="1"/>
  <c r="Q950" i="1"/>
  <c r="H950" i="1"/>
  <c r="A951" i="1"/>
  <c r="D867" i="1"/>
  <c r="F867" i="1" s="1"/>
  <c r="J869" i="1"/>
  <c r="K869" i="1" s="1"/>
  <c r="I870" i="1"/>
  <c r="E868" i="1"/>
  <c r="U868" i="1"/>
  <c r="W868" i="1" s="1"/>
  <c r="T1543" i="1"/>
  <c r="O866" i="1" l="1"/>
  <c r="G867" i="1"/>
  <c r="L867" i="1"/>
  <c r="P819" i="1"/>
  <c r="H951" i="1"/>
  <c r="A952" i="1"/>
  <c r="Q951" i="1"/>
  <c r="Y950" i="1"/>
  <c r="AA951" i="1"/>
  <c r="R950" i="1"/>
  <c r="S950" i="1" s="1"/>
  <c r="N867" i="1"/>
  <c r="N868" i="1" s="1"/>
  <c r="N869" i="1" s="1"/>
  <c r="N870" i="1" s="1"/>
  <c r="M868" i="1"/>
  <c r="M869" i="1" s="1"/>
  <c r="M870" i="1" s="1"/>
  <c r="I871" i="1"/>
  <c r="J870" i="1"/>
  <c r="K870" i="1" s="1"/>
  <c r="D868" i="1"/>
  <c r="F868" i="1" s="1"/>
  <c r="U869" i="1"/>
  <c r="W869" i="1" s="1"/>
  <c r="E869" i="1"/>
  <c r="T1544" i="1"/>
  <c r="O867" i="1" l="1"/>
  <c r="X819" i="1"/>
  <c r="S819" i="1"/>
  <c r="L868" i="1"/>
  <c r="O868" i="1" s="1"/>
  <c r="G868" i="1"/>
  <c r="Q952" i="1"/>
  <c r="A953" i="1"/>
  <c r="H952" i="1"/>
  <c r="R951" i="1"/>
  <c r="S951" i="1" s="1"/>
  <c r="Y951" i="1"/>
  <c r="AA952" i="1"/>
  <c r="E870" i="1"/>
  <c r="U870" i="1"/>
  <c r="W870" i="1" s="1"/>
  <c r="I872" i="1"/>
  <c r="N871" i="1"/>
  <c r="M871" i="1"/>
  <c r="J871" i="1"/>
  <c r="K871" i="1" s="1"/>
  <c r="D869" i="1"/>
  <c r="F869" i="1" s="1"/>
  <c r="T1545" i="1"/>
  <c r="B819" i="1" l="1"/>
  <c r="L869" i="1"/>
  <c r="O869" i="1" s="1"/>
  <c r="Y819" i="1"/>
  <c r="C820" i="1"/>
  <c r="G869" i="1"/>
  <c r="A954" i="1"/>
  <c r="Q953" i="1"/>
  <c r="H953" i="1"/>
  <c r="AA953" i="1"/>
  <c r="Y952" i="1"/>
  <c r="R952" i="1"/>
  <c r="S952" i="1" s="1"/>
  <c r="E871" i="1"/>
  <c r="U871" i="1"/>
  <c r="W871" i="1" s="1"/>
  <c r="D870" i="1"/>
  <c r="F870" i="1" s="1"/>
  <c r="N872" i="1"/>
  <c r="M872" i="1"/>
  <c r="J872" i="1"/>
  <c r="K872" i="1" s="1"/>
  <c r="I873" i="1"/>
  <c r="T1546" i="1"/>
  <c r="C821" i="1" l="1"/>
  <c r="P820" i="1"/>
  <c r="X820" i="1" s="1"/>
  <c r="B820" i="1" s="1"/>
  <c r="L870" i="1"/>
  <c r="O870" i="1" s="1"/>
  <c r="G870" i="1"/>
  <c r="AA954" i="1"/>
  <c r="Y953" i="1"/>
  <c r="R953" i="1"/>
  <c r="S953" i="1" s="1"/>
  <c r="A955" i="1"/>
  <c r="Q954" i="1"/>
  <c r="H954" i="1"/>
  <c r="N873" i="1"/>
  <c r="J873" i="1"/>
  <c r="K873" i="1" s="1"/>
  <c r="I874" i="1"/>
  <c r="M873" i="1"/>
  <c r="E872" i="1"/>
  <c r="U872" i="1"/>
  <c r="W872" i="1" s="1"/>
  <c r="D871" i="1"/>
  <c r="F871" i="1" s="1"/>
  <c r="T1547" i="1"/>
  <c r="P821" i="1" l="1"/>
  <c r="X821" i="1" s="1"/>
  <c r="B821" i="1" s="1"/>
  <c r="C822" i="1"/>
  <c r="Y954" i="1"/>
  <c r="R954" i="1"/>
  <c r="S954" i="1" s="1"/>
  <c r="AA955" i="1"/>
  <c r="H955" i="1"/>
  <c r="A956" i="1"/>
  <c r="Q955" i="1"/>
  <c r="E873" i="1"/>
  <c r="U873" i="1"/>
  <c r="W873" i="1" s="1"/>
  <c r="D872" i="1"/>
  <c r="F872" i="1" s="1"/>
  <c r="L871" i="1"/>
  <c r="O871" i="1" s="1"/>
  <c r="M874" i="1"/>
  <c r="N874" i="1"/>
  <c r="I875" i="1"/>
  <c r="J874" i="1"/>
  <c r="K874" i="1" s="1"/>
  <c r="G871" i="1"/>
  <c r="T1548" i="1"/>
  <c r="L872" i="1" l="1"/>
  <c r="O872" i="1" s="1"/>
  <c r="C823" i="1"/>
  <c r="P822" i="1"/>
  <c r="X822" i="1" s="1"/>
  <c r="B822" i="1" s="1"/>
  <c r="AA956" i="1"/>
  <c r="R955" i="1"/>
  <c r="S955" i="1" s="1"/>
  <c r="Y955" i="1"/>
  <c r="A957" i="1"/>
  <c r="Q956" i="1"/>
  <c r="H956" i="1"/>
  <c r="G872" i="1"/>
  <c r="E874" i="1"/>
  <c r="U874" i="1"/>
  <c r="W874" i="1" s="1"/>
  <c r="J875" i="1"/>
  <c r="K875" i="1" s="1"/>
  <c r="N875" i="1"/>
  <c r="I876" i="1"/>
  <c r="M875" i="1"/>
  <c r="D873" i="1"/>
  <c r="F873" i="1" s="1"/>
  <c r="T1549" i="1"/>
  <c r="C824" i="1" l="1"/>
  <c r="P823" i="1"/>
  <c r="X823" i="1" s="1"/>
  <c r="B823" i="1" s="1"/>
  <c r="AA957" i="1"/>
  <c r="R956" i="1"/>
  <c r="S956" i="1" s="1"/>
  <c r="Y956" i="1"/>
  <c r="A958" i="1"/>
  <c r="Q957" i="1"/>
  <c r="H957" i="1"/>
  <c r="L873" i="1"/>
  <c r="O873" i="1" s="1"/>
  <c r="G873" i="1"/>
  <c r="J876" i="1"/>
  <c r="K876" i="1" s="1"/>
  <c r="N876" i="1"/>
  <c r="M876" i="1"/>
  <c r="I877" i="1"/>
  <c r="E875" i="1"/>
  <c r="U875" i="1"/>
  <c r="W875" i="1" s="1"/>
  <c r="D874" i="1"/>
  <c r="F874" i="1" s="1"/>
  <c r="T1550" i="1"/>
  <c r="G874" i="1" l="1"/>
  <c r="C825" i="1"/>
  <c r="P824" i="1"/>
  <c r="X824" i="1" s="1"/>
  <c r="B824" i="1" s="1"/>
  <c r="AA958" i="1"/>
  <c r="Y957" i="1"/>
  <c r="R957" i="1"/>
  <c r="S957" i="1" s="1"/>
  <c r="Q958" i="1"/>
  <c r="H958" i="1"/>
  <c r="A959" i="1"/>
  <c r="D875" i="1"/>
  <c r="F875" i="1" s="1"/>
  <c r="J877" i="1"/>
  <c r="K877" i="1" s="1"/>
  <c r="N877" i="1"/>
  <c r="M877" i="1"/>
  <c r="I878" i="1"/>
  <c r="L874" i="1"/>
  <c r="O874" i="1" s="1"/>
  <c r="E876" i="1"/>
  <c r="U876" i="1"/>
  <c r="W876" i="1" s="1"/>
  <c r="T1551" i="1"/>
  <c r="L875" i="1" l="1"/>
  <c r="O875" i="1" s="1"/>
  <c r="G875" i="1"/>
  <c r="P825" i="1"/>
  <c r="X825" i="1" s="1"/>
  <c r="B825" i="1" s="1"/>
  <c r="C826" i="1"/>
  <c r="H959" i="1"/>
  <c r="A960" i="1"/>
  <c r="Q959" i="1"/>
  <c r="Y958" i="1"/>
  <c r="AA959" i="1"/>
  <c r="R958" i="1"/>
  <c r="S958" i="1" s="1"/>
  <c r="M878" i="1"/>
  <c r="J878" i="1"/>
  <c r="K878" i="1" s="1"/>
  <c r="I879" i="1"/>
  <c r="N878" i="1"/>
  <c r="E877" i="1"/>
  <c r="U877" i="1"/>
  <c r="W877" i="1" s="1"/>
  <c r="D876" i="1"/>
  <c r="F876" i="1" s="1"/>
  <c r="T1552" i="1"/>
  <c r="C827" i="1" l="1"/>
  <c r="P826" i="1"/>
  <c r="X826" i="1" s="1"/>
  <c r="B826" i="1" s="1"/>
  <c r="A961" i="1"/>
  <c r="Q960" i="1"/>
  <c r="H960" i="1"/>
  <c r="G876" i="1"/>
  <c r="R959" i="1"/>
  <c r="S959" i="1" s="1"/>
  <c r="AA960" i="1"/>
  <c r="Y959" i="1"/>
  <c r="L876" i="1"/>
  <c r="O876" i="1" s="1"/>
  <c r="U878" i="1"/>
  <c r="W878" i="1" s="1"/>
  <c r="E878" i="1"/>
  <c r="D877" i="1"/>
  <c r="F877" i="1" s="1"/>
  <c r="N879" i="1"/>
  <c r="M879" i="1"/>
  <c r="I880" i="1"/>
  <c r="J879" i="1"/>
  <c r="K879" i="1" s="1"/>
  <c r="T1553" i="1"/>
  <c r="L877" i="1" l="1"/>
  <c r="O877" i="1" s="1"/>
  <c r="C828" i="1"/>
  <c r="P827" i="1"/>
  <c r="X827" i="1" s="1"/>
  <c r="B827" i="1" s="1"/>
  <c r="Y960" i="1"/>
  <c r="R960" i="1"/>
  <c r="S960" i="1" s="1"/>
  <c r="AA961" i="1"/>
  <c r="Q961" i="1"/>
  <c r="H961" i="1"/>
  <c r="A962" i="1"/>
  <c r="G877" i="1"/>
  <c r="N880" i="1"/>
  <c r="J880" i="1"/>
  <c r="K880" i="1" s="1"/>
  <c r="M880" i="1"/>
  <c r="I881" i="1"/>
  <c r="D878" i="1"/>
  <c r="F878" i="1" s="1"/>
  <c r="E879" i="1"/>
  <c r="U879" i="1"/>
  <c r="W879" i="1" s="1"/>
  <c r="T1554" i="1"/>
  <c r="C829" i="1" l="1"/>
  <c r="P828" i="1"/>
  <c r="X828" i="1" s="1"/>
  <c r="B828" i="1" s="1"/>
  <c r="G878" i="1"/>
  <c r="Q962" i="1"/>
  <c r="H962" i="1"/>
  <c r="A963" i="1"/>
  <c r="AA962" i="1"/>
  <c r="R961" i="1"/>
  <c r="S961" i="1" s="1"/>
  <c r="Y961" i="1"/>
  <c r="J881" i="1"/>
  <c r="K881" i="1" s="1"/>
  <c r="N881" i="1"/>
  <c r="M881" i="1"/>
  <c r="I882" i="1"/>
  <c r="E880" i="1"/>
  <c r="U880" i="1"/>
  <c r="W880" i="1" s="1"/>
  <c r="D879" i="1"/>
  <c r="F879" i="1" s="1"/>
  <c r="L878" i="1"/>
  <c r="O878" i="1" s="1"/>
  <c r="T1555" i="1"/>
  <c r="E881" i="1" l="1"/>
  <c r="C830" i="1"/>
  <c r="P829" i="1"/>
  <c r="X829" i="1" s="1"/>
  <c r="B829" i="1" s="1"/>
  <c r="G879" i="1"/>
  <c r="Q963" i="1"/>
  <c r="A964" i="1"/>
  <c r="H963" i="1"/>
  <c r="Y962" i="1"/>
  <c r="AA963" i="1"/>
  <c r="R962" i="1"/>
  <c r="S962" i="1" s="1"/>
  <c r="M882" i="1"/>
  <c r="J882" i="1"/>
  <c r="K882" i="1" s="1"/>
  <c r="N882" i="1"/>
  <c r="I883" i="1"/>
  <c r="D880" i="1"/>
  <c r="F880" i="1" s="1"/>
  <c r="L879" i="1"/>
  <c r="O879" i="1" s="1"/>
  <c r="T1556" i="1"/>
  <c r="L880" i="1" l="1"/>
  <c r="O880" i="1" s="1"/>
  <c r="C831" i="1"/>
  <c r="P830" i="1"/>
  <c r="X830" i="1" s="1"/>
  <c r="B830" i="1" s="1"/>
  <c r="G880" i="1"/>
  <c r="A965" i="1"/>
  <c r="Q964" i="1"/>
  <c r="H964" i="1"/>
  <c r="Y963" i="1"/>
  <c r="AA964" i="1"/>
  <c r="R963" i="1"/>
  <c r="S963" i="1" s="1"/>
  <c r="D881" i="1"/>
  <c r="M883" i="1"/>
  <c r="J883" i="1"/>
  <c r="K883" i="1" s="1"/>
  <c r="N883" i="1"/>
  <c r="I884" i="1"/>
  <c r="U882" i="1"/>
  <c r="W882" i="1" s="1"/>
  <c r="E882" i="1"/>
  <c r="T1557" i="1"/>
  <c r="C832" i="1" l="1"/>
  <c r="P831" i="1"/>
  <c r="X831" i="1" s="1"/>
  <c r="B831" i="1" s="1"/>
  <c r="Y964" i="1"/>
  <c r="AA965" i="1"/>
  <c r="R964" i="1"/>
  <c r="S964" i="1" s="1"/>
  <c r="H965" i="1"/>
  <c r="A966" i="1"/>
  <c r="Q965" i="1"/>
  <c r="I885" i="1"/>
  <c r="J884" i="1"/>
  <c r="K884" i="1" s="1"/>
  <c r="M884" i="1"/>
  <c r="N884" i="1"/>
  <c r="F881" i="1"/>
  <c r="G881" i="1"/>
  <c r="L881" i="1"/>
  <c r="O881" i="1" s="1"/>
  <c r="E883" i="1"/>
  <c r="U883" i="1"/>
  <c r="W883" i="1" s="1"/>
  <c r="D882" i="1"/>
  <c r="T1558" i="1"/>
  <c r="P832" i="1" l="1"/>
  <c r="X832" i="1" s="1"/>
  <c r="B832" i="1" s="1"/>
  <c r="C833" i="1"/>
  <c r="Q966" i="1"/>
  <c r="H966" i="1"/>
  <c r="A967" i="1"/>
  <c r="F882" i="1"/>
  <c r="R965" i="1"/>
  <c r="S965" i="1" s="1"/>
  <c r="Y965" i="1"/>
  <c r="AA966" i="1"/>
  <c r="G882" i="1"/>
  <c r="D883" i="1"/>
  <c r="G883" i="1" s="1"/>
  <c r="L882" i="1"/>
  <c r="O882" i="1" s="1"/>
  <c r="E884" i="1"/>
  <c r="U884" i="1"/>
  <c r="W884" i="1" s="1"/>
  <c r="J885" i="1"/>
  <c r="K885" i="1" s="1"/>
  <c r="N885" i="1"/>
  <c r="M885" i="1"/>
  <c r="I886" i="1"/>
  <c r="T1559" i="1"/>
  <c r="L883" i="1" l="1"/>
  <c r="O883" i="1" s="1"/>
  <c r="P833" i="1"/>
  <c r="X833" i="1" s="1"/>
  <c r="B833" i="1" s="1"/>
  <c r="C834" i="1"/>
  <c r="F883" i="1"/>
  <c r="Q967" i="1"/>
  <c r="H967" i="1"/>
  <c r="A968" i="1"/>
  <c r="Y966" i="1"/>
  <c r="R966" i="1"/>
  <c r="S966" i="1" s="1"/>
  <c r="AA967" i="1"/>
  <c r="E885" i="1"/>
  <c r="U885" i="1"/>
  <c r="W885" i="1" s="1"/>
  <c r="D884" i="1"/>
  <c r="I887" i="1"/>
  <c r="N886" i="1"/>
  <c r="M886" i="1"/>
  <c r="J886" i="1"/>
  <c r="K886" i="1" s="1"/>
  <c r="T1560" i="1"/>
  <c r="F884" i="1" l="1"/>
  <c r="C835" i="1"/>
  <c r="P834" i="1"/>
  <c r="X834" i="1" s="1"/>
  <c r="B834" i="1" s="1"/>
  <c r="A969" i="1"/>
  <c r="Q968" i="1"/>
  <c r="H968" i="1"/>
  <c r="R967" i="1"/>
  <c r="S967" i="1" s="1"/>
  <c r="AA968" i="1"/>
  <c r="Y967" i="1"/>
  <c r="M887" i="1"/>
  <c r="J887" i="1"/>
  <c r="K887" i="1" s="1"/>
  <c r="I888" i="1"/>
  <c r="N887" i="1"/>
  <c r="L884" i="1"/>
  <c r="O884" i="1" s="1"/>
  <c r="G884" i="1"/>
  <c r="E886" i="1"/>
  <c r="U886" i="1"/>
  <c r="W886" i="1" s="1"/>
  <c r="D885" i="1"/>
  <c r="G885" i="1"/>
  <c r="T1561" i="1"/>
  <c r="F885" i="1" l="1"/>
  <c r="L885" i="1"/>
  <c r="O885" i="1" s="1"/>
  <c r="C836" i="1"/>
  <c r="P835" i="1"/>
  <c r="X835" i="1" s="1"/>
  <c r="B835" i="1" s="1"/>
  <c r="R968" i="1"/>
  <c r="S968" i="1" s="1"/>
  <c r="AA969" i="1"/>
  <c r="Y968" i="1"/>
  <c r="A970" i="1"/>
  <c r="Q969" i="1"/>
  <c r="H969" i="1"/>
  <c r="D886" i="1"/>
  <c r="M888" i="1"/>
  <c r="I889" i="1"/>
  <c r="J888" i="1"/>
  <c r="K888" i="1" s="1"/>
  <c r="N888" i="1"/>
  <c r="E887" i="1"/>
  <c r="U887" i="1"/>
  <c r="W887" i="1" s="1"/>
  <c r="T1562" i="1"/>
  <c r="F886" i="1" l="1"/>
  <c r="L886" i="1"/>
  <c r="O886" i="1" s="1"/>
  <c r="G886" i="1"/>
  <c r="C837" i="1"/>
  <c r="P836" i="1"/>
  <c r="X836" i="1" s="1"/>
  <c r="B836" i="1" s="1"/>
  <c r="R969" i="1"/>
  <c r="S969" i="1" s="1"/>
  <c r="AA970" i="1"/>
  <c r="Y969" i="1"/>
  <c r="A971" i="1"/>
  <c r="H970" i="1"/>
  <c r="Q970" i="1"/>
  <c r="D887" i="1"/>
  <c r="E888" i="1"/>
  <c r="U888" i="1"/>
  <c r="W888" i="1" s="1"/>
  <c r="M889" i="1"/>
  <c r="J889" i="1"/>
  <c r="K889" i="1" s="1"/>
  <c r="I890" i="1"/>
  <c r="N889" i="1"/>
  <c r="T1563" i="1"/>
  <c r="F887" i="1" l="1"/>
  <c r="L887" i="1"/>
  <c r="O887" i="1" s="1"/>
  <c r="P837" i="1"/>
  <c r="X837" i="1" s="1"/>
  <c r="B837" i="1" s="1"/>
  <c r="C838" i="1"/>
  <c r="AA971" i="1"/>
  <c r="Y970" i="1"/>
  <c r="R970" i="1"/>
  <c r="S970" i="1" s="1"/>
  <c r="H971" i="1"/>
  <c r="A972" i="1"/>
  <c r="Q971" i="1"/>
  <c r="D888" i="1"/>
  <c r="G887" i="1"/>
  <c r="E889" i="1"/>
  <c r="U889" i="1"/>
  <c r="W889" i="1" s="1"/>
  <c r="M890" i="1"/>
  <c r="I891" i="1"/>
  <c r="J890" i="1"/>
  <c r="K890" i="1" s="1"/>
  <c r="N890" i="1"/>
  <c r="T1564" i="1"/>
  <c r="F888" i="1" l="1"/>
  <c r="L888" i="1"/>
  <c r="O888" i="1" s="1"/>
  <c r="G888" i="1"/>
  <c r="C839" i="1"/>
  <c r="P838" i="1"/>
  <c r="X838" i="1" s="1"/>
  <c r="B838" i="1" s="1"/>
  <c r="R971" i="1"/>
  <c r="S971" i="1" s="1"/>
  <c r="Y971" i="1"/>
  <c r="AA972" i="1"/>
  <c r="Q972" i="1"/>
  <c r="H972" i="1"/>
  <c r="A973" i="1"/>
  <c r="E890" i="1"/>
  <c r="U890" i="1"/>
  <c r="W890" i="1" s="1"/>
  <c r="D889" i="1"/>
  <c r="F889" i="1" s="1"/>
  <c r="J891" i="1"/>
  <c r="K891" i="1" s="1"/>
  <c r="N891" i="1"/>
  <c r="I892" i="1"/>
  <c r="M891" i="1"/>
  <c r="T1565" i="1"/>
  <c r="L889" i="1" l="1"/>
  <c r="O889" i="1" s="1"/>
  <c r="G889" i="1"/>
  <c r="C840" i="1"/>
  <c r="P839" i="1"/>
  <c r="X839" i="1" s="1"/>
  <c r="B839" i="1" s="1"/>
  <c r="Q973" i="1"/>
  <c r="A974" i="1"/>
  <c r="H973" i="1"/>
  <c r="U973" i="1"/>
  <c r="W973" i="1" s="1"/>
  <c r="AA973" i="1"/>
  <c r="R972" i="1"/>
  <c r="U891" i="1"/>
  <c r="W891" i="1" s="1"/>
  <c r="E891" i="1"/>
  <c r="M892" i="1"/>
  <c r="J892" i="1"/>
  <c r="K892" i="1" s="1"/>
  <c r="N892" i="1"/>
  <c r="I893" i="1"/>
  <c r="D890" i="1"/>
  <c r="F890" i="1" s="1"/>
  <c r="T1566" i="1"/>
  <c r="C841" i="1" l="1"/>
  <c r="P840" i="1"/>
  <c r="X840" i="1" s="1"/>
  <c r="B840" i="1" s="1"/>
  <c r="H974" i="1"/>
  <c r="Q974" i="1"/>
  <c r="A975" i="1"/>
  <c r="Y973" i="1"/>
  <c r="R973" i="1"/>
  <c r="S973" i="1" s="1"/>
  <c r="AA974" i="1"/>
  <c r="J893" i="1"/>
  <c r="K893" i="1" s="1"/>
  <c r="N893" i="1"/>
  <c r="M893" i="1"/>
  <c r="I894" i="1"/>
  <c r="E892" i="1"/>
  <c r="U892" i="1"/>
  <c r="W892" i="1" s="1"/>
  <c r="L890" i="1"/>
  <c r="O890" i="1" s="1"/>
  <c r="D891" i="1"/>
  <c r="F891" i="1" s="1"/>
  <c r="G890" i="1"/>
  <c r="T1567" i="1"/>
  <c r="C842" i="1" l="1"/>
  <c r="P841" i="1"/>
  <c r="X841" i="1" s="1"/>
  <c r="B841" i="1" s="1"/>
  <c r="Q975" i="1"/>
  <c r="H975" i="1"/>
  <c r="A976" i="1"/>
  <c r="Y974" i="1"/>
  <c r="AA975" i="1"/>
  <c r="R974" i="1"/>
  <c r="S974" i="1" s="1"/>
  <c r="G891" i="1"/>
  <c r="D892" i="1"/>
  <c r="F892" i="1" s="1"/>
  <c r="M894" i="1"/>
  <c r="J894" i="1"/>
  <c r="K894" i="1" s="1"/>
  <c r="I895" i="1"/>
  <c r="N894" i="1"/>
  <c r="L891" i="1"/>
  <c r="O891" i="1" s="1"/>
  <c r="U893" i="1"/>
  <c r="W893" i="1" s="1"/>
  <c r="E893" i="1"/>
  <c r="T1568" i="1"/>
  <c r="L892" i="1" l="1"/>
  <c r="O892" i="1" s="1"/>
  <c r="C843" i="1"/>
  <c r="P842" i="1"/>
  <c r="X842" i="1" s="1"/>
  <c r="B842" i="1" s="1"/>
  <c r="G892" i="1"/>
  <c r="A977" i="1"/>
  <c r="Q976" i="1"/>
  <c r="H976" i="1"/>
  <c r="AA976" i="1"/>
  <c r="R975" i="1"/>
  <c r="S975" i="1" s="1"/>
  <c r="Y975" i="1"/>
  <c r="I896" i="1"/>
  <c r="N895" i="1"/>
  <c r="M895" i="1"/>
  <c r="J895" i="1"/>
  <c r="K895" i="1" s="1"/>
  <c r="E894" i="1"/>
  <c r="U894" i="1"/>
  <c r="W894" i="1" s="1"/>
  <c r="D893" i="1"/>
  <c r="F893" i="1" s="1"/>
  <c r="T1569" i="1"/>
  <c r="C844" i="1" l="1"/>
  <c r="P843" i="1"/>
  <c r="X843" i="1" s="1"/>
  <c r="B843" i="1" s="1"/>
  <c r="G893" i="1"/>
  <c r="AA977" i="1"/>
  <c r="R976" i="1"/>
  <c r="S976" i="1" s="1"/>
  <c r="Y976" i="1"/>
  <c r="H977" i="1"/>
  <c r="Q977" i="1"/>
  <c r="A978" i="1"/>
  <c r="D894" i="1"/>
  <c r="F894" i="1" s="1"/>
  <c r="E895" i="1"/>
  <c r="U895" i="1"/>
  <c r="W895" i="1" s="1"/>
  <c r="L893" i="1"/>
  <c r="O893" i="1" s="1"/>
  <c r="N896" i="1"/>
  <c r="M896" i="1"/>
  <c r="J896" i="1"/>
  <c r="K896" i="1" s="1"/>
  <c r="I897" i="1"/>
  <c r="T1570" i="1"/>
  <c r="G894" i="1" l="1"/>
  <c r="C845" i="1"/>
  <c r="P844" i="1"/>
  <c r="X844" i="1" s="1"/>
  <c r="B844" i="1" s="1"/>
  <c r="A979" i="1"/>
  <c r="H978" i="1"/>
  <c r="Q978" i="1"/>
  <c r="R977" i="1"/>
  <c r="S977" i="1" s="1"/>
  <c r="Y977" i="1"/>
  <c r="AA978" i="1"/>
  <c r="D895" i="1"/>
  <c r="F895" i="1" s="1"/>
  <c r="N897" i="1"/>
  <c r="M897" i="1"/>
  <c r="J897" i="1"/>
  <c r="K897" i="1" s="1"/>
  <c r="I898" i="1"/>
  <c r="L894" i="1"/>
  <c r="O894" i="1" s="1"/>
  <c r="E896" i="1"/>
  <c r="U896" i="1"/>
  <c r="W896" i="1" s="1"/>
  <c r="T1571" i="1"/>
  <c r="G895" i="1" l="1"/>
  <c r="C846" i="1"/>
  <c r="P845" i="1"/>
  <c r="X845" i="1" s="1"/>
  <c r="B845" i="1" s="1"/>
  <c r="Y978" i="1"/>
  <c r="R978" i="1"/>
  <c r="S978" i="1" s="1"/>
  <c r="AA979" i="1"/>
  <c r="H979" i="1"/>
  <c r="A980" i="1"/>
  <c r="Q979" i="1"/>
  <c r="E897" i="1"/>
  <c r="U897" i="1"/>
  <c r="W897" i="1" s="1"/>
  <c r="J898" i="1"/>
  <c r="K898" i="1" s="1"/>
  <c r="I899" i="1"/>
  <c r="D896" i="1"/>
  <c r="F896" i="1" s="1"/>
  <c r="L895" i="1"/>
  <c r="O895" i="1" s="1"/>
  <c r="T1572" i="1"/>
  <c r="C847" i="1" l="1"/>
  <c r="P846" i="1"/>
  <c r="X846" i="1" s="1"/>
  <c r="B846" i="1" s="1"/>
  <c r="Y979" i="1"/>
  <c r="AA980" i="1"/>
  <c r="R979" i="1"/>
  <c r="S979" i="1" s="1"/>
  <c r="A981" i="1"/>
  <c r="Q980" i="1"/>
  <c r="H980" i="1"/>
  <c r="G896" i="1"/>
  <c r="I900" i="1"/>
  <c r="J899" i="1"/>
  <c r="K899" i="1" s="1"/>
  <c r="E898" i="1"/>
  <c r="U898" i="1"/>
  <c r="W898" i="1" s="1"/>
  <c r="L896" i="1"/>
  <c r="O896" i="1" s="1"/>
  <c r="D897" i="1"/>
  <c r="F897" i="1" s="1"/>
  <c r="T1573" i="1"/>
  <c r="C848" i="1" l="1"/>
  <c r="P847" i="1"/>
  <c r="X847" i="1" s="1"/>
  <c r="B847" i="1" s="1"/>
  <c r="AA981" i="1"/>
  <c r="R980" i="1"/>
  <c r="S980" i="1" s="1"/>
  <c r="Y980" i="1"/>
  <c r="Q981" i="1"/>
  <c r="A982" i="1"/>
  <c r="H981" i="1"/>
  <c r="I901" i="1"/>
  <c r="J900" i="1"/>
  <c r="K900" i="1" s="1"/>
  <c r="D898" i="1"/>
  <c r="F898" i="1" s="1"/>
  <c r="L897" i="1"/>
  <c r="G897" i="1"/>
  <c r="U899" i="1"/>
  <c r="W899" i="1" s="1"/>
  <c r="E899" i="1"/>
  <c r="T1574" i="1"/>
  <c r="L898" i="1" l="1"/>
  <c r="G898" i="1"/>
  <c r="P848" i="1"/>
  <c r="X848" i="1" s="1"/>
  <c r="B848" i="1" s="1"/>
  <c r="C849" i="1"/>
  <c r="Q982" i="1"/>
  <c r="H982" i="1"/>
  <c r="A983" i="1"/>
  <c r="Y981" i="1"/>
  <c r="AA982" i="1"/>
  <c r="R981" i="1"/>
  <c r="S981" i="1" s="1"/>
  <c r="O897" i="1"/>
  <c r="M898" i="1"/>
  <c r="D899" i="1"/>
  <c r="F899" i="1" s="1"/>
  <c r="E900" i="1"/>
  <c r="U900" i="1"/>
  <c r="W900" i="1" s="1"/>
  <c r="J901" i="1"/>
  <c r="K901" i="1" s="1"/>
  <c r="I902" i="1"/>
  <c r="T1575" i="1"/>
  <c r="L899" i="1" l="1"/>
  <c r="C850" i="1"/>
  <c r="P849" i="1"/>
  <c r="X849" i="1" s="1"/>
  <c r="B849" i="1" s="1"/>
  <c r="A984" i="1"/>
  <c r="Q983" i="1"/>
  <c r="H983" i="1"/>
  <c r="Y982" i="1"/>
  <c r="AA983" i="1"/>
  <c r="R982" i="1"/>
  <c r="S982" i="1" s="1"/>
  <c r="D900" i="1"/>
  <c r="F900" i="1" s="1"/>
  <c r="G899" i="1"/>
  <c r="I903" i="1"/>
  <c r="J902" i="1"/>
  <c r="K902" i="1" s="1"/>
  <c r="N898" i="1"/>
  <c r="M899" i="1"/>
  <c r="M900" i="1" s="1"/>
  <c r="M901" i="1" s="1"/>
  <c r="M902" i="1" s="1"/>
  <c r="E901" i="1"/>
  <c r="U901" i="1"/>
  <c r="W901" i="1" s="1"/>
  <c r="T1576" i="1"/>
  <c r="P850" i="1" l="1"/>
  <c r="X850" i="1" s="1"/>
  <c r="B850" i="1" s="1"/>
  <c r="C851" i="1"/>
  <c r="R983" i="1"/>
  <c r="S983" i="1" s="1"/>
  <c r="Y983" i="1"/>
  <c r="AA984" i="1"/>
  <c r="A985" i="1"/>
  <c r="Q984" i="1"/>
  <c r="H984" i="1"/>
  <c r="M903" i="1"/>
  <c r="J903" i="1"/>
  <c r="K903" i="1" s="1"/>
  <c r="I904" i="1"/>
  <c r="N899" i="1"/>
  <c r="O898" i="1"/>
  <c r="D901" i="1"/>
  <c r="F901" i="1" s="1"/>
  <c r="G900" i="1"/>
  <c r="E902" i="1"/>
  <c r="U902" i="1"/>
  <c r="W902" i="1" s="1"/>
  <c r="L900" i="1"/>
  <c r="T1577" i="1"/>
  <c r="C852" i="1" l="1"/>
  <c r="P851" i="1"/>
  <c r="X851" i="1" s="1"/>
  <c r="B851" i="1" s="1"/>
  <c r="Y984" i="1"/>
  <c r="AA985" i="1"/>
  <c r="R984" i="1"/>
  <c r="S984" i="1" s="1"/>
  <c r="H985" i="1"/>
  <c r="A986" i="1"/>
  <c r="Q985" i="1"/>
  <c r="N900" i="1"/>
  <c r="N901" i="1" s="1"/>
  <c r="N902" i="1" s="1"/>
  <c r="N903" i="1" s="1"/>
  <c r="N904" i="1" s="1"/>
  <c r="O899" i="1"/>
  <c r="M904" i="1"/>
  <c r="I905" i="1"/>
  <c r="J904" i="1"/>
  <c r="K904" i="1" s="1"/>
  <c r="D902" i="1"/>
  <c r="F902" i="1" s="1"/>
  <c r="E903" i="1"/>
  <c r="U903" i="1"/>
  <c r="W903" i="1" s="1"/>
  <c r="L901" i="1"/>
  <c r="O901" i="1" s="1"/>
  <c r="G901" i="1"/>
  <c r="T1578" i="1"/>
  <c r="O900" i="1" l="1"/>
  <c r="P852" i="1"/>
  <c r="Y985" i="1"/>
  <c r="AA986" i="1"/>
  <c r="R985" i="1"/>
  <c r="S985" i="1" s="1"/>
  <c r="A987" i="1"/>
  <c r="H986" i="1"/>
  <c r="Q986" i="1"/>
  <c r="U904" i="1"/>
  <c r="W904" i="1" s="1"/>
  <c r="E904" i="1"/>
  <c r="D903" i="1"/>
  <c r="F903" i="1" s="1"/>
  <c r="L902" i="1"/>
  <c r="O902" i="1" s="1"/>
  <c r="I906" i="1"/>
  <c r="N905" i="1"/>
  <c r="M905" i="1"/>
  <c r="J905" i="1"/>
  <c r="K905" i="1" s="1"/>
  <c r="G902" i="1"/>
  <c r="T1579" i="1"/>
  <c r="G903" i="1" l="1"/>
  <c r="L903" i="1"/>
  <c r="O903" i="1" s="1"/>
  <c r="S852" i="1"/>
  <c r="X852" i="1"/>
  <c r="AA987" i="1"/>
  <c r="R986" i="1"/>
  <c r="S986" i="1" s="1"/>
  <c r="Y986" i="1"/>
  <c r="H987" i="1"/>
  <c r="A988" i="1"/>
  <c r="Q987" i="1"/>
  <c r="J906" i="1"/>
  <c r="K906" i="1" s="1"/>
  <c r="M906" i="1"/>
  <c r="N906" i="1"/>
  <c r="I907" i="1"/>
  <c r="E905" i="1"/>
  <c r="U905" i="1"/>
  <c r="W905" i="1" s="1"/>
  <c r="D904" i="1"/>
  <c r="F904" i="1" s="1"/>
  <c r="T1580" i="1"/>
  <c r="B852" i="1" l="1"/>
  <c r="G904" i="1"/>
  <c r="Y852" i="1"/>
  <c r="C853" i="1"/>
  <c r="H988" i="1"/>
  <c r="A989" i="1"/>
  <c r="Q988" i="1"/>
  <c r="AA988" i="1"/>
  <c r="R987" i="1"/>
  <c r="S987" i="1" s="1"/>
  <c r="Y987" i="1"/>
  <c r="J907" i="1"/>
  <c r="K907" i="1" s="1"/>
  <c r="N907" i="1"/>
  <c r="M907" i="1"/>
  <c r="I908" i="1"/>
  <c r="D905" i="1"/>
  <c r="F905" i="1" s="1"/>
  <c r="L904" i="1"/>
  <c r="O904" i="1" s="1"/>
  <c r="U906" i="1"/>
  <c r="W906" i="1" s="1"/>
  <c r="E906" i="1"/>
  <c r="T1581" i="1"/>
  <c r="L905" i="1" l="1"/>
  <c r="O905" i="1" s="1"/>
  <c r="C854" i="1"/>
  <c r="P853" i="1"/>
  <c r="X853" i="1" s="1"/>
  <c r="B853" i="1" s="1"/>
  <c r="R988" i="1"/>
  <c r="S988" i="1" s="1"/>
  <c r="Y988" i="1"/>
  <c r="AA989" i="1"/>
  <c r="A990" i="1"/>
  <c r="Q989" i="1"/>
  <c r="H989" i="1"/>
  <c r="G905" i="1"/>
  <c r="N908" i="1"/>
  <c r="M908" i="1"/>
  <c r="J908" i="1"/>
  <c r="K908" i="1" s="1"/>
  <c r="I909" i="1"/>
  <c r="D906" i="1"/>
  <c r="F906" i="1" s="1"/>
  <c r="U907" i="1"/>
  <c r="W907" i="1" s="1"/>
  <c r="E907" i="1"/>
  <c r="T1582" i="1"/>
  <c r="G906" i="1" l="1"/>
  <c r="C855" i="1"/>
  <c r="P854" i="1"/>
  <c r="X854" i="1" s="1"/>
  <c r="B854" i="1" s="1"/>
  <c r="Y989" i="1"/>
  <c r="AA990" i="1"/>
  <c r="R989" i="1"/>
  <c r="S989" i="1" s="1"/>
  <c r="H990" i="1"/>
  <c r="Q990" i="1"/>
  <c r="A991" i="1"/>
  <c r="J909" i="1"/>
  <c r="K909" i="1" s="1"/>
  <c r="N909" i="1"/>
  <c r="I910" i="1"/>
  <c r="M909" i="1"/>
  <c r="U908" i="1"/>
  <c r="W908" i="1" s="1"/>
  <c r="E908" i="1"/>
  <c r="D907" i="1"/>
  <c r="F907" i="1" s="1"/>
  <c r="L906" i="1"/>
  <c r="O906" i="1" s="1"/>
  <c r="T1583" i="1"/>
  <c r="L907" i="1" l="1"/>
  <c r="O907" i="1" s="1"/>
  <c r="G907" i="1"/>
  <c r="C856" i="1"/>
  <c r="P855" i="1"/>
  <c r="X855" i="1" s="1"/>
  <c r="B855" i="1" s="1"/>
  <c r="Q991" i="1"/>
  <c r="A992" i="1"/>
  <c r="H991" i="1"/>
  <c r="AA991" i="1"/>
  <c r="R990" i="1"/>
  <c r="S990" i="1" s="1"/>
  <c r="Y990" i="1"/>
  <c r="D908" i="1"/>
  <c r="F908" i="1" s="1"/>
  <c r="N910" i="1"/>
  <c r="M910" i="1"/>
  <c r="J910" i="1"/>
  <c r="K910" i="1" s="1"/>
  <c r="I911" i="1"/>
  <c r="U909" i="1"/>
  <c r="W909" i="1" s="1"/>
  <c r="E909" i="1"/>
  <c r="T1584" i="1"/>
  <c r="G908" i="1" l="1"/>
  <c r="C857" i="1"/>
  <c r="P856" i="1"/>
  <c r="X856" i="1" s="1"/>
  <c r="B856" i="1" s="1"/>
  <c r="Q992" i="1"/>
  <c r="H992" i="1"/>
  <c r="A993" i="1"/>
  <c r="Y991" i="1"/>
  <c r="R991" i="1"/>
  <c r="S991" i="1" s="1"/>
  <c r="AA992" i="1"/>
  <c r="N911" i="1"/>
  <c r="I912" i="1"/>
  <c r="M911" i="1"/>
  <c r="J911" i="1"/>
  <c r="K911" i="1" s="1"/>
  <c r="D909" i="1"/>
  <c r="F909" i="1" s="1"/>
  <c r="E910" i="1"/>
  <c r="U910" i="1"/>
  <c r="W910" i="1" s="1"/>
  <c r="L908" i="1"/>
  <c r="O908" i="1" s="1"/>
  <c r="T1585" i="1"/>
  <c r="G909" i="1" l="1"/>
  <c r="L909" i="1"/>
  <c r="O909" i="1" s="1"/>
  <c r="P857" i="1"/>
  <c r="X857" i="1" s="1"/>
  <c r="B857" i="1" s="1"/>
  <c r="C858" i="1"/>
  <c r="A994" i="1"/>
  <c r="H993" i="1"/>
  <c r="Q993" i="1"/>
  <c r="R992" i="1"/>
  <c r="S992" i="1" s="1"/>
  <c r="Y992" i="1"/>
  <c r="AA993" i="1"/>
  <c r="E911" i="1"/>
  <c r="U911" i="1"/>
  <c r="W911" i="1" s="1"/>
  <c r="I913" i="1"/>
  <c r="M912" i="1"/>
  <c r="J912" i="1"/>
  <c r="K912" i="1" s="1"/>
  <c r="N912" i="1"/>
  <c r="D910" i="1"/>
  <c r="F910" i="1" s="1"/>
  <c r="T1586" i="1"/>
  <c r="E912" i="1" l="1"/>
  <c r="C859" i="1"/>
  <c r="P858" i="1"/>
  <c r="X858" i="1" s="1"/>
  <c r="B858" i="1" s="1"/>
  <c r="R993" i="1"/>
  <c r="S993" i="1" s="1"/>
  <c r="Y993" i="1"/>
  <c r="AA994" i="1"/>
  <c r="H994" i="1"/>
  <c r="A995" i="1"/>
  <c r="Q994" i="1"/>
  <c r="M913" i="1"/>
  <c r="J913" i="1"/>
  <c r="K913" i="1" s="1"/>
  <c r="N913" i="1"/>
  <c r="I914" i="1"/>
  <c r="G910" i="1"/>
  <c r="L910" i="1"/>
  <c r="O910" i="1" s="1"/>
  <c r="D911" i="1"/>
  <c r="F911" i="1" s="1"/>
  <c r="T1587" i="1"/>
  <c r="C860" i="1" l="1"/>
  <c r="P859" i="1"/>
  <c r="X859" i="1" s="1"/>
  <c r="B859" i="1" s="1"/>
  <c r="AA995" i="1"/>
  <c r="R994" i="1"/>
  <c r="S994" i="1" s="1"/>
  <c r="Y994" i="1"/>
  <c r="Q995" i="1"/>
  <c r="H995" i="1"/>
  <c r="A996" i="1"/>
  <c r="G911" i="1"/>
  <c r="D912" i="1"/>
  <c r="F912" i="1" s="1"/>
  <c r="M914" i="1"/>
  <c r="J914" i="1"/>
  <c r="K914" i="1" s="1"/>
  <c r="N914" i="1"/>
  <c r="I915" i="1"/>
  <c r="E913" i="1"/>
  <c r="U913" i="1"/>
  <c r="W913" i="1" s="1"/>
  <c r="L911" i="1"/>
  <c r="O911" i="1" s="1"/>
  <c r="T1588" i="1"/>
  <c r="C861" i="1" l="1"/>
  <c r="P860" i="1"/>
  <c r="X860" i="1" s="1"/>
  <c r="B860" i="1" s="1"/>
  <c r="H996" i="1"/>
  <c r="Q996" i="1"/>
  <c r="A997" i="1"/>
  <c r="R995" i="1"/>
  <c r="S995" i="1" s="1"/>
  <c r="Y995" i="1"/>
  <c r="AA996" i="1"/>
  <c r="L912" i="1"/>
  <c r="O912" i="1" s="1"/>
  <c r="G912" i="1"/>
  <c r="D913" i="1"/>
  <c r="F913" i="1" s="1"/>
  <c r="I916" i="1"/>
  <c r="J915" i="1"/>
  <c r="K915" i="1" s="1"/>
  <c r="N915" i="1"/>
  <c r="M915" i="1"/>
  <c r="E914" i="1"/>
  <c r="U914" i="1"/>
  <c r="W914" i="1" s="1"/>
  <c r="T1589" i="1"/>
  <c r="C862" i="1" l="1"/>
  <c r="P861" i="1"/>
  <c r="X861" i="1" s="1"/>
  <c r="B861" i="1" s="1"/>
  <c r="R996" i="1"/>
  <c r="S996" i="1" s="1"/>
  <c r="Y996" i="1"/>
  <c r="AA997" i="1"/>
  <c r="A998" i="1"/>
  <c r="Q997" i="1"/>
  <c r="H997" i="1"/>
  <c r="E915" i="1"/>
  <c r="U915" i="1"/>
  <c r="W915" i="1" s="1"/>
  <c r="J916" i="1"/>
  <c r="K916" i="1" s="1"/>
  <c r="N916" i="1"/>
  <c r="M916" i="1"/>
  <c r="I917" i="1"/>
  <c r="G913" i="1"/>
  <c r="D914" i="1"/>
  <c r="F914" i="1" s="1"/>
  <c r="L913" i="1"/>
  <c r="O913" i="1" s="1"/>
  <c r="T1590" i="1"/>
  <c r="C863" i="1" l="1"/>
  <c r="P862" i="1"/>
  <c r="X862" i="1" s="1"/>
  <c r="B862" i="1" s="1"/>
  <c r="Q998" i="1"/>
  <c r="H998" i="1"/>
  <c r="A999" i="1"/>
  <c r="Y997" i="1"/>
  <c r="AA998" i="1"/>
  <c r="R997" i="1"/>
  <c r="S997" i="1" s="1"/>
  <c r="J917" i="1"/>
  <c r="K917" i="1" s="1"/>
  <c r="N917" i="1"/>
  <c r="M917" i="1"/>
  <c r="I918" i="1"/>
  <c r="U916" i="1"/>
  <c r="W916" i="1" s="1"/>
  <c r="E916" i="1"/>
  <c r="L914" i="1"/>
  <c r="O914" i="1" s="1"/>
  <c r="G914" i="1"/>
  <c r="D915" i="1"/>
  <c r="F915" i="1" s="1"/>
  <c r="T1591" i="1"/>
  <c r="C864" i="1" l="1"/>
  <c r="P863" i="1"/>
  <c r="X863" i="1" s="1"/>
  <c r="B863" i="1" s="1"/>
  <c r="Q999" i="1"/>
  <c r="H999" i="1"/>
  <c r="A1000" i="1"/>
  <c r="R998" i="1"/>
  <c r="S998" i="1" s="1"/>
  <c r="Y998" i="1"/>
  <c r="AA999" i="1"/>
  <c r="I919" i="1"/>
  <c r="N918" i="1"/>
  <c r="M918" i="1"/>
  <c r="J918" i="1"/>
  <c r="K918" i="1" s="1"/>
  <c r="D916" i="1"/>
  <c r="F916" i="1" s="1"/>
  <c r="L915" i="1"/>
  <c r="O915" i="1" s="1"/>
  <c r="G915" i="1"/>
  <c r="E917" i="1"/>
  <c r="U917" i="1"/>
  <c r="W917" i="1" s="1"/>
  <c r="T1592" i="1"/>
  <c r="L916" i="1" l="1"/>
  <c r="O916" i="1" s="1"/>
  <c r="P864" i="1"/>
  <c r="X864" i="1" s="1"/>
  <c r="B864" i="1" s="1"/>
  <c r="C865" i="1"/>
  <c r="A1001" i="1"/>
  <c r="Q1000" i="1"/>
  <c r="H1000" i="1"/>
  <c r="R999" i="1"/>
  <c r="S999" i="1" s="1"/>
  <c r="Y999" i="1"/>
  <c r="AA1000" i="1"/>
  <c r="G916" i="1"/>
  <c r="E918" i="1"/>
  <c r="U918" i="1"/>
  <c r="W918" i="1" s="1"/>
  <c r="D917" i="1"/>
  <c r="F917" i="1" s="1"/>
  <c r="I920" i="1"/>
  <c r="N919" i="1"/>
  <c r="M919" i="1"/>
  <c r="J919" i="1"/>
  <c r="K919" i="1" s="1"/>
  <c r="T1593" i="1"/>
  <c r="C866" i="1" l="1"/>
  <c r="P865" i="1"/>
  <c r="X865" i="1" s="1"/>
  <c r="B865" i="1" s="1"/>
  <c r="G917" i="1"/>
  <c r="R1000" i="1"/>
  <c r="S1000" i="1" s="1"/>
  <c r="Y1000" i="1"/>
  <c r="AA1001" i="1"/>
  <c r="Q1001" i="1"/>
  <c r="H1001" i="1"/>
  <c r="A1002" i="1"/>
  <c r="M920" i="1"/>
  <c r="J920" i="1"/>
  <c r="K920" i="1" s="1"/>
  <c r="I921" i="1"/>
  <c r="N920" i="1"/>
  <c r="L917" i="1"/>
  <c r="O917" i="1" s="1"/>
  <c r="U919" i="1"/>
  <c r="W919" i="1" s="1"/>
  <c r="E919" i="1"/>
  <c r="D918" i="1"/>
  <c r="F918" i="1" s="1"/>
  <c r="T1594" i="1"/>
  <c r="C867" i="1" l="1"/>
  <c r="P866" i="1"/>
  <c r="X866" i="1" s="1"/>
  <c r="B866" i="1" s="1"/>
  <c r="A1003" i="1"/>
  <c r="Q1002" i="1"/>
  <c r="H1002" i="1"/>
  <c r="Y1001" i="1"/>
  <c r="AA1002" i="1"/>
  <c r="R1001" i="1"/>
  <c r="S1001" i="1" s="1"/>
  <c r="N921" i="1"/>
  <c r="M921" i="1"/>
  <c r="J921" i="1"/>
  <c r="K921" i="1" s="1"/>
  <c r="I922" i="1"/>
  <c r="E920" i="1"/>
  <c r="U920" i="1"/>
  <c r="W920" i="1" s="1"/>
  <c r="D919" i="1"/>
  <c r="F919" i="1" s="1"/>
  <c r="L918" i="1"/>
  <c r="O918" i="1" s="1"/>
  <c r="G918" i="1"/>
  <c r="T1595" i="1"/>
  <c r="P867" i="1" l="1"/>
  <c r="X867" i="1" s="1"/>
  <c r="B867" i="1" s="1"/>
  <c r="C868" i="1"/>
  <c r="R1002" i="1"/>
  <c r="U1003" i="1"/>
  <c r="W1003" i="1" s="1"/>
  <c r="AA1003" i="1"/>
  <c r="H1003" i="1"/>
  <c r="A1004" i="1"/>
  <c r="Q1003" i="1"/>
  <c r="D920" i="1"/>
  <c r="F920" i="1" s="1"/>
  <c r="I923" i="1"/>
  <c r="M922" i="1"/>
  <c r="J922" i="1"/>
  <c r="K922" i="1" s="1"/>
  <c r="N922" i="1"/>
  <c r="L919" i="1"/>
  <c r="O919" i="1" s="1"/>
  <c r="E921" i="1"/>
  <c r="U921" i="1"/>
  <c r="W921" i="1" s="1"/>
  <c r="G919" i="1"/>
  <c r="T1596" i="1"/>
  <c r="L920" i="1" l="1"/>
  <c r="O920" i="1" s="1"/>
  <c r="G920" i="1"/>
  <c r="C869" i="1"/>
  <c r="P868" i="1"/>
  <c r="X868" i="1" s="1"/>
  <c r="B868" i="1" s="1"/>
  <c r="Y1003" i="1"/>
  <c r="R1003" i="1"/>
  <c r="S1003" i="1" s="1"/>
  <c r="AA1004" i="1"/>
  <c r="A1005" i="1"/>
  <c r="H1004" i="1"/>
  <c r="Q1004" i="1"/>
  <c r="U922" i="1"/>
  <c r="W922" i="1" s="1"/>
  <c r="E922" i="1"/>
  <c r="J923" i="1"/>
  <c r="K923" i="1" s="1"/>
  <c r="M923" i="1"/>
  <c r="I924" i="1"/>
  <c r="N923" i="1"/>
  <c r="D921" i="1"/>
  <c r="F921" i="1" s="1"/>
  <c r="T1597" i="1"/>
  <c r="C870" i="1" l="1"/>
  <c r="P869" i="1"/>
  <c r="X869" i="1" s="1"/>
  <c r="B869" i="1" s="1"/>
  <c r="AA1005" i="1"/>
  <c r="R1004" i="1"/>
  <c r="S1004" i="1" s="1"/>
  <c r="Y1004" i="1"/>
  <c r="H1005" i="1"/>
  <c r="A1006" i="1"/>
  <c r="Q1005" i="1"/>
  <c r="N924" i="1"/>
  <c r="I925" i="1"/>
  <c r="J924" i="1"/>
  <c r="K924" i="1" s="1"/>
  <c r="M924" i="1"/>
  <c r="E923" i="1"/>
  <c r="U923" i="1"/>
  <c r="W923" i="1" s="1"/>
  <c r="L921" i="1"/>
  <c r="O921" i="1" s="1"/>
  <c r="D922" i="1"/>
  <c r="F922" i="1" s="1"/>
  <c r="G921" i="1"/>
  <c r="T1598" i="1"/>
  <c r="C871" i="1" l="1"/>
  <c r="P870" i="1"/>
  <c r="X870" i="1" s="1"/>
  <c r="B870" i="1" s="1"/>
  <c r="Y1005" i="1"/>
  <c r="R1005" i="1"/>
  <c r="S1005" i="1" s="1"/>
  <c r="AA1006" i="1"/>
  <c r="H1006" i="1"/>
  <c r="Q1006" i="1"/>
  <c r="A1007" i="1"/>
  <c r="E924" i="1"/>
  <c r="U924" i="1"/>
  <c r="W924" i="1" s="1"/>
  <c r="D923" i="1"/>
  <c r="F923" i="1" s="1"/>
  <c r="L922" i="1"/>
  <c r="O922" i="1" s="1"/>
  <c r="J925" i="1"/>
  <c r="K925" i="1" s="1"/>
  <c r="N925" i="1"/>
  <c r="M925" i="1"/>
  <c r="I926" i="1"/>
  <c r="G922" i="1"/>
  <c r="T1599" i="1"/>
  <c r="L923" i="1" l="1"/>
  <c r="O923" i="1" s="1"/>
  <c r="C872" i="1"/>
  <c r="P871" i="1"/>
  <c r="X871" i="1" s="1"/>
  <c r="B871" i="1" s="1"/>
  <c r="R1006" i="1"/>
  <c r="S1006" i="1" s="1"/>
  <c r="Y1006" i="1"/>
  <c r="AA1007" i="1"/>
  <c r="A1008" i="1"/>
  <c r="Q1007" i="1"/>
  <c r="H1007" i="1"/>
  <c r="G923" i="1"/>
  <c r="E925" i="1"/>
  <c r="U925" i="1"/>
  <c r="W925" i="1" s="1"/>
  <c r="J926" i="1"/>
  <c r="K926" i="1" s="1"/>
  <c r="M926" i="1"/>
  <c r="I927" i="1"/>
  <c r="N926" i="1"/>
  <c r="D924" i="1"/>
  <c r="F924" i="1" s="1"/>
  <c r="T1600" i="1"/>
  <c r="C873" i="1" l="1"/>
  <c r="P872" i="1"/>
  <c r="X872" i="1" s="1"/>
  <c r="B872" i="1" s="1"/>
  <c r="R1007" i="1"/>
  <c r="S1007" i="1" s="1"/>
  <c r="AA1008" i="1"/>
  <c r="Y1007" i="1"/>
  <c r="A1009" i="1"/>
  <c r="H1008" i="1"/>
  <c r="Q1008" i="1"/>
  <c r="J927" i="1"/>
  <c r="K927" i="1" s="1"/>
  <c r="I928" i="1"/>
  <c r="E926" i="1"/>
  <c r="U926" i="1"/>
  <c r="W926" i="1" s="1"/>
  <c r="G924" i="1"/>
  <c r="D925" i="1"/>
  <c r="F925" i="1" s="1"/>
  <c r="L924" i="1"/>
  <c r="O924" i="1" s="1"/>
  <c r="T1601" i="1"/>
  <c r="C874" i="1" l="1"/>
  <c r="P873" i="1"/>
  <c r="X873" i="1" s="1"/>
  <c r="B873" i="1" s="1"/>
  <c r="R1008" i="1"/>
  <c r="S1008" i="1" s="1"/>
  <c r="AA1009" i="1"/>
  <c r="Y1008" i="1"/>
  <c r="A1010" i="1"/>
  <c r="H1009" i="1"/>
  <c r="Q1009" i="1"/>
  <c r="L925" i="1"/>
  <c r="O925" i="1" s="1"/>
  <c r="D926" i="1"/>
  <c r="F926" i="1" s="1"/>
  <c r="G925" i="1"/>
  <c r="I929" i="1"/>
  <c r="J928" i="1"/>
  <c r="K928" i="1" s="1"/>
  <c r="E927" i="1"/>
  <c r="U927" i="1"/>
  <c r="W927" i="1" s="1"/>
  <c r="T1602" i="1"/>
  <c r="L926" i="1" l="1"/>
  <c r="O926" i="1" s="1"/>
  <c r="G926" i="1"/>
  <c r="C875" i="1"/>
  <c r="P874" i="1"/>
  <c r="X874" i="1" s="1"/>
  <c r="B874" i="1" s="1"/>
  <c r="AA1010" i="1"/>
  <c r="Y1009" i="1"/>
  <c r="R1009" i="1"/>
  <c r="S1009" i="1" s="1"/>
  <c r="Q1010" i="1"/>
  <c r="H1010" i="1"/>
  <c r="A1011" i="1"/>
  <c r="E928" i="1"/>
  <c r="U928" i="1"/>
  <c r="W928" i="1" s="1"/>
  <c r="J929" i="1"/>
  <c r="K929" i="1" s="1"/>
  <c r="I930" i="1"/>
  <c r="D927" i="1"/>
  <c r="F927" i="1" s="1"/>
  <c r="T1603" i="1"/>
  <c r="M927" i="1" l="1"/>
  <c r="M928" i="1" s="1"/>
  <c r="M929" i="1" s="1"/>
  <c r="M930" i="1" s="1"/>
  <c r="C876" i="1"/>
  <c r="P875" i="1"/>
  <c r="X875" i="1" s="1"/>
  <c r="B875" i="1" s="1"/>
  <c r="AA1011" i="1"/>
  <c r="R1010" i="1"/>
  <c r="S1010" i="1" s="1"/>
  <c r="Y1010" i="1"/>
  <c r="A1012" i="1"/>
  <c r="Q1011" i="1"/>
  <c r="H1011" i="1"/>
  <c r="J930" i="1"/>
  <c r="K930" i="1" s="1"/>
  <c r="I931" i="1"/>
  <c r="E929" i="1"/>
  <c r="U929" i="1"/>
  <c r="W929" i="1" s="1"/>
  <c r="G927" i="1"/>
  <c r="L927" i="1"/>
  <c r="D928" i="1"/>
  <c r="F928" i="1" s="1"/>
  <c r="T1604" i="1"/>
  <c r="N927" i="1" l="1"/>
  <c r="N928" i="1" s="1"/>
  <c r="N929" i="1" s="1"/>
  <c r="N930" i="1" s="1"/>
  <c r="N931" i="1" s="1"/>
  <c r="L928" i="1"/>
  <c r="C877" i="1"/>
  <c r="P876" i="1"/>
  <c r="X876" i="1" s="1"/>
  <c r="B876" i="1" s="1"/>
  <c r="A1013" i="1"/>
  <c r="Q1012" i="1"/>
  <c r="H1012" i="1"/>
  <c r="Y1011" i="1"/>
  <c r="AA1012" i="1"/>
  <c r="R1011" i="1"/>
  <c r="S1011" i="1" s="1"/>
  <c r="J931" i="1"/>
  <c r="K931" i="1" s="1"/>
  <c r="I932" i="1"/>
  <c r="E930" i="1"/>
  <c r="U930" i="1"/>
  <c r="W930" i="1" s="1"/>
  <c r="D929" i="1"/>
  <c r="F929" i="1" s="1"/>
  <c r="G928" i="1"/>
  <c r="M931" i="1"/>
  <c r="T1605" i="1"/>
  <c r="O928" i="1" l="1"/>
  <c r="O927" i="1"/>
  <c r="L929" i="1"/>
  <c r="O929" i="1" s="1"/>
  <c r="C878" i="1"/>
  <c r="P877" i="1"/>
  <c r="X877" i="1" s="1"/>
  <c r="B877" i="1" s="1"/>
  <c r="G929" i="1"/>
  <c r="Y1012" i="1"/>
  <c r="R1012" i="1"/>
  <c r="S1012" i="1" s="1"/>
  <c r="AA1013" i="1"/>
  <c r="A1014" i="1"/>
  <c r="Q1013" i="1"/>
  <c r="H1013" i="1"/>
  <c r="E931" i="1"/>
  <c r="U931" i="1"/>
  <c r="W931" i="1" s="1"/>
  <c r="D930" i="1"/>
  <c r="F930" i="1" s="1"/>
  <c r="I933" i="1"/>
  <c r="M932" i="1"/>
  <c r="J932" i="1"/>
  <c r="K932" i="1" s="1"/>
  <c r="N932" i="1"/>
  <c r="T1606" i="1"/>
  <c r="G930" i="1" l="1"/>
  <c r="C879" i="1"/>
  <c r="P878" i="1"/>
  <c r="X878" i="1" s="1"/>
  <c r="B878" i="1" s="1"/>
  <c r="L930" i="1"/>
  <c r="O930" i="1" s="1"/>
  <c r="Y1013" i="1"/>
  <c r="R1013" i="1"/>
  <c r="S1013" i="1" s="1"/>
  <c r="AA1014" i="1"/>
  <c r="H1014" i="1"/>
  <c r="A1015" i="1"/>
  <c r="Q1014" i="1"/>
  <c r="N933" i="1"/>
  <c r="M933" i="1"/>
  <c r="I934" i="1"/>
  <c r="J933" i="1"/>
  <c r="K933" i="1" s="1"/>
  <c r="E932" i="1"/>
  <c r="U932" i="1"/>
  <c r="W932" i="1" s="1"/>
  <c r="D931" i="1"/>
  <c r="F931" i="1" s="1"/>
  <c r="T1607" i="1"/>
  <c r="C880" i="1" l="1"/>
  <c r="P879" i="1"/>
  <c r="X879" i="1" s="1"/>
  <c r="B879" i="1" s="1"/>
  <c r="H1015" i="1"/>
  <c r="A1016" i="1"/>
  <c r="Q1015" i="1"/>
  <c r="AA1015" i="1"/>
  <c r="R1014" i="1"/>
  <c r="S1014" i="1" s="1"/>
  <c r="Y1014" i="1"/>
  <c r="D932" i="1"/>
  <c r="F932" i="1" s="1"/>
  <c r="N934" i="1"/>
  <c r="M934" i="1"/>
  <c r="I935" i="1"/>
  <c r="J934" i="1"/>
  <c r="K934" i="1" s="1"/>
  <c r="L931" i="1"/>
  <c r="O931" i="1" s="1"/>
  <c r="U933" i="1"/>
  <c r="W933" i="1" s="1"/>
  <c r="E933" i="1"/>
  <c r="G931" i="1"/>
  <c r="T1608" i="1"/>
  <c r="L932" i="1" l="1"/>
  <c r="O932" i="1" s="1"/>
  <c r="G932" i="1"/>
  <c r="P880" i="1"/>
  <c r="R1015" i="1"/>
  <c r="S1015" i="1" s="1"/>
  <c r="Y1015" i="1"/>
  <c r="AA1016" i="1"/>
  <c r="A1017" i="1"/>
  <c r="Q1016" i="1"/>
  <c r="H1016" i="1"/>
  <c r="N935" i="1"/>
  <c r="M935" i="1"/>
  <c r="J935" i="1"/>
  <c r="K935" i="1" s="1"/>
  <c r="I936" i="1"/>
  <c r="D933" i="1"/>
  <c r="F933" i="1" s="1"/>
  <c r="U934" i="1"/>
  <c r="W934" i="1" s="1"/>
  <c r="E934" i="1"/>
  <c r="T1609" i="1"/>
  <c r="S880" i="1" l="1"/>
  <c r="X880" i="1"/>
  <c r="H1017" i="1"/>
  <c r="A1018" i="1"/>
  <c r="Q1017" i="1"/>
  <c r="R1016" i="1"/>
  <c r="S1016" i="1" s="1"/>
  <c r="Y1016" i="1"/>
  <c r="AA1017" i="1"/>
  <c r="E935" i="1"/>
  <c r="U935" i="1"/>
  <c r="W935" i="1" s="1"/>
  <c r="D934" i="1"/>
  <c r="F934" i="1" s="1"/>
  <c r="G933" i="1"/>
  <c r="L933" i="1"/>
  <c r="O933" i="1" s="1"/>
  <c r="I937" i="1"/>
  <c r="N936" i="1"/>
  <c r="M936" i="1"/>
  <c r="J936" i="1"/>
  <c r="K936" i="1" s="1"/>
  <c r="T1610" i="1"/>
  <c r="B880" i="1" l="1"/>
  <c r="L934" i="1"/>
  <c r="O934" i="1" s="1"/>
  <c r="Y880" i="1"/>
  <c r="C881" i="1"/>
  <c r="AA1018" i="1"/>
  <c r="R1017" i="1"/>
  <c r="S1017" i="1" s="1"/>
  <c r="Y1017" i="1"/>
  <c r="G934" i="1"/>
  <c r="A1019" i="1"/>
  <c r="H1018" i="1"/>
  <c r="Q1018" i="1"/>
  <c r="E936" i="1"/>
  <c r="U936" i="1"/>
  <c r="W936" i="1" s="1"/>
  <c r="J937" i="1"/>
  <c r="K937" i="1" s="1"/>
  <c r="N937" i="1"/>
  <c r="M937" i="1"/>
  <c r="I938" i="1"/>
  <c r="D935" i="1"/>
  <c r="F935" i="1" s="1"/>
  <c r="T1611" i="1"/>
  <c r="P881" i="1" l="1"/>
  <c r="X881" i="1" s="1"/>
  <c r="B881" i="1" s="1"/>
  <c r="C882" i="1"/>
  <c r="Y1018" i="1"/>
  <c r="AA1019" i="1"/>
  <c r="R1018" i="1"/>
  <c r="S1018" i="1" s="1"/>
  <c r="Q1019" i="1"/>
  <c r="A1020" i="1"/>
  <c r="H1019" i="1"/>
  <c r="E937" i="1"/>
  <c r="U937" i="1"/>
  <c r="W937" i="1" s="1"/>
  <c r="L935" i="1"/>
  <c r="O935" i="1" s="1"/>
  <c r="D936" i="1"/>
  <c r="F936" i="1" s="1"/>
  <c r="G935" i="1"/>
  <c r="I939" i="1"/>
  <c r="M938" i="1"/>
  <c r="J938" i="1"/>
  <c r="K938" i="1" s="1"/>
  <c r="N938" i="1"/>
  <c r="T1612" i="1"/>
  <c r="G936" i="1" l="1"/>
  <c r="L936" i="1"/>
  <c r="O936" i="1" s="1"/>
  <c r="C883" i="1"/>
  <c r="P882" i="1"/>
  <c r="X882" i="1" s="1"/>
  <c r="B882" i="1" s="1"/>
  <c r="Y1019" i="1"/>
  <c r="AA1020" i="1"/>
  <c r="R1019" i="1"/>
  <c r="S1019" i="1" s="1"/>
  <c r="H1020" i="1"/>
  <c r="A1021" i="1"/>
  <c r="Q1020" i="1"/>
  <c r="N939" i="1"/>
  <c r="J939" i="1"/>
  <c r="K939" i="1" s="1"/>
  <c r="I940" i="1"/>
  <c r="M939" i="1"/>
  <c r="E938" i="1"/>
  <c r="U938" i="1"/>
  <c r="W938" i="1" s="1"/>
  <c r="D937" i="1"/>
  <c r="F937" i="1" s="1"/>
  <c r="T1613" i="1"/>
  <c r="P883" i="1" l="1"/>
  <c r="X883" i="1" s="1"/>
  <c r="B883" i="1" s="1"/>
  <c r="C884" i="1"/>
  <c r="G937" i="1"/>
  <c r="Y1020" i="1"/>
  <c r="AA1021" i="1"/>
  <c r="R1020" i="1"/>
  <c r="S1020" i="1" s="1"/>
  <c r="H1021" i="1"/>
  <c r="A1022" i="1"/>
  <c r="Q1021" i="1"/>
  <c r="L937" i="1"/>
  <c r="O937" i="1" s="1"/>
  <c r="D938" i="1"/>
  <c r="F938" i="1" s="1"/>
  <c r="J940" i="1"/>
  <c r="K940" i="1" s="1"/>
  <c r="N940" i="1"/>
  <c r="M940" i="1"/>
  <c r="I941" i="1"/>
  <c r="E939" i="1"/>
  <c r="U939" i="1"/>
  <c r="W939" i="1" s="1"/>
  <c r="T1614" i="1"/>
  <c r="C885" i="1" l="1"/>
  <c r="P884" i="1"/>
  <c r="X884" i="1" s="1"/>
  <c r="B884" i="1" s="1"/>
  <c r="AA1022" i="1"/>
  <c r="R1021" i="1"/>
  <c r="S1021" i="1" s="1"/>
  <c r="Y1021" i="1"/>
  <c r="A1023" i="1"/>
  <c r="Q1022" i="1"/>
  <c r="H1022" i="1"/>
  <c r="E940" i="1"/>
  <c r="U940" i="1"/>
  <c r="W940" i="1" s="1"/>
  <c r="L938" i="1"/>
  <c r="O938" i="1" s="1"/>
  <c r="M941" i="1"/>
  <c r="I942" i="1"/>
  <c r="J941" i="1"/>
  <c r="K941" i="1" s="1"/>
  <c r="N941" i="1"/>
  <c r="D939" i="1"/>
  <c r="F939" i="1" s="1"/>
  <c r="G938" i="1"/>
  <c r="T1615" i="1"/>
  <c r="C886" i="1" l="1"/>
  <c r="P885" i="1"/>
  <c r="X885" i="1" s="1"/>
  <c r="B885" i="1" s="1"/>
  <c r="H1023" i="1"/>
  <c r="A1024" i="1"/>
  <c r="Q1023" i="1"/>
  <c r="L939" i="1"/>
  <c r="O939" i="1" s="1"/>
  <c r="AA1023" i="1"/>
  <c r="Y1022" i="1"/>
  <c r="R1022" i="1"/>
  <c r="S1022" i="1" s="1"/>
  <c r="G939" i="1"/>
  <c r="U941" i="1"/>
  <c r="W941" i="1" s="1"/>
  <c r="E941" i="1"/>
  <c r="J942" i="1"/>
  <c r="K942" i="1" s="1"/>
  <c r="I943" i="1"/>
  <c r="N942" i="1"/>
  <c r="M942" i="1"/>
  <c r="D940" i="1"/>
  <c r="F940" i="1" s="1"/>
  <c r="T1616" i="1"/>
  <c r="C887" i="1" l="1"/>
  <c r="P886" i="1"/>
  <c r="X886" i="1" s="1"/>
  <c r="B886" i="1" s="1"/>
  <c r="AA1024" i="1"/>
  <c r="R1023" i="1"/>
  <c r="S1023" i="1" s="1"/>
  <c r="Y1023" i="1"/>
  <c r="A1025" i="1"/>
  <c r="Q1024" i="1"/>
  <c r="H1024" i="1"/>
  <c r="M943" i="1"/>
  <c r="J943" i="1"/>
  <c r="K943" i="1" s="1"/>
  <c r="N943" i="1"/>
  <c r="I944" i="1"/>
  <c r="E942" i="1"/>
  <c r="U942" i="1"/>
  <c r="W942" i="1" s="1"/>
  <c r="G940" i="1"/>
  <c r="D941" i="1"/>
  <c r="F941" i="1" s="1"/>
  <c r="L940" i="1"/>
  <c r="O940" i="1" s="1"/>
  <c r="T1617" i="1"/>
  <c r="P887" i="1" l="1"/>
  <c r="X887" i="1" s="1"/>
  <c r="B887" i="1" s="1"/>
  <c r="C888" i="1"/>
  <c r="Y1024" i="1"/>
  <c r="R1024" i="1"/>
  <c r="S1024" i="1" s="1"/>
  <c r="AA1025" i="1"/>
  <c r="A1026" i="1"/>
  <c r="Q1025" i="1"/>
  <c r="H1025" i="1"/>
  <c r="L941" i="1"/>
  <c r="O941" i="1" s="1"/>
  <c r="G941" i="1"/>
  <c r="D942" i="1"/>
  <c r="F942" i="1" s="1"/>
  <c r="N944" i="1"/>
  <c r="M944" i="1"/>
  <c r="I945" i="1"/>
  <c r="J944" i="1"/>
  <c r="K944" i="1" s="1"/>
  <c r="E943" i="1"/>
  <c r="U943" i="1"/>
  <c r="W943" i="1" s="1"/>
  <c r="T1618" i="1"/>
  <c r="L942" i="1" l="1"/>
  <c r="O942" i="1" s="1"/>
  <c r="G942" i="1"/>
  <c r="C889" i="1"/>
  <c r="P888" i="1"/>
  <c r="X888" i="1" s="1"/>
  <c r="B888" i="1" s="1"/>
  <c r="AA1026" i="1"/>
  <c r="R1025" i="1"/>
  <c r="S1025" i="1" s="1"/>
  <c r="Y1025" i="1"/>
  <c r="H1026" i="1"/>
  <c r="Q1026" i="1"/>
  <c r="A1027" i="1"/>
  <c r="D943" i="1"/>
  <c r="F943" i="1" s="1"/>
  <c r="U944" i="1"/>
  <c r="W944" i="1" s="1"/>
  <c r="E944" i="1"/>
  <c r="N945" i="1"/>
  <c r="M945" i="1"/>
  <c r="J945" i="1"/>
  <c r="K945" i="1" s="1"/>
  <c r="E945" i="1" s="1"/>
  <c r="I946" i="1"/>
  <c r="T1619" i="1"/>
  <c r="C890" i="1" l="1"/>
  <c r="P889" i="1"/>
  <c r="X889" i="1" s="1"/>
  <c r="B889" i="1" s="1"/>
  <c r="Y1026" i="1"/>
  <c r="AA1027" i="1"/>
  <c r="R1026" i="1"/>
  <c r="S1026" i="1" s="1"/>
  <c r="A1028" i="1"/>
  <c r="Q1027" i="1"/>
  <c r="H1027" i="1"/>
  <c r="L943" i="1"/>
  <c r="O943" i="1" s="1"/>
  <c r="J946" i="1"/>
  <c r="K946" i="1" s="1"/>
  <c r="N946" i="1"/>
  <c r="M946" i="1"/>
  <c r="I947" i="1"/>
  <c r="D944" i="1"/>
  <c r="F944" i="1" s="1"/>
  <c r="G943" i="1"/>
  <c r="T1620" i="1"/>
  <c r="G944" i="1" l="1"/>
  <c r="P890" i="1"/>
  <c r="X890" i="1" s="1"/>
  <c r="B890" i="1" s="1"/>
  <c r="C891" i="1"/>
  <c r="Y1027" i="1"/>
  <c r="R1027" i="1"/>
  <c r="S1027" i="1" s="1"/>
  <c r="AA1028" i="1"/>
  <c r="Q1028" i="1"/>
  <c r="A1029" i="1"/>
  <c r="H1028" i="1"/>
  <c r="N947" i="1"/>
  <c r="I948" i="1"/>
  <c r="J947" i="1"/>
  <c r="K947" i="1" s="1"/>
  <c r="M947" i="1"/>
  <c r="D945" i="1"/>
  <c r="E946" i="1"/>
  <c r="U946" i="1"/>
  <c r="W946" i="1" s="1"/>
  <c r="L944" i="1"/>
  <c r="O944" i="1" s="1"/>
  <c r="T1621" i="1"/>
  <c r="C892" i="1" l="1"/>
  <c r="P891" i="1"/>
  <c r="X891" i="1" s="1"/>
  <c r="B891" i="1" s="1"/>
  <c r="H1029" i="1"/>
  <c r="A1030" i="1"/>
  <c r="Q1029" i="1"/>
  <c r="Y1028" i="1"/>
  <c r="R1028" i="1"/>
  <c r="S1028" i="1" s="1"/>
  <c r="AA1029" i="1"/>
  <c r="D946" i="1"/>
  <c r="L946" i="1" s="1"/>
  <c r="O946" i="1" s="1"/>
  <c r="F945" i="1"/>
  <c r="G945" i="1"/>
  <c r="L945" i="1"/>
  <c r="O945" i="1" s="1"/>
  <c r="E947" i="1"/>
  <c r="U947" i="1"/>
  <c r="W947" i="1" s="1"/>
  <c r="J948" i="1"/>
  <c r="K948" i="1" s="1"/>
  <c r="N948" i="1"/>
  <c r="M948" i="1"/>
  <c r="I949" i="1"/>
  <c r="T1622" i="1"/>
  <c r="G946" i="1" l="1"/>
  <c r="C893" i="1"/>
  <c r="P892" i="1"/>
  <c r="X892" i="1" s="1"/>
  <c r="B892" i="1" s="1"/>
  <c r="R1029" i="1"/>
  <c r="S1029" i="1" s="1"/>
  <c r="Y1029" i="1"/>
  <c r="AA1030" i="1"/>
  <c r="Q1030" i="1"/>
  <c r="H1030" i="1"/>
  <c r="A1031" i="1"/>
  <c r="D947" i="1"/>
  <c r="G947" i="1" s="1"/>
  <c r="E948" i="1"/>
  <c r="U948" i="1"/>
  <c r="W948" i="1" s="1"/>
  <c r="J949" i="1"/>
  <c r="K949" i="1" s="1"/>
  <c r="N949" i="1"/>
  <c r="M949" i="1"/>
  <c r="I950" i="1"/>
  <c r="F946" i="1"/>
  <c r="T1623" i="1"/>
  <c r="L947" i="1" l="1"/>
  <c r="O947" i="1" s="1"/>
  <c r="C894" i="1"/>
  <c r="P893" i="1"/>
  <c r="X893" i="1" s="1"/>
  <c r="B893" i="1" s="1"/>
  <c r="Q1031" i="1"/>
  <c r="H1031" i="1"/>
  <c r="A1032" i="1"/>
  <c r="AA1031" i="1"/>
  <c r="Y1030" i="1"/>
  <c r="R1030" i="1"/>
  <c r="S1030" i="1" s="1"/>
  <c r="U949" i="1"/>
  <c r="W949" i="1" s="1"/>
  <c r="E949" i="1"/>
  <c r="D948" i="1"/>
  <c r="M950" i="1"/>
  <c r="J950" i="1"/>
  <c r="K950" i="1" s="1"/>
  <c r="I951" i="1"/>
  <c r="N950" i="1"/>
  <c r="F947" i="1"/>
  <c r="T1624" i="1"/>
  <c r="F948" i="1" l="1"/>
  <c r="L948" i="1"/>
  <c r="O948" i="1" s="1"/>
  <c r="P894" i="1"/>
  <c r="X894" i="1" s="1"/>
  <c r="B894" i="1" s="1"/>
  <c r="C895" i="1"/>
  <c r="A1033" i="1"/>
  <c r="Q1032" i="1"/>
  <c r="H1032" i="1"/>
  <c r="R1031" i="1"/>
  <c r="S1031" i="1" s="1"/>
  <c r="AA1032" i="1"/>
  <c r="Y1031" i="1"/>
  <c r="D949" i="1"/>
  <c r="E950" i="1"/>
  <c r="U950" i="1"/>
  <c r="W950" i="1" s="1"/>
  <c r="G948" i="1"/>
  <c r="N951" i="1"/>
  <c r="M951" i="1"/>
  <c r="J951" i="1"/>
  <c r="K951" i="1" s="1"/>
  <c r="I952" i="1"/>
  <c r="T1625" i="1"/>
  <c r="F949" i="1" l="1"/>
  <c r="G949" i="1"/>
  <c r="C896" i="1"/>
  <c r="P895" i="1"/>
  <c r="X895" i="1" s="1"/>
  <c r="B895" i="1" s="1"/>
  <c r="R1032" i="1"/>
  <c r="S1032" i="1" s="1"/>
  <c r="Y1032" i="1"/>
  <c r="AA1033" i="1"/>
  <c r="A1034" i="1"/>
  <c r="Q1033" i="1"/>
  <c r="H1033" i="1"/>
  <c r="D950" i="1"/>
  <c r="J952" i="1"/>
  <c r="K952" i="1" s="1"/>
  <c r="I953" i="1"/>
  <c r="M952" i="1"/>
  <c r="N952" i="1"/>
  <c r="L949" i="1"/>
  <c r="O949" i="1" s="1"/>
  <c r="E951" i="1"/>
  <c r="U951" i="1"/>
  <c r="W951" i="1" s="1"/>
  <c r="T1626" i="1"/>
  <c r="F950" i="1" l="1"/>
  <c r="L950" i="1"/>
  <c r="O950" i="1" s="1"/>
  <c r="G950" i="1"/>
  <c r="C897" i="1"/>
  <c r="P896" i="1"/>
  <c r="X896" i="1" s="1"/>
  <c r="B896" i="1" s="1"/>
  <c r="Q1034" i="1"/>
  <c r="A1035" i="1"/>
  <c r="H1034" i="1"/>
  <c r="Y1033" i="1"/>
  <c r="AA1034" i="1"/>
  <c r="R1033" i="1"/>
  <c r="S1033" i="1" s="1"/>
  <c r="I954" i="1"/>
  <c r="M953" i="1"/>
  <c r="N953" i="1"/>
  <c r="J953" i="1"/>
  <c r="K953" i="1" s="1"/>
  <c r="D951" i="1"/>
  <c r="F951" i="1" s="1"/>
  <c r="U952" i="1"/>
  <c r="W952" i="1" s="1"/>
  <c r="E952" i="1"/>
  <c r="T1627" i="1"/>
  <c r="G951" i="1" l="1"/>
  <c r="P897" i="1"/>
  <c r="X897" i="1" s="1"/>
  <c r="B897" i="1" s="1"/>
  <c r="C898" i="1"/>
  <c r="H1035" i="1"/>
  <c r="A1036" i="1"/>
  <c r="Q1035" i="1"/>
  <c r="AA1035" i="1"/>
  <c r="R1034" i="1"/>
  <c r="U1035" i="1"/>
  <c r="W1035" i="1" s="1"/>
  <c r="I955" i="1"/>
  <c r="N954" i="1"/>
  <c r="M954" i="1"/>
  <c r="J954" i="1"/>
  <c r="K954" i="1" s="1"/>
  <c r="E953" i="1"/>
  <c r="U953" i="1"/>
  <c r="W953" i="1" s="1"/>
  <c r="D952" i="1"/>
  <c r="F952" i="1" s="1"/>
  <c r="L951" i="1"/>
  <c r="O951" i="1" s="1"/>
  <c r="T1628" i="1"/>
  <c r="L952" i="1" l="1"/>
  <c r="O952" i="1" s="1"/>
  <c r="C899" i="1"/>
  <c r="P898" i="1"/>
  <c r="X898" i="1" s="1"/>
  <c r="B898" i="1" s="1"/>
  <c r="Y1035" i="1"/>
  <c r="AA1036" i="1"/>
  <c r="R1035" i="1"/>
  <c r="S1035" i="1" s="1"/>
  <c r="A1037" i="1"/>
  <c r="Q1036" i="1"/>
  <c r="H1036" i="1"/>
  <c r="E954" i="1"/>
  <c r="U954" i="1"/>
  <c r="W954" i="1" s="1"/>
  <c r="D953" i="1"/>
  <c r="F953" i="1" s="1"/>
  <c r="G952" i="1"/>
  <c r="M955" i="1"/>
  <c r="I956" i="1"/>
  <c r="J955" i="1"/>
  <c r="K955" i="1" s="1"/>
  <c r="N955" i="1"/>
  <c r="T1629" i="1"/>
  <c r="L953" i="1" l="1"/>
  <c r="O953" i="1" s="1"/>
  <c r="C900" i="1"/>
  <c r="P899" i="1"/>
  <c r="X899" i="1" s="1"/>
  <c r="B899" i="1" s="1"/>
  <c r="AA1037" i="1"/>
  <c r="Y1036" i="1"/>
  <c r="R1036" i="1"/>
  <c r="S1036" i="1" s="1"/>
  <c r="Q1037" i="1"/>
  <c r="H1037" i="1"/>
  <c r="A1038" i="1"/>
  <c r="G953" i="1"/>
  <c r="U955" i="1"/>
  <c r="W955" i="1" s="1"/>
  <c r="E955" i="1"/>
  <c r="J956" i="1"/>
  <c r="K956" i="1" s="1"/>
  <c r="N956" i="1"/>
  <c r="I957" i="1"/>
  <c r="M956" i="1"/>
  <c r="D954" i="1"/>
  <c r="F954" i="1" s="1"/>
  <c r="T1630" i="1"/>
  <c r="C901" i="1" l="1"/>
  <c r="P900" i="1"/>
  <c r="X900" i="1" s="1"/>
  <c r="B900" i="1" s="1"/>
  <c r="H1038" i="1"/>
  <c r="Q1038" i="1"/>
  <c r="A1039" i="1"/>
  <c r="AA1038" i="1"/>
  <c r="R1037" i="1"/>
  <c r="S1037" i="1" s="1"/>
  <c r="Y1037" i="1"/>
  <c r="L954" i="1"/>
  <c r="O954" i="1" s="1"/>
  <c r="G954" i="1"/>
  <c r="E956" i="1"/>
  <c r="U956" i="1"/>
  <c r="W956" i="1" s="1"/>
  <c r="J957" i="1"/>
  <c r="K957" i="1" s="1"/>
  <c r="N957" i="1"/>
  <c r="M957" i="1"/>
  <c r="I958" i="1"/>
  <c r="D955" i="1"/>
  <c r="F955" i="1" s="1"/>
  <c r="T1631" i="1"/>
  <c r="C902" i="1" l="1"/>
  <c r="P901" i="1"/>
  <c r="X901" i="1" s="1"/>
  <c r="B901" i="1" s="1"/>
  <c r="Q1039" i="1"/>
  <c r="A1040" i="1"/>
  <c r="H1039" i="1"/>
  <c r="Y1038" i="1"/>
  <c r="AA1039" i="1"/>
  <c r="R1038" i="1"/>
  <c r="S1038" i="1" s="1"/>
  <c r="J958" i="1"/>
  <c r="K958" i="1" s="1"/>
  <c r="I959" i="1"/>
  <c r="E957" i="1"/>
  <c r="U957" i="1"/>
  <c r="W957" i="1" s="1"/>
  <c r="G955" i="1"/>
  <c r="L955" i="1"/>
  <c r="O955" i="1" s="1"/>
  <c r="D956" i="1"/>
  <c r="F956" i="1" s="1"/>
  <c r="T1632" i="1"/>
  <c r="C903" i="1" l="1"/>
  <c r="P902" i="1"/>
  <c r="X902" i="1" s="1"/>
  <c r="B902" i="1" s="1"/>
  <c r="A1041" i="1"/>
  <c r="Q1040" i="1"/>
  <c r="H1040" i="1"/>
  <c r="AA1040" i="1"/>
  <c r="R1039" i="1"/>
  <c r="S1039" i="1" s="1"/>
  <c r="Y1039" i="1"/>
  <c r="G956" i="1"/>
  <c r="D957" i="1"/>
  <c r="F957" i="1" s="1"/>
  <c r="L956" i="1"/>
  <c r="O956" i="1" s="1"/>
  <c r="I960" i="1"/>
  <c r="J959" i="1"/>
  <c r="K959" i="1" s="1"/>
  <c r="E958" i="1"/>
  <c r="U958" i="1"/>
  <c r="W958" i="1" s="1"/>
  <c r="T1633" i="1"/>
  <c r="G957" i="1" l="1"/>
  <c r="L957" i="1"/>
  <c r="M958" i="1" s="1"/>
  <c r="C904" i="1"/>
  <c r="P903" i="1"/>
  <c r="X903" i="1" s="1"/>
  <c r="B903" i="1" s="1"/>
  <c r="Y1040" i="1"/>
  <c r="AA1041" i="1"/>
  <c r="R1040" i="1"/>
  <c r="S1040" i="1" s="1"/>
  <c r="H1041" i="1"/>
  <c r="A1042" i="1"/>
  <c r="Q1041" i="1"/>
  <c r="I961" i="1"/>
  <c r="J960" i="1"/>
  <c r="K960" i="1" s="1"/>
  <c r="D958" i="1"/>
  <c r="F958" i="1" s="1"/>
  <c r="E959" i="1"/>
  <c r="U959" i="1"/>
  <c r="W959" i="1" s="1"/>
  <c r="T1634" i="1"/>
  <c r="O957" i="1" l="1"/>
  <c r="L958" i="1"/>
  <c r="G958" i="1"/>
  <c r="C905" i="1"/>
  <c r="P904" i="1"/>
  <c r="X904" i="1" s="1"/>
  <c r="B904" i="1" s="1"/>
  <c r="R1041" i="1"/>
  <c r="S1041" i="1" s="1"/>
  <c r="Y1041" i="1"/>
  <c r="AA1042" i="1"/>
  <c r="Q1042" i="1"/>
  <c r="A1043" i="1"/>
  <c r="H1042" i="1"/>
  <c r="N958" i="1"/>
  <c r="N959" i="1" s="1"/>
  <c r="N960" i="1" s="1"/>
  <c r="N961" i="1" s="1"/>
  <c r="M959" i="1"/>
  <c r="M960" i="1" s="1"/>
  <c r="M961" i="1" s="1"/>
  <c r="E960" i="1"/>
  <c r="U960" i="1"/>
  <c r="W960" i="1" s="1"/>
  <c r="D959" i="1"/>
  <c r="F959" i="1" s="1"/>
  <c r="J961" i="1"/>
  <c r="K961" i="1" s="1"/>
  <c r="I962" i="1"/>
  <c r="T1635" i="1"/>
  <c r="L959" i="1" l="1"/>
  <c r="O959" i="1" s="1"/>
  <c r="C906" i="1"/>
  <c r="P905" i="1"/>
  <c r="X905" i="1" s="1"/>
  <c r="B905" i="1" s="1"/>
  <c r="AA1043" i="1"/>
  <c r="R1042" i="1"/>
  <c r="S1042" i="1" s="1"/>
  <c r="Y1042" i="1"/>
  <c r="Q1043" i="1"/>
  <c r="H1043" i="1"/>
  <c r="A1044" i="1"/>
  <c r="M962" i="1"/>
  <c r="D960" i="1"/>
  <c r="F960" i="1" s="1"/>
  <c r="I963" i="1"/>
  <c r="J962" i="1"/>
  <c r="K962" i="1" s="1"/>
  <c r="N962" i="1"/>
  <c r="E961" i="1"/>
  <c r="U961" i="1"/>
  <c r="W961" i="1" s="1"/>
  <c r="G959" i="1"/>
  <c r="O958" i="1"/>
  <c r="T1636" i="1"/>
  <c r="G960" i="1" l="1"/>
  <c r="C907" i="1"/>
  <c r="P906" i="1"/>
  <c r="X906" i="1" s="1"/>
  <c r="B906" i="1" s="1"/>
  <c r="A1045" i="1"/>
  <c r="Q1044" i="1"/>
  <c r="H1044" i="1"/>
  <c r="R1043" i="1"/>
  <c r="S1043" i="1" s="1"/>
  <c r="Y1043" i="1"/>
  <c r="AA1044" i="1"/>
  <c r="I964" i="1"/>
  <c r="J963" i="1"/>
  <c r="K963" i="1" s="1"/>
  <c r="N963" i="1"/>
  <c r="M963" i="1"/>
  <c r="E962" i="1"/>
  <c r="U962" i="1"/>
  <c r="W962" i="1" s="1"/>
  <c r="L960" i="1"/>
  <c r="O960" i="1" s="1"/>
  <c r="D961" i="1"/>
  <c r="F961" i="1" s="1"/>
  <c r="T1637" i="1"/>
  <c r="C908" i="1" l="1"/>
  <c r="P907" i="1"/>
  <c r="X907" i="1" s="1"/>
  <c r="B907" i="1" s="1"/>
  <c r="L961" i="1"/>
  <c r="O961" i="1" s="1"/>
  <c r="AA1045" i="1"/>
  <c r="R1044" i="1"/>
  <c r="S1044" i="1" s="1"/>
  <c r="Y1044" i="1"/>
  <c r="G961" i="1"/>
  <c r="A1046" i="1"/>
  <c r="Q1045" i="1"/>
  <c r="H1045" i="1"/>
  <c r="D962" i="1"/>
  <c r="F962" i="1" s="1"/>
  <c r="U963" i="1"/>
  <c r="W963" i="1" s="1"/>
  <c r="E963" i="1"/>
  <c r="I965" i="1"/>
  <c r="J964" i="1"/>
  <c r="K964" i="1" s="1"/>
  <c r="M964" i="1"/>
  <c r="N964" i="1"/>
  <c r="T1638" i="1"/>
  <c r="G962" i="1" l="1"/>
  <c r="L962" i="1"/>
  <c r="O962" i="1" s="1"/>
  <c r="C909" i="1"/>
  <c r="P908" i="1"/>
  <c r="X908" i="1" s="1"/>
  <c r="B908" i="1" s="1"/>
  <c r="A1047" i="1"/>
  <c r="Q1046" i="1"/>
  <c r="H1046" i="1"/>
  <c r="AA1046" i="1"/>
  <c r="R1045" i="1"/>
  <c r="S1045" i="1" s="1"/>
  <c r="Y1045" i="1"/>
  <c r="D963" i="1"/>
  <c r="F963" i="1" s="1"/>
  <c r="E964" i="1"/>
  <c r="U964" i="1"/>
  <c r="W964" i="1" s="1"/>
  <c r="N965" i="1"/>
  <c r="M965" i="1"/>
  <c r="I966" i="1"/>
  <c r="J965" i="1"/>
  <c r="K965" i="1" s="1"/>
  <c r="T1639" i="1"/>
  <c r="L963" i="1" l="1"/>
  <c r="O963" i="1" s="1"/>
  <c r="G963" i="1"/>
  <c r="C910" i="1"/>
  <c r="P909" i="1"/>
  <c r="X909" i="1" s="1"/>
  <c r="B909" i="1" s="1"/>
  <c r="Y1046" i="1"/>
  <c r="R1046" i="1"/>
  <c r="S1046" i="1" s="1"/>
  <c r="AA1047" i="1"/>
  <c r="H1047" i="1"/>
  <c r="A1048" i="1"/>
  <c r="Q1047" i="1"/>
  <c r="D964" i="1"/>
  <c r="F964" i="1" s="1"/>
  <c r="E965" i="1"/>
  <c r="U965" i="1"/>
  <c r="W965" i="1" s="1"/>
  <c r="N966" i="1"/>
  <c r="M966" i="1"/>
  <c r="I967" i="1"/>
  <c r="J966" i="1"/>
  <c r="K966" i="1" s="1"/>
  <c r="T1640" i="1"/>
  <c r="G964" i="1" l="1"/>
  <c r="C911" i="1"/>
  <c r="P910" i="1"/>
  <c r="X910" i="1" s="1"/>
  <c r="B910" i="1" s="1"/>
  <c r="AA1048" i="1"/>
  <c r="R1047" i="1"/>
  <c r="S1047" i="1" s="1"/>
  <c r="Y1047" i="1"/>
  <c r="Q1048" i="1"/>
  <c r="A1049" i="1"/>
  <c r="H1048" i="1"/>
  <c r="D965" i="1"/>
  <c r="F965" i="1" s="1"/>
  <c r="L964" i="1"/>
  <c r="O964" i="1" s="1"/>
  <c r="E966" i="1"/>
  <c r="U966" i="1"/>
  <c r="W966" i="1" s="1"/>
  <c r="I968" i="1"/>
  <c r="J967" i="1"/>
  <c r="K967" i="1" s="1"/>
  <c r="N967" i="1"/>
  <c r="M967" i="1"/>
  <c r="T1641" i="1"/>
  <c r="P911" i="1" l="1"/>
  <c r="Y1048" i="1"/>
  <c r="AA1049" i="1"/>
  <c r="R1048" i="1"/>
  <c r="S1048" i="1" s="1"/>
  <c r="G965" i="1"/>
  <c r="Q1049" i="1"/>
  <c r="A1050" i="1"/>
  <c r="H1049" i="1"/>
  <c r="N968" i="1"/>
  <c r="M968" i="1"/>
  <c r="I969" i="1"/>
  <c r="J968" i="1"/>
  <c r="K968" i="1" s="1"/>
  <c r="D966" i="1"/>
  <c r="F966" i="1" s="1"/>
  <c r="L965" i="1"/>
  <c r="O965" i="1" s="1"/>
  <c r="U967" i="1"/>
  <c r="W967" i="1" s="1"/>
  <c r="E967" i="1"/>
  <c r="T1642" i="1"/>
  <c r="L966" i="1" l="1"/>
  <c r="O966" i="1" s="1"/>
  <c r="G966" i="1"/>
  <c r="X911" i="1"/>
  <c r="S911" i="1"/>
  <c r="R1049" i="1"/>
  <c r="S1049" i="1" s="1"/>
  <c r="Y1049" i="1"/>
  <c r="AA1050" i="1"/>
  <c r="A1051" i="1"/>
  <c r="Q1050" i="1"/>
  <c r="H1050" i="1"/>
  <c r="E968" i="1"/>
  <c r="U968" i="1"/>
  <c r="W968" i="1" s="1"/>
  <c r="D967" i="1"/>
  <c r="F967" i="1" s="1"/>
  <c r="M969" i="1"/>
  <c r="I970" i="1"/>
  <c r="N969" i="1"/>
  <c r="J969" i="1"/>
  <c r="K969" i="1" s="1"/>
  <c r="T1643" i="1"/>
  <c r="B911" i="1" l="1"/>
  <c r="G967" i="1"/>
  <c r="Y911" i="1"/>
  <c r="C912" i="1"/>
  <c r="AA1051" i="1"/>
  <c r="R1050" i="1"/>
  <c r="S1050" i="1" s="1"/>
  <c r="Y1050" i="1"/>
  <c r="A1052" i="1"/>
  <c r="Q1051" i="1"/>
  <c r="H1051" i="1"/>
  <c r="L967" i="1"/>
  <c r="O967" i="1" s="1"/>
  <c r="D968" i="1"/>
  <c r="F968" i="1" s="1"/>
  <c r="J970" i="1"/>
  <c r="K970" i="1" s="1"/>
  <c r="N970" i="1"/>
  <c r="I971" i="1"/>
  <c r="M970" i="1"/>
  <c r="E969" i="1"/>
  <c r="U969" i="1"/>
  <c r="W969" i="1" s="1"/>
  <c r="T1644" i="1"/>
  <c r="C913" i="1" l="1"/>
  <c r="P912" i="1"/>
  <c r="X912" i="1" s="1"/>
  <c r="B912" i="1" s="1"/>
  <c r="A1053" i="1"/>
  <c r="H1052" i="1"/>
  <c r="Q1052" i="1"/>
  <c r="Y1051" i="1"/>
  <c r="R1051" i="1"/>
  <c r="S1051" i="1" s="1"/>
  <c r="AA1052" i="1"/>
  <c r="U970" i="1"/>
  <c r="W970" i="1" s="1"/>
  <c r="E970" i="1"/>
  <c r="L968" i="1"/>
  <c r="O968" i="1" s="1"/>
  <c r="J971" i="1"/>
  <c r="K971" i="1" s="1"/>
  <c r="I972" i="1"/>
  <c r="N971" i="1"/>
  <c r="M971" i="1"/>
  <c r="D969" i="1"/>
  <c r="F969" i="1" s="1"/>
  <c r="G968" i="1"/>
  <c r="T1645" i="1"/>
  <c r="C914" i="1" l="1"/>
  <c r="P913" i="1"/>
  <c r="X913" i="1" s="1"/>
  <c r="B913" i="1" s="1"/>
  <c r="AA1053" i="1"/>
  <c r="R1052" i="1"/>
  <c r="S1052" i="1" s="1"/>
  <c r="Y1052" i="1"/>
  <c r="L969" i="1"/>
  <c r="O969" i="1" s="1"/>
  <c r="A1054" i="1"/>
  <c r="Q1053" i="1"/>
  <c r="H1053" i="1"/>
  <c r="E971" i="1"/>
  <c r="U971" i="1"/>
  <c r="W971" i="1" s="1"/>
  <c r="G969" i="1"/>
  <c r="D970" i="1"/>
  <c r="F970" i="1" s="1"/>
  <c r="J972" i="1"/>
  <c r="K972" i="1" s="1"/>
  <c r="N972" i="1"/>
  <c r="I973" i="1"/>
  <c r="M972" i="1"/>
  <c r="T1646" i="1"/>
  <c r="G970" i="1" l="1"/>
  <c r="L970" i="1"/>
  <c r="O970" i="1" s="1"/>
  <c r="C915" i="1"/>
  <c r="P914" i="1"/>
  <c r="X914" i="1" s="1"/>
  <c r="B914" i="1" s="1"/>
  <c r="R1053" i="1"/>
  <c r="S1053" i="1" s="1"/>
  <c r="Y1053" i="1"/>
  <c r="AA1054" i="1"/>
  <c r="H1054" i="1"/>
  <c r="Q1054" i="1"/>
  <c r="A1055" i="1"/>
  <c r="J973" i="1"/>
  <c r="K973" i="1" s="1"/>
  <c r="M973" i="1"/>
  <c r="N973" i="1"/>
  <c r="I974" i="1"/>
  <c r="E972" i="1"/>
  <c r="U972" i="1"/>
  <c r="W972" i="1" s="1"/>
  <c r="D971" i="1"/>
  <c r="F971" i="1" s="1"/>
  <c r="T1647" i="1"/>
  <c r="E973" i="1" l="1"/>
  <c r="G971" i="1"/>
  <c r="L971" i="1"/>
  <c r="O971" i="1" s="1"/>
  <c r="C916" i="1"/>
  <c r="P915" i="1"/>
  <c r="X915" i="1" s="1"/>
  <c r="B915" i="1" s="1"/>
  <c r="H1055" i="1"/>
  <c r="A1056" i="1"/>
  <c r="Q1055" i="1"/>
  <c r="R1054" i="1"/>
  <c r="S1054" i="1" s="1"/>
  <c r="Y1054" i="1"/>
  <c r="AA1055" i="1"/>
  <c r="D972" i="1"/>
  <c r="F972" i="1" s="1"/>
  <c r="I975" i="1"/>
  <c r="M974" i="1"/>
  <c r="J974" i="1"/>
  <c r="K974" i="1" s="1"/>
  <c r="N974" i="1"/>
  <c r="T1648" i="1"/>
  <c r="G972" i="1" l="1"/>
  <c r="P916" i="1"/>
  <c r="X916" i="1" s="1"/>
  <c r="B916" i="1" s="1"/>
  <c r="C917" i="1"/>
  <c r="R1055" i="1"/>
  <c r="S1055" i="1" s="1"/>
  <c r="Y1055" i="1"/>
  <c r="AA1056" i="1"/>
  <c r="H1056" i="1"/>
  <c r="A1057" i="1"/>
  <c r="Q1056" i="1"/>
  <c r="N975" i="1"/>
  <c r="J975" i="1"/>
  <c r="K975" i="1" s="1"/>
  <c r="M975" i="1"/>
  <c r="I976" i="1"/>
  <c r="U974" i="1"/>
  <c r="W974" i="1" s="1"/>
  <c r="E974" i="1"/>
  <c r="L972" i="1"/>
  <c r="O972" i="1" s="1"/>
  <c r="D973" i="1"/>
  <c r="T1649" i="1"/>
  <c r="C918" i="1" l="1"/>
  <c r="P917" i="1"/>
  <c r="X917" i="1" s="1"/>
  <c r="B917" i="1" s="1"/>
  <c r="AA1057" i="1"/>
  <c r="R1056" i="1"/>
  <c r="S1056" i="1" s="1"/>
  <c r="Y1056" i="1"/>
  <c r="A1058" i="1"/>
  <c r="Q1057" i="1"/>
  <c r="H1057" i="1"/>
  <c r="D974" i="1"/>
  <c r="L974" i="1" s="1"/>
  <c r="O974" i="1" s="1"/>
  <c r="N976" i="1"/>
  <c r="M976" i="1"/>
  <c r="I977" i="1"/>
  <c r="J976" i="1"/>
  <c r="K976" i="1" s="1"/>
  <c r="E975" i="1"/>
  <c r="U975" i="1"/>
  <c r="W975" i="1" s="1"/>
  <c r="F973" i="1"/>
  <c r="L973" i="1"/>
  <c r="O973" i="1" s="1"/>
  <c r="G973" i="1"/>
  <c r="T1650" i="1"/>
  <c r="G974" i="1" l="1"/>
  <c r="C919" i="1"/>
  <c r="P918" i="1"/>
  <c r="X918" i="1" s="1"/>
  <c r="B918" i="1" s="1"/>
  <c r="AA1058" i="1"/>
  <c r="R1057" i="1"/>
  <c r="S1057" i="1" s="1"/>
  <c r="Y1057" i="1"/>
  <c r="H1058" i="1"/>
  <c r="A1059" i="1"/>
  <c r="Q1058" i="1"/>
  <c r="D975" i="1"/>
  <c r="G975" i="1" s="1"/>
  <c r="E976" i="1"/>
  <c r="U976" i="1"/>
  <c r="W976" i="1" s="1"/>
  <c r="F974" i="1"/>
  <c r="M977" i="1"/>
  <c r="I978" i="1"/>
  <c r="N977" i="1"/>
  <c r="J977" i="1"/>
  <c r="K977" i="1" s="1"/>
  <c r="T1651" i="1"/>
  <c r="C920" i="1" l="1"/>
  <c r="P919" i="1"/>
  <c r="X919" i="1" s="1"/>
  <c r="B919" i="1" s="1"/>
  <c r="AA1059" i="1"/>
  <c r="R1058" i="1"/>
  <c r="S1058" i="1" s="1"/>
  <c r="Y1058" i="1"/>
  <c r="Q1059" i="1"/>
  <c r="H1059" i="1"/>
  <c r="A1060" i="1"/>
  <c r="L975" i="1"/>
  <c r="O975" i="1" s="1"/>
  <c r="D976" i="1"/>
  <c r="L976" i="1" s="1"/>
  <c r="O976" i="1" s="1"/>
  <c r="E977" i="1"/>
  <c r="U977" i="1"/>
  <c r="W977" i="1" s="1"/>
  <c r="F975" i="1"/>
  <c r="J978" i="1"/>
  <c r="K978" i="1" s="1"/>
  <c r="N978" i="1"/>
  <c r="I979" i="1"/>
  <c r="M978" i="1"/>
  <c r="T1652" i="1"/>
  <c r="G976" i="1" l="1"/>
  <c r="C921" i="1"/>
  <c r="P920" i="1"/>
  <c r="X920" i="1" s="1"/>
  <c r="B920" i="1" s="1"/>
  <c r="A1061" i="1"/>
  <c r="Q1060" i="1"/>
  <c r="H1060" i="1"/>
  <c r="AA1060" i="1"/>
  <c r="R1059" i="1"/>
  <c r="S1059" i="1" s="1"/>
  <c r="Y1059" i="1"/>
  <c r="D977" i="1"/>
  <c r="L977" i="1" s="1"/>
  <c r="O977" i="1" s="1"/>
  <c r="J979" i="1"/>
  <c r="K979" i="1" s="1"/>
  <c r="N979" i="1"/>
  <c r="M979" i="1"/>
  <c r="I980" i="1"/>
  <c r="U978" i="1"/>
  <c r="W978" i="1" s="1"/>
  <c r="E978" i="1"/>
  <c r="F976" i="1"/>
  <c r="T1653" i="1"/>
  <c r="C922" i="1" l="1"/>
  <c r="P921" i="1"/>
  <c r="X921" i="1" s="1"/>
  <c r="B921" i="1" s="1"/>
  <c r="R1060" i="1"/>
  <c r="S1060" i="1" s="1"/>
  <c r="Y1060" i="1"/>
  <c r="AA1061" i="1"/>
  <c r="H1061" i="1"/>
  <c r="A1062" i="1"/>
  <c r="Q1061" i="1"/>
  <c r="E979" i="1"/>
  <c r="U979" i="1"/>
  <c r="W979" i="1" s="1"/>
  <c r="N980" i="1"/>
  <c r="I981" i="1"/>
  <c r="J980" i="1"/>
  <c r="K980" i="1" s="1"/>
  <c r="M980" i="1"/>
  <c r="F977" i="1"/>
  <c r="D978" i="1"/>
  <c r="G978" i="1" s="1"/>
  <c r="G977" i="1"/>
  <c r="T1654" i="1"/>
  <c r="L978" i="1" l="1"/>
  <c r="O978" i="1" s="1"/>
  <c r="C923" i="1"/>
  <c r="P922" i="1"/>
  <c r="X922" i="1" s="1"/>
  <c r="B922" i="1" s="1"/>
  <c r="AA1062" i="1"/>
  <c r="R1061" i="1"/>
  <c r="S1061" i="1" s="1"/>
  <c r="Y1061" i="1"/>
  <c r="Q1062" i="1"/>
  <c r="H1062" i="1"/>
  <c r="A1063" i="1"/>
  <c r="I982" i="1"/>
  <c r="J981" i="1"/>
  <c r="K981" i="1" s="1"/>
  <c r="N981" i="1"/>
  <c r="M981" i="1"/>
  <c r="E980" i="1"/>
  <c r="U980" i="1"/>
  <c r="W980" i="1" s="1"/>
  <c r="F978" i="1"/>
  <c r="D979" i="1"/>
  <c r="L979" i="1" s="1"/>
  <c r="O979" i="1" s="1"/>
  <c r="T1655" i="1"/>
  <c r="G979" i="1" l="1"/>
  <c r="C924" i="1"/>
  <c r="P923" i="1"/>
  <c r="X923" i="1" s="1"/>
  <c r="B923" i="1" s="1"/>
  <c r="H1063" i="1"/>
  <c r="Q1063" i="1"/>
  <c r="A1064" i="1"/>
  <c r="AA1063" i="1"/>
  <c r="Y1062" i="1"/>
  <c r="R1062" i="1"/>
  <c r="S1062" i="1" s="1"/>
  <c r="D980" i="1"/>
  <c r="L980" i="1" s="1"/>
  <c r="O980" i="1" s="1"/>
  <c r="U981" i="1"/>
  <c r="W981" i="1" s="1"/>
  <c r="E981" i="1"/>
  <c r="F979" i="1"/>
  <c r="I983" i="1"/>
  <c r="N982" i="1"/>
  <c r="M982" i="1"/>
  <c r="J982" i="1"/>
  <c r="K982" i="1" s="1"/>
  <c r="T1656" i="1"/>
  <c r="G980" i="1" l="1"/>
  <c r="C925" i="1"/>
  <c r="P924" i="1"/>
  <c r="X924" i="1" s="1"/>
  <c r="B924" i="1" s="1"/>
  <c r="R1063" i="1"/>
  <c r="U1064" i="1"/>
  <c r="W1064" i="1" s="1"/>
  <c r="AA1064" i="1"/>
  <c r="A1065" i="1"/>
  <c r="Q1064" i="1"/>
  <c r="H1064" i="1"/>
  <c r="M983" i="1"/>
  <c r="J983" i="1"/>
  <c r="K983" i="1" s="1"/>
  <c r="I984" i="1"/>
  <c r="N983" i="1"/>
  <c r="D981" i="1"/>
  <c r="G981" i="1" s="1"/>
  <c r="E982" i="1"/>
  <c r="U982" i="1"/>
  <c r="W982" i="1" s="1"/>
  <c r="F980" i="1"/>
  <c r="T1657" i="1"/>
  <c r="C926" i="1" l="1"/>
  <c r="P925" i="1"/>
  <c r="X925" i="1" s="1"/>
  <c r="B925" i="1" s="1"/>
  <c r="A1066" i="1"/>
  <c r="Q1065" i="1"/>
  <c r="H1065" i="1"/>
  <c r="R1064" i="1"/>
  <c r="S1064" i="1" s="1"/>
  <c r="Y1064" i="1"/>
  <c r="AA1065" i="1"/>
  <c r="D982" i="1"/>
  <c r="F981" i="1"/>
  <c r="L981" i="1"/>
  <c r="O981" i="1" s="1"/>
  <c r="J984" i="1"/>
  <c r="K984" i="1" s="1"/>
  <c r="N984" i="1"/>
  <c r="M984" i="1"/>
  <c r="I985" i="1"/>
  <c r="U983" i="1"/>
  <c r="W983" i="1" s="1"/>
  <c r="E983" i="1"/>
  <c r="T1658" i="1"/>
  <c r="C927" i="1" l="1"/>
  <c r="P926" i="1"/>
  <c r="X926" i="1" s="1"/>
  <c r="B926" i="1" s="1"/>
  <c r="AA1066" i="1"/>
  <c r="R1065" i="1"/>
  <c r="S1065" i="1" s="1"/>
  <c r="Y1065" i="1"/>
  <c r="F982" i="1"/>
  <c r="A1067" i="1"/>
  <c r="H1066" i="1"/>
  <c r="Q1066" i="1"/>
  <c r="E984" i="1"/>
  <c r="U984" i="1"/>
  <c r="W984" i="1" s="1"/>
  <c r="D983" i="1"/>
  <c r="L983" i="1" s="1"/>
  <c r="O983" i="1" s="1"/>
  <c r="G982" i="1"/>
  <c r="L982" i="1"/>
  <c r="O982" i="1" s="1"/>
  <c r="J985" i="1"/>
  <c r="K985" i="1" s="1"/>
  <c r="N985" i="1"/>
  <c r="M985" i="1"/>
  <c r="I986" i="1"/>
  <c r="T1659" i="1"/>
  <c r="G983" i="1" l="1"/>
  <c r="F983" i="1"/>
  <c r="C928" i="1"/>
  <c r="P927" i="1"/>
  <c r="AA1067" i="1"/>
  <c r="R1066" i="1"/>
  <c r="S1066" i="1" s="1"/>
  <c r="Y1066" i="1"/>
  <c r="A1068" i="1"/>
  <c r="H1067" i="1"/>
  <c r="Q1067" i="1"/>
  <c r="E985" i="1"/>
  <c r="U985" i="1"/>
  <c r="W985" i="1" s="1"/>
  <c r="D984" i="1"/>
  <c r="I987" i="1"/>
  <c r="M986" i="1"/>
  <c r="N986" i="1"/>
  <c r="J986" i="1"/>
  <c r="K986" i="1" s="1"/>
  <c r="T1660" i="1"/>
  <c r="F984" i="1" l="1"/>
  <c r="X927" i="1"/>
  <c r="B927" i="1" s="1"/>
  <c r="C929" i="1"/>
  <c r="P928" i="1"/>
  <c r="X928" i="1" s="1"/>
  <c r="B928" i="1" s="1"/>
  <c r="AA1068" i="1"/>
  <c r="R1067" i="1"/>
  <c r="S1067" i="1" s="1"/>
  <c r="Y1067" i="1"/>
  <c r="Q1068" i="1"/>
  <c r="H1068" i="1"/>
  <c r="A1069" i="1"/>
  <c r="E986" i="1"/>
  <c r="U986" i="1"/>
  <c r="W986" i="1" s="1"/>
  <c r="L984" i="1"/>
  <c r="O984" i="1" s="1"/>
  <c r="G984" i="1"/>
  <c r="N987" i="1"/>
  <c r="I988" i="1"/>
  <c r="J987" i="1"/>
  <c r="K987" i="1" s="1"/>
  <c r="M987" i="1"/>
  <c r="D985" i="1"/>
  <c r="T1661" i="1"/>
  <c r="F985" i="1" l="1"/>
  <c r="G985" i="1"/>
  <c r="C930" i="1"/>
  <c r="P929" i="1"/>
  <c r="X929" i="1" s="1"/>
  <c r="B929" i="1" s="1"/>
  <c r="R1068" i="1"/>
  <c r="S1068" i="1" s="1"/>
  <c r="AA1069" i="1"/>
  <c r="Y1068" i="1"/>
  <c r="A1070" i="1"/>
  <c r="H1069" i="1"/>
  <c r="Q1069" i="1"/>
  <c r="U987" i="1"/>
  <c r="W987" i="1" s="1"/>
  <c r="E987" i="1"/>
  <c r="M988" i="1"/>
  <c r="J988" i="1"/>
  <c r="K988" i="1" s="1"/>
  <c r="N988" i="1"/>
  <c r="I989" i="1"/>
  <c r="L985" i="1"/>
  <c r="O985" i="1" s="1"/>
  <c r="D986" i="1"/>
  <c r="T1662" i="1"/>
  <c r="F986" i="1" l="1"/>
  <c r="C931" i="1"/>
  <c r="P930" i="1"/>
  <c r="X930" i="1" s="1"/>
  <c r="B930" i="1" s="1"/>
  <c r="AA1070" i="1"/>
  <c r="R1069" i="1"/>
  <c r="S1069" i="1" s="1"/>
  <c r="Y1069" i="1"/>
  <c r="Q1070" i="1"/>
  <c r="A1071" i="1"/>
  <c r="H1070" i="1"/>
  <c r="J989" i="1"/>
  <c r="K989" i="1" s="1"/>
  <c r="I990" i="1"/>
  <c r="G986" i="1"/>
  <c r="E988" i="1"/>
  <c r="U988" i="1"/>
  <c r="W988" i="1" s="1"/>
  <c r="L986" i="1"/>
  <c r="O986" i="1" s="1"/>
  <c r="D987" i="1"/>
  <c r="T1663" i="1"/>
  <c r="F987" i="1" l="1"/>
  <c r="G987" i="1"/>
  <c r="C932" i="1"/>
  <c r="P931" i="1"/>
  <c r="X931" i="1" s="1"/>
  <c r="B931" i="1" s="1"/>
  <c r="L987" i="1"/>
  <c r="O987" i="1" s="1"/>
  <c r="A1072" i="1"/>
  <c r="Q1071" i="1"/>
  <c r="H1071" i="1"/>
  <c r="Y1070" i="1"/>
  <c r="R1070" i="1"/>
  <c r="S1070" i="1" s="1"/>
  <c r="AA1071" i="1"/>
  <c r="D988" i="1"/>
  <c r="I991" i="1"/>
  <c r="J990" i="1"/>
  <c r="K990" i="1" s="1"/>
  <c r="U989" i="1"/>
  <c r="W989" i="1" s="1"/>
  <c r="E989" i="1"/>
  <c r="T1664" i="1"/>
  <c r="F988" i="1" l="1"/>
  <c r="C933" i="1"/>
  <c r="P932" i="1"/>
  <c r="X932" i="1" s="1"/>
  <c r="B932" i="1" s="1"/>
  <c r="Y1071" i="1"/>
  <c r="AA1072" i="1"/>
  <c r="R1071" i="1"/>
  <c r="S1071" i="1" s="1"/>
  <c r="A1073" i="1"/>
  <c r="Q1072" i="1"/>
  <c r="H1072" i="1"/>
  <c r="E990" i="1"/>
  <c r="U990" i="1"/>
  <c r="W990" i="1" s="1"/>
  <c r="J991" i="1"/>
  <c r="K991" i="1" s="1"/>
  <c r="I992" i="1"/>
  <c r="G988" i="1"/>
  <c r="L988" i="1"/>
  <c r="D989" i="1"/>
  <c r="T1665" i="1"/>
  <c r="F989" i="1" l="1"/>
  <c r="P933" i="1"/>
  <c r="X933" i="1" s="1"/>
  <c r="B933" i="1" s="1"/>
  <c r="C934" i="1"/>
  <c r="R1072" i="1"/>
  <c r="S1072" i="1" s="1"/>
  <c r="Y1072" i="1"/>
  <c r="AA1073" i="1"/>
  <c r="Q1073" i="1"/>
  <c r="H1073" i="1"/>
  <c r="A1074" i="1"/>
  <c r="O988" i="1"/>
  <c r="M989" i="1"/>
  <c r="E991" i="1"/>
  <c r="U991" i="1"/>
  <c r="W991" i="1" s="1"/>
  <c r="L989" i="1"/>
  <c r="J992" i="1"/>
  <c r="K992" i="1" s="1"/>
  <c r="I993" i="1"/>
  <c r="G989" i="1"/>
  <c r="D990" i="1"/>
  <c r="T1666" i="1"/>
  <c r="F990" i="1" l="1"/>
  <c r="L990" i="1"/>
  <c r="C935" i="1"/>
  <c r="P934" i="1"/>
  <c r="X934" i="1" s="1"/>
  <c r="B934" i="1" s="1"/>
  <c r="A1075" i="1"/>
  <c r="H1074" i="1"/>
  <c r="Q1074" i="1"/>
  <c r="AA1074" i="1"/>
  <c r="R1073" i="1"/>
  <c r="S1073" i="1" s="1"/>
  <c r="Y1073" i="1"/>
  <c r="E992" i="1"/>
  <c r="U992" i="1"/>
  <c r="W992" i="1" s="1"/>
  <c r="J993" i="1"/>
  <c r="K993" i="1" s="1"/>
  <c r="I994" i="1"/>
  <c r="G990" i="1"/>
  <c r="D991" i="1"/>
  <c r="F991" i="1" s="1"/>
  <c r="N989" i="1"/>
  <c r="N990" i="1" s="1"/>
  <c r="N991" i="1" s="1"/>
  <c r="N992" i="1" s="1"/>
  <c r="N993" i="1" s="1"/>
  <c r="M990" i="1"/>
  <c r="M991" i="1" s="1"/>
  <c r="M992" i="1" s="1"/>
  <c r="M993" i="1" s="1"/>
  <c r="T1667" i="1"/>
  <c r="C936" i="1" l="1"/>
  <c r="P935" i="1"/>
  <c r="X935" i="1" s="1"/>
  <c r="B935" i="1" s="1"/>
  <c r="AA1075" i="1"/>
  <c r="Y1074" i="1"/>
  <c r="R1074" i="1"/>
  <c r="S1074" i="1" s="1"/>
  <c r="Q1075" i="1"/>
  <c r="H1075" i="1"/>
  <c r="A1076" i="1"/>
  <c r="O990" i="1"/>
  <c r="M994" i="1"/>
  <c r="N994" i="1"/>
  <c r="I995" i="1"/>
  <c r="J994" i="1"/>
  <c r="K994" i="1" s="1"/>
  <c r="E993" i="1"/>
  <c r="U993" i="1"/>
  <c r="W993" i="1" s="1"/>
  <c r="G991" i="1"/>
  <c r="D992" i="1"/>
  <c r="F992" i="1" s="1"/>
  <c r="L991" i="1"/>
  <c r="O991" i="1" s="1"/>
  <c r="O989" i="1"/>
  <c r="T1668" i="1"/>
  <c r="L992" i="1" l="1"/>
  <c r="O992" i="1" s="1"/>
  <c r="C937" i="1"/>
  <c r="P936" i="1"/>
  <c r="X936" i="1" s="1"/>
  <c r="B936" i="1" s="1"/>
  <c r="H1076" i="1"/>
  <c r="Q1076" i="1"/>
  <c r="A1077" i="1"/>
  <c r="AA1076" i="1"/>
  <c r="R1075" i="1"/>
  <c r="S1075" i="1" s="1"/>
  <c r="Y1075" i="1"/>
  <c r="G992" i="1"/>
  <c r="D993" i="1"/>
  <c r="F993" i="1" s="1"/>
  <c r="N995" i="1"/>
  <c r="M995" i="1"/>
  <c r="J995" i="1"/>
  <c r="K995" i="1" s="1"/>
  <c r="I996" i="1"/>
  <c r="E994" i="1"/>
  <c r="U994" i="1"/>
  <c r="W994" i="1" s="1"/>
  <c r="T1669" i="1"/>
  <c r="C938" i="1" l="1"/>
  <c r="P937" i="1"/>
  <c r="X937" i="1" s="1"/>
  <c r="B937" i="1" s="1"/>
  <c r="A1078" i="1"/>
  <c r="Q1077" i="1"/>
  <c r="H1077" i="1"/>
  <c r="AA1077" i="1"/>
  <c r="R1076" i="1"/>
  <c r="S1076" i="1" s="1"/>
  <c r="Y1076" i="1"/>
  <c r="J996" i="1"/>
  <c r="K996" i="1" s="1"/>
  <c r="I997" i="1"/>
  <c r="N996" i="1"/>
  <c r="M996" i="1"/>
  <c r="E995" i="1"/>
  <c r="U995" i="1"/>
  <c r="W995" i="1" s="1"/>
  <c r="G993" i="1"/>
  <c r="L993" i="1"/>
  <c r="O993" i="1" s="1"/>
  <c r="D994" i="1"/>
  <c r="F994" i="1" s="1"/>
  <c r="T1670" i="1"/>
  <c r="G994" i="1" l="1"/>
  <c r="C939" i="1"/>
  <c r="P938" i="1"/>
  <c r="X938" i="1" s="1"/>
  <c r="B938" i="1" s="1"/>
  <c r="AA1078" i="1"/>
  <c r="Y1077" i="1"/>
  <c r="R1077" i="1"/>
  <c r="S1077" i="1" s="1"/>
  <c r="Q1078" i="1"/>
  <c r="H1078" i="1"/>
  <c r="A1079" i="1"/>
  <c r="D995" i="1"/>
  <c r="F995" i="1" s="1"/>
  <c r="L994" i="1"/>
  <c r="O994" i="1" s="1"/>
  <c r="J997" i="1"/>
  <c r="K997" i="1" s="1"/>
  <c r="M997" i="1"/>
  <c r="N997" i="1"/>
  <c r="I998" i="1"/>
  <c r="U996" i="1"/>
  <c r="W996" i="1" s="1"/>
  <c r="E996" i="1"/>
  <c r="T1671" i="1"/>
  <c r="C940" i="1" l="1"/>
  <c r="P939" i="1"/>
  <c r="X939" i="1" s="1"/>
  <c r="B939" i="1" s="1"/>
  <c r="Q1079" i="1"/>
  <c r="H1079" i="1"/>
  <c r="A1080" i="1"/>
  <c r="Y1078" i="1"/>
  <c r="R1078" i="1"/>
  <c r="S1078" i="1" s="1"/>
  <c r="AA1079" i="1"/>
  <c r="E997" i="1"/>
  <c r="U997" i="1"/>
  <c r="W997" i="1" s="1"/>
  <c r="N998" i="1"/>
  <c r="M998" i="1"/>
  <c r="I999" i="1"/>
  <c r="J998" i="1"/>
  <c r="K998" i="1" s="1"/>
  <c r="L995" i="1"/>
  <c r="O995" i="1" s="1"/>
  <c r="D996" i="1"/>
  <c r="F996" i="1" s="1"/>
  <c r="G995" i="1"/>
  <c r="T1672" i="1"/>
  <c r="C941" i="1" l="1"/>
  <c r="P940" i="1"/>
  <c r="X940" i="1" s="1"/>
  <c r="B940" i="1" s="1"/>
  <c r="A1081" i="1"/>
  <c r="H1080" i="1"/>
  <c r="Q1080" i="1"/>
  <c r="G996" i="1"/>
  <c r="L996" i="1"/>
  <c r="O996" i="1" s="1"/>
  <c r="Y1079" i="1"/>
  <c r="AA1080" i="1"/>
  <c r="R1079" i="1"/>
  <c r="S1079" i="1" s="1"/>
  <c r="U998" i="1"/>
  <c r="W998" i="1" s="1"/>
  <c r="E998" i="1"/>
  <c r="I1000" i="1"/>
  <c r="M999" i="1"/>
  <c r="N999" i="1"/>
  <c r="J999" i="1"/>
  <c r="K999" i="1" s="1"/>
  <c r="D997" i="1"/>
  <c r="F997" i="1" s="1"/>
  <c r="T1673" i="1"/>
  <c r="C942" i="1" l="1"/>
  <c r="P941" i="1"/>
  <c r="X941" i="1" s="1"/>
  <c r="B941" i="1" s="1"/>
  <c r="Y1080" i="1"/>
  <c r="AA1081" i="1"/>
  <c r="R1080" i="1"/>
  <c r="S1080" i="1" s="1"/>
  <c r="A1082" i="1"/>
  <c r="Q1081" i="1"/>
  <c r="H1081" i="1"/>
  <c r="E999" i="1"/>
  <c r="U999" i="1"/>
  <c r="W999" i="1" s="1"/>
  <c r="I1001" i="1"/>
  <c r="M1000" i="1"/>
  <c r="J1000" i="1"/>
  <c r="K1000" i="1" s="1"/>
  <c r="N1000" i="1"/>
  <c r="G997" i="1"/>
  <c r="D998" i="1"/>
  <c r="F998" i="1" s="1"/>
  <c r="L997" i="1"/>
  <c r="O997" i="1" s="1"/>
  <c r="T1674" i="1"/>
  <c r="C943" i="1" l="1"/>
  <c r="P942" i="1"/>
  <c r="X942" i="1" s="1"/>
  <c r="B942" i="1" s="1"/>
  <c r="Y1081" i="1"/>
  <c r="R1081" i="1"/>
  <c r="S1081" i="1" s="1"/>
  <c r="AA1082" i="1"/>
  <c r="H1082" i="1"/>
  <c r="A1083" i="1"/>
  <c r="Q1082" i="1"/>
  <c r="L998" i="1"/>
  <c r="O998" i="1" s="1"/>
  <c r="G998" i="1"/>
  <c r="U1000" i="1"/>
  <c r="W1000" i="1" s="1"/>
  <c r="E1000" i="1"/>
  <c r="N1001" i="1"/>
  <c r="J1001" i="1"/>
  <c r="K1001" i="1" s="1"/>
  <c r="I1002" i="1"/>
  <c r="M1001" i="1"/>
  <c r="D999" i="1"/>
  <c r="F999" i="1" s="1"/>
  <c r="T1675" i="1"/>
  <c r="C944" i="1" l="1"/>
  <c r="P943" i="1"/>
  <c r="X943" i="1" s="1"/>
  <c r="B943" i="1" s="1"/>
  <c r="H1083" i="1"/>
  <c r="A1084" i="1"/>
  <c r="Q1083" i="1"/>
  <c r="AA1083" i="1"/>
  <c r="Y1082" i="1"/>
  <c r="R1082" i="1"/>
  <c r="S1082" i="1" s="1"/>
  <c r="J1002" i="1"/>
  <c r="K1002" i="1" s="1"/>
  <c r="M1002" i="1"/>
  <c r="N1002" i="1"/>
  <c r="I1003" i="1"/>
  <c r="U1001" i="1"/>
  <c r="W1001" i="1" s="1"/>
  <c r="E1001" i="1"/>
  <c r="G999" i="1"/>
  <c r="D1000" i="1"/>
  <c r="F1000" i="1" s="1"/>
  <c r="L999" i="1"/>
  <c r="O999" i="1" s="1"/>
  <c r="T1676" i="1"/>
  <c r="P944" i="1" l="1"/>
  <c r="R1083" i="1"/>
  <c r="S1083" i="1" s="1"/>
  <c r="Y1083" i="1"/>
  <c r="AA1084" i="1"/>
  <c r="L1000" i="1"/>
  <c r="O1000" i="1" s="1"/>
  <c r="Q1084" i="1"/>
  <c r="H1084" i="1"/>
  <c r="A1085" i="1"/>
  <c r="D1001" i="1"/>
  <c r="F1001" i="1" s="1"/>
  <c r="J1003" i="1"/>
  <c r="K1003" i="1" s="1"/>
  <c r="M1003" i="1"/>
  <c r="N1003" i="1"/>
  <c r="I1004" i="1"/>
  <c r="G1000" i="1"/>
  <c r="E1002" i="1"/>
  <c r="U1002" i="1"/>
  <c r="W1002" i="1" s="1"/>
  <c r="T1677" i="1"/>
  <c r="E1003" i="1" l="1"/>
  <c r="X944" i="1"/>
  <c r="S944" i="1"/>
  <c r="H1085" i="1"/>
  <c r="A1086" i="1"/>
  <c r="Q1085" i="1"/>
  <c r="AA1085" i="1"/>
  <c r="Y1084" i="1"/>
  <c r="R1084" i="1"/>
  <c r="S1084" i="1" s="1"/>
  <c r="I1005" i="1"/>
  <c r="J1004" i="1"/>
  <c r="K1004" i="1" s="1"/>
  <c r="N1004" i="1"/>
  <c r="M1004" i="1"/>
  <c r="L1001" i="1"/>
  <c r="O1001" i="1" s="1"/>
  <c r="D1002" i="1"/>
  <c r="F1002" i="1" s="1"/>
  <c r="G1001" i="1"/>
  <c r="T1678" i="1"/>
  <c r="B944" i="1" l="1"/>
  <c r="Y944" i="1"/>
  <c r="C945" i="1"/>
  <c r="Q1086" i="1"/>
  <c r="H1086" i="1"/>
  <c r="A1087" i="1"/>
  <c r="R1085" i="1"/>
  <c r="S1085" i="1" s="1"/>
  <c r="Y1085" i="1"/>
  <c r="AA1086" i="1"/>
  <c r="D1003" i="1"/>
  <c r="G1002" i="1"/>
  <c r="U1004" i="1"/>
  <c r="W1004" i="1" s="1"/>
  <c r="E1004" i="1"/>
  <c r="L1002" i="1"/>
  <c r="O1002" i="1" s="1"/>
  <c r="J1005" i="1"/>
  <c r="K1005" i="1" s="1"/>
  <c r="I1006" i="1"/>
  <c r="N1005" i="1"/>
  <c r="M1005" i="1"/>
  <c r="T1679" i="1"/>
  <c r="C946" i="1" l="1"/>
  <c r="P945" i="1"/>
  <c r="X945" i="1" s="1"/>
  <c r="B945" i="1" s="1"/>
  <c r="H1087" i="1"/>
  <c r="A1088" i="1"/>
  <c r="Q1087" i="1"/>
  <c r="R1086" i="1"/>
  <c r="S1086" i="1" s="1"/>
  <c r="Y1086" i="1"/>
  <c r="AA1087" i="1"/>
  <c r="M1006" i="1"/>
  <c r="J1006" i="1"/>
  <c r="K1006" i="1" s="1"/>
  <c r="I1007" i="1"/>
  <c r="N1006" i="1"/>
  <c r="E1005" i="1"/>
  <c r="U1005" i="1"/>
  <c r="W1005" i="1" s="1"/>
  <c r="D1004" i="1"/>
  <c r="G1004" i="1" s="1"/>
  <c r="F1003" i="1"/>
  <c r="L1003" i="1"/>
  <c r="O1003" i="1" s="1"/>
  <c r="G1003" i="1"/>
  <c r="T1680" i="1"/>
  <c r="C947" i="1" l="1"/>
  <c r="P946" i="1"/>
  <c r="X946" i="1" s="1"/>
  <c r="B946" i="1" s="1"/>
  <c r="Y1087" i="1"/>
  <c r="AA1088" i="1"/>
  <c r="R1087" i="1"/>
  <c r="S1087" i="1" s="1"/>
  <c r="A1089" i="1"/>
  <c r="Q1088" i="1"/>
  <c r="H1088" i="1"/>
  <c r="D1005" i="1"/>
  <c r="I1008" i="1"/>
  <c r="M1007" i="1"/>
  <c r="N1007" i="1"/>
  <c r="J1007" i="1"/>
  <c r="K1007" i="1" s="1"/>
  <c r="U1006" i="1"/>
  <c r="W1006" i="1" s="1"/>
  <c r="E1006" i="1"/>
  <c r="L1004" i="1"/>
  <c r="O1004" i="1" s="1"/>
  <c r="F1004" i="1"/>
  <c r="T1681" i="1"/>
  <c r="P947" i="1" l="1"/>
  <c r="X947" i="1" s="1"/>
  <c r="B947" i="1" s="1"/>
  <c r="C948" i="1"/>
  <c r="AA1089" i="1"/>
  <c r="R1088" i="1"/>
  <c r="S1088" i="1" s="1"/>
  <c r="Y1088" i="1"/>
  <c r="A1090" i="1"/>
  <c r="Q1089" i="1"/>
  <c r="H1089" i="1"/>
  <c r="F1005" i="1"/>
  <c r="D1006" i="1"/>
  <c r="L1006" i="1" s="1"/>
  <c r="O1006" i="1" s="1"/>
  <c r="U1007" i="1"/>
  <c r="W1007" i="1" s="1"/>
  <c r="E1007" i="1"/>
  <c r="M1008" i="1"/>
  <c r="J1008" i="1"/>
  <c r="K1008" i="1" s="1"/>
  <c r="N1008" i="1"/>
  <c r="I1009" i="1"/>
  <c r="L1005" i="1"/>
  <c r="O1005" i="1" s="1"/>
  <c r="G1005" i="1"/>
  <c r="T1682" i="1"/>
  <c r="G1006" i="1" l="1"/>
  <c r="P948" i="1"/>
  <c r="X948" i="1" s="1"/>
  <c r="B948" i="1" s="1"/>
  <c r="C949" i="1"/>
  <c r="H1090" i="1"/>
  <c r="Q1090" i="1"/>
  <c r="A1091" i="1"/>
  <c r="AA1090" i="1"/>
  <c r="Y1089" i="1"/>
  <c r="R1089" i="1"/>
  <c r="S1089" i="1" s="1"/>
  <c r="F1006" i="1"/>
  <c r="E1008" i="1"/>
  <c r="U1008" i="1"/>
  <c r="W1008" i="1" s="1"/>
  <c r="D1007" i="1"/>
  <c r="G1007" i="1" s="1"/>
  <c r="I1010" i="1"/>
  <c r="N1009" i="1"/>
  <c r="M1009" i="1"/>
  <c r="J1009" i="1"/>
  <c r="K1009" i="1" s="1"/>
  <c r="T1683" i="1"/>
  <c r="C950" i="1" l="1"/>
  <c r="P949" i="1"/>
  <c r="X949" i="1" s="1"/>
  <c r="B949" i="1" s="1"/>
  <c r="F1007" i="1"/>
  <c r="A1092" i="1"/>
  <c r="Q1091" i="1"/>
  <c r="H1091" i="1"/>
  <c r="AA1091" i="1"/>
  <c r="R1090" i="1"/>
  <c r="S1090" i="1" s="1"/>
  <c r="Y1090" i="1"/>
  <c r="L1007" i="1"/>
  <c r="O1007" i="1" s="1"/>
  <c r="J1010" i="1"/>
  <c r="K1010" i="1" s="1"/>
  <c r="N1010" i="1"/>
  <c r="I1011" i="1"/>
  <c r="M1010" i="1"/>
  <c r="U1009" i="1"/>
  <c r="W1009" i="1" s="1"/>
  <c r="E1009" i="1"/>
  <c r="D1008" i="1"/>
  <c r="L1008" i="1" s="1"/>
  <c r="O1008" i="1" s="1"/>
  <c r="T1684" i="1"/>
  <c r="F1008" i="1" l="1"/>
  <c r="G1008" i="1"/>
  <c r="C951" i="1"/>
  <c r="P950" i="1"/>
  <c r="X950" i="1" s="1"/>
  <c r="B950" i="1" s="1"/>
  <c r="Y1091" i="1"/>
  <c r="R1091" i="1"/>
  <c r="S1091" i="1" s="1"/>
  <c r="AA1092" i="1"/>
  <c r="Q1092" i="1"/>
  <c r="H1092" i="1"/>
  <c r="A1093" i="1"/>
  <c r="D1009" i="1"/>
  <c r="I1012" i="1"/>
  <c r="N1011" i="1"/>
  <c r="J1011" i="1"/>
  <c r="K1011" i="1" s="1"/>
  <c r="M1011" i="1"/>
  <c r="U1010" i="1"/>
  <c r="W1010" i="1" s="1"/>
  <c r="E1010" i="1"/>
  <c r="T1685" i="1"/>
  <c r="F1009" i="1" l="1"/>
  <c r="G1009" i="1"/>
  <c r="L1009" i="1"/>
  <c r="O1009" i="1" s="1"/>
  <c r="C952" i="1"/>
  <c r="P951" i="1"/>
  <c r="X951" i="1" s="1"/>
  <c r="B951" i="1" s="1"/>
  <c r="Q1093" i="1"/>
  <c r="A1094" i="1"/>
  <c r="H1093" i="1"/>
  <c r="Y1092" i="1"/>
  <c r="R1092" i="1"/>
  <c r="S1092" i="1" s="1"/>
  <c r="AA1093" i="1"/>
  <c r="J1012" i="1"/>
  <c r="K1012" i="1" s="1"/>
  <c r="N1012" i="1"/>
  <c r="I1013" i="1"/>
  <c r="M1012" i="1"/>
  <c r="D1010" i="1"/>
  <c r="U1011" i="1"/>
  <c r="W1011" i="1" s="1"/>
  <c r="E1011" i="1"/>
  <c r="T1686" i="1"/>
  <c r="F1010" i="1" l="1"/>
  <c r="G1010" i="1"/>
  <c r="L1010" i="1"/>
  <c r="O1010" i="1" s="1"/>
  <c r="C953" i="1"/>
  <c r="P952" i="1"/>
  <c r="X952" i="1" s="1"/>
  <c r="B952" i="1" s="1"/>
  <c r="Q1094" i="1"/>
  <c r="H1094" i="1"/>
  <c r="A1095" i="1"/>
  <c r="AA1094" i="1"/>
  <c r="R1093" i="1"/>
  <c r="S1093" i="1" s="1"/>
  <c r="Y1093" i="1"/>
  <c r="M1013" i="1"/>
  <c r="J1013" i="1"/>
  <c r="K1013" i="1" s="1"/>
  <c r="I1014" i="1"/>
  <c r="N1013" i="1"/>
  <c r="D1011" i="1"/>
  <c r="E1012" i="1"/>
  <c r="U1012" i="1"/>
  <c r="W1012" i="1" s="1"/>
  <c r="T1687" i="1"/>
  <c r="F1011" i="1" l="1"/>
  <c r="C954" i="1"/>
  <c r="P953" i="1"/>
  <c r="X953" i="1" s="1"/>
  <c r="B953" i="1" s="1"/>
  <c r="H1095" i="1"/>
  <c r="A1096" i="1"/>
  <c r="Q1095" i="1"/>
  <c r="U1095" i="1"/>
  <c r="W1095" i="1" s="1"/>
  <c r="R1094" i="1"/>
  <c r="AA1095" i="1"/>
  <c r="G1011" i="1"/>
  <c r="D1012" i="1"/>
  <c r="L1011" i="1"/>
  <c r="O1011" i="1" s="1"/>
  <c r="J1014" i="1"/>
  <c r="K1014" i="1" s="1"/>
  <c r="I1015" i="1"/>
  <c r="N1014" i="1"/>
  <c r="M1014" i="1"/>
  <c r="E1013" i="1"/>
  <c r="U1013" i="1"/>
  <c r="W1013" i="1" s="1"/>
  <c r="T1688" i="1"/>
  <c r="F1012" i="1" l="1"/>
  <c r="G1012" i="1"/>
  <c r="L1012" i="1"/>
  <c r="O1012" i="1" s="1"/>
  <c r="P954" i="1"/>
  <c r="X954" i="1" s="1"/>
  <c r="B954" i="1" s="1"/>
  <c r="C955" i="1"/>
  <c r="AA1096" i="1"/>
  <c r="R1095" i="1"/>
  <c r="S1095" i="1" s="1"/>
  <c r="Y1095" i="1"/>
  <c r="Q1096" i="1"/>
  <c r="A1097" i="1"/>
  <c r="H1096" i="1"/>
  <c r="N1015" i="1"/>
  <c r="M1015" i="1"/>
  <c r="I1016" i="1"/>
  <c r="J1015" i="1"/>
  <c r="K1015" i="1" s="1"/>
  <c r="D1013" i="1"/>
  <c r="E1014" i="1"/>
  <c r="U1014" i="1"/>
  <c r="W1014" i="1" s="1"/>
  <c r="T1689" i="1"/>
  <c r="F1013" i="1" l="1"/>
  <c r="C956" i="1"/>
  <c r="P955" i="1"/>
  <c r="X955" i="1" s="1"/>
  <c r="B955" i="1" s="1"/>
  <c r="Q1097" i="1"/>
  <c r="H1097" i="1"/>
  <c r="A1098" i="1"/>
  <c r="AA1097" i="1"/>
  <c r="R1096" i="1"/>
  <c r="S1096" i="1" s="1"/>
  <c r="Y1096" i="1"/>
  <c r="G1013" i="1"/>
  <c r="E1015" i="1"/>
  <c r="U1015" i="1"/>
  <c r="W1015" i="1" s="1"/>
  <c r="N1016" i="1"/>
  <c r="I1017" i="1"/>
  <c r="M1016" i="1"/>
  <c r="J1016" i="1"/>
  <c r="K1016" i="1" s="1"/>
  <c r="L1013" i="1"/>
  <c r="O1013" i="1" s="1"/>
  <c r="D1014" i="1"/>
  <c r="T1690" i="1"/>
  <c r="F1014" i="1" l="1"/>
  <c r="C957" i="1"/>
  <c r="P956" i="1"/>
  <c r="X956" i="1" s="1"/>
  <c r="B956" i="1" s="1"/>
  <c r="H1098" i="1"/>
  <c r="A1099" i="1"/>
  <c r="Q1098" i="1"/>
  <c r="G1014" i="1"/>
  <c r="L1014" i="1"/>
  <c r="O1014" i="1" s="1"/>
  <c r="AA1098" i="1"/>
  <c r="Y1097" i="1"/>
  <c r="R1097" i="1"/>
  <c r="S1097" i="1" s="1"/>
  <c r="J1017" i="1"/>
  <c r="K1017" i="1" s="1"/>
  <c r="N1017" i="1"/>
  <c r="M1017" i="1"/>
  <c r="I1018" i="1"/>
  <c r="E1016" i="1"/>
  <c r="U1016" i="1"/>
  <c r="W1016" i="1" s="1"/>
  <c r="D1015" i="1"/>
  <c r="T1691" i="1"/>
  <c r="F1015" i="1" l="1"/>
  <c r="L1015" i="1"/>
  <c r="O1015" i="1" s="1"/>
  <c r="C958" i="1"/>
  <c r="P957" i="1"/>
  <c r="X957" i="1" s="1"/>
  <c r="B957" i="1" s="1"/>
  <c r="Y1098" i="1"/>
  <c r="AA1099" i="1"/>
  <c r="R1098" i="1"/>
  <c r="S1098" i="1" s="1"/>
  <c r="A1100" i="1"/>
  <c r="Q1099" i="1"/>
  <c r="H1099" i="1"/>
  <c r="D1016" i="1"/>
  <c r="I1019" i="1"/>
  <c r="J1018" i="1"/>
  <c r="K1018" i="1" s="1"/>
  <c r="G1015" i="1"/>
  <c r="U1017" i="1"/>
  <c r="W1017" i="1" s="1"/>
  <c r="E1017" i="1"/>
  <c r="T1692" i="1"/>
  <c r="F1016" i="1" l="1"/>
  <c r="L1016" i="1"/>
  <c r="O1016" i="1" s="1"/>
  <c r="G1016" i="1"/>
  <c r="C959" i="1"/>
  <c r="P958" i="1"/>
  <c r="X958" i="1" s="1"/>
  <c r="B958" i="1" s="1"/>
  <c r="R1099" i="1"/>
  <c r="S1099" i="1" s="1"/>
  <c r="Y1099" i="1"/>
  <c r="AA1100" i="1"/>
  <c r="A1101" i="1"/>
  <c r="Q1100" i="1"/>
  <c r="H1100" i="1"/>
  <c r="J1019" i="1"/>
  <c r="K1019" i="1" s="1"/>
  <c r="I1020" i="1"/>
  <c r="E1018" i="1"/>
  <c r="U1018" i="1"/>
  <c r="W1018" i="1" s="1"/>
  <c r="D1017" i="1"/>
  <c r="T1693" i="1"/>
  <c r="F1017" i="1" l="1"/>
  <c r="L1017" i="1"/>
  <c r="O1017" i="1" s="1"/>
  <c r="P959" i="1"/>
  <c r="X959" i="1" s="1"/>
  <c r="B959" i="1" s="1"/>
  <c r="C960" i="1"/>
  <c r="G1017" i="1"/>
  <c r="Y1100" i="1"/>
  <c r="R1100" i="1"/>
  <c r="S1100" i="1" s="1"/>
  <c r="AA1101" i="1"/>
  <c r="Q1101" i="1"/>
  <c r="H1101" i="1"/>
  <c r="A1102" i="1"/>
  <c r="D1018" i="1"/>
  <c r="I1021" i="1"/>
  <c r="J1020" i="1"/>
  <c r="K1020" i="1" s="1"/>
  <c r="E1019" i="1"/>
  <c r="U1019" i="1"/>
  <c r="W1019" i="1" s="1"/>
  <c r="T1694" i="1"/>
  <c r="F1018" i="1" l="1"/>
  <c r="M1018" i="1"/>
  <c r="M1019" i="1" s="1"/>
  <c r="M1020" i="1" s="1"/>
  <c r="M1021" i="1" s="1"/>
  <c r="G1018" i="1"/>
  <c r="C961" i="1"/>
  <c r="P960" i="1"/>
  <c r="X960" i="1" s="1"/>
  <c r="B960" i="1" s="1"/>
  <c r="AA1102" i="1"/>
  <c r="R1101" i="1"/>
  <c r="S1101" i="1" s="1"/>
  <c r="Y1101" i="1"/>
  <c r="Q1102" i="1"/>
  <c r="H1102" i="1"/>
  <c r="A1103" i="1"/>
  <c r="J1021" i="1"/>
  <c r="K1021" i="1" s="1"/>
  <c r="I1022" i="1"/>
  <c r="E1020" i="1"/>
  <c r="U1020" i="1"/>
  <c r="W1020" i="1" s="1"/>
  <c r="L1018" i="1"/>
  <c r="D1019" i="1"/>
  <c r="F1019" i="1" s="1"/>
  <c r="T1695" i="1"/>
  <c r="N1018" i="1" l="1"/>
  <c r="N1019" i="1" s="1"/>
  <c r="N1020" i="1" s="1"/>
  <c r="N1021" i="1" s="1"/>
  <c r="N1022" i="1" s="1"/>
  <c r="L1019" i="1"/>
  <c r="G1019" i="1"/>
  <c r="C962" i="1"/>
  <c r="P961" i="1"/>
  <c r="X961" i="1" s="1"/>
  <c r="B961" i="1" s="1"/>
  <c r="H1103" i="1"/>
  <c r="Q1103" i="1"/>
  <c r="A1104" i="1"/>
  <c r="Y1102" i="1"/>
  <c r="AA1103" i="1"/>
  <c r="R1102" i="1"/>
  <c r="S1102" i="1" s="1"/>
  <c r="D1020" i="1"/>
  <c r="F1020" i="1" s="1"/>
  <c r="M1022" i="1"/>
  <c r="J1022" i="1"/>
  <c r="K1022" i="1" s="1"/>
  <c r="I1023" i="1"/>
  <c r="E1021" i="1"/>
  <c r="U1021" i="1"/>
  <c r="W1021" i="1" s="1"/>
  <c r="T1696" i="1"/>
  <c r="O1018" i="1" l="1"/>
  <c r="O1019" i="1"/>
  <c r="G1020" i="1"/>
  <c r="C963" i="1"/>
  <c r="P962" i="1"/>
  <c r="X962" i="1" s="1"/>
  <c r="B962" i="1" s="1"/>
  <c r="AA1104" i="1"/>
  <c r="R1103" i="1"/>
  <c r="S1103" i="1" s="1"/>
  <c r="Y1103" i="1"/>
  <c r="H1104" i="1"/>
  <c r="A1105" i="1"/>
  <c r="Q1104" i="1"/>
  <c r="D1021" i="1"/>
  <c r="F1021" i="1" s="1"/>
  <c r="E1022" i="1"/>
  <c r="U1022" i="1"/>
  <c r="W1022" i="1" s="1"/>
  <c r="M1023" i="1"/>
  <c r="J1023" i="1"/>
  <c r="K1023" i="1" s="1"/>
  <c r="I1024" i="1"/>
  <c r="N1023" i="1"/>
  <c r="L1020" i="1"/>
  <c r="O1020" i="1" s="1"/>
  <c r="T1697" i="1"/>
  <c r="G1021" i="1" l="1"/>
  <c r="L1021" i="1"/>
  <c r="O1021" i="1" s="1"/>
  <c r="C964" i="1"/>
  <c r="P963" i="1"/>
  <c r="X963" i="1" s="1"/>
  <c r="B963" i="1" s="1"/>
  <c r="AA1105" i="1"/>
  <c r="R1104" i="1"/>
  <c r="S1104" i="1" s="1"/>
  <c r="Y1104" i="1"/>
  <c r="H1105" i="1"/>
  <c r="A1106" i="1"/>
  <c r="Q1105" i="1"/>
  <c r="E1023" i="1"/>
  <c r="U1023" i="1"/>
  <c r="W1023" i="1" s="1"/>
  <c r="D1022" i="1"/>
  <c r="F1022" i="1" s="1"/>
  <c r="I1025" i="1"/>
  <c r="N1024" i="1"/>
  <c r="M1024" i="1"/>
  <c r="J1024" i="1"/>
  <c r="K1024" i="1" s="1"/>
  <c r="T1698" i="1"/>
  <c r="L1022" i="1" l="1"/>
  <c r="O1022" i="1" s="1"/>
  <c r="C965" i="1"/>
  <c r="P964" i="1"/>
  <c r="X964" i="1" s="1"/>
  <c r="B964" i="1" s="1"/>
  <c r="Y1105" i="1"/>
  <c r="AA1106" i="1"/>
  <c r="R1105" i="1"/>
  <c r="S1105" i="1" s="1"/>
  <c r="A1107" i="1"/>
  <c r="Q1106" i="1"/>
  <c r="H1106" i="1"/>
  <c r="U1024" i="1"/>
  <c r="W1024" i="1" s="1"/>
  <c r="E1024" i="1"/>
  <c r="N1025" i="1"/>
  <c r="I1026" i="1"/>
  <c r="M1025" i="1"/>
  <c r="J1025" i="1"/>
  <c r="K1025" i="1" s="1"/>
  <c r="G1022" i="1"/>
  <c r="D1023" i="1"/>
  <c r="F1023" i="1" s="1"/>
  <c r="T1699" i="1"/>
  <c r="C966" i="1" l="1"/>
  <c r="P965" i="1"/>
  <c r="X965" i="1" s="1"/>
  <c r="B965" i="1" s="1"/>
  <c r="Y1106" i="1"/>
  <c r="AA1107" i="1"/>
  <c r="R1106" i="1"/>
  <c r="S1106" i="1" s="1"/>
  <c r="L1023" i="1"/>
  <c r="O1023" i="1" s="1"/>
  <c r="H1107" i="1"/>
  <c r="A1108" i="1"/>
  <c r="Q1107" i="1"/>
  <c r="G1023" i="1"/>
  <c r="J1026" i="1"/>
  <c r="K1026" i="1" s="1"/>
  <c r="N1026" i="1"/>
  <c r="I1027" i="1"/>
  <c r="M1026" i="1"/>
  <c r="D1024" i="1"/>
  <c r="F1024" i="1" s="1"/>
  <c r="U1025" i="1"/>
  <c r="W1025" i="1" s="1"/>
  <c r="E1025" i="1"/>
  <c r="T1700" i="1"/>
  <c r="L1024" i="1" l="1"/>
  <c r="O1024" i="1" s="1"/>
  <c r="G1024" i="1"/>
  <c r="C967" i="1"/>
  <c r="P966" i="1"/>
  <c r="X966" i="1" s="1"/>
  <c r="B966" i="1" s="1"/>
  <c r="R1107" i="1"/>
  <c r="S1107" i="1" s="1"/>
  <c r="Y1107" i="1"/>
  <c r="AA1108" i="1"/>
  <c r="Q1108" i="1"/>
  <c r="A1109" i="1"/>
  <c r="H1108" i="1"/>
  <c r="D1025" i="1"/>
  <c r="F1025" i="1" s="1"/>
  <c r="N1027" i="1"/>
  <c r="M1027" i="1"/>
  <c r="I1028" i="1"/>
  <c r="J1027" i="1"/>
  <c r="K1027" i="1" s="1"/>
  <c r="U1026" i="1"/>
  <c r="W1026" i="1" s="1"/>
  <c r="E1026" i="1"/>
  <c r="T1701" i="1"/>
  <c r="C968" i="1" l="1"/>
  <c r="P967" i="1"/>
  <c r="X967" i="1" s="1"/>
  <c r="B967" i="1" s="1"/>
  <c r="H1109" i="1"/>
  <c r="A1110" i="1"/>
  <c r="Q1109" i="1"/>
  <c r="R1108" i="1"/>
  <c r="S1108" i="1" s="1"/>
  <c r="Y1108" i="1"/>
  <c r="AA1109" i="1"/>
  <c r="L1025" i="1"/>
  <c r="O1025" i="1" s="1"/>
  <c r="M1028" i="1"/>
  <c r="N1028" i="1"/>
  <c r="I1029" i="1"/>
  <c r="J1028" i="1"/>
  <c r="K1028" i="1" s="1"/>
  <c r="D1026" i="1"/>
  <c r="F1026" i="1" s="1"/>
  <c r="G1025" i="1"/>
  <c r="E1027" i="1"/>
  <c r="U1027" i="1"/>
  <c r="W1027" i="1" s="1"/>
  <c r="T1702" i="1"/>
  <c r="G1026" i="1" l="1"/>
  <c r="C969" i="1"/>
  <c r="P968" i="1"/>
  <c r="X968" i="1" s="1"/>
  <c r="B968" i="1" s="1"/>
  <c r="R1109" i="1"/>
  <c r="S1109" i="1" s="1"/>
  <c r="Y1109" i="1"/>
  <c r="AA1110" i="1"/>
  <c r="H1110" i="1"/>
  <c r="A1111" i="1"/>
  <c r="Q1110" i="1"/>
  <c r="U1028" i="1"/>
  <c r="W1028" i="1" s="1"/>
  <c r="E1028" i="1"/>
  <c r="N1029" i="1"/>
  <c r="I1030" i="1"/>
  <c r="J1029" i="1"/>
  <c r="K1029" i="1" s="1"/>
  <c r="M1029" i="1"/>
  <c r="D1027" i="1"/>
  <c r="F1027" i="1" s="1"/>
  <c r="L1026" i="1"/>
  <c r="O1026" i="1" s="1"/>
  <c r="T1703" i="1"/>
  <c r="G1027" i="1" l="1"/>
  <c r="C970" i="1"/>
  <c r="P969" i="1"/>
  <c r="X969" i="1" s="1"/>
  <c r="B969" i="1" s="1"/>
  <c r="Y1110" i="1"/>
  <c r="AA1111" i="1"/>
  <c r="R1110" i="1"/>
  <c r="S1110" i="1" s="1"/>
  <c r="Q1111" i="1"/>
  <c r="H1111" i="1"/>
  <c r="A1112" i="1"/>
  <c r="E1029" i="1"/>
  <c r="U1029" i="1"/>
  <c r="W1029" i="1" s="1"/>
  <c r="N1030" i="1"/>
  <c r="M1030" i="1"/>
  <c r="I1031" i="1"/>
  <c r="J1030" i="1"/>
  <c r="K1030" i="1" s="1"/>
  <c r="D1028" i="1"/>
  <c r="F1028" i="1" s="1"/>
  <c r="L1027" i="1"/>
  <c r="O1027" i="1" s="1"/>
  <c r="T1704" i="1"/>
  <c r="G1028" i="1" l="1"/>
  <c r="C971" i="1"/>
  <c r="P970" i="1"/>
  <c r="X970" i="1" s="1"/>
  <c r="B970" i="1" s="1"/>
  <c r="H1112" i="1"/>
  <c r="A1113" i="1"/>
  <c r="Q1112" i="1"/>
  <c r="Y1111" i="1"/>
  <c r="AA1112" i="1"/>
  <c r="R1111" i="1"/>
  <c r="S1111" i="1" s="1"/>
  <c r="J1031" i="1"/>
  <c r="K1031" i="1" s="1"/>
  <c r="N1031" i="1"/>
  <c r="I1032" i="1"/>
  <c r="M1031" i="1"/>
  <c r="U1030" i="1"/>
  <c r="W1030" i="1" s="1"/>
  <c r="E1030" i="1"/>
  <c r="L1028" i="1"/>
  <c r="O1028" i="1" s="1"/>
  <c r="D1029" i="1"/>
  <c r="F1029" i="1" s="1"/>
  <c r="G1029" i="1"/>
  <c r="T1705" i="1"/>
  <c r="C972" i="1" l="1"/>
  <c r="P971" i="1"/>
  <c r="X971" i="1" s="1"/>
  <c r="B971" i="1" s="1"/>
  <c r="AA1113" i="1"/>
  <c r="R1112" i="1"/>
  <c r="S1112" i="1" s="1"/>
  <c r="Y1112" i="1"/>
  <c r="L1029" i="1"/>
  <c r="O1029" i="1" s="1"/>
  <c r="A1114" i="1"/>
  <c r="Q1113" i="1"/>
  <c r="H1113" i="1"/>
  <c r="D1030" i="1"/>
  <c r="F1030" i="1" s="1"/>
  <c r="I1033" i="1"/>
  <c r="J1032" i="1"/>
  <c r="K1032" i="1" s="1"/>
  <c r="N1032" i="1"/>
  <c r="M1032" i="1"/>
  <c r="E1031" i="1"/>
  <c r="U1031" i="1"/>
  <c r="W1031" i="1" s="1"/>
  <c r="T1706" i="1"/>
  <c r="G1030" i="1" l="1"/>
  <c r="L1030" i="1"/>
  <c r="O1030" i="1" s="1"/>
  <c r="P972" i="1"/>
  <c r="R1113" i="1"/>
  <c r="S1113" i="1" s="1"/>
  <c r="Y1113" i="1"/>
  <c r="AA1114" i="1"/>
  <c r="A1115" i="1"/>
  <c r="Q1114" i="1"/>
  <c r="H1114" i="1"/>
  <c r="D1031" i="1"/>
  <c r="F1031" i="1" s="1"/>
  <c r="N1033" i="1"/>
  <c r="I1034" i="1"/>
  <c r="J1033" i="1"/>
  <c r="K1033" i="1" s="1"/>
  <c r="M1033" i="1"/>
  <c r="U1032" i="1"/>
  <c r="W1032" i="1" s="1"/>
  <c r="E1032" i="1"/>
  <c r="T1707" i="1"/>
  <c r="X972" i="1" l="1"/>
  <c r="S972" i="1"/>
  <c r="R1114" i="1"/>
  <c r="S1114" i="1" s="1"/>
  <c r="AA1115" i="1"/>
  <c r="Y1114" i="1"/>
  <c r="A1116" i="1"/>
  <c r="H1115" i="1"/>
  <c r="Q1115" i="1"/>
  <c r="E1033" i="1"/>
  <c r="U1033" i="1"/>
  <c r="W1033" i="1" s="1"/>
  <c r="M1034" i="1"/>
  <c r="J1034" i="1"/>
  <c r="K1034" i="1" s="1"/>
  <c r="N1034" i="1"/>
  <c r="I1035" i="1"/>
  <c r="L1031" i="1"/>
  <c r="O1031" i="1" s="1"/>
  <c r="G1031" i="1"/>
  <c r="D1032" i="1"/>
  <c r="F1032" i="1" s="1"/>
  <c r="T1708" i="1"/>
  <c r="B972" i="1" l="1"/>
  <c r="L1032" i="1"/>
  <c r="O1032" i="1" s="1"/>
  <c r="G1032" i="1"/>
  <c r="Y972" i="1"/>
  <c r="C973" i="1"/>
  <c r="AA1116" i="1"/>
  <c r="R1115" i="1"/>
  <c r="S1115" i="1" s="1"/>
  <c r="Y1115" i="1"/>
  <c r="H1116" i="1"/>
  <c r="A1117" i="1"/>
  <c r="Q1116" i="1"/>
  <c r="I1036" i="1"/>
  <c r="M1035" i="1"/>
  <c r="J1035" i="1"/>
  <c r="K1035" i="1" s="1"/>
  <c r="N1035" i="1"/>
  <c r="E1034" i="1"/>
  <c r="U1034" i="1"/>
  <c r="W1034" i="1" s="1"/>
  <c r="D1033" i="1"/>
  <c r="F1033" i="1" s="1"/>
  <c r="T1709" i="1"/>
  <c r="E1035" i="1" l="1"/>
  <c r="P973" i="1"/>
  <c r="X973" i="1" s="1"/>
  <c r="B973" i="1" s="1"/>
  <c r="C974" i="1"/>
  <c r="G1033" i="1"/>
  <c r="A1118" i="1"/>
  <c r="Q1117" i="1"/>
  <c r="H1117" i="1"/>
  <c r="AA1117" i="1"/>
  <c r="Y1116" i="1"/>
  <c r="R1116" i="1"/>
  <c r="S1116" i="1" s="1"/>
  <c r="L1033" i="1"/>
  <c r="O1033" i="1" s="1"/>
  <c r="D1034" i="1"/>
  <c r="F1034" i="1" s="1"/>
  <c r="J1036" i="1"/>
  <c r="K1036" i="1" s="1"/>
  <c r="I1037" i="1"/>
  <c r="N1036" i="1"/>
  <c r="M1036" i="1"/>
  <c r="T1710" i="1"/>
  <c r="D1035" i="1" l="1"/>
  <c r="F1035" i="1" s="1"/>
  <c r="G1034" i="1"/>
  <c r="L1034" i="1"/>
  <c r="O1034" i="1" s="1"/>
  <c r="C975" i="1"/>
  <c r="P974" i="1"/>
  <c r="X974" i="1" s="1"/>
  <c r="B974" i="1" s="1"/>
  <c r="AA1118" i="1"/>
  <c r="Y1117" i="1"/>
  <c r="R1117" i="1"/>
  <c r="S1117" i="1" s="1"/>
  <c r="Q1118" i="1"/>
  <c r="H1118" i="1"/>
  <c r="A1119" i="1"/>
  <c r="U1036" i="1"/>
  <c r="W1036" i="1" s="1"/>
  <c r="E1036" i="1"/>
  <c r="N1037" i="1"/>
  <c r="M1037" i="1"/>
  <c r="J1037" i="1"/>
  <c r="K1037" i="1" s="1"/>
  <c r="I1038" i="1"/>
  <c r="T1711" i="1"/>
  <c r="G1035" i="1" l="1"/>
  <c r="L1035" i="1"/>
  <c r="O1035" i="1" s="1"/>
  <c r="C976" i="1"/>
  <c r="P975" i="1"/>
  <c r="X975" i="1" s="1"/>
  <c r="B975" i="1" s="1"/>
  <c r="Q1119" i="1"/>
  <c r="A1120" i="1"/>
  <c r="H1119" i="1"/>
  <c r="Y1118" i="1"/>
  <c r="AA1119" i="1"/>
  <c r="R1118" i="1"/>
  <c r="S1118" i="1" s="1"/>
  <c r="E1037" i="1"/>
  <c r="U1037" i="1"/>
  <c r="W1037" i="1" s="1"/>
  <c r="M1038" i="1"/>
  <c r="N1038" i="1"/>
  <c r="I1039" i="1"/>
  <c r="J1038" i="1"/>
  <c r="K1038" i="1" s="1"/>
  <c r="D1036" i="1"/>
  <c r="F1036" i="1" s="1"/>
  <c r="T1712" i="1"/>
  <c r="P976" i="1" l="1"/>
  <c r="X976" i="1" s="1"/>
  <c r="B976" i="1" s="1"/>
  <c r="C977" i="1"/>
  <c r="L1036" i="1"/>
  <c r="O1036" i="1" s="1"/>
  <c r="A1121" i="1"/>
  <c r="Q1120" i="1"/>
  <c r="H1120" i="1"/>
  <c r="G1036" i="1"/>
  <c r="Y1119" i="1"/>
  <c r="AA1120" i="1"/>
  <c r="R1119" i="1"/>
  <c r="S1119" i="1" s="1"/>
  <c r="M1039" i="1"/>
  <c r="I1040" i="1"/>
  <c r="J1039" i="1"/>
  <c r="K1039" i="1" s="1"/>
  <c r="N1039" i="1"/>
  <c r="E1038" i="1"/>
  <c r="U1038" i="1"/>
  <c r="W1038" i="1" s="1"/>
  <c r="D1037" i="1"/>
  <c r="F1037" i="1" s="1"/>
  <c r="T1713" i="1"/>
  <c r="C978" i="1" l="1"/>
  <c r="P977" i="1"/>
  <c r="X977" i="1" s="1"/>
  <c r="B977" i="1" s="1"/>
  <c r="AA1121" i="1"/>
  <c r="R1120" i="1"/>
  <c r="S1120" i="1" s="1"/>
  <c r="Y1120" i="1"/>
  <c r="H1121" i="1"/>
  <c r="Q1121" i="1"/>
  <c r="A1122" i="1"/>
  <c r="D1038" i="1"/>
  <c r="F1038" i="1" s="1"/>
  <c r="E1039" i="1"/>
  <c r="U1039" i="1"/>
  <c r="W1039" i="1" s="1"/>
  <c r="G1037" i="1"/>
  <c r="I1041" i="1"/>
  <c r="M1040" i="1"/>
  <c r="J1040" i="1"/>
  <c r="K1040" i="1" s="1"/>
  <c r="N1040" i="1"/>
  <c r="L1037" i="1"/>
  <c r="O1037" i="1" s="1"/>
  <c r="T1714" i="1"/>
  <c r="C979" i="1" l="1"/>
  <c r="P978" i="1"/>
  <c r="X978" i="1" s="1"/>
  <c r="B978" i="1" s="1"/>
  <c r="Q1122" i="1"/>
  <c r="H1122" i="1"/>
  <c r="A1123" i="1"/>
  <c r="AA1122" i="1"/>
  <c r="R1121" i="1"/>
  <c r="S1121" i="1" s="1"/>
  <c r="Y1121" i="1"/>
  <c r="L1038" i="1"/>
  <c r="O1038" i="1" s="1"/>
  <c r="N1041" i="1"/>
  <c r="J1041" i="1"/>
  <c r="K1041" i="1" s="1"/>
  <c r="M1041" i="1"/>
  <c r="I1042" i="1"/>
  <c r="D1039" i="1"/>
  <c r="F1039" i="1" s="1"/>
  <c r="G1038" i="1"/>
  <c r="E1040" i="1"/>
  <c r="U1040" i="1"/>
  <c r="W1040" i="1" s="1"/>
  <c r="T1715" i="1"/>
  <c r="L1039" i="1" l="1"/>
  <c r="O1039" i="1" s="1"/>
  <c r="C980" i="1"/>
  <c r="P979" i="1"/>
  <c r="X979" i="1" s="1"/>
  <c r="B979" i="1" s="1"/>
  <c r="H1123" i="1"/>
  <c r="A1124" i="1"/>
  <c r="Q1123" i="1"/>
  <c r="AA1123" i="1"/>
  <c r="R1122" i="1"/>
  <c r="S1122" i="1" s="1"/>
  <c r="Y1122" i="1"/>
  <c r="D1040" i="1"/>
  <c r="F1040" i="1" s="1"/>
  <c r="M1042" i="1"/>
  <c r="J1042" i="1"/>
  <c r="K1042" i="1" s="1"/>
  <c r="N1042" i="1"/>
  <c r="I1043" i="1"/>
  <c r="E1041" i="1"/>
  <c r="U1041" i="1"/>
  <c r="W1041" i="1" s="1"/>
  <c r="G1039" i="1"/>
  <c r="T1716" i="1"/>
  <c r="C981" i="1" l="1"/>
  <c r="P980" i="1"/>
  <c r="X980" i="1" s="1"/>
  <c r="B980" i="1" s="1"/>
  <c r="R1123" i="1"/>
  <c r="S1123" i="1" s="1"/>
  <c r="Y1123" i="1"/>
  <c r="AA1124" i="1"/>
  <c r="A1125" i="1"/>
  <c r="Q1124" i="1"/>
  <c r="H1124" i="1"/>
  <c r="I1044" i="1"/>
  <c r="M1043" i="1"/>
  <c r="J1043" i="1"/>
  <c r="K1043" i="1" s="1"/>
  <c r="N1043" i="1"/>
  <c r="E1042" i="1"/>
  <c r="U1042" i="1"/>
  <c r="W1042" i="1" s="1"/>
  <c r="D1041" i="1"/>
  <c r="F1041" i="1" s="1"/>
  <c r="L1040" i="1"/>
  <c r="O1040" i="1" s="1"/>
  <c r="G1040" i="1"/>
  <c r="T1717" i="1"/>
  <c r="C982" i="1" l="1"/>
  <c r="P981" i="1"/>
  <c r="X981" i="1" s="1"/>
  <c r="B981" i="1" s="1"/>
  <c r="G1041" i="1"/>
  <c r="A1126" i="1"/>
  <c r="Q1125" i="1"/>
  <c r="H1125" i="1"/>
  <c r="R1124" i="1"/>
  <c r="S1124" i="1" s="1"/>
  <c r="Y1124" i="1"/>
  <c r="AA1125" i="1"/>
  <c r="L1041" i="1"/>
  <c r="O1041" i="1" s="1"/>
  <c r="E1043" i="1"/>
  <c r="U1043" i="1"/>
  <c r="W1043" i="1" s="1"/>
  <c r="D1042" i="1"/>
  <c r="F1042" i="1" s="1"/>
  <c r="J1044" i="1"/>
  <c r="K1044" i="1" s="1"/>
  <c r="N1044" i="1"/>
  <c r="M1044" i="1"/>
  <c r="I1045" i="1"/>
  <c r="T1718" i="1"/>
  <c r="L1042" i="1" l="1"/>
  <c r="O1042" i="1" s="1"/>
  <c r="C983" i="1"/>
  <c r="P982" i="1"/>
  <c r="X982" i="1" s="1"/>
  <c r="B982" i="1" s="1"/>
  <c r="AA1126" i="1"/>
  <c r="R1125" i="1"/>
  <c r="U1126" i="1"/>
  <c r="W1126" i="1" s="1"/>
  <c r="A1127" i="1"/>
  <c r="H1126" i="1"/>
  <c r="Q1126" i="1"/>
  <c r="N1045" i="1"/>
  <c r="I1046" i="1"/>
  <c r="J1045" i="1"/>
  <c r="K1045" i="1" s="1"/>
  <c r="M1045" i="1"/>
  <c r="G1042" i="1"/>
  <c r="E1044" i="1"/>
  <c r="U1044" i="1"/>
  <c r="W1044" i="1" s="1"/>
  <c r="D1043" i="1"/>
  <c r="F1043" i="1" s="1"/>
  <c r="T1719" i="1"/>
  <c r="G1043" i="1" l="1"/>
  <c r="C984" i="1"/>
  <c r="P983" i="1"/>
  <c r="X983" i="1" s="1"/>
  <c r="B983" i="1" s="1"/>
  <c r="Y1126" i="1"/>
  <c r="AA1127" i="1"/>
  <c r="R1126" i="1"/>
  <c r="S1126" i="1" s="1"/>
  <c r="A1128" i="1"/>
  <c r="Q1127" i="1"/>
  <c r="H1127" i="1"/>
  <c r="L1043" i="1"/>
  <c r="O1043" i="1" s="1"/>
  <c r="E1045" i="1"/>
  <c r="U1045" i="1"/>
  <c r="W1045" i="1" s="1"/>
  <c r="D1044" i="1"/>
  <c r="F1044" i="1" s="1"/>
  <c r="J1046" i="1"/>
  <c r="K1046" i="1" s="1"/>
  <c r="N1046" i="1"/>
  <c r="M1046" i="1"/>
  <c r="I1047" i="1"/>
  <c r="T1720" i="1"/>
  <c r="C985" i="1" l="1"/>
  <c r="P984" i="1"/>
  <c r="X984" i="1" s="1"/>
  <c r="B984" i="1" s="1"/>
  <c r="Y1127" i="1"/>
  <c r="AA1128" i="1"/>
  <c r="R1127" i="1"/>
  <c r="S1127" i="1" s="1"/>
  <c r="H1128" i="1"/>
  <c r="A1129" i="1"/>
  <c r="Q1128" i="1"/>
  <c r="E1046" i="1"/>
  <c r="U1046" i="1"/>
  <c r="W1046" i="1" s="1"/>
  <c r="G1044" i="1"/>
  <c r="L1044" i="1"/>
  <c r="O1044" i="1" s="1"/>
  <c r="N1047" i="1"/>
  <c r="M1047" i="1"/>
  <c r="J1047" i="1"/>
  <c r="K1047" i="1" s="1"/>
  <c r="I1048" i="1"/>
  <c r="D1045" i="1"/>
  <c r="F1045" i="1" s="1"/>
  <c r="T1721" i="1"/>
  <c r="L1045" i="1" l="1"/>
  <c r="O1045" i="1" s="1"/>
  <c r="G1045" i="1"/>
  <c r="C986" i="1"/>
  <c r="P985" i="1"/>
  <c r="X985" i="1" s="1"/>
  <c r="B985" i="1" s="1"/>
  <c r="A1130" i="1"/>
  <c r="Q1129" i="1"/>
  <c r="H1129" i="1"/>
  <c r="R1128" i="1"/>
  <c r="S1128" i="1" s="1"/>
  <c r="Y1128" i="1"/>
  <c r="AA1129" i="1"/>
  <c r="E1047" i="1"/>
  <c r="U1047" i="1"/>
  <c r="W1047" i="1" s="1"/>
  <c r="M1048" i="1"/>
  <c r="J1048" i="1"/>
  <c r="K1048" i="1" s="1"/>
  <c r="N1048" i="1"/>
  <c r="I1049" i="1"/>
  <c r="D1046" i="1"/>
  <c r="F1046" i="1" s="1"/>
  <c r="T1722" i="1"/>
  <c r="P986" i="1" l="1"/>
  <c r="X986" i="1" s="1"/>
  <c r="B986" i="1" s="1"/>
  <c r="C987" i="1"/>
  <c r="Y1129" i="1"/>
  <c r="AA1130" i="1"/>
  <c r="R1129" i="1"/>
  <c r="S1129" i="1" s="1"/>
  <c r="A1131" i="1"/>
  <c r="H1130" i="1"/>
  <c r="Q1130" i="1"/>
  <c r="E1048" i="1"/>
  <c r="U1048" i="1"/>
  <c r="W1048" i="1" s="1"/>
  <c r="I1050" i="1"/>
  <c r="J1049" i="1"/>
  <c r="K1049" i="1" s="1"/>
  <c r="G1046" i="1"/>
  <c r="L1046" i="1"/>
  <c r="O1046" i="1" s="1"/>
  <c r="D1047" i="1"/>
  <c r="F1047" i="1" s="1"/>
  <c r="T1723" i="1"/>
  <c r="L1047" i="1" l="1"/>
  <c r="O1047" i="1" s="1"/>
  <c r="C988" i="1"/>
  <c r="P987" i="1"/>
  <c r="X987" i="1" s="1"/>
  <c r="B987" i="1" s="1"/>
  <c r="A1132" i="1"/>
  <c r="Q1131" i="1"/>
  <c r="H1131" i="1"/>
  <c r="Y1130" i="1"/>
  <c r="R1130" i="1"/>
  <c r="S1130" i="1" s="1"/>
  <c r="AA1131" i="1"/>
  <c r="E1049" i="1"/>
  <c r="U1049" i="1"/>
  <c r="W1049" i="1" s="1"/>
  <c r="J1050" i="1"/>
  <c r="K1050" i="1" s="1"/>
  <c r="I1051" i="1"/>
  <c r="G1047" i="1"/>
  <c r="D1048" i="1"/>
  <c r="F1048" i="1" s="1"/>
  <c r="T1724" i="1"/>
  <c r="C989" i="1" l="1"/>
  <c r="P988" i="1"/>
  <c r="X988" i="1" s="1"/>
  <c r="B988" i="1" s="1"/>
  <c r="L1048" i="1"/>
  <c r="O1048" i="1" s="1"/>
  <c r="AA1132" i="1"/>
  <c r="Y1131" i="1"/>
  <c r="R1131" i="1"/>
  <c r="S1131" i="1" s="1"/>
  <c r="G1048" i="1"/>
  <c r="H1132" i="1"/>
  <c r="Q1132" i="1"/>
  <c r="A1133" i="1"/>
  <c r="J1051" i="1"/>
  <c r="K1051" i="1" s="1"/>
  <c r="I1052" i="1"/>
  <c r="E1050" i="1"/>
  <c r="U1050" i="1"/>
  <c r="W1050" i="1" s="1"/>
  <c r="D1049" i="1"/>
  <c r="F1049" i="1" s="1"/>
  <c r="T1725" i="1"/>
  <c r="G1049" i="1" l="1"/>
  <c r="L1049" i="1"/>
  <c r="M1049" i="1"/>
  <c r="N1049" i="1" s="1"/>
  <c r="N1050" i="1" s="1"/>
  <c r="N1051" i="1" s="1"/>
  <c r="N1052" i="1" s="1"/>
  <c r="C990" i="1"/>
  <c r="P989" i="1"/>
  <c r="X989" i="1" s="1"/>
  <c r="B989" i="1" s="1"/>
  <c r="AA1133" i="1"/>
  <c r="R1132" i="1"/>
  <c r="S1132" i="1" s="1"/>
  <c r="Y1132" i="1"/>
  <c r="H1133" i="1"/>
  <c r="Q1133" i="1"/>
  <c r="A1134" i="1"/>
  <c r="J1052" i="1"/>
  <c r="K1052" i="1" s="1"/>
  <c r="I1053" i="1"/>
  <c r="D1050" i="1"/>
  <c r="F1050" i="1" s="1"/>
  <c r="U1051" i="1"/>
  <c r="W1051" i="1" s="1"/>
  <c r="E1051" i="1"/>
  <c r="T1726" i="1"/>
  <c r="M1050" i="1" l="1"/>
  <c r="M1051" i="1" s="1"/>
  <c r="M1052" i="1" s="1"/>
  <c r="M1053" i="1" s="1"/>
  <c r="G1050" i="1"/>
  <c r="C991" i="1"/>
  <c r="P990" i="1"/>
  <c r="X990" i="1" s="1"/>
  <c r="B990" i="1" s="1"/>
  <c r="Q1134" i="1"/>
  <c r="H1134" i="1"/>
  <c r="A1135" i="1"/>
  <c r="Y1133" i="1"/>
  <c r="AA1134" i="1"/>
  <c r="R1133" i="1"/>
  <c r="S1133" i="1" s="1"/>
  <c r="L1050" i="1"/>
  <c r="O1050" i="1" s="1"/>
  <c r="I1054" i="1"/>
  <c r="J1053" i="1"/>
  <c r="K1053" i="1" s="1"/>
  <c r="N1053" i="1"/>
  <c r="E1052" i="1"/>
  <c r="U1052" i="1"/>
  <c r="W1052" i="1" s="1"/>
  <c r="D1051" i="1"/>
  <c r="F1051" i="1" s="1"/>
  <c r="O1049" i="1"/>
  <c r="T1727" i="1"/>
  <c r="C992" i="1" l="1"/>
  <c r="P991" i="1"/>
  <c r="X991" i="1" s="1"/>
  <c r="B991" i="1" s="1"/>
  <c r="H1135" i="1"/>
  <c r="A1136" i="1"/>
  <c r="Q1135" i="1"/>
  <c r="G1051" i="1"/>
  <c r="Y1134" i="1"/>
  <c r="AA1135" i="1"/>
  <c r="R1134" i="1"/>
  <c r="S1134" i="1" s="1"/>
  <c r="D1052" i="1"/>
  <c r="F1052" i="1" s="1"/>
  <c r="E1053" i="1"/>
  <c r="U1053" i="1"/>
  <c r="W1053" i="1" s="1"/>
  <c r="N1054" i="1"/>
  <c r="I1055" i="1"/>
  <c r="J1054" i="1"/>
  <c r="K1054" i="1" s="1"/>
  <c r="M1054" i="1"/>
  <c r="L1051" i="1"/>
  <c r="O1051" i="1" s="1"/>
  <c r="T1728" i="1"/>
  <c r="G1052" i="1" l="1"/>
  <c r="L1052" i="1"/>
  <c r="O1052" i="1" s="1"/>
  <c r="C993" i="1"/>
  <c r="P992" i="1"/>
  <c r="X992" i="1" s="1"/>
  <c r="B992" i="1" s="1"/>
  <c r="R1135" i="1"/>
  <c r="S1135" i="1" s="1"/>
  <c r="Y1135" i="1"/>
  <c r="AA1136" i="1"/>
  <c r="Q1136" i="1"/>
  <c r="H1136" i="1"/>
  <c r="A1137" i="1"/>
  <c r="E1054" i="1"/>
  <c r="U1054" i="1"/>
  <c r="W1054" i="1" s="1"/>
  <c r="D1053" i="1"/>
  <c r="F1053" i="1" s="1"/>
  <c r="N1055" i="1"/>
  <c r="M1055" i="1"/>
  <c r="J1055" i="1"/>
  <c r="K1055" i="1" s="1"/>
  <c r="I1056" i="1"/>
  <c r="T1729" i="1"/>
  <c r="L1053" i="1" l="1"/>
  <c r="O1053" i="1" s="1"/>
  <c r="G1053" i="1"/>
  <c r="C994" i="1"/>
  <c r="P993" i="1"/>
  <c r="X993" i="1" s="1"/>
  <c r="B993" i="1" s="1"/>
  <c r="A1138" i="1"/>
  <c r="Q1137" i="1"/>
  <c r="H1137" i="1"/>
  <c r="AA1137" i="1"/>
  <c r="R1136" i="1"/>
  <c r="S1136" i="1" s="1"/>
  <c r="Y1136" i="1"/>
  <c r="E1055" i="1"/>
  <c r="U1055" i="1"/>
  <c r="W1055" i="1" s="1"/>
  <c r="I1057" i="1"/>
  <c r="N1056" i="1"/>
  <c r="M1056" i="1"/>
  <c r="J1056" i="1"/>
  <c r="K1056" i="1" s="1"/>
  <c r="D1054" i="1"/>
  <c r="F1054" i="1" s="1"/>
  <c r="T1730" i="1"/>
  <c r="C995" i="1" l="1"/>
  <c r="P994" i="1"/>
  <c r="X994" i="1" s="1"/>
  <c r="B994" i="1" s="1"/>
  <c r="Y1137" i="1"/>
  <c r="R1137" i="1"/>
  <c r="S1137" i="1" s="1"/>
  <c r="AA1138" i="1"/>
  <c r="A1139" i="1"/>
  <c r="Q1138" i="1"/>
  <c r="H1138" i="1"/>
  <c r="U1056" i="1"/>
  <c r="W1056" i="1" s="1"/>
  <c r="E1056" i="1"/>
  <c r="I1058" i="1"/>
  <c r="J1057" i="1"/>
  <c r="K1057" i="1" s="1"/>
  <c r="N1057" i="1"/>
  <c r="M1057" i="1"/>
  <c r="D1055" i="1"/>
  <c r="F1055" i="1" s="1"/>
  <c r="G1054" i="1"/>
  <c r="L1054" i="1"/>
  <c r="O1054" i="1" s="1"/>
  <c r="T1731" i="1"/>
  <c r="C996" i="1" l="1"/>
  <c r="P995" i="1"/>
  <c r="X995" i="1" s="1"/>
  <c r="B995" i="1" s="1"/>
  <c r="R1138" i="1"/>
  <c r="S1138" i="1" s="1"/>
  <c r="Y1138" i="1"/>
  <c r="AA1139" i="1"/>
  <c r="Q1139" i="1"/>
  <c r="H1139" i="1"/>
  <c r="A1140" i="1"/>
  <c r="E1057" i="1"/>
  <c r="U1057" i="1"/>
  <c r="W1057" i="1" s="1"/>
  <c r="G1055" i="1"/>
  <c r="D1056" i="1"/>
  <c r="F1056" i="1" s="1"/>
  <c r="M1058" i="1"/>
  <c r="N1058" i="1"/>
  <c r="I1059" i="1"/>
  <c r="J1058" i="1"/>
  <c r="K1058" i="1" s="1"/>
  <c r="L1055" i="1"/>
  <c r="O1055" i="1" s="1"/>
  <c r="T1732" i="1"/>
  <c r="L1056" i="1" l="1"/>
  <c r="O1056" i="1" s="1"/>
  <c r="G1056" i="1"/>
  <c r="C997" i="1"/>
  <c r="P996" i="1"/>
  <c r="X996" i="1" s="1"/>
  <c r="B996" i="1" s="1"/>
  <c r="AA1140" i="1"/>
  <c r="R1139" i="1"/>
  <c r="S1139" i="1" s="1"/>
  <c r="Y1139" i="1"/>
  <c r="A1141" i="1"/>
  <c r="Q1140" i="1"/>
  <c r="H1140" i="1"/>
  <c r="E1058" i="1"/>
  <c r="U1058" i="1"/>
  <c r="W1058" i="1" s="1"/>
  <c r="J1059" i="1"/>
  <c r="K1059" i="1" s="1"/>
  <c r="I1060" i="1"/>
  <c r="N1059" i="1"/>
  <c r="M1059" i="1"/>
  <c r="D1057" i="1"/>
  <c r="F1057" i="1" s="1"/>
  <c r="T1733" i="1"/>
  <c r="G1057" i="1" l="1"/>
  <c r="P997" i="1"/>
  <c r="X997" i="1" s="1"/>
  <c r="B997" i="1" s="1"/>
  <c r="C998" i="1"/>
  <c r="AA1141" i="1"/>
  <c r="Y1140" i="1"/>
  <c r="R1140" i="1"/>
  <c r="S1140" i="1" s="1"/>
  <c r="H1141" i="1"/>
  <c r="Q1141" i="1"/>
  <c r="A1142" i="1"/>
  <c r="L1057" i="1"/>
  <c r="O1057" i="1" s="1"/>
  <c r="M1060" i="1"/>
  <c r="J1060" i="1"/>
  <c r="K1060" i="1" s="1"/>
  <c r="N1060" i="1"/>
  <c r="I1061" i="1"/>
  <c r="E1059" i="1"/>
  <c r="U1059" i="1"/>
  <c r="W1059" i="1" s="1"/>
  <c r="D1058" i="1"/>
  <c r="F1058" i="1" s="1"/>
  <c r="T1734" i="1"/>
  <c r="P998" i="1" l="1"/>
  <c r="X998" i="1" s="1"/>
  <c r="B998" i="1" s="1"/>
  <c r="C999" i="1"/>
  <c r="Y1141" i="1"/>
  <c r="AA1142" i="1"/>
  <c r="R1141" i="1"/>
  <c r="S1141" i="1" s="1"/>
  <c r="Q1142" i="1"/>
  <c r="A1143" i="1"/>
  <c r="H1142" i="1"/>
  <c r="L1058" i="1"/>
  <c r="O1058" i="1" s="1"/>
  <c r="D1059" i="1"/>
  <c r="F1059" i="1" s="1"/>
  <c r="N1061" i="1"/>
  <c r="M1061" i="1"/>
  <c r="I1062" i="1"/>
  <c r="J1061" i="1"/>
  <c r="K1061" i="1" s="1"/>
  <c r="E1060" i="1"/>
  <c r="U1060" i="1"/>
  <c r="W1060" i="1" s="1"/>
  <c r="G1058" i="1"/>
  <c r="T1735" i="1"/>
  <c r="L1059" i="1" l="1"/>
  <c r="O1059" i="1" s="1"/>
  <c r="C1000" i="1"/>
  <c r="P999" i="1"/>
  <c r="X999" i="1" s="1"/>
  <c r="B999" i="1" s="1"/>
  <c r="H1143" i="1"/>
  <c r="A1144" i="1"/>
  <c r="Q1143" i="1"/>
  <c r="R1142" i="1"/>
  <c r="S1142" i="1" s="1"/>
  <c r="AA1143" i="1"/>
  <c r="Y1142" i="1"/>
  <c r="D1060" i="1"/>
  <c r="F1060" i="1" s="1"/>
  <c r="J1062" i="1"/>
  <c r="K1062" i="1" s="1"/>
  <c r="N1062" i="1"/>
  <c r="M1062" i="1"/>
  <c r="I1063" i="1"/>
  <c r="E1061" i="1"/>
  <c r="U1061" i="1"/>
  <c r="W1061" i="1" s="1"/>
  <c r="G1059" i="1"/>
  <c r="T1736" i="1"/>
  <c r="G1060" i="1" l="1"/>
  <c r="L1060" i="1"/>
  <c r="O1060" i="1" s="1"/>
  <c r="C1001" i="1"/>
  <c r="P1000" i="1"/>
  <c r="X1000" i="1" s="1"/>
  <c r="B1000" i="1" s="1"/>
  <c r="AA1144" i="1"/>
  <c r="R1143" i="1"/>
  <c r="S1143" i="1" s="1"/>
  <c r="Y1143" i="1"/>
  <c r="A1145" i="1"/>
  <c r="Q1144" i="1"/>
  <c r="H1144" i="1"/>
  <c r="N1063" i="1"/>
  <c r="M1063" i="1"/>
  <c r="J1063" i="1"/>
  <c r="K1063" i="1" s="1"/>
  <c r="I1064" i="1"/>
  <c r="E1062" i="1"/>
  <c r="U1062" i="1"/>
  <c r="W1062" i="1" s="1"/>
  <c r="D1061" i="1"/>
  <c r="F1061" i="1" s="1"/>
  <c r="T1737" i="1"/>
  <c r="L1061" i="1" l="1"/>
  <c r="O1061" i="1" s="1"/>
  <c r="C1002" i="1"/>
  <c r="P1001" i="1"/>
  <c r="X1001" i="1" s="1"/>
  <c r="B1001" i="1" s="1"/>
  <c r="R1144" i="1"/>
  <c r="S1144" i="1" s="1"/>
  <c r="Y1144" i="1"/>
  <c r="AA1145" i="1"/>
  <c r="Q1145" i="1"/>
  <c r="H1145" i="1"/>
  <c r="A1146" i="1"/>
  <c r="D1062" i="1"/>
  <c r="F1062" i="1" s="1"/>
  <c r="N1064" i="1"/>
  <c r="M1064" i="1"/>
  <c r="J1064" i="1"/>
  <c r="K1064" i="1" s="1"/>
  <c r="I1065" i="1"/>
  <c r="E1063" i="1"/>
  <c r="U1063" i="1"/>
  <c r="W1063" i="1" s="1"/>
  <c r="G1061" i="1"/>
  <c r="T1738" i="1"/>
  <c r="E1064" i="1" l="1"/>
  <c r="G1062" i="1"/>
  <c r="L1062" i="1"/>
  <c r="O1062" i="1" s="1"/>
  <c r="P1002" i="1"/>
  <c r="A1147" i="1"/>
  <c r="Q1146" i="1"/>
  <c r="H1146" i="1"/>
  <c r="R1145" i="1"/>
  <c r="S1145" i="1" s="1"/>
  <c r="Y1145" i="1"/>
  <c r="AA1146" i="1"/>
  <c r="J1065" i="1"/>
  <c r="K1065" i="1" s="1"/>
  <c r="I1066" i="1"/>
  <c r="N1065" i="1"/>
  <c r="M1065" i="1"/>
  <c r="D1063" i="1"/>
  <c r="F1063" i="1" s="1"/>
  <c r="T1739" i="1"/>
  <c r="L1063" i="1" l="1"/>
  <c r="O1063" i="1" s="1"/>
  <c r="X1002" i="1"/>
  <c r="S1002" i="1"/>
  <c r="AA1147" i="1"/>
  <c r="R1146" i="1"/>
  <c r="S1146" i="1" s="1"/>
  <c r="Y1146" i="1"/>
  <c r="H1147" i="1"/>
  <c r="A1148" i="1"/>
  <c r="Q1147" i="1"/>
  <c r="U1065" i="1"/>
  <c r="W1065" i="1" s="1"/>
  <c r="E1065" i="1"/>
  <c r="G1063" i="1"/>
  <c r="J1066" i="1"/>
  <c r="K1066" i="1" s="1"/>
  <c r="N1066" i="1"/>
  <c r="I1067" i="1"/>
  <c r="M1066" i="1"/>
  <c r="D1064" i="1"/>
  <c r="T1740" i="1"/>
  <c r="B1002" i="1" l="1"/>
  <c r="Y1002" i="1"/>
  <c r="C1003" i="1"/>
  <c r="AA1148" i="1"/>
  <c r="R1147" i="1"/>
  <c r="S1147" i="1" s="1"/>
  <c r="Y1147" i="1"/>
  <c r="Q1148" i="1"/>
  <c r="H1148" i="1"/>
  <c r="A1149" i="1"/>
  <c r="E1066" i="1"/>
  <c r="U1066" i="1"/>
  <c r="W1066" i="1" s="1"/>
  <c r="I1068" i="1"/>
  <c r="N1067" i="1"/>
  <c r="M1067" i="1"/>
  <c r="J1067" i="1"/>
  <c r="K1067" i="1" s="1"/>
  <c r="F1064" i="1"/>
  <c r="L1064" i="1"/>
  <c r="O1064" i="1" s="1"/>
  <c r="G1064" i="1"/>
  <c r="D1065" i="1"/>
  <c r="G1065" i="1" s="1"/>
  <c r="T1741" i="1"/>
  <c r="C1004" i="1" l="1"/>
  <c r="P1003" i="1"/>
  <c r="X1003" i="1" s="1"/>
  <c r="B1003" i="1" s="1"/>
  <c r="L1065" i="1"/>
  <c r="O1065" i="1" s="1"/>
  <c r="H1149" i="1"/>
  <c r="A1150" i="1"/>
  <c r="Q1149" i="1"/>
  <c r="R1148" i="1"/>
  <c r="S1148" i="1" s="1"/>
  <c r="AA1149" i="1"/>
  <c r="Y1148" i="1"/>
  <c r="U1067" i="1"/>
  <c r="W1067" i="1" s="1"/>
  <c r="E1067" i="1"/>
  <c r="J1068" i="1"/>
  <c r="K1068" i="1" s="1"/>
  <c r="N1068" i="1"/>
  <c r="M1068" i="1"/>
  <c r="I1069" i="1"/>
  <c r="F1065" i="1"/>
  <c r="D1066" i="1"/>
  <c r="T1742" i="1"/>
  <c r="F1066" i="1" l="1"/>
  <c r="C1005" i="1"/>
  <c r="P1004" i="1"/>
  <c r="X1004" i="1" s="1"/>
  <c r="B1004" i="1" s="1"/>
  <c r="Y1149" i="1"/>
  <c r="AA1150" i="1"/>
  <c r="R1149" i="1"/>
  <c r="S1149" i="1" s="1"/>
  <c r="H1150" i="1"/>
  <c r="A1151" i="1"/>
  <c r="Q1150" i="1"/>
  <c r="D1067" i="1"/>
  <c r="J1069" i="1"/>
  <c r="K1069" i="1" s="1"/>
  <c r="N1069" i="1"/>
  <c r="M1069" i="1"/>
  <c r="I1070" i="1"/>
  <c r="L1066" i="1"/>
  <c r="O1066" i="1" s="1"/>
  <c r="G1066" i="1"/>
  <c r="U1068" i="1"/>
  <c r="W1068" i="1" s="1"/>
  <c r="E1068" i="1"/>
  <c r="T1743" i="1"/>
  <c r="F1067" i="1" l="1"/>
  <c r="C1006" i="1"/>
  <c r="P1005" i="1"/>
  <c r="X1005" i="1" s="1"/>
  <c r="B1005" i="1" s="1"/>
  <c r="AA1151" i="1"/>
  <c r="R1150" i="1"/>
  <c r="S1150" i="1" s="1"/>
  <c r="Y1150" i="1"/>
  <c r="H1151" i="1"/>
  <c r="A1152" i="1"/>
  <c r="Q1151" i="1"/>
  <c r="G1067" i="1"/>
  <c r="M1070" i="1"/>
  <c r="J1070" i="1"/>
  <c r="K1070" i="1" s="1"/>
  <c r="N1070" i="1"/>
  <c r="I1071" i="1"/>
  <c r="E1069" i="1"/>
  <c r="U1069" i="1"/>
  <c r="W1069" i="1" s="1"/>
  <c r="D1068" i="1"/>
  <c r="F1068" i="1" s="1"/>
  <c r="L1067" i="1"/>
  <c r="O1067" i="1" s="1"/>
  <c r="T1744" i="1"/>
  <c r="C1007" i="1" l="1"/>
  <c r="P1006" i="1"/>
  <c r="X1006" i="1" s="1"/>
  <c r="B1006" i="1" s="1"/>
  <c r="AA1152" i="1"/>
  <c r="R1151" i="1"/>
  <c r="S1151" i="1" s="1"/>
  <c r="Y1151" i="1"/>
  <c r="A1153" i="1"/>
  <c r="Q1152" i="1"/>
  <c r="H1152" i="1"/>
  <c r="L1068" i="1"/>
  <c r="O1068" i="1" s="1"/>
  <c r="E1070" i="1"/>
  <c r="U1070" i="1"/>
  <c r="W1070" i="1" s="1"/>
  <c r="D1069" i="1"/>
  <c r="F1069" i="1" s="1"/>
  <c r="I1072" i="1"/>
  <c r="N1071" i="1"/>
  <c r="J1071" i="1"/>
  <c r="K1071" i="1" s="1"/>
  <c r="M1071" i="1"/>
  <c r="G1068" i="1"/>
  <c r="T1745" i="1"/>
  <c r="L1069" i="1" l="1"/>
  <c r="O1069" i="1" s="1"/>
  <c r="G1069" i="1"/>
  <c r="C1008" i="1"/>
  <c r="P1007" i="1"/>
  <c r="X1007" i="1" s="1"/>
  <c r="B1007" i="1" s="1"/>
  <c r="AA1153" i="1"/>
  <c r="Y1152" i="1"/>
  <c r="R1152" i="1"/>
  <c r="S1152" i="1" s="1"/>
  <c r="A1154" i="1"/>
  <c r="Q1153" i="1"/>
  <c r="H1153" i="1"/>
  <c r="M1072" i="1"/>
  <c r="J1072" i="1"/>
  <c r="K1072" i="1" s="1"/>
  <c r="I1073" i="1"/>
  <c r="N1072" i="1"/>
  <c r="E1071" i="1"/>
  <c r="U1071" i="1"/>
  <c r="W1071" i="1" s="1"/>
  <c r="D1070" i="1"/>
  <c r="F1070" i="1" s="1"/>
  <c r="T1746" i="1"/>
  <c r="G1070" i="1" l="1"/>
  <c r="C1009" i="1"/>
  <c r="P1008" i="1"/>
  <c r="X1008" i="1" s="1"/>
  <c r="B1008" i="1" s="1"/>
  <c r="R1153" i="1"/>
  <c r="S1153" i="1" s="1"/>
  <c r="AA1154" i="1"/>
  <c r="Y1153" i="1"/>
  <c r="H1154" i="1"/>
  <c r="A1155" i="1"/>
  <c r="Q1154" i="1"/>
  <c r="D1071" i="1"/>
  <c r="F1071" i="1" s="1"/>
  <c r="E1072" i="1"/>
  <c r="U1072" i="1"/>
  <c r="W1072" i="1" s="1"/>
  <c r="N1073" i="1"/>
  <c r="I1074" i="1"/>
  <c r="J1073" i="1"/>
  <c r="K1073" i="1" s="1"/>
  <c r="M1073" i="1"/>
  <c r="L1070" i="1"/>
  <c r="O1070" i="1" s="1"/>
  <c r="T1747" i="1"/>
  <c r="L1071" i="1" l="1"/>
  <c r="O1071" i="1" s="1"/>
  <c r="C1010" i="1"/>
  <c r="P1009" i="1"/>
  <c r="X1009" i="1" s="1"/>
  <c r="B1009" i="1" s="1"/>
  <c r="R1154" i="1"/>
  <c r="AA1155" i="1"/>
  <c r="A1156" i="1"/>
  <c r="Q1155" i="1"/>
  <c r="H1155" i="1"/>
  <c r="E1073" i="1"/>
  <c r="U1073" i="1"/>
  <c r="W1073" i="1" s="1"/>
  <c r="I1075" i="1"/>
  <c r="J1074" i="1"/>
  <c r="K1074" i="1" s="1"/>
  <c r="N1074" i="1"/>
  <c r="M1074" i="1"/>
  <c r="D1072" i="1"/>
  <c r="F1072" i="1" s="1"/>
  <c r="G1071" i="1"/>
  <c r="T1748" i="1"/>
  <c r="C1011" i="1" l="1"/>
  <c r="P1010" i="1"/>
  <c r="X1010" i="1" s="1"/>
  <c r="B1010" i="1" s="1"/>
  <c r="A1157" i="1"/>
  <c r="Q1156" i="1"/>
  <c r="H1156" i="1"/>
  <c r="AA1156" i="1"/>
  <c r="Y1155" i="1"/>
  <c r="R1155" i="1"/>
  <c r="S1155" i="1" s="1"/>
  <c r="E1074" i="1"/>
  <c r="U1074" i="1"/>
  <c r="W1074" i="1" s="1"/>
  <c r="G1072" i="1"/>
  <c r="M1075" i="1"/>
  <c r="J1075" i="1"/>
  <c r="K1075" i="1" s="1"/>
  <c r="I1076" i="1"/>
  <c r="N1075" i="1"/>
  <c r="L1072" i="1"/>
  <c r="O1072" i="1" s="1"/>
  <c r="D1073" i="1"/>
  <c r="F1073" i="1" s="1"/>
  <c r="T1749" i="1"/>
  <c r="C1012" i="1" l="1"/>
  <c r="P1011" i="1"/>
  <c r="X1011" i="1" s="1"/>
  <c r="B1011" i="1" s="1"/>
  <c r="G1073" i="1"/>
  <c r="L1073" i="1"/>
  <c r="O1073" i="1" s="1"/>
  <c r="AA1157" i="1"/>
  <c r="Y1156" i="1"/>
  <c r="R1156" i="1"/>
  <c r="S1156" i="1" s="1"/>
  <c r="H1157" i="1"/>
  <c r="Q1157" i="1"/>
  <c r="A1158" i="1"/>
  <c r="U1075" i="1"/>
  <c r="W1075" i="1" s="1"/>
  <c r="E1075" i="1"/>
  <c r="I1077" i="1"/>
  <c r="N1076" i="1"/>
  <c r="J1076" i="1"/>
  <c r="K1076" i="1" s="1"/>
  <c r="M1076" i="1"/>
  <c r="D1074" i="1"/>
  <c r="F1074" i="1" s="1"/>
  <c r="T1750" i="1"/>
  <c r="C1013" i="1" l="1"/>
  <c r="P1012" i="1"/>
  <c r="X1012" i="1" s="1"/>
  <c r="B1012" i="1" s="1"/>
  <c r="AA1158" i="1"/>
  <c r="Y1157" i="1"/>
  <c r="R1157" i="1"/>
  <c r="S1157" i="1" s="1"/>
  <c r="A1159" i="1"/>
  <c r="Q1158" i="1"/>
  <c r="H1158" i="1"/>
  <c r="E1076" i="1"/>
  <c r="U1076" i="1"/>
  <c r="W1076" i="1" s="1"/>
  <c r="L1074" i="1"/>
  <c r="O1074" i="1" s="1"/>
  <c r="J1077" i="1"/>
  <c r="K1077" i="1" s="1"/>
  <c r="N1077" i="1"/>
  <c r="M1077" i="1"/>
  <c r="I1078" i="1"/>
  <c r="G1074" i="1"/>
  <c r="D1075" i="1"/>
  <c r="F1075" i="1" s="1"/>
  <c r="T1751" i="1"/>
  <c r="L1075" i="1" l="1"/>
  <c r="O1075" i="1" s="1"/>
  <c r="C1014" i="1"/>
  <c r="P1013" i="1"/>
  <c r="X1013" i="1" s="1"/>
  <c r="B1013" i="1" s="1"/>
  <c r="AA1159" i="1"/>
  <c r="R1158" i="1"/>
  <c r="S1158" i="1" s="1"/>
  <c r="Y1158" i="1"/>
  <c r="A1160" i="1"/>
  <c r="H1159" i="1"/>
  <c r="Q1159" i="1"/>
  <c r="G1075" i="1"/>
  <c r="J1078" i="1"/>
  <c r="K1078" i="1" s="1"/>
  <c r="I1079" i="1"/>
  <c r="N1078" i="1"/>
  <c r="M1078" i="1"/>
  <c r="D1076" i="1"/>
  <c r="F1076" i="1" s="1"/>
  <c r="E1077" i="1"/>
  <c r="U1077" i="1"/>
  <c r="W1077" i="1" s="1"/>
  <c r="T1752" i="1"/>
  <c r="G1076" i="1" l="1"/>
  <c r="C1015" i="1"/>
  <c r="P1014" i="1"/>
  <c r="X1014" i="1" s="1"/>
  <c r="B1014" i="1" s="1"/>
  <c r="A1161" i="1"/>
  <c r="Q1160" i="1"/>
  <c r="H1160" i="1"/>
  <c r="AA1160" i="1"/>
  <c r="R1159" i="1"/>
  <c r="S1159" i="1" s="1"/>
  <c r="Y1159" i="1"/>
  <c r="L1076" i="1"/>
  <c r="O1076" i="1" s="1"/>
  <c r="U1078" i="1"/>
  <c r="W1078" i="1" s="1"/>
  <c r="E1078" i="1"/>
  <c r="I1080" i="1"/>
  <c r="J1079" i="1"/>
  <c r="K1079" i="1" s="1"/>
  <c r="D1077" i="1"/>
  <c r="F1077" i="1" s="1"/>
  <c r="T1753" i="1"/>
  <c r="C1016" i="1" l="1"/>
  <c r="P1015" i="1"/>
  <c r="X1015" i="1" s="1"/>
  <c r="B1015" i="1" s="1"/>
  <c r="AA1161" i="1"/>
  <c r="R1160" i="1"/>
  <c r="S1160" i="1" s="1"/>
  <c r="Y1160" i="1"/>
  <c r="H1161" i="1"/>
  <c r="A1162" i="1"/>
  <c r="Q1161" i="1"/>
  <c r="U1079" i="1"/>
  <c r="W1079" i="1" s="1"/>
  <c r="E1079" i="1"/>
  <c r="J1080" i="1"/>
  <c r="K1080" i="1" s="1"/>
  <c r="I1081" i="1"/>
  <c r="D1078" i="1"/>
  <c r="F1078" i="1" s="1"/>
  <c r="L1077" i="1"/>
  <c r="O1077" i="1" s="1"/>
  <c r="G1077" i="1"/>
  <c r="T1754" i="1"/>
  <c r="G1078" i="1" l="1"/>
  <c r="P1016" i="1"/>
  <c r="X1016" i="1" s="1"/>
  <c r="B1016" i="1" s="1"/>
  <c r="C1017" i="1"/>
  <c r="A1163" i="1"/>
  <c r="Q1162" i="1"/>
  <c r="H1162" i="1"/>
  <c r="AA1162" i="1"/>
  <c r="Y1161" i="1"/>
  <c r="R1161" i="1"/>
  <c r="S1161" i="1" s="1"/>
  <c r="J1081" i="1"/>
  <c r="K1081" i="1" s="1"/>
  <c r="I1082" i="1"/>
  <c r="E1080" i="1"/>
  <c r="U1080" i="1"/>
  <c r="W1080" i="1" s="1"/>
  <c r="D1079" i="1"/>
  <c r="F1079" i="1" s="1"/>
  <c r="L1078" i="1"/>
  <c r="T1755" i="1"/>
  <c r="G1079" i="1" l="1"/>
  <c r="C1018" i="1"/>
  <c r="P1017" i="1"/>
  <c r="X1017" i="1" s="1"/>
  <c r="B1017" i="1" s="1"/>
  <c r="L1079" i="1"/>
  <c r="R1162" i="1"/>
  <c r="S1162" i="1" s="1"/>
  <c r="Y1162" i="1"/>
  <c r="AA1163" i="1"/>
  <c r="A1164" i="1"/>
  <c r="Q1163" i="1"/>
  <c r="H1163" i="1"/>
  <c r="O1078" i="1"/>
  <c r="M1079" i="1"/>
  <c r="D1080" i="1"/>
  <c r="F1080" i="1" s="1"/>
  <c r="I1083" i="1"/>
  <c r="J1082" i="1"/>
  <c r="K1082" i="1" s="1"/>
  <c r="E1081" i="1"/>
  <c r="U1081" i="1"/>
  <c r="W1081" i="1" s="1"/>
  <c r="T1756" i="1"/>
  <c r="G1080" i="1" l="1"/>
  <c r="L1080" i="1"/>
  <c r="C1019" i="1"/>
  <c r="P1018" i="1"/>
  <c r="X1018" i="1" s="1"/>
  <c r="B1018" i="1" s="1"/>
  <c r="AA1164" i="1"/>
  <c r="Y1163" i="1"/>
  <c r="R1163" i="1"/>
  <c r="S1163" i="1" s="1"/>
  <c r="Q1164" i="1"/>
  <c r="H1164" i="1"/>
  <c r="A1165" i="1"/>
  <c r="E1082" i="1"/>
  <c r="U1082" i="1"/>
  <c r="W1082" i="1" s="1"/>
  <c r="J1083" i="1"/>
  <c r="K1083" i="1" s="1"/>
  <c r="I1084" i="1"/>
  <c r="D1081" i="1"/>
  <c r="F1081" i="1" s="1"/>
  <c r="N1079" i="1"/>
  <c r="M1080" i="1"/>
  <c r="M1081" i="1" s="1"/>
  <c r="M1082" i="1" s="1"/>
  <c r="M1083" i="1" s="1"/>
  <c r="T1757" i="1"/>
  <c r="C1020" i="1" l="1"/>
  <c r="P1019" i="1"/>
  <c r="X1019" i="1" s="1"/>
  <c r="B1019" i="1" s="1"/>
  <c r="H1165" i="1"/>
  <c r="Q1165" i="1"/>
  <c r="A1166" i="1"/>
  <c r="AA1165" i="1"/>
  <c r="R1164" i="1"/>
  <c r="S1164" i="1" s="1"/>
  <c r="Y1164" i="1"/>
  <c r="E1083" i="1"/>
  <c r="U1083" i="1"/>
  <c r="W1083" i="1" s="1"/>
  <c r="I1085" i="1"/>
  <c r="M1084" i="1"/>
  <c r="J1084" i="1"/>
  <c r="K1084" i="1" s="1"/>
  <c r="N1080" i="1"/>
  <c r="O1079" i="1"/>
  <c r="L1081" i="1"/>
  <c r="D1082" i="1"/>
  <c r="F1082" i="1" s="1"/>
  <c r="G1081" i="1"/>
  <c r="T1758" i="1"/>
  <c r="C1021" i="1" l="1"/>
  <c r="P1020" i="1"/>
  <c r="X1020" i="1" s="1"/>
  <c r="B1020" i="1" s="1"/>
  <c r="A1167" i="1"/>
  <c r="Q1166" i="1"/>
  <c r="H1166" i="1"/>
  <c r="AA1166" i="1"/>
  <c r="R1165" i="1"/>
  <c r="S1165" i="1" s="1"/>
  <c r="Y1165" i="1"/>
  <c r="E1084" i="1"/>
  <c r="U1084" i="1"/>
  <c r="W1084" i="1" s="1"/>
  <c r="D1083" i="1"/>
  <c r="F1083" i="1" s="1"/>
  <c r="J1085" i="1"/>
  <c r="K1085" i="1" s="1"/>
  <c r="I1086" i="1"/>
  <c r="M1085" i="1"/>
  <c r="N1081" i="1"/>
  <c r="N1082" i="1" s="1"/>
  <c r="N1083" i="1" s="1"/>
  <c r="N1084" i="1" s="1"/>
  <c r="N1085" i="1" s="1"/>
  <c r="O1080" i="1"/>
  <c r="L1082" i="1"/>
  <c r="G1082" i="1"/>
  <c r="T1759" i="1"/>
  <c r="L1083" i="1" l="1"/>
  <c r="O1083" i="1" s="1"/>
  <c r="C1022" i="1"/>
  <c r="P1021" i="1"/>
  <c r="X1021" i="1" s="1"/>
  <c r="B1021" i="1" s="1"/>
  <c r="Y1166" i="1"/>
  <c r="AA1167" i="1"/>
  <c r="R1166" i="1"/>
  <c r="S1166" i="1" s="1"/>
  <c r="O1082" i="1"/>
  <c r="A1168" i="1"/>
  <c r="Q1167" i="1"/>
  <c r="H1167" i="1"/>
  <c r="E1085" i="1"/>
  <c r="U1085" i="1"/>
  <c r="W1085" i="1" s="1"/>
  <c r="G1083" i="1"/>
  <c r="I1087" i="1"/>
  <c r="N1086" i="1"/>
  <c r="M1086" i="1"/>
  <c r="J1086" i="1"/>
  <c r="K1086" i="1" s="1"/>
  <c r="O1081" i="1"/>
  <c r="D1084" i="1"/>
  <c r="F1084" i="1" s="1"/>
  <c r="T1760" i="1"/>
  <c r="G1084" i="1" l="1"/>
  <c r="C1023" i="1"/>
  <c r="P1022" i="1"/>
  <c r="X1022" i="1" s="1"/>
  <c r="B1022" i="1" s="1"/>
  <c r="R1167" i="1"/>
  <c r="S1167" i="1" s="1"/>
  <c r="Y1167" i="1"/>
  <c r="AA1168" i="1"/>
  <c r="A1169" i="1"/>
  <c r="Q1168" i="1"/>
  <c r="H1168" i="1"/>
  <c r="E1086" i="1"/>
  <c r="U1086" i="1"/>
  <c r="W1086" i="1" s="1"/>
  <c r="N1087" i="1"/>
  <c r="J1087" i="1"/>
  <c r="K1087" i="1" s="1"/>
  <c r="M1087" i="1"/>
  <c r="I1088" i="1"/>
  <c r="L1084" i="1"/>
  <c r="O1084" i="1" s="1"/>
  <c r="D1085" i="1"/>
  <c r="F1085" i="1" s="1"/>
  <c r="T1761" i="1"/>
  <c r="C1024" i="1" l="1"/>
  <c r="P1023" i="1"/>
  <c r="X1023" i="1" s="1"/>
  <c r="B1023" i="1" s="1"/>
  <c r="AA1169" i="1"/>
  <c r="Y1168" i="1"/>
  <c r="R1168" i="1"/>
  <c r="S1168" i="1" s="1"/>
  <c r="A1170" i="1"/>
  <c r="Q1169" i="1"/>
  <c r="H1169" i="1"/>
  <c r="M1088" i="1"/>
  <c r="J1088" i="1"/>
  <c r="K1088" i="1" s="1"/>
  <c r="I1089" i="1"/>
  <c r="N1088" i="1"/>
  <c r="E1087" i="1"/>
  <c r="U1087" i="1"/>
  <c r="W1087" i="1" s="1"/>
  <c r="G1085" i="1"/>
  <c r="L1085" i="1"/>
  <c r="O1085" i="1" s="1"/>
  <c r="D1086" i="1"/>
  <c r="F1086" i="1" s="1"/>
  <c r="T1762" i="1"/>
  <c r="G1086" i="1" l="1"/>
  <c r="L1086" i="1"/>
  <c r="O1086" i="1" s="1"/>
  <c r="C1025" i="1"/>
  <c r="P1024" i="1"/>
  <c r="X1024" i="1" s="1"/>
  <c r="B1024" i="1" s="1"/>
  <c r="R1169" i="1"/>
  <c r="S1169" i="1" s="1"/>
  <c r="Y1169" i="1"/>
  <c r="AA1170" i="1"/>
  <c r="H1170" i="1"/>
  <c r="Q1170" i="1"/>
  <c r="A1171" i="1"/>
  <c r="I1090" i="1"/>
  <c r="M1089" i="1"/>
  <c r="J1089" i="1"/>
  <c r="K1089" i="1" s="1"/>
  <c r="N1089" i="1"/>
  <c r="D1087" i="1"/>
  <c r="F1087" i="1" s="1"/>
  <c r="E1088" i="1"/>
  <c r="U1088" i="1"/>
  <c r="W1088" i="1" s="1"/>
  <c r="T1763" i="1"/>
  <c r="C1026" i="1" l="1"/>
  <c r="P1025" i="1"/>
  <c r="X1025" i="1" s="1"/>
  <c r="B1025" i="1" s="1"/>
  <c r="Q1171" i="1"/>
  <c r="H1171" i="1"/>
  <c r="A1172" i="1"/>
  <c r="Y1170" i="1"/>
  <c r="AA1171" i="1"/>
  <c r="R1170" i="1"/>
  <c r="S1170" i="1" s="1"/>
  <c r="E1089" i="1"/>
  <c r="U1089" i="1"/>
  <c r="W1089" i="1" s="1"/>
  <c r="I1091" i="1"/>
  <c r="N1090" i="1"/>
  <c r="M1090" i="1"/>
  <c r="J1090" i="1"/>
  <c r="K1090" i="1" s="1"/>
  <c r="D1088" i="1"/>
  <c r="F1088" i="1" s="1"/>
  <c r="G1087" i="1"/>
  <c r="L1087" i="1"/>
  <c r="O1087" i="1" s="1"/>
  <c r="T1764" i="1"/>
  <c r="C1027" i="1" l="1"/>
  <c r="P1026" i="1"/>
  <c r="X1026" i="1" s="1"/>
  <c r="B1026" i="1" s="1"/>
  <c r="Q1172" i="1"/>
  <c r="H1172" i="1"/>
  <c r="A1173" i="1"/>
  <c r="R1171" i="1"/>
  <c r="S1171" i="1" s="1"/>
  <c r="Y1171" i="1"/>
  <c r="AA1172" i="1"/>
  <c r="U1090" i="1"/>
  <c r="W1090" i="1" s="1"/>
  <c r="E1090" i="1"/>
  <c r="I1092" i="1"/>
  <c r="J1091" i="1"/>
  <c r="K1091" i="1" s="1"/>
  <c r="N1091" i="1"/>
  <c r="M1091" i="1"/>
  <c r="G1088" i="1"/>
  <c r="L1088" i="1"/>
  <c r="O1088" i="1" s="1"/>
  <c r="D1089" i="1"/>
  <c r="F1089" i="1" s="1"/>
  <c r="T1765" i="1"/>
  <c r="C1028" i="1" l="1"/>
  <c r="P1027" i="1"/>
  <c r="X1027" i="1" s="1"/>
  <c r="B1027" i="1" s="1"/>
  <c r="Q1173" i="1"/>
  <c r="H1173" i="1"/>
  <c r="A1174" i="1"/>
  <c r="Y1172" i="1"/>
  <c r="AA1173" i="1"/>
  <c r="R1172" i="1"/>
  <c r="S1172" i="1" s="1"/>
  <c r="E1091" i="1"/>
  <c r="U1091" i="1"/>
  <c r="W1091" i="1" s="1"/>
  <c r="L1089" i="1"/>
  <c r="O1089" i="1" s="1"/>
  <c r="J1092" i="1"/>
  <c r="K1092" i="1" s="1"/>
  <c r="N1092" i="1"/>
  <c r="I1093" i="1"/>
  <c r="M1092" i="1"/>
  <c r="G1089" i="1"/>
  <c r="D1090" i="1"/>
  <c r="F1090" i="1" s="1"/>
  <c r="T1766" i="1"/>
  <c r="C1029" i="1" l="1"/>
  <c r="P1028" i="1"/>
  <c r="X1028" i="1" s="1"/>
  <c r="B1028" i="1" s="1"/>
  <c r="A1175" i="1"/>
  <c r="Q1174" i="1"/>
  <c r="H1174" i="1"/>
  <c r="L1090" i="1"/>
  <c r="O1090" i="1" s="1"/>
  <c r="R1173" i="1"/>
  <c r="S1173" i="1" s="1"/>
  <c r="Y1173" i="1"/>
  <c r="AA1174" i="1"/>
  <c r="J1093" i="1"/>
  <c r="K1093" i="1" s="1"/>
  <c r="I1094" i="1"/>
  <c r="N1093" i="1"/>
  <c r="M1093" i="1"/>
  <c r="E1092" i="1"/>
  <c r="U1092" i="1"/>
  <c r="W1092" i="1" s="1"/>
  <c r="G1090" i="1"/>
  <c r="D1091" i="1"/>
  <c r="F1091" i="1" s="1"/>
  <c r="T1767" i="1"/>
  <c r="C1030" i="1" l="1"/>
  <c r="P1029" i="1"/>
  <c r="X1029" i="1" s="1"/>
  <c r="B1029" i="1" s="1"/>
  <c r="Y1174" i="1"/>
  <c r="AA1175" i="1"/>
  <c r="R1174" i="1"/>
  <c r="S1174" i="1" s="1"/>
  <c r="A1176" i="1"/>
  <c r="H1175" i="1"/>
  <c r="Q1175" i="1"/>
  <c r="G1091" i="1"/>
  <c r="D1092" i="1"/>
  <c r="F1092" i="1" s="1"/>
  <c r="L1091" i="1"/>
  <c r="O1091" i="1" s="1"/>
  <c r="M1094" i="1"/>
  <c r="J1094" i="1"/>
  <c r="K1094" i="1" s="1"/>
  <c r="I1095" i="1"/>
  <c r="N1094" i="1"/>
  <c r="E1093" i="1"/>
  <c r="U1093" i="1"/>
  <c r="W1093" i="1" s="1"/>
  <c r="T1768" i="1"/>
  <c r="L1092" i="1" l="1"/>
  <c r="O1092" i="1" s="1"/>
  <c r="C1031" i="1"/>
  <c r="P1030" i="1"/>
  <c r="X1030" i="1" s="1"/>
  <c r="B1030" i="1" s="1"/>
  <c r="AA1176" i="1"/>
  <c r="Y1175" i="1"/>
  <c r="R1175" i="1"/>
  <c r="S1175" i="1" s="1"/>
  <c r="H1176" i="1"/>
  <c r="Q1176" i="1"/>
  <c r="A1177" i="1"/>
  <c r="G1092" i="1"/>
  <c r="D1093" i="1"/>
  <c r="F1093" i="1" s="1"/>
  <c r="E1094" i="1"/>
  <c r="U1094" i="1"/>
  <c r="W1094" i="1" s="1"/>
  <c r="N1095" i="1"/>
  <c r="I1096" i="1"/>
  <c r="M1095" i="1"/>
  <c r="J1095" i="1"/>
  <c r="K1095" i="1" s="1"/>
  <c r="T1769" i="1"/>
  <c r="E1095" i="1" l="1"/>
  <c r="L1093" i="1"/>
  <c r="O1093" i="1" s="1"/>
  <c r="C1032" i="1"/>
  <c r="P1031" i="1"/>
  <c r="X1031" i="1" s="1"/>
  <c r="B1031" i="1" s="1"/>
  <c r="AA1177" i="1"/>
  <c r="Y1176" i="1"/>
  <c r="R1176" i="1"/>
  <c r="S1176" i="1" s="1"/>
  <c r="A1178" i="1"/>
  <c r="Q1177" i="1"/>
  <c r="H1177" i="1"/>
  <c r="D1094" i="1"/>
  <c r="F1094" i="1" s="1"/>
  <c r="G1093" i="1"/>
  <c r="N1096" i="1"/>
  <c r="M1096" i="1"/>
  <c r="J1096" i="1"/>
  <c r="K1096" i="1" s="1"/>
  <c r="I1097" i="1"/>
  <c r="T1770" i="1"/>
  <c r="C1033" i="1" l="1"/>
  <c r="P1032" i="1"/>
  <c r="X1032" i="1" s="1"/>
  <c r="B1032" i="1" s="1"/>
  <c r="Q1178" i="1"/>
  <c r="H1178" i="1"/>
  <c r="A1179" i="1"/>
  <c r="AA1178" i="1"/>
  <c r="R1177" i="1"/>
  <c r="S1177" i="1" s="1"/>
  <c r="Y1177" i="1"/>
  <c r="D1095" i="1"/>
  <c r="N1097" i="1"/>
  <c r="M1097" i="1"/>
  <c r="I1098" i="1"/>
  <c r="J1097" i="1"/>
  <c r="K1097" i="1" s="1"/>
  <c r="G1094" i="1"/>
  <c r="E1096" i="1"/>
  <c r="U1096" i="1"/>
  <c r="W1096" i="1" s="1"/>
  <c r="L1094" i="1"/>
  <c r="O1094" i="1" s="1"/>
  <c r="T1771" i="1"/>
  <c r="C1034" i="1" l="1"/>
  <c r="P1033" i="1"/>
  <c r="X1033" i="1" s="1"/>
  <c r="B1033" i="1" s="1"/>
  <c r="A1180" i="1"/>
  <c r="Q1179" i="1"/>
  <c r="H1179" i="1"/>
  <c r="AA1179" i="1"/>
  <c r="R1178" i="1"/>
  <c r="S1178" i="1" s="1"/>
  <c r="Y1178" i="1"/>
  <c r="E1097" i="1"/>
  <c r="U1097" i="1"/>
  <c r="W1097" i="1" s="1"/>
  <c r="D1096" i="1"/>
  <c r="I1099" i="1"/>
  <c r="M1098" i="1"/>
  <c r="J1098" i="1"/>
  <c r="K1098" i="1" s="1"/>
  <c r="N1098" i="1"/>
  <c r="F1095" i="1"/>
  <c r="G1095" i="1"/>
  <c r="L1095" i="1"/>
  <c r="O1095" i="1" s="1"/>
  <c r="T1772" i="1"/>
  <c r="P1034" i="1" l="1"/>
  <c r="AA1180" i="1"/>
  <c r="R1179" i="1"/>
  <c r="S1179" i="1" s="1"/>
  <c r="Y1179" i="1"/>
  <c r="F1096" i="1"/>
  <c r="H1180" i="1"/>
  <c r="A1181" i="1"/>
  <c r="Q1180" i="1"/>
  <c r="M1099" i="1"/>
  <c r="I1100" i="1"/>
  <c r="J1099" i="1"/>
  <c r="K1099" i="1" s="1"/>
  <c r="N1099" i="1"/>
  <c r="L1096" i="1"/>
  <c r="O1096" i="1" s="1"/>
  <c r="U1098" i="1"/>
  <c r="W1098" i="1" s="1"/>
  <c r="E1098" i="1"/>
  <c r="G1096" i="1"/>
  <c r="D1097" i="1"/>
  <c r="G1097" i="1" s="1"/>
  <c r="T1773" i="1"/>
  <c r="L1097" i="1" l="1"/>
  <c r="O1097" i="1" s="1"/>
  <c r="X1034" i="1"/>
  <c r="S1034" i="1"/>
  <c r="A1182" i="1"/>
  <c r="Q1181" i="1"/>
  <c r="H1181" i="1"/>
  <c r="F1097" i="1"/>
  <c r="AA1181" i="1"/>
  <c r="R1180" i="1"/>
  <c r="S1180" i="1" s="1"/>
  <c r="Y1180" i="1"/>
  <c r="D1098" i="1"/>
  <c r="N1100" i="1"/>
  <c r="M1100" i="1"/>
  <c r="J1100" i="1"/>
  <c r="K1100" i="1" s="1"/>
  <c r="I1101" i="1"/>
  <c r="E1099" i="1"/>
  <c r="U1099" i="1"/>
  <c r="W1099" i="1" s="1"/>
  <c r="T1774" i="1"/>
  <c r="B1034" i="1" l="1"/>
  <c r="Y1034" i="1"/>
  <c r="C1035" i="1"/>
  <c r="F1098" i="1"/>
  <c r="R1181" i="1"/>
  <c r="S1181" i="1" s="1"/>
  <c r="AA1182" i="1"/>
  <c r="Y1181" i="1"/>
  <c r="Q1182" i="1"/>
  <c r="A1183" i="1"/>
  <c r="H1182" i="1"/>
  <c r="U1100" i="1"/>
  <c r="W1100" i="1" s="1"/>
  <c r="E1100" i="1"/>
  <c r="L1098" i="1"/>
  <c r="O1098" i="1" s="1"/>
  <c r="G1098" i="1"/>
  <c r="J1101" i="1"/>
  <c r="K1101" i="1" s="1"/>
  <c r="M1101" i="1"/>
  <c r="I1102" i="1"/>
  <c r="N1101" i="1"/>
  <c r="D1099" i="1"/>
  <c r="T1775" i="1"/>
  <c r="F1099" i="1" l="1"/>
  <c r="C1036" i="1"/>
  <c r="P1035" i="1"/>
  <c r="X1035" i="1" s="1"/>
  <c r="B1035" i="1" s="1"/>
  <c r="A1184" i="1"/>
  <c r="Q1183" i="1"/>
  <c r="H1183" i="1"/>
  <c r="AA1183" i="1"/>
  <c r="Y1182" i="1"/>
  <c r="R1182" i="1"/>
  <c r="S1182" i="1" s="1"/>
  <c r="N1102" i="1"/>
  <c r="J1102" i="1"/>
  <c r="K1102" i="1" s="1"/>
  <c r="I1103" i="1"/>
  <c r="M1102" i="1"/>
  <c r="U1101" i="1"/>
  <c r="W1101" i="1" s="1"/>
  <c r="E1101" i="1"/>
  <c r="G1099" i="1"/>
  <c r="D1100" i="1"/>
  <c r="L1099" i="1"/>
  <c r="O1099" i="1" s="1"/>
  <c r="T1776" i="1"/>
  <c r="F1100" i="1" l="1"/>
  <c r="C1037" i="1"/>
  <c r="P1036" i="1"/>
  <c r="X1036" i="1" s="1"/>
  <c r="B1036" i="1" s="1"/>
  <c r="G1100" i="1"/>
  <c r="AA1184" i="1"/>
  <c r="R1183" i="1"/>
  <c r="S1183" i="1" s="1"/>
  <c r="Y1183" i="1"/>
  <c r="L1100" i="1"/>
  <c r="O1100" i="1" s="1"/>
  <c r="H1184" i="1"/>
  <c r="Q1184" i="1"/>
  <c r="A1185" i="1"/>
  <c r="D1101" i="1"/>
  <c r="I1104" i="1"/>
  <c r="N1103" i="1"/>
  <c r="M1103" i="1"/>
  <c r="J1103" i="1"/>
  <c r="K1103" i="1" s="1"/>
  <c r="E1102" i="1"/>
  <c r="U1102" i="1"/>
  <c r="W1102" i="1" s="1"/>
  <c r="T1777" i="1"/>
  <c r="F1101" i="1" l="1"/>
  <c r="L1101" i="1"/>
  <c r="O1101" i="1" s="1"/>
  <c r="C1038" i="1"/>
  <c r="P1037" i="1"/>
  <c r="X1037" i="1" s="1"/>
  <c r="B1037" i="1" s="1"/>
  <c r="R1184" i="1"/>
  <c r="S1184" i="1" s="1"/>
  <c r="AA1185" i="1"/>
  <c r="Y1184" i="1"/>
  <c r="A1186" i="1"/>
  <c r="Q1185" i="1"/>
  <c r="H1185" i="1"/>
  <c r="D1102" i="1"/>
  <c r="U1103" i="1"/>
  <c r="W1103" i="1" s="1"/>
  <c r="E1103" i="1"/>
  <c r="N1104" i="1"/>
  <c r="M1104" i="1"/>
  <c r="J1104" i="1"/>
  <c r="K1104" i="1" s="1"/>
  <c r="I1105" i="1"/>
  <c r="G1101" i="1"/>
  <c r="T1778" i="1"/>
  <c r="F1102" i="1" l="1"/>
  <c r="C1039" i="1"/>
  <c r="P1038" i="1"/>
  <c r="X1038" i="1" s="1"/>
  <c r="B1038" i="1" s="1"/>
  <c r="AA1186" i="1"/>
  <c r="R1185" i="1"/>
  <c r="A1187" i="1"/>
  <c r="H1186" i="1"/>
  <c r="Q1186" i="1"/>
  <c r="E1104" i="1"/>
  <c r="U1104" i="1"/>
  <c r="W1104" i="1" s="1"/>
  <c r="D1103" i="1"/>
  <c r="G1102" i="1"/>
  <c r="N1105" i="1"/>
  <c r="M1105" i="1"/>
  <c r="J1105" i="1"/>
  <c r="K1105" i="1" s="1"/>
  <c r="I1106" i="1"/>
  <c r="L1102" i="1"/>
  <c r="O1102" i="1" s="1"/>
  <c r="T1779" i="1"/>
  <c r="F1103" i="1" l="1"/>
  <c r="C1040" i="1"/>
  <c r="P1039" i="1"/>
  <c r="X1039" i="1" s="1"/>
  <c r="B1039" i="1" s="1"/>
  <c r="H1187" i="1"/>
  <c r="A1188" i="1"/>
  <c r="Q1187" i="1"/>
  <c r="Y1186" i="1"/>
  <c r="AA1187" i="1"/>
  <c r="R1186" i="1"/>
  <c r="S1186" i="1" s="1"/>
  <c r="L1103" i="1"/>
  <c r="O1103" i="1" s="1"/>
  <c r="G1103" i="1"/>
  <c r="M1106" i="1"/>
  <c r="J1106" i="1"/>
  <c r="K1106" i="1" s="1"/>
  <c r="I1107" i="1"/>
  <c r="N1106" i="1"/>
  <c r="E1105" i="1"/>
  <c r="U1105" i="1"/>
  <c r="W1105" i="1" s="1"/>
  <c r="D1104" i="1"/>
  <c r="T1780" i="1"/>
  <c r="F1104" i="1" l="1"/>
  <c r="C1041" i="1"/>
  <c r="P1040" i="1"/>
  <c r="X1040" i="1" s="1"/>
  <c r="B1040" i="1" s="1"/>
  <c r="AA1188" i="1"/>
  <c r="R1187" i="1"/>
  <c r="S1187" i="1" s="1"/>
  <c r="Y1187" i="1"/>
  <c r="A1189" i="1"/>
  <c r="Q1188" i="1"/>
  <c r="H1188" i="1"/>
  <c r="D1105" i="1"/>
  <c r="F1105" i="1" s="1"/>
  <c r="M1107" i="1"/>
  <c r="I1108" i="1"/>
  <c r="N1107" i="1"/>
  <c r="J1107" i="1"/>
  <c r="K1107" i="1" s="1"/>
  <c r="E1106" i="1"/>
  <c r="U1106" i="1"/>
  <c r="W1106" i="1" s="1"/>
  <c r="G1104" i="1"/>
  <c r="L1104" i="1"/>
  <c r="O1104" i="1" s="1"/>
  <c r="T1781" i="1"/>
  <c r="G1105" i="1" l="1"/>
  <c r="L1105" i="1"/>
  <c r="O1105" i="1" s="1"/>
  <c r="P1041" i="1"/>
  <c r="X1041" i="1" s="1"/>
  <c r="B1041" i="1" s="1"/>
  <c r="C1042" i="1"/>
  <c r="A1190" i="1"/>
  <c r="H1189" i="1"/>
  <c r="Q1189" i="1"/>
  <c r="Y1188" i="1"/>
  <c r="AA1189" i="1"/>
  <c r="R1188" i="1"/>
  <c r="S1188" i="1" s="1"/>
  <c r="D1106" i="1"/>
  <c r="F1106" i="1" s="1"/>
  <c r="E1107" i="1"/>
  <c r="U1107" i="1"/>
  <c r="W1107" i="1" s="1"/>
  <c r="M1108" i="1"/>
  <c r="J1108" i="1"/>
  <c r="K1108" i="1" s="1"/>
  <c r="I1109" i="1"/>
  <c r="N1108" i="1"/>
  <c r="T1782" i="1"/>
  <c r="L1106" i="1" l="1"/>
  <c r="O1106" i="1" s="1"/>
  <c r="C1043" i="1"/>
  <c r="P1042" i="1"/>
  <c r="X1042" i="1" s="1"/>
  <c r="B1042" i="1" s="1"/>
  <c r="Y1189" i="1"/>
  <c r="AA1190" i="1"/>
  <c r="R1189" i="1"/>
  <c r="S1189" i="1" s="1"/>
  <c r="G1106" i="1"/>
  <c r="A1191" i="1"/>
  <c r="Q1190" i="1"/>
  <c r="H1190" i="1"/>
  <c r="U1108" i="1"/>
  <c r="W1108" i="1" s="1"/>
  <c r="E1108" i="1"/>
  <c r="D1107" i="1"/>
  <c r="F1107" i="1" s="1"/>
  <c r="N1109" i="1"/>
  <c r="M1109" i="1"/>
  <c r="I1110" i="1"/>
  <c r="J1109" i="1"/>
  <c r="K1109" i="1" s="1"/>
  <c r="T1783" i="1"/>
  <c r="L1107" i="1" l="1"/>
  <c r="O1107" i="1" s="1"/>
  <c r="G1107" i="1"/>
  <c r="C1044" i="1"/>
  <c r="P1043" i="1"/>
  <c r="X1043" i="1" s="1"/>
  <c r="B1043" i="1" s="1"/>
  <c r="AA1191" i="1"/>
  <c r="Y1190" i="1"/>
  <c r="R1190" i="1"/>
  <c r="S1190" i="1" s="1"/>
  <c r="A1192" i="1"/>
  <c r="H1191" i="1"/>
  <c r="Q1191" i="1"/>
  <c r="E1109" i="1"/>
  <c r="U1109" i="1"/>
  <c r="W1109" i="1" s="1"/>
  <c r="D1108" i="1"/>
  <c r="F1108" i="1" s="1"/>
  <c r="I1111" i="1"/>
  <c r="N1110" i="1"/>
  <c r="M1110" i="1"/>
  <c r="J1110" i="1"/>
  <c r="K1110" i="1" s="1"/>
  <c r="T1784" i="1"/>
  <c r="C1045" i="1" l="1"/>
  <c r="P1044" i="1"/>
  <c r="X1044" i="1" s="1"/>
  <c r="B1044" i="1" s="1"/>
  <c r="AA1192" i="1"/>
  <c r="R1191" i="1"/>
  <c r="S1191" i="1" s="1"/>
  <c r="Y1191" i="1"/>
  <c r="Q1192" i="1"/>
  <c r="H1192" i="1"/>
  <c r="A1193" i="1"/>
  <c r="N1111" i="1"/>
  <c r="J1111" i="1"/>
  <c r="K1111" i="1" s="1"/>
  <c r="M1111" i="1"/>
  <c r="I1112" i="1"/>
  <c r="L1108" i="1"/>
  <c r="O1108" i="1" s="1"/>
  <c r="G1108" i="1"/>
  <c r="E1110" i="1"/>
  <c r="U1110" i="1"/>
  <c r="W1110" i="1" s="1"/>
  <c r="D1109" i="1"/>
  <c r="F1109" i="1" s="1"/>
  <c r="T1785" i="1"/>
  <c r="P1045" i="1" l="1"/>
  <c r="X1045" i="1" s="1"/>
  <c r="B1045" i="1" s="1"/>
  <c r="C1046" i="1"/>
  <c r="H1193" i="1"/>
  <c r="A1194" i="1"/>
  <c r="Q1193" i="1"/>
  <c r="AA1193" i="1"/>
  <c r="R1192" i="1"/>
  <c r="S1192" i="1" s="1"/>
  <c r="Y1192" i="1"/>
  <c r="D1110" i="1"/>
  <c r="F1110" i="1" s="1"/>
  <c r="G1109" i="1"/>
  <c r="J1112" i="1"/>
  <c r="K1112" i="1" s="1"/>
  <c r="I1113" i="1"/>
  <c r="L1109" i="1"/>
  <c r="O1109" i="1" s="1"/>
  <c r="E1111" i="1"/>
  <c r="U1111" i="1"/>
  <c r="W1111" i="1" s="1"/>
  <c r="T1786" i="1"/>
  <c r="L1110" i="1" l="1"/>
  <c r="O1110" i="1" s="1"/>
  <c r="G1110" i="1"/>
  <c r="C1047" i="1"/>
  <c r="P1046" i="1"/>
  <c r="X1046" i="1" s="1"/>
  <c r="B1046" i="1" s="1"/>
  <c r="R1193" i="1"/>
  <c r="S1193" i="1" s="1"/>
  <c r="Y1193" i="1"/>
  <c r="AA1194" i="1"/>
  <c r="A1195" i="1"/>
  <c r="Q1194" i="1"/>
  <c r="H1194" i="1"/>
  <c r="E1112" i="1"/>
  <c r="U1112" i="1"/>
  <c r="W1112" i="1" s="1"/>
  <c r="J1113" i="1"/>
  <c r="K1113" i="1" s="1"/>
  <c r="I1114" i="1"/>
  <c r="D1111" i="1"/>
  <c r="F1111" i="1" s="1"/>
  <c r="T1787" i="1"/>
  <c r="L1111" i="1" l="1"/>
  <c r="O1111" i="1" s="1"/>
  <c r="G1111" i="1"/>
  <c r="C1048" i="1"/>
  <c r="P1047" i="1"/>
  <c r="X1047" i="1" s="1"/>
  <c r="B1047" i="1" s="1"/>
  <c r="AA1195" i="1"/>
  <c r="R1194" i="1"/>
  <c r="S1194" i="1" s="1"/>
  <c r="Y1194" i="1"/>
  <c r="A1196" i="1"/>
  <c r="Q1195" i="1"/>
  <c r="H1195" i="1"/>
  <c r="E1113" i="1"/>
  <c r="U1113" i="1"/>
  <c r="W1113" i="1" s="1"/>
  <c r="J1114" i="1"/>
  <c r="K1114" i="1" s="1"/>
  <c r="I1115" i="1"/>
  <c r="D1112" i="1"/>
  <c r="F1112" i="1" s="1"/>
  <c r="T1788" i="1"/>
  <c r="M1112" i="1" l="1"/>
  <c r="M1113" i="1" s="1"/>
  <c r="M1114" i="1" s="1"/>
  <c r="M1115" i="1" s="1"/>
  <c r="L1112" i="1"/>
  <c r="C1049" i="1"/>
  <c r="P1048" i="1"/>
  <c r="X1048" i="1" s="1"/>
  <c r="B1048" i="1" s="1"/>
  <c r="AA1196" i="1"/>
  <c r="R1195" i="1"/>
  <c r="S1195" i="1" s="1"/>
  <c r="Y1195" i="1"/>
  <c r="H1196" i="1"/>
  <c r="Q1196" i="1"/>
  <c r="A1197" i="1"/>
  <c r="J1115" i="1"/>
  <c r="K1115" i="1" s="1"/>
  <c r="I1116" i="1"/>
  <c r="U1114" i="1"/>
  <c r="W1114" i="1" s="1"/>
  <c r="E1114" i="1"/>
  <c r="D1113" i="1"/>
  <c r="F1113" i="1" s="1"/>
  <c r="G1112" i="1"/>
  <c r="T1789" i="1"/>
  <c r="N1112" i="1" l="1"/>
  <c r="N1113" i="1" s="1"/>
  <c r="N1114" i="1" s="1"/>
  <c r="N1115" i="1" s="1"/>
  <c r="N1116" i="1" s="1"/>
  <c r="G1113" i="1"/>
  <c r="M1116" i="1"/>
  <c r="L1113" i="1"/>
  <c r="C1050" i="1"/>
  <c r="P1049" i="1"/>
  <c r="X1049" i="1" s="1"/>
  <c r="B1049" i="1" s="1"/>
  <c r="H1197" i="1"/>
  <c r="Q1197" i="1"/>
  <c r="A1198" i="1"/>
  <c r="R1196" i="1"/>
  <c r="S1196" i="1" s="1"/>
  <c r="AA1197" i="1"/>
  <c r="Y1196" i="1"/>
  <c r="D1114" i="1"/>
  <c r="F1114" i="1" s="1"/>
  <c r="E1115" i="1"/>
  <c r="U1115" i="1"/>
  <c r="W1115" i="1" s="1"/>
  <c r="I1117" i="1"/>
  <c r="J1116" i="1"/>
  <c r="K1116" i="1" s="1"/>
  <c r="T1790" i="1"/>
  <c r="O1112" i="1" l="1"/>
  <c r="O1113" i="1"/>
  <c r="C1051" i="1"/>
  <c r="P1050" i="1"/>
  <c r="X1050" i="1" s="1"/>
  <c r="B1050" i="1" s="1"/>
  <c r="A1199" i="1"/>
  <c r="Q1198" i="1"/>
  <c r="H1198" i="1"/>
  <c r="AA1198" i="1"/>
  <c r="R1197" i="1"/>
  <c r="S1197" i="1" s="1"/>
  <c r="Y1197" i="1"/>
  <c r="J1117" i="1"/>
  <c r="K1117" i="1" s="1"/>
  <c r="I1118" i="1"/>
  <c r="M1117" i="1"/>
  <c r="N1117" i="1"/>
  <c r="D1115" i="1"/>
  <c r="F1115" i="1" s="1"/>
  <c r="G1114" i="1"/>
  <c r="L1114" i="1"/>
  <c r="O1114" i="1" s="1"/>
  <c r="U1116" i="1"/>
  <c r="W1116" i="1" s="1"/>
  <c r="E1116" i="1"/>
  <c r="T1791" i="1"/>
  <c r="L1115" i="1" l="1"/>
  <c r="O1115" i="1" s="1"/>
  <c r="G1115" i="1"/>
  <c r="C1052" i="1"/>
  <c r="P1051" i="1"/>
  <c r="X1051" i="1" s="1"/>
  <c r="B1051" i="1" s="1"/>
  <c r="R1198" i="1"/>
  <c r="S1198" i="1" s="1"/>
  <c r="AA1199" i="1"/>
  <c r="Y1198" i="1"/>
  <c r="Q1199" i="1"/>
  <c r="A1200" i="1"/>
  <c r="H1199" i="1"/>
  <c r="E1117" i="1"/>
  <c r="U1117" i="1"/>
  <c r="W1117" i="1" s="1"/>
  <c r="D1116" i="1"/>
  <c r="F1116" i="1" s="1"/>
  <c r="I1119" i="1"/>
  <c r="N1118" i="1"/>
  <c r="M1118" i="1"/>
  <c r="J1118" i="1"/>
  <c r="K1118" i="1" s="1"/>
  <c r="T1792" i="1"/>
  <c r="C1053" i="1" l="1"/>
  <c r="P1052" i="1"/>
  <c r="X1052" i="1" s="1"/>
  <c r="B1052" i="1" s="1"/>
  <c r="H1200" i="1"/>
  <c r="A1201" i="1"/>
  <c r="Q1200" i="1"/>
  <c r="AA1200" i="1"/>
  <c r="R1199" i="1"/>
  <c r="S1199" i="1" s="1"/>
  <c r="Y1199" i="1"/>
  <c r="J1119" i="1"/>
  <c r="K1119" i="1" s="1"/>
  <c r="I1120" i="1"/>
  <c r="N1119" i="1"/>
  <c r="M1119" i="1"/>
  <c r="L1116" i="1"/>
  <c r="O1116" i="1" s="1"/>
  <c r="G1116" i="1"/>
  <c r="E1118" i="1"/>
  <c r="U1118" i="1"/>
  <c r="W1118" i="1" s="1"/>
  <c r="D1117" i="1"/>
  <c r="F1117" i="1" s="1"/>
  <c r="T1793" i="1"/>
  <c r="C1054" i="1" l="1"/>
  <c r="P1053" i="1"/>
  <c r="X1053" i="1" s="1"/>
  <c r="B1053" i="1" s="1"/>
  <c r="R1200" i="1"/>
  <c r="S1200" i="1" s="1"/>
  <c r="AA1201" i="1"/>
  <c r="Y1200" i="1"/>
  <c r="Q1201" i="1"/>
  <c r="H1201" i="1"/>
  <c r="A1202" i="1"/>
  <c r="D1118" i="1"/>
  <c r="F1118" i="1" s="1"/>
  <c r="L1117" i="1"/>
  <c r="O1117" i="1" s="1"/>
  <c r="G1117" i="1"/>
  <c r="N1120" i="1"/>
  <c r="M1120" i="1"/>
  <c r="J1120" i="1"/>
  <c r="K1120" i="1" s="1"/>
  <c r="I1121" i="1"/>
  <c r="E1119" i="1"/>
  <c r="U1119" i="1"/>
  <c r="W1119" i="1" s="1"/>
  <c r="T1794" i="1"/>
  <c r="G1118" i="1" l="1"/>
  <c r="L1118" i="1"/>
  <c r="O1118" i="1" s="1"/>
  <c r="C1055" i="1"/>
  <c r="P1054" i="1"/>
  <c r="X1054" i="1" s="1"/>
  <c r="B1054" i="1" s="1"/>
  <c r="R1201" i="1"/>
  <c r="S1201" i="1" s="1"/>
  <c r="AA1202" i="1"/>
  <c r="Y1201" i="1"/>
  <c r="Q1202" i="1"/>
  <c r="A1203" i="1"/>
  <c r="H1202" i="1"/>
  <c r="D1119" i="1"/>
  <c r="F1119" i="1" s="1"/>
  <c r="J1121" i="1"/>
  <c r="K1121" i="1" s="1"/>
  <c r="N1121" i="1"/>
  <c r="I1122" i="1"/>
  <c r="M1121" i="1"/>
  <c r="U1120" i="1"/>
  <c r="W1120" i="1" s="1"/>
  <c r="E1120" i="1"/>
  <c r="T1795" i="1"/>
  <c r="C1056" i="1" l="1"/>
  <c r="P1055" i="1"/>
  <c r="X1055" i="1" s="1"/>
  <c r="B1055" i="1" s="1"/>
  <c r="Q1203" i="1"/>
  <c r="H1203" i="1"/>
  <c r="A1204" i="1"/>
  <c r="R1202" i="1"/>
  <c r="S1202" i="1" s="1"/>
  <c r="AA1203" i="1"/>
  <c r="Y1202" i="1"/>
  <c r="M1122" i="1"/>
  <c r="N1122" i="1"/>
  <c r="J1122" i="1"/>
  <c r="K1122" i="1" s="1"/>
  <c r="I1123" i="1"/>
  <c r="E1121" i="1"/>
  <c r="U1121" i="1"/>
  <c r="W1121" i="1" s="1"/>
  <c r="D1120" i="1"/>
  <c r="F1120" i="1" s="1"/>
  <c r="G1119" i="1"/>
  <c r="L1119" i="1"/>
  <c r="O1119" i="1" s="1"/>
  <c r="T1796" i="1"/>
  <c r="C1057" i="1" l="1"/>
  <c r="P1056" i="1"/>
  <c r="X1056" i="1" s="1"/>
  <c r="B1056" i="1" s="1"/>
  <c r="A1205" i="1"/>
  <c r="Q1204" i="1"/>
  <c r="H1204" i="1"/>
  <c r="R1203" i="1"/>
  <c r="S1203" i="1" s="1"/>
  <c r="AA1204" i="1"/>
  <c r="Y1203" i="1"/>
  <c r="J1123" i="1"/>
  <c r="K1123" i="1" s="1"/>
  <c r="N1123" i="1"/>
  <c r="M1123" i="1"/>
  <c r="I1124" i="1"/>
  <c r="G1120" i="1"/>
  <c r="D1121" i="1"/>
  <c r="F1121" i="1" s="1"/>
  <c r="U1122" i="1"/>
  <c r="W1122" i="1" s="1"/>
  <c r="E1122" i="1"/>
  <c r="L1120" i="1"/>
  <c r="O1120" i="1" s="1"/>
  <c r="T1797" i="1"/>
  <c r="L1121" i="1" l="1"/>
  <c r="O1121" i="1" s="1"/>
  <c r="C1058" i="1"/>
  <c r="P1057" i="1"/>
  <c r="X1057" i="1" s="1"/>
  <c r="B1057" i="1" s="1"/>
  <c r="Y1204" i="1"/>
  <c r="R1204" i="1"/>
  <c r="S1204" i="1" s="1"/>
  <c r="AA1205" i="1"/>
  <c r="H1205" i="1"/>
  <c r="A1206" i="1"/>
  <c r="Q1205" i="1"/>
  <c r="G1121" i="1"/>
  <c r="J1124" i="1"/>
  <c r="K1124" i="1" s="1"/>
  <c r="N1124" i="1"/>
  <c r="M1124" i="1"/>
  <c r="I1125" i="1"/>
  <c r="D1122" i="1"/>
  <c r="F1122" i="1" s="1"/>
  <c r="U1123" i="1"/>
  <c r="W1123" i="1" s="1"/>
  <c r="E1123" i="1"/>
  <c r="T1798" i="1"/>
  <c r="L1122" i="1" l="1"/>
  <c r="O1122" i="1" s="1"/>
  <c r="G1122" i="1"/>
  <c r="C1059" i="1"/>
  <c r="P1058" i="1"/>
  <c r="X1058" i="1" s="1"/>
  <c r="B1058" i="1" s="1"/>
  <c r="AA1206" i="1"/>
  <c r="R1205" i="1"/>
  <c r="S1205" i="1" s="1"/>
  <c r="Y1205" i="1"/>
  <c r="H1206" i="1"/>
  <c r="A1207" i="1"/>
  <c r="Q1206" i="1"/>
  <c r="U1124" i="1"/>
  <c r="W1124" i="1" s="1"/>
  <c r="E1124" i="1"/>
  <c r="D1123" i="1"/>
  <c r="F1123" i="1" s="1"/>
  <c r="J1125" i="1"/>
  <c r="K1125" i="1" s="1"/>
  <c r="M1125" i="1"/>
  <c r="I1126" i="1"/>
  <c r="N1125" i="1"/>
  <c r="T1799" i="1"/>
  <c r="C1060" i="1" l="1"/>
  <c r="P1059" i="1"/>
  <c r="X1059" i="1" s="1"/>
  <c r="B1059" i="1" s="1"/>
  <c r="R1206" i="1"/>
  <c r="S1206" i="1" s="1"/>
  <c r="Y1206" i="1"/>
  <c r="AA1207" i="1"/>
  <c r="H1207" i="1"/>
  <c r="A1208" i="1"/>
  <c r="Q1207" i="1"/>
  <c r="N1126" i="1"/>
  <c r="M1126" i="1"/>
  <c r="I1127" i="1"/>
  <c r="J1126" i="1"/>
  <c r="K1126" i="1" s="1"/>
  <c r="E1125" i="1"/>
  <c r="U1125" i="1"/>
  <c r="W1125" i="1" s="1"/>
  <c r="L1123" i="1"/>
  <c r="O1123" i="1" s="1"/>
  <c r="G1123" i="1"/>
  <c r="D1124" i="1"/>
  <c r="F1124" i="1" s="1"/>
  <c r="T1800" i="1"/>
  <c r="E1126" i="1" l="1"/>
  <c r="L1124" i="1"/>
  <c r="O1124" i="1" s="1"/>
  <c r="G1124" i="1"/>
  <c r="C1061" i="1"/>
  <c r="P1060" i="1"/>
  <c r="X1060" i="1" s="1"/>
  <c r="B1060" i="1" s="1"/>
  <c r="AA1208" i="1"/>
  <c r="R1207" i="1"/>
  <c r="S1207" i="1" s="1"/>
  <c r="Y1207" i="1"/>
  <c r="H1208" i="1"/>
  <c r="A1209" i="1"/>
  <c r="Q1208" i="1"/>
  <c r="D1125" i="1"/>
  <c r="F1125" i="1" s="1"/>
  <c r="M1127" i="1"/>
  <c r="J1127" i="1"/>
  <c r="K1127" i="1" s="1"/>
  <c r="I1128" i="1"/>
  <c r="N1127" i="1"/>
  <c r="T1801" i="1"/>
  <c r="D1126" i="1" l="1"/>
  <c r="F1126" i="1" s="1"/>
  <c r="C1062" i="1"/>
  <c r="P1061" i="1"/>
  <c r="X1061" i="1" s="1"/>
  <c r="B1061" i="1" s="1"/>
  <c r="R1208" i="1"/>
  <c r="S1208" i="1" s="1"/>
  <c r="AA1209" i="1"/>
  <c r="Y1208" i="1"/>
  <c r="A1210" i="1"/>
  <c r="Q1209" i="1"/>
  <c r="H1209" i="1"/>
  <c r="E1127" i="1"/>
  <c r="U1127" i="1"/>
  <c r="W1127" i="1" s="1"/>
  <c r="I1129" i="1"/>
  <c r="M1128" i="1"/>
  <c r="N1128" i="1"/>
  <c r="J1128" i="1"/>
  <c r="K1128" i="1" s="1"/>
  <c r="L1125" i="1"/>
  <c r="O1125" i="1" s="1"/>
  <c r="G1125" i="1"/>
  <c r="T1802" i="1"/>
  <c r="L1126" i="1" l="1"/>
  <c r="O1126" i="1" s="1"/>
  <c r="G1126" i="1"/>
  <c r="C1063" i="1"/>
  <c r="P1062" i="1"/>
  <c r="X1062" i="1" s="1"/>
  <c r="B1062" i="1" s="1"/>
  <c r="R1209" i="1"/>
  <c r="S1209" i="1" s="1"/>
  <c r="Y1209" i="1"/>
  <c r="AA1210" i="1"/>
  <c r="A1211" i="1"/>
  <c r="Q1210" i="1"/>
  <c r="H1210" i="1"/>
  <c r="U1128" i="1"/>
  <c r="W1128" i="1" s="1"/>
  <c r="E1128" i="1"/>
  <c r="D1127" i="1"/>
  <c r="F1127" i="1" s="1"/>
  <c r="I1130" i="1"/>
  <c r="J1129" i="1"/>
  <c r="K1129" i="1" s="1"/>
  <c r="N1129" i="1"/>
  <c r="M1129" i="1"/>
  <c r="T1803" i="1"/>
  <c r="P1063" i="1" l="1"/>
  <c r="AA1211" i="1"/>
  <c r="R1210" i="1"/>
  <c r="S1210" i="1" s="1"/>
  <c r="Y1210" i="1"/>
  <c r="A1212" i="1"/>
  <c r="Q1211" i="1"/>
  <c r="H1211" i="1"/>
  <c r="E1129" i="1"/>
  <c r="U1129" i="1"/>
  <c r="W1129" i="1" s="1"/>
  <c r="L1127" i="1"/>
  <c r="O1127" i="1" s="1"/>
  <c r="M1130" i="1"/>
  <c r="J1130" i="1"/>
  <c r="K1130" i="1" s="1"/>
  <c r="N1130" i="1"/>
  <c r="I1131" i="1"/>
  <c r="G1127" i="1"/>
  <c r="D1128" i="1"/>
  <c r="F1128" i="1" s="1"/>
  <c r="T1804" i="1"/>
  <c r="G1128" i="1" l="1"/>
  <c r="L1128" i="1"/>
  <c r="O1128" i="1" s="1"/>
  <c r="X1063" i="1"/>
  <c r="S1063" i="1"/>
  <c r="H1212" i="1"/>
  <c r="A1213" i="1"/>
  <c r="Q1212" i="1"/>
  <c r="Y1211" i="1"/>
  <c r="R1211" i="1"/>
  <c r="S1211" i="1" s="1"/>
  <c r="AA1212" i="1"/>
  <c r="M1131" i="1"/>
  <c r="I1132" i="1"/>
  <c r="J1131" i="1"/>
  <c r="K1131" i="1" s="1"/>
  <c r="N1131" i="1"/>
  <c r="U1130" i="1"/>
  <c r="W1130" i="1" s="1"/>
  <c r="E1130" i="1"/>
  <c r="D1129" i="1"/>
  <c r="F1129" i="1" s="1"/>
  <c r="T1805" i="1"/>
  <c r="B1063" i="1" l="1"/>
  <c r="G1129" i="1"/>
  <c r="Y1063" i="1"/>
  <c r="C1064" i="1"/>
  <c r="H1213" i="1"/>
  <c r="A1214" i="1"/>
  <c r="Q1213" i="1"/>
  <c r="R1212" i="1"/>
  <c r="S1212" i="1" s="1"/>
  <c r="AA1213" i="1"/>
  <c r="Y1212" i="1"/>
  <c r="L1129" i="1"/>
  <c r="O1129" i="1" s="1"/>
  <c r="D1130" i="1"/>
  <c r="F1130" i="1" s="1"/>
  <c r="E1131" i="1"/>
  <c r="U1131" i="1"/>
  <c r="W1131" i="1" s="1"/>
  <c r="I1133" i="1"/>
  <c r="J1132" i="1"/>
  <c r="K1132" i="1" s="1"/>
  <c r="N1132" i="1"/>
  <c r="M1132" i="1"/>
  <c r="T1806" i="1"/>
  <c r="G1130" i="1" l="1"/>
  <c r="C1065" i="1"/>
  <c r="P1064" i="1"/>
  <c r="X1064" i="1" s="1"/>
  <c r="B1064" i="1" s="1"/>
  <c r="Y1213" i="1"/>
  <c r="R1213" i="1"/>
  <c r="S1213" i="1" s="1"/>
  <c r="AA1214" i="1"/>
  <c r="A1215" i="1"/>
  <c r="Q1214" i="1"/>
  <c r="H1214" i="1"/>
  <c r="E1132" i="1"/>
  <c r="U1132" i="1"/>
  <c r="W1132" i="1" s="1"/>
  <c r="I1134" i="1"/>
  <c r="J1133" i="1"/>
  <c r="K1133" i="1" s="1"/>
  <c r="N1133" i="1"/>
  <c r="M1133" i="1"/>
  <c r="D1131" i="1"/>
  <c r="F1131" i="1" s="1"/>
  <c r="L1130" i="1"/>
  <c r="O1130" i="1" s="1"/>
  <c r="T1807" i="1"/>
  <c r="C1066" i="1" l="1"/>
  <c r="P1065" i="1"/>
  <c r="X1065" i="1" s="1"/>
  <c r="B1065" i="1" s="1"/>
  <c r="R1214" i="1"/>
  <c r="S1214" i="1" s="1"/>
  <c r="Y1214" i="1"/>
  <c r="AA1215" i="1"/>
  <c r="A1216" i="1"/>
  <c r="Q1215" i="1"/>
  <c r="H1215" i="1"/>
  <c r="E1133" i="1"/>
  <c r="U1133" i="1"/>
  <c r="W1133" i="1" s="1"/>
  <c r="G1131" i="1"/>
  <c r="J1134" i="1"/>
  <c r="K1134" i="1" s="1"/>
  <c r="I1135" i="1"/>
  <c r="N1134" i="1"/>
  <c r="M1134" i="1"/>
  <c r="L1131" i="1"/>
  <c r="O1131" i="1" s="1"/>
  <c r="D1132" i="1"/>
  <c r="F1132" i="1" s="1"/>
  <c r="T1808" i="1"/>
  <c r="L1132" i="1" l="1"/>
  <c r="O1132" i="1" s="1"/>
  <c r="C1067" i="1"/>
  <c r="P1066" i="1"/>
  <c r="X1066" i="1" s="1"/>
  <c r="B1066" i="1" s="1"/>
  <c r="Q1216" i="1"/>
  <c r="H1216" i="1"/>
  <c r="A1217" i="1"/>
  <c r="AA1216" i="1"/>
  <c r="R1215" i="1"/>
  <c r="S1215" i="1" s="1"/>
  <c r="Y1215" i="1"/>
  <c r="U1134" i="1"/>
  <c r="W1134" i="1" s="1"/>
  <c r="E1134" i="1"/>
  <c r="G1132" i="1"/>
  <c r="I1136" i="1"/>
  <c r="N1135" i="1"/>
  <c r="M1135" i="1"/>
  <c r="J1135" i="1"/>
  <c r="K1135" i="1" s="1"/>
  <c r="D1133" i="1"/>
  <c r="F1133" i="1" s="1"/>
  <c r="T1809" i="1"/>
  <c r="C1068" i="1" l="1"/>
  <c r="P1067" i="1"/>
  <c r="X1067" i="1" s="1"/>
  <c r="B1067" i="1" s="1"/>
  <c r="H1217" i="1"/>
  <c r="A1218" i="1"/>
  <c r="Q1217" i="1"/>
  <c r="G1133" i="1"/>
  <c r="L1133" i="1"/>
  <c r="O1133" i="1" s="1"/>
  <c r="AA1217" i="1"/>
  <c r="R1216" i="1"/>
  <c r="U1135" i="1"/>
  <c r="W1135" i="1" s="1"/>
  <c r="E1135" i="1"/>
  <c r="J1136" i="1"/>
  <c r="K1136" i="1" s="1"/>
  <c r="I1137" i="1"/>
  <c r="N1136" i="1"/>
  <c r="M1136" i="1"/>
  <c r="D1134" i="1"/>
  <c r="F1134" i="1" s="1"/>
  <c r="T1810" i="1"/>
  <c r="C1069" i="1" l="1"/>
  <c r="P1068" i="1"/>
  <c r="X1068" i="1" s="1"/>
  <c r="B1068" i="1" s="1"/>
  <c r="AA1218" i="1"/>
  <c r="R1217" i="1"/>
  <c r="S1217" i="1" s="1"/>
  <c r="Y1217" i="1"/>
  <c r="H1218" i="1"/>
  <c r="A1219" i="1"/>
  <c r="Q1218" i="1"/>
  <c r="G1134" i="1"/>
  <c r="J1137" i="1"/>
  <c r="K1137" i="1" s="1"/>
  <c r="N1137" i="1"/>
  <c r="I1138" i="1"/>
  <c r="M1137" i="1"/>
  <c r="E1136" i="1"/>
  <c r="U1136" i="1"/>
  <c r="W1136" i="1" s="1"/>
  <c r="L1134" i="1"/>
  <c r="O1134" i="1" s="1"/>
  <c r="D1135" i="1"/>
  <c r="F1135" i="1" s="1"/>
  <c r="T1811" i="1"/>
  <c r="L1135" i="1" l="1"/>
  <c r="O1135" i="1" s="1"/>
  <c r="C1070" i="1"/>
  <c r="P1069" i="1"/>
  <c r="X1069" i="1" s="1"/>
  <c r="B1069" i="1" s="1"/>
  <c r="Q1219" i="1"/>
  <c r="A1220" i="1"/>
  <c r="H1219" i="1"/>
  <c r="Y1218" i="1"/>
  <c r="AA1219" i="1"/>
  <c r="R1218" i="1"/>
  <c r="S1218" i="1" s="1"/>
  <c r="G1135" i="1"/>
  <c r="D1136" i="1"/>
  <c r="F1136" i="1" s="1"/>
  <c r="I1139" i="1"/>
  <c r="N1138" i="1"/>
  <c r="J1138" i="1"/>
  <c r="K1138" i="1" s="1"/>
  <c r="M1138" i="1"/>
  <c r="E1137" i="1"/>
  <c r="U1137" i="1"/>
  <c r="W1137" i="1" s="1"/>
  <c r="T1812" i="1"/>
  <c r="L1136" i="1" l="1"/>
  <c r="O1136" i="1" s="1"/>
  <c r="G1136" i="1"/>
  <c r="C1071" i="1"/>
  <c r="P1070" i="1"/>
  <c r="X1070" i="1" s="1"/>
  <c r="B1070" i="1" s="1"/>
  <c r="H1220" i="1"/>
  <c r="A1221" i="1"/>
  <c r="Q1220" i="1"/>
  <c r="AA1220" i="1"/>
  <c r="Y1219" i="1"/>
  <c r="R1219" i="1"/>
  <c r="S1219" i="1" s="1"/>
  <c r="I1140" i="1"/>
  <c r="N1139" i="1"/>
  <c r="J1139" i="1"/>
  <c r="K1139" i="1" s="1"/>
  <c r="M1139" i="1"/>
  <c r="D1137" i="1"/>
  <c r="F1137" i="1" s="1"/>
  <c r="E1138" i="1"/>
  <c r="U1138" i="1"/>
  <c r="W1138" i="1" s="1"/>
  <c r="T1813" i="1"/>
  <c r="L1137" i="1" l="1"/>
  <c r="O1137" i="1" s="1"/>
  <c r="C1072" i="1"/>
  <c r="P1071" i="1"/>
  <c r="X1071" i="1" s="1"/>
  <c r="B1071" i="1" s="1"/>
  <c r="Y1220" i="1"/>
  <c r="R1220" i="1"/>
  <c r="S1220" i="1" s="1"/>
  <c r="AA1221" i="1"/>
  <c r="H1221" i="1"/>
  <c r="A1222" i="1"/>
  <c r="Q1221" i="1"/>
  <c r="G1137" i="1"/>
  <c r="E1139" i="1"/>
  <c r="U1139" i="1"/>
  <c r="W1139" i="1" s="1"/>
  <c r="D1138" i="1"/>
  <c r="F1138" i="1" s="1"/>
  <c r="I1141" i="1"/>
  <c r="J1140" i="1"/>
  <c r="K1140" i="1" s="1"/>
  <c r="T1814" i="1"/>
  <c r="L1138" i="1" l="1"/>
  <c r="O1138" i="1" s="1"/>
  <c r="C1073" i="1"/>
  <c r="P1072" i="1"/>
  <c r="X1072" i="1" s="1"/>
  <c r="B1072" i="1" s="1"/>
  <c r="Y1221" i="1"/>
  <c r="AA1222" i="1"/>
  <c r="R1221" i="1"/>
  <c r="S1221" i="1" s="1"/>
  <c r="Q1222" i="1"/>
  <c r="H1222" i="1"/>
  <c r="A1223" i="1"/>
  <c r="U1140" i="1"/>
  <c r="W1140" i="1" s="1"/>
  <c r="E1140" i="1"/>
  <c r="D1139" i="1"/>
  <c r="F1139" i="1" s="1"/>
  <c r="J1141" i="1"/>
  <c r="K1141" i="1" s="1"/>
  <c r="I1142" i="1"/>
  <c r="G1138" i="1"/>
  <c r="T1815" i="1"/>
  <c r="C1074" i="1" l="1"/>
  <c r="P1073" i="1"/>
  <c r="X1073" i="1" s="1"/>
  <c r="B1073" i="1" s="1"/>
  <c r="Q1223" i="1"/>
  <c r="H1223" i="1"/>
  <c r="A1224" i="1"/>
  <c r="AA1223" i="1"/>
  <c r="Y1222" i="1"/>
  <c r="R1222" i="1"/>
  <c r="S1222" i="1" s="1"/>
  <c r="L1139" i="1"/>
  <c r="E1141" i="1"/>
  <c r="U1141" i="1"/>
  <c r="W1141" i="1" s="1"/>
  <c r="G1139" i="1"/>
  <c r="D1140" i="1"/>
  <c r="F1140" i="1" s="1"/>
  <c r="J1142" i="1"/>
  <c r="K1142" i="1" s="1"/>
  <c r="I1143" i="1"/>
  <c r="T1816" i="1"/>
  <c r="L1140" i="1" l="1"/>
  <c r="G1140" i="1"/>
  <c r="C1075" i="1"/>
  <c r="P1074" i="1"/>
  <c r="X1074" i="1" s="1"/>
  <c r="B1074" i="1" s="1"/>
  <c r="A1225" i="1"/>
  <c r="Q1224" i="1"/>
  <c r="H1224" i="1"/>
  <c r="Y1223" i="1"/>
  <c r="AA1224" i="1"/>
  <c r="R1223" i="1"/>
  <c r="S1223" i="1" s="1"/>
  <c r="D1141" i="1"/>
  <c r="F1141" i="1" s="1"/>
  <c r="J1143" i="1"/>
  <c r="K1143" i="1" s="1"/>
  <c r="I1144" i="1"/>
  <c r="U1142" i="1"/>
  <c r="W1142" i="1" s="1"/>
  <c r="E1142" i="1"/>
  <c r="O1139" i="1"/>
  <c r="M1140" i="1"/>
  <c r="T1817" i="1"/>
  <c r="G1141" i="1" l="1"/>
  <c r="L1141" i="1"/>
  <c r="C1076" i="1"/>
  <c r="P1075" i="1"/>
  <c r="X1075" i="1" s="1"/>
  <c r="B1075" i="1" s="1"/>
  <c r="Y1224" i="1"/>
  <c r="AA1225" i="1"/>
  <c r="R1224" i="1"/>
  <c r="S1224" i="1" s="1"/>
  <c r="Q1225" i="1"/>
  <c r="H1225" i="1"/>
  <c r="A1226" i="1"/>
  <c r="D1142" i="1"/>
  <c r="F1142" i="1" s="1"/>
  <c r="J1144" i="1"/>
  <c r="K1144" i="1" s="1"/>
  <c r="I1145" i="1"/>
  <c r="N1140" i="1"/>
  <c r="M1141" i="1"/>
  <c r="M1142" i="1" s="1"/>
  <c r="M1143" i="1" s="1"/>
  <c r="M1144" i="1" s="1"/>
  <c r="E1143" i="1"/>
  <c r="U1143" i="1"/>
  <c r="W1143" i="1" s="1"/>
  <c r="T1818" i="1"/>
  <c r="L1142" i="1" l="1"/>
  <c r="C1077" i="1"/>
  <c r="P1076" i="1"/>
  <c r="X1076" i="1" s="1"/>
  <c r="B1076" i="1" s="1"/>
  <c r="A1227" i="1"/>
  <c r="Q1226" i="1"/>
  <c r="H1226" i="1"/>
  <c r="AA1226" i="1"/>
  <c r="R1225" i="1"/>
  <c r="S1225" i="1" s="1"/>
  <c r="Y1225" i="1"/>
  <c r="J1145" i="1"/>
  <c r="K1145" i="1" s="1"/>
  <c r="M1145" i="1"/>
  <c r="I1146" i="1"/>
  <c r="U1144" i="1"/>
  <c r="W1144" i="1" s="1"/>
  <c r="E1144" i="1"/>
  <c r="G1142" i="1"/>
  <c r="D1143" i="1"/>
  <c r="F1143" i="1" s="1"/>
  <c r="N1141" i="1"/>
  <c r="O1140" i="1"/>
  <c r="T1819" i="1"/>
  <c r="L1143" i="1" l="1"/>
  <c r="C1078" i="1"/>
  <c r="P1077" i="1"/>
  <c r="X1077" i="1" s="1"/>
  <c r="B1077" i="1" s="1"/>
  <c r="Y1226" i="1"/>
  <c r="AA1227" i="1"/>
  <c r="R1226" i="1"/>
  <c r="S1226" i="1" s="1"/>
  <c r="Q1227" i="1"/>
  <c r="H1227" i="1"/>
  <c r="A1228" i="1"/>
  <c r="G1143" i="1"/>
  <c r="D1144" i="1"/>
  <c r="F1144" i="1" s="1"/>
  <c r="N1142" i="1"/>
  <c r="O1141" i="1"/>
  <c r="J1146" i="1"/>
  <c r="K1146" i="1" s="1"/>
  <c r="M1146" i="1"/>
  <c r="I1147" i="1"/>
  <c r="E1145" i="1"/>
  <c r="U1145" i="1"/>
  <c r="W1145" i="1" s="1"/>
  <c r="T1820" i="1"/>
  <c r="L1144" i="1" l="1"/>
  <c r="C1079" i="1"/>
  <c r="P1078" i="1"/>
  <c r="X1078" i="1" s="1"/>
  <c r="B1078" i="1" s="1"/>
  <c r="Q1228" i="1"/>
  <c r="H1228" i="1"/>
  <c r="A1229" i="1"/>
  <c r="AA1228" i="1"/>
  <c r="R1227" i="1"/>
  <c r="S1227" i="1" s="1"/>
  <c r="Y1227" i="1"/>
  <c r="D1145" i="1"/>
  <c r="F1145" i="1" s="1"/>
  <c r="N1143" i="1"/>
  <c r="O1142" i="1"/>
  <c r="E1146" i="1"/>
  <c r="U1146" i="1"/>
  <c r="W1146" i="1" s="1"/>
  <c r="G1144" i="1"/>
  <c r="M1147" i="1"/>
  <c r="J1147" i="1"/>
  <c r="K1147" i="1" s="1"/>
  <c r="I1148" i="1"/>
  <c r="T1821" i="1"/>
  <c r="L1145" i="1" l="1"/>
  <c r="G1145" i="1"/>
  <c r="C1080" i="1"/>
  <c r="P1079" i="1"/>
  <c r="X1079" i="1" s="1"/>
  <c r="B1079" i="1" s="1"/>
  <c r="H1229" i="1"/>
  <c r="A1230" i="1"/>
  <c r="Q1229" i="1"/>
  <c r="AA1229" i="1"/>
  <c r="R1228" i="1"/>
  <c r="S1228" i="1" s="1"/>
  <c r="Y1228" i="1"/>
  <c r="M1148" i="1"/>
  <c r="I1149" i="1"/>
  <c r="J1148" i="1"/>
  <c r="K1148" i="1" s="1"/>
  <c r="D1146" i="1"/>
  <c r="F1146" i="1" s="1"/>
  <c r="E1147" i="1"/>
  <c r="U1147" i="1"/>
  <c r="W1147" i="1" s="1"/>
  <c r="N1144" i="1"/>
  <c r="O1143" i="1"/>
  <c r="T1822" i="1"/>
  <c r="L1146" i="1" l="1"/>
  <c r="G1146" i="1"/>
  <c r="C1081" i="1"/>
  <c r="P1080" i="1"/>
  <c r="X1080" i="1" s="1"/>
  <c r="B1080" i="1" s="1"/>
  <c r="AA1230" i="1"/>
  <c r="R1229" i="1"/>
  <c r="S1229" i="1" s="1"/>
  <c r="Y1229" i="1"/>
  <c r="H1230" i="1"/>
  <c r="Q1230" i="1"/>
  <c r="A1231" i="1"/>
  <c r="D1147" i="1"/>
  <c r="F1147" i="1" s="1"/>
  <c r="M1149" i="1"/>
  <c r="J1149" i="1"/>
  <c r="K1149" i="1" s="1"/>
  <c r="I1150" i="1"/>
  <c r="N1145" i="1"/>
  <c r="O1144" i="1"/>
  <c r="E1148" i="1"/>
  <c r="U1148" i="1"/>
  <c r="W1148" i="1" s="1"/>
  <c r="T1823" i="1"/>
  <c r="L1147" i="1" l="1"/>
  <c r="G1147" i="1"/>
  <c r="P1081" i="1"/>
  <c r="X1081" i="1" s="1"/>
  <c r="B1081" i="1" s="1"/>
  <c r="C1082" i="1"/>
  <c r="R1230" i="1"/>
  <c r="S1230" i="1" s="1"/>
  <c r="Y1230" i="1"/>
  <c r="AA1231" i="1"/>
  <c r="A1232" i="1"/>
  <c r="H1231" i="1"/>
  <c r="Q1231" i="1"/>
  <c r="M1150" i="1"/>
  <c r="J1150" i="1"/>
  <c r="K1150" i="1" s="1"/>
  <c r="I1151" i="1"/>
  <c r="E1149" i="1"/>
  <c r="U1149" i="1"/>
  <c r="W1149" i="1" s="1"/>
  <c r="D1148" i="1"/>
  <c r="F1148" i="1" s="1"/>
  <c r="N1146" i="1"/>
  <c r="O1145" i="1"/>
  <c r="T1824" i="1"/>
  <c r="G1148" i="1" l="1"/>
  <c r="C1083" i="1"/>
  <c r="P1082" i="1"/>
  <c r="X1082" i="1" s="1"/>
  <c r="B1082" i="1" s="1"/>
  <c r="L1148" i="1"/>
  <c r="Y1231" i="1"/>
  <c r="AA1232" i="1"/>
  <c r="R1231" i="1"/>
  <c r="S1231" i="1" s="1"/>
  <c r="A1233" i="1"/>
  <c r="Q1232" i="1"/>
  <c r="H1232" i="1"/>
  <c r="E1150" i="1"/>
  <c r="U1150" i="1"/>
  <c r="W1150" i="1" s="1"/>
  <c r="D1149" i="1"/>
  <c r="F1149" i="1" s="1"/>
  <c r="N1147" i="1"/>
  <c r="O1146" i="1"/>
  <c r="M1151" i="1"/>
  <c r="J1151" i="1"/>
  <c r="K1151" i="1" s="1"/>
  <c r="I1152" i="1"/>
  <c r="T1825" i="1"/>
  <c r="G1149" i="1" l="1"/>
  <c r="C1084" i="1"/>
  <c r="P1083" i="1"/>
  <c r="X1083" i="1" s="1"/>
  <c r="B1083" i="1" s="1"/>
  <c r="L1149" i="1"/>
  <c r="AA1233" i="1"/>
  <c r="R1232" i="1"/>
  <c r="S1232" i="1" s="1"/>
  <c r="Y1232" i="1"/>
  <c r="A1234" i="1"/>
  <c r="H1233" i="1"/>
  <c r="Q1233" i="1"/>
  <c r="D1150" i="1"/>
  <c r="F1150" i="1" s="1"/>
  <c r="N1148" i="1"/>
  <c r="O1147" i="1"/>
  <c r="M1152" i="1"/>
  <c r="J1152" i="1"/>
  <c r="K1152" i="1" s="1"/>
  <c r="I1153" i="1"/>
  <c r="E1151" i="1"/>
  <c r="U1151" i="1"/>
  <c r="W1151" i="1" s="1"/>
  <c r="T1826" i="1"/>
  <c r="L1150" i="1" l="1"/>
  <c r="G1150" i="1"/>
  <c r="C1085" i="1"/>
  <c r="P1084" i="1"/>
  <c r="X1084" i="1" s="1"/>
  <c r="B1084" i="1" s="1"/>
  <c r="Y1233" i="1"/>
  <c r="AA1234" i="1"/>
  <c r="R1233" i="1"/>
  <c r="S1233" i="1" s="1"/>
  <c r="Q1234" i="1"/>
  <c r="H1234" i="1"/>
  <c r="A1235" i="1"/>
  <c r="J1153" i="1"/>
  <c r="K1153" i="1" s="1"/>
  <c r="M1153" i="1"/>
  <c r="I1154" i="1"/>
  <c r="E1152" i="1"/>
  <c r="U1152" i="1"/>
  <c r="W1152" i="1" s="1"/>
  <c r="D1151" i="1"/>
  <c r="F1151" i="1" s="1"/>
  <c r="N1149" i="1"/>
  <c r="O1148" i="1"/>
  <c r="T1827" i="1"/>
  <c r="L1151" i="1" l="1"/>
  <c r="G1151" i="1"/>
  <c r="C1086" i="1"/>
  <c r="P1085" i="1"/>
  <c r="X1085" i="1" s="1"/>
  <c r="B1085" i="1" s="1"/>
  <c r="A1236" i="1"/>
  <c r="Q1235" i="1"/>
  <c r="H1235" i="1"/>
  <c r="R1234" i="1"/>
  <c r="S1234" i="1" s="1"/>
  <c r="Y1234" i="1"/>
  <c r="AA1235" i="1"/>
  <c r="D1152" i="1"/>
  <c r="F1152" i="1" s="1"/>
  <c r="E1153" i="1"/>
  <c r="U1153" i="1"/>
  <c r="W1153" i="1" s="1"/>
  <c r="N1150" i="1"/>
  <c r="O1149" i="1"/>
  <c r="M1154" i="1"/>
  <c r="J1154" i="1"/>
  <c r="K1154" i="1" s="1"/>
  <c r="I1155" i="1"/>
  <c r="T1828" i="1"/>
  <c r="C1087" i="1" l="1"/>
  <c r="P1086" i="1"/>
  <c r="X1086" i="1" s="1"/>
  <c r="B1086" i="1" s="1"/>
  <c r="R1235" i="1"/>
  <c r="S1235" i="1" s="1"/>
  <c r="Y1235" i="1"/>
  <c r="AA1236" i="1"/>
  <c r="Q1236" i="1"/>
  <c r="A1237" i="1"/>
  <c r="H1236" i="1"/>
  <c r="E1154" i="1"/>
  <c r="U1154" i="1"/>
  <c r="W1154" i="1" s="1"/>
  <c r="N1151" i="1"/>
  <c r="O1150" i="1"/>
  <c r="J1155" i="1"/>
  <c r="K1155" i="1" s="1"/>
  <c r="M1155" i="1"/>
  <c r="I1156" i="1"/>
  <c r="D1153" i="1"/>
  <c r="F1153" i="1" s="1"/>
  <c r="L1152" i="1"/>
  <c r="G1152" i="1"/>
  <c r="T1829" i="1"/>
  <c r="C1088" i="1" l="1"/>
  <c r="P1087" i="1"/>
  <c r="X1087" i="1" s="1"/>
  <c r="B1087" i="1" s="1"/>
  <c r="Q1237" i="1"/>
  <c r="H1237" i="1"/>
  <c r="A1238" i="1"/>
  <c r="Y1236" i="1"/>
  <c r="AA1237" i="1"/>
  <c r="R1236" i="1"/>
  <c r="S1236" i="1" s="1"/>
  <c r="G1153" i="1"/>
  <c r="N1152" i="1"/>
  <c r="N1153" i="1" s="1"/>
  <c r="N1154" i="1" s="1"/>
  <c r="N1155" i="1" s="1"/>
  <c r="N1156" i="1" s="1"/>
  <c r="O1151" i="1"/>
  <c r="I1157" i="1"/>
  <c r="M1156" i="1"/>
  <c r="J1156" i="1"/>
  <c r="K1156" i="1" s="1"/>
  <c r="D1154" i="1"/>
  <c r="F1154" i="1" s="1"/>
  <c r="E1155" i="1"/>
  <c r="U1155" i="1"/>
  <c r="W1155" i="1" s="1"/>
  <c r="L1153" i="1"/>
  <c r="T1830" i="1"/>
  <c r="O1152" i="1" l="1"/>
  <c r="C1089" i="1"/>
  <c r="P1088" i="1"/>
  <c r="X1088" i="1" s="1"/>
  <c r="B1088" i="1" s="1"/>
  <c r="A1239" i="1"/>
  <c r="Q1238" i="1"/>
  <c r="H1238" i="1"/>
  <c r="Y1237" i="1"/>
  <c r="AA1238" i="1"/>
  <c r="R1237" i="1"/>
  <c r="S1237" i="1" s="1"/>
  <c r="L1154" i="1"/>
  <c r="O1154" i="1" s="1"/>
  <c r="E1156" i="1"/>
  <c r="U1156" i="1"/>
  <c r="W1156" i="1" s="1"/>
  <c r="O1153" i="1"/>
  <c r="N1157" i="1"/>
  <c r="M1157" i="1"/>
  <c r="I1158" i="1"/>
  <c r="J1157" i="1"/>
  <c r="K1157" i="1" s="1"/>
  <c r="D1155" i="1"/>
  <c r="F1155" i="1" s="1"/>
  <c r="G1154" i="1"/>
  <c r="T1831" i="1"/>
  <c r="C1090" i="1" l="1"/>
  <c r="P1089" i="1"/>
  <c r="X1089" i="1" s="1"/>
  <c r="B1089" i="1" s="1"/>
  <c r="R1238" i="1"/>
  <c r="S1238" i="1" s="1"/>
  <c r="Y1238" i="1"/>
  <c r="AA1239" i="1"/>
  <c r="H1239" i="1"/>
  <c r="A1240" i="1"/>
  <c r="Q1239" i="1"/>
  <c r="E1157" i="1"/>
  <c r="U1157" i="1"/>
  <c r="W1157" i="1" s="1"/>
  <c r="N1158" i="1"/>
  <c r="M1158" i="1"/>
  <c r="J1158" i="1"/>
  <c r="K1158" i="1" s="1"/>
  <c r="I1159" i="1"/>
  <c r="L1155" i="1"/>
  <c r="O1155" i="1" s="1"/>
  <c r="G1155" i="1"/>
  <c r="D1156" i="1"/>
  <c r="F1156" i="1" s="1"/>
  <c r="T1832" i="1"/>
  <c r="G1156" i="1" l="1"/>
  <c r="L1156" i="1"/>
  <c r="O1156" i="1" s="1"/>
  <c r="C1091" i="1"/>
  <c r="P1090" i="1"/>
  <c r="X1090" i="1" s="1"/>
  <c r="B1090" i="1" s="1"/>
  <c r="A1241" i="1"/>
  <c r="H1240" i="1"/>
  <c r="Q1240" i="1"/>
  <c r="AA1240" i="1"/>
  <c r="R1239" i="1"/>
  <c r="S1239" i="1" s="1"/>
  <c r="Y1239" i="1"/>
  <c r="N1159" i="1"/>
  <c r="M1159" i="1"/>
  <c r="J1159" i="1"/>
  <c r="K1159" i="1" s="1"/>
  <c r="I1160" i="1"/>
  <c r="E1158" i="1"/>
  <c r="U1158" i="1"/>
  <c r="W1158" i="1" s="1"/>
  <c r="D1157" i="1"/>
  <c r="F1157" i="1" s="1"/>
  <c r="T1833" i="1"/>
  <c r="L1157" i="1" l="1"/>
  <c r="O1157" i="1" s="1"/>
  <c r="C1092" i="1"/>
  <c r="P1091" i="1"/>
  <c r="X1091" i="1" s="1"/>
  <c r="B1091" i="1" s="1"/>
  <c r="AA1241" i="1"/>
  <c r="R1240" i="1"/>
  <c r="S1240" i="1" s="1"/>
  <c r="Y1240" i="1"/>
  <c r="G1157" i="1"/>
  <c r="Q1241" i="1"/>
  <c r="A1242" i="1"/>
  <c r="H1241" i="1"/>
  <c r="J1160" i="1"/>
  <c r="K1160" i="1" s="1"/>
  <c r="N1160" i="1"/>
  <c r="M1160" i="1"/>
  <c r="I1161" i="1"/>
  <c r="D1158" i="1"/>
  <c r="F1158" i="1" s="1"/>
  <c r="E1159" i="1"/>
  <c r="U1159" i="1"/>
  <c r="W1159" i="1" s="1"/>
  <c r="T1834" i="1"/>
  <c r="L1158" i="1" l="1"/>
  <c r="O1158" i="1" s="1"/>
  <c r="G1158" i="1"/>
  <c r="C1093" i="1"/>
  <c r="P1092" i="1"/>
  <c r="X1092" i="1" s="1"/>
  <c r="B1092" i="1" s="1"/>
  <c r="A1243" i="1"/>
  <c r="Q1242" i="1"/>
  <c r="H1242" i="1"/>
  <c r="AA1242" i="1"/>
  <c r="R1241" i="1"/>
  <c r="S1241" i="1" s="1"/>
  <c r="Y1241" i="1"/>
  <c r="D1159" i="1"/>
  <c r="F1159" i="1" s="1"/>
  <c r="N1161" i="1"/>
  <c r="M1161" i="1"/>
  <c r="J1161" i="1"/>
  <c r="K1161" i="1" s="1"/>
  <c r="I1162" i="1"/>
  <c r="E1160" i="1"/>
  <c r="U1160" i="1"/>
  <c r="W1160" i="1" s="1"/>
  <c r="T1835" i="1"/>
  <c r="G1159" i="1" l="1"/>
  <c r="L1159" i="1"/>
  <c r="O1159" i="1" s="1"/>
  <c r="C1094" i="1"/>
  <c r="P1093" i="1"/>
  <c r="X1093" i="1" s="1"/>
  <c r="B1093" i="1" s="1"/>
  <c r="AA1243" i="1"/>
  <c r="R1242" i="1"/>
  <c r="S1242" i="1" s="1"/>
  <c r="Y1242" i="1"/>
  <c r="A1244" i="1"/>
  <c r="Q1243" i="1"/>
  <c r="H1243" i="1"/>
  <c r="N1162" i="1"/>
  <c r="M1162" i="1"/>
  <c r="J1162" i="1"/>
  <c r="K1162" i="1" s="1"/>
  <c r="I1163" i="1"/>
  <c r="U1161" i="1"/>
  <c r="W1161" i="1" s="1"/>
  <c r="E1161" i="1"/>
  <c r="D1160" i="1"/>
  <c r="F1160" i="1" s="1"/>
  <c r="T1836" i="1"/>
  <c r="P1094" i="1" l="1"/>
  <c r="AA1244" i="1"/>
  <c r="R1243" i="1"/>
  <c r="S1243" i="1" s="1"/>
  <c r="Y1243" i="1"/>
  <c r="Q1244" i="1"/>
  <c r="H1244" i="1"/>
  <c r="A1245" i="1"/>
  <c r="D1161" i="1"/>
  <c r="F1161" i="1" s="1"/>
  <c r="N1163" i="1"/>
  <c r="M1163" i="1"/>
  <c r="J1163" i="1"/>
  <c r="K1163" i="1" s="1"/>
  <c r="I1164" i="1"/>
  <c r="E1162" i="1"/>
  <c r="U1162" i="1"/>
  <c r="W1162" i="1" s="1"/>
  <c r="L1160" i="1"/>
  <c r="O1160" i="1" s="1"/>
  <c r="G1160" i="1"/>
  <c r="T1837" i="1"/>
  <c r="G1161" i="1" l="1"/>
  <c r="L1161" i="1"/>
  <c r="O1161" i="1" s="1"/>
  <c r="S1094" i="1"/>
  <c r="X1094" i="1"/>
  <c r="H1245" i="1"/>
  <c r="A1246" i="1"/>
  <c r="Q1245" i="1"/>
  <c r="Y1244" i="1"/>
  <c r="AA1245" i="1"/>
  <c r="R1244" i="1"/>
  <c r="S1244" i="1" s="1"/>
  <c r="J1164" i="1"/>
  <c r="K1164" i="1" s="1"/>
  <c r="I1165" i="1"/>
  <c r="N1164" i="1"/>
  <c r="M1164" i="1"/>
  <c r="U1163" i="1"/>
  <c r="W1163" i="1" s="1"/>
  <c r="E1163" i="1"/>
  <c r="D1162" i="1"/>
  <c r="F1162" i="1" s="1"/>
  <c r="T1838" i="1"/>
  <c r="B1094" i="1" l="1"/>
  <c r="Y1094" i="1"/>
  <c r="C1095" i="1"/>
  <c r="AA1246" i="1"/>
  <c r="Y1245" i="1"/>
  <c r="R1245" i="1"/>
  <c r="S1245" i="1" s="1"/>
  <c r="Q1246" i="1"/>
  <c r="A1247" i="1"/>
  <c r="H1246" i="1"/>
  <c r="G1162" i="1"/>
  <c r="D1163" i="1"/>
  <c r="F1163" i="1" s="1"/>
  <c r="L1162" i="1"/>
  <c r="O1162" i="1" s="1"/>
  <c r="N1165" i="1"/>
  <c r="M1165" i="1"/>
  <c r="J1165" i="1"/>
  <c r="K1165" i="1" s="1"/>
  <c r="I1166" i="1"/>
  <c r="E1164" i="1"/>
  <c r="U1164" i="1"/>
  <c r="W1164" i="1" s="1"/>
  <c r="T1839" i="1"/>
  <c r="L1163" i="1" l="1"/>
  <c r="O1163" i="1" s="1"/>
  <c r="C1096" i="1"/>
  <c r="P1095" i="1"/>
  <c r="X1095" i="1" s="1"/>
  <c r="B1095" i="1" s="1"/>
  <c r="AA1247" i="1"/>
  <c r="R1246" i="1"/>
  <c r="G1163" i="1"/>
  <c r="A1248" i="1"/>
  <c r="H1247" i="1"/>
  <c r="Q1247" i="1"/>
  <c r="U1165" i="1"/>
  <c r="W1165" i="1" s="1"/>
  <c r="E1165" i="1"/>
  <c r="D1164" i="1"/>
  <c r="F1164" i="1" s="1"/>
  <c r="M1166" i="1"/>
  <c r="J1166" i="1"/>
  <c r="K1166" i="1" s="1"/>
  <c r="N1166" i="1"/>
  <c r="I1167" i="1"/>
  <c r="T1840" i="1"/>
  <c r="P1096" i="1" l="1"/>
  <c r="X1096" i="1" s="1"/>
  <c r="B1096" i="1" s="1"/>
  <c r="C1097" i="1"/>
  <c r="A1249" i="1"/>
  <c r="Q1248" i="1"/>
  <c r="H1248" i="1"/>
  <c r="R1247" i="1"/>
  <c r="S1247" i="1" s="1"/>
  <c r="AA1248" i="1"/>
  <c r="Y1247" i="1"/>
  <c r="L1164" i="1"/>
  <c r="O1164" i="1" s="1"/>
  <c r="G1164" i="1"/>
  <c r="U1166" i="1"/>
  <c r="W1166" i="1" s="1"/>
  <c r="E1166" i="1"/>
  <c r="N1167" i="1"/>
  <c r="J1167" i="1"/>
  <c r="K1167" i="1" s="1"/>
  <c r="M1167" i="1"/>
  <c r="I1168" i="1"/>
  <c r="D1165" i="1"/>
  <c r="F1165" i="1" s="1"/>
  <c r="T1841" i="1"/>
  <c r="C1098" i="1" l="1"/>
  <c r="P1097" i="1"/>
  <c r="X1097" i="1" s="1"/>
  <c r="B1097" i="1" s="1"/>
  <c r="AA1249" i="1"/>
  <c r="R1248" i="1"/>
  <c r="S1248" i="1" s="1"/>
  <c r="Y1248" i="1"/>
  <c r="A1250" i="1"/>
  <c r="Q1249" i="1"/>
  <c r="H1249" i="1"/>
  <c r="M1168" i="1"/>
  <c r="I1169" i="1"/>
  <c r="J1168" i="1"/>
  <c r="K1168" i="1" s="1"/>
  <c r="N1168" i="1"/>
  <c r="E1167" i="1"/>
  <c r="U1167" i="1"/>
  <c r="W1167" i="1" s="1"/>
  <c r="L1165" i="1"/>
  <c r="O1165" i="1" s="1"/>
  <c r="G1165" i="1"/>
  <c r="D1166" i="1"/>
  <c r="F1166" i="1" s="1"/>
  <c r="T1842" i="1"/>
  <c r="C1099" i="1" l="1"/>
  <c r="P1098" i="1"/>
  <c r="X1098" i="1" s="1"/>
  <c r="B1098" i="1" s="1"/>
  <c r="R1249" i="1"/>
  <c r="S1249" i="1" s="1"/>
  <c r="AA1250" i="1"/>
  <c r="Y1249" i="1"/>
  <c r="Q1250" i="1"/>
  <c r="H1250" i="1"/>
  <c r="A1251" i="1"/>
  <c r="G1166" i="1"/>
  <c r="D1167" i="1"/>
  <c r="F1167" i="1" s="1"/>
  <c r="E1168" i="1"/>
  <c r="U1168" i="1"/>
  <c r="W1168" i="1" s="1"/>
  <c r="L1166" i="1"/>
  <c r="O1166" i="1" s="1"/>
  <c r="N1169" i="1"/>
  <c r="M1169" i="1"/>
  <c r="J1169" i="1"/>
  <c r="K1169" i="1" s="1"/>
  <c r="I1170" i="1"/>
  <c r="T1843" i="1"/>
  <c r="G1167" i="1" l="1"/>
  <c r="L1167" i="1"/>
  <c r="O1167" i="1" s="1"/>
  <c r="C1100" i="1"/>
  <c r="P1099" i="1"/>
  <c r="X1099" i="1" s="1"/>
  <c r="B1099" i="1" s="1"/>
  <c r="A1252" i="1"/>
  <c r="Q1251" i="1"/>
  <c r="H1251" i="1"/>
  <c r="AA1251" i="1"/>
  <c r="R1250" i="1"/>
  <c r="S1250" i="1" s="1"/>
  <c r="Y1250" i="1"/>
  <c r="U1169" i="1"/>
  <c r="W1169" i="1" s="1"/>
  <c r="E1169" i="1"/>
  <c r="J1170" i="1"/>
  <c r="K1170" i="1" s="1"/>
  <c r="N1170" i="1"/>
  <c r="M1170" i="1"/>
  <c r="I1171" i="1"/>
  <c r="D1168" i="1"/>
  <c r="F1168" i="1" s="1"/>
  <c r="T1844" i="1"/>
  <c r="G1168" i="1" l="1"/>
  <c r="P1100" i="1"/>
  <c r="X1100" i="1" s="1"/>
  <c r="B1100" i="1" s="1"/>
  <c r="C1101" i="1"/>
  <c r="AA1252" i="1"/>
  <c r="R1251" i="1"/>
  <c r="S1251" i="1" s="1"/>
  <c r="Y1251" i="1"/>
  <c r="Q1252" i="1"/>
  <c r="H1252" i="1"/>
  <c r="A1253" i="1"/>
  <c r="J1171" i="1"/>
  <c r="K1171" i="1" s="1"/>
  <c r="I1172" i="1"/>
  <c r="U1170" i="1"/>
  <c r="W1170" i="1" s="1"/>
  <c r="E1170" i="1"/>
  <c r="L1168" i="1"/>
  <c r="O1168" i="1" s="1"/>
  <c r="D1169" i="1"/>
  <c r="F1169" i="1" s="1"/>
  <c r="T1845" i="1"/>
  <c r="C1102" i="1" l="1"/>
  <c r="P1101" i="1"/>
  <c r="X1101" i="1" s="1"/>
  <c r="B1101" i="1" s="1"/>
  <c r="G1169" i="1"/>
  <c r="H1253" i="1"/>
  <c r="A1254" i="1"/>
  <c r="Q1253" i="1"/>
  <c r="Y1252" i="1"/>
  <c r="R1252" i="1"/>
  <c r="S1252" i="1" s="1"/>
  <c r="AA1253" i="1"/>
  <c r="D1170" i="1"/>
  <c r="F1170" i="1" s="1"/>
  <c r="J1172" i="1"/>
  <c r="K1172" i="1" s="1"/>
  <c r="I1173" i="1"/>
  <c r="L1169" i="1"/>
  <c r="O1169" i="1" s="1"/>
  <c r="E1171" i="1"/>
  <c r="U1171" i="1"/>
  <c r="W1171" i="1" s="1"/>
  <c r="T1846" i="1"/>
  <c r="C1103" i="1" l="1"/>
  <c r="P1102" i="1"/>
  <c r="X1102" i="1" s="1"/>
  <c r="B1102" i="1" s="1"/>
  <c r="Y1253" i="1"/>
  <c r="AA1254" i="1"/>
  <c r="R1253" i="1"/>
  <c r="S1253" i="1" s="1"/>
  <c r="H1254" i="1"/>
  <c r="Q1254" i="1"/>
  <c r="A1255" i="1"/>
  <c r="D1171" i="1"/>
  <c r="F1171" i="1" s="1"/>
  <c r="J1173" i="1"/>
  <c r="K1173" i="1" s="1"/>
  <c r="I1174" i="1"/>
  <c r="U1172" i="1"/>
  <c r="W1172" i="1" s="1"/>
  <c r="E1172" i="1"/>
  <c r="G1170" i="1"/>
  <c r="L1170" i="1"/>
  <c r="T1847" i="1"/>
  <c r="G1171" i="1" l="1"/>
  <c r="P1103" i="1"/>
  <c r="X1103" i="1" s="1"/>
  <c r="B1103" i="1" s="1"/>
  <c r="C1104" i="1"/>
  <c r="H1255" i="1"/>
  <c r="A1256" i="1"/>
  <c r="Q1255" i="1"/>
  <c r="Y1254" i="1"/>
  <c r="AA1255" i="1"/>
  <c r="R1254" i="1"/>
  <c r="S1254" i="1" s="1"/>
  <c r="L1171" i="1"/>
  <c r="D1172" i="1"/>
  <c r="F1172" i="1" s="1"/>
  <c r="J1174" i="1"/>
  <c r="K1174" i="1" s="1"/>
  <c r="I1175" i="1"/>
  <c r="E1173" i="1"/>
  <c r="U1173" i="1"/>
  <c r="W1173" i="1" s="1"/>
  <c r="O1170" i="1"/>
  <c r="M1171" i="1"/>
  <c r="T1848" i="1"/>
  <c r="L1172" i="1" l="1"/>
  <c r="G1172" i="1"/>
  <c r="C1105" i="1"/>
  <c r="P1104" i="1"/>
  <c r="X1104" i="1" s="1"/>
  <c r="B1104" i="1" s="1"/>
  <c r="AA1256" i="1"/>
  <c r="Y1255" i="1"/>
  <c r="R1255" i="1"/>
  <c r="S1255" i="1" s="1"/>
  <c r="A1257" i="1"/>
  <c r="Q1256" i="1"/>
  <c r="H1256" i="1"/>
  <c r="J1175" i="1"/>
  <c r="K1175" i="1" s="1"/>
  <c r="I1176" i="1"/>
  <c r="E1174" i="1"/>
  <c r="U1174" i="1"/>
  <c r="W1174" i="1" s="1"/>
  <c r="N1171" i="1"/>
  <c r="M1172" i="1"/>
  <c r="M1173" i="1" s="1"/>
  <c r="M1174" i="1" s="1"/>
  <c r="M1175" i="1" s="1"/>
  <c r="D1173" i="1"/>
  <c r="F1173" i="1" s="1"/>
  <c r="T1849" i="1"/>
  <c r="C1106" i="1" l="1"/>
  <c r="P1105" i="1"/>
  <c r="X1105" i="1" s="1"/>
  <c r="B1105" i="1" s="1"/>
  <c r="AA1257" i="1"/>
  <c r="R1256" i="1"/>
  <c r="S1256" i="1" s="1"/>
  <c r="Y1256" i="1"/>
  <c r="Q1257" i="1"/>
  <c r="H1257" i="1"/>
  <c r="A1258" i="1"/>
  <c r="N1172" i="1"/>
  <c r="O1171" i="1"/>
  <c r="L1173" i="1"/>
  <c r="G1173" i="1"/>
  <c r="D1174" i="1"/>
  <c r="F1174" i="1" s="1"/>
  <c r="M1176" i="1"/>
  <c r="J1176" i="1"/>
  <c r="K1176" i="1" s="1"/>
  <c r="I1177" i="1"/>
  <c r="U1175" i="1"/>
  <c r="W1175" i="1" s="1"/>
  <c r="E1175" i="1"/>
  <c r="T1850" i="1"/>
  <c r="L1174" i="1" l="1"/>
  <c r="G1174" i="1"/>
  <c r="C1107" i="1"/>
  <c r="P1106" i="1"/>
  <c r="X1106" i="1" s="1"/>
  <c r="B1106" i="1" s="1"/>
  <c r="Q1258" i="1"/>
  <c r="H1258" i="1"/>
  <c r="A1259" i="1"/>
  <c r="AA1258" i="1"/>
  <c r="R1257" i="1"/>
  <c r="S1257" i="1" s="1"/>
  <c r="Y1257" i="1"/>
  <c r="J1177" i="1"/>
  <c r="K1177" i="1" s="1"/>
  <c r="M1177" i="1"/>
  <c r="I1178" i="1"/>
  <c r="D1175" i="1"/>
  <c r="F1175" i="1" s="1"/>
  <c r="E1176" i="1"/>
  <c r="U1176" i="1"/>
  <c r="W1176" i="1" s="1"/>
  <c r="N1173" i="1"/>
  <c r="N1174" i="1" s="1"/>
  <c r="N1175" i="1" s="1"/>
  <c r="N1176" i="1" s="1"/>
  <c r="N1177" i="1" s="1"/>
  <c r="O1172" i="1"/>
  <c r="T1851" i="1"/>
  <c r="C1108" i="1" l="1"/>
  <c r="P1107" i="1"/>
  <c r="X1107" i="1" s="1"/>
  <c r="B1107" i="1" s="1"/>
  <c r="O1173" i="1"/>
  <c r="H1259" i="1"/>
  <c r="Q1259" i="1"/>
  <c r="A1260" i="1"/>
  <c r="R1258" i="1"/>
  <c r="S1258" i="1" s="1"/>
  <c r="AA1259" i="1"/>
  <c r="Y1258" i="1"/>
  <c r="G1175" i="1"/>
  <c r="J1178" i="1"/>
  <c r="K1178" i="1" s="1"/>
  <c r="M1178" i="1"/>
  <c r="N1178" i="1"/>
  <c r="I1179" i="1"/>
  <c r="O1174" i="1"/>
  <c r="E1177" i="1"/>
  <c r="U1177" i="1"/>
  <c r="W1177" i="1" s="1"/>
  <c r="D1176" i="1"/>
  <c r="F1176" i="1" s="1"/>
  <c r="L1175" i="1"/>
  <c r="O1175" i="1" s="1"/>
  <c r="T1852" i="1"/>
  <c r="G1176" i="1" l="1"/>
  <c r="C1109" i="1"/>
  <c r="P1108" i="1"/>
  <c r="X1108" i="1" s="1"/>
  <c r="B1108" i="1" s="1"/>
  <c r="A1261" i="1"/>
  <c r="Q1260" i="1"/>
  <c r="H1260" i="1"/>
  <c r="AA1260" i="1"/>
  <c r="R1259" i="1"/>
  <c r="S1259" i="1" s="1"/>
  <c r="Y1259" i="1"/>
  <c r="M1179" i="1"/>
  <c r="J1179" i="1"/>
  <c r="K1179" i="1" s="1"/>
  <c r="N1179" i="1"/>
  <c r="I1180" i="1"/>
  <c r="L1176" i="1"/>
  <c r="O1176" i="1" s="1"/>
  <c r="E1178" i="1"/>
  <c r="U1178" i="1"/>
  <c r="W1178" i="1" s="1"/>
  <c r="D1177" i="1"/>
  <c r="F1177" i="1" s="1"/>
  <c r="T1853" i="1"/>
  <c r="C1110" i="1" l="1"/>
  <c r="P1109" i="1"/>
  <c r="X1109" i="1" s="1"/>
  <c r="B1109" i="1" s="1"/>
  <c r="Y1260" i="1"/>
  <c r="R1260" i="1"/>
  <c r="S1260" i="1" s="1"/>
  <c r="AA1261" i="1"/>
  <c r="G1177" i="1"/>
  <c r="Q1261" i="1"/>
  <c r="H1261" i="1"/>
  <c r="A1262" i="1"/>
  <c r="I1181" i="1"/>
  <c r="J1180" i="1"/>
  <c r="K1180" i="1" s="1"/>
  <c r="M1180" i="1"/>
  <c r="N1180" i="1"/>
  <c r="L1177" i="1"/>
  <c r="O1177" i="1" s="1"/>
  <c r="E1179" i="1"/>
  <c r="U1179" i="1"/>
  <c r="W1179" i="1" s="1"/>
  <c r="D1178" i="1"/>
  <c r="F1178" i="1" s="1"/>
  <c r="G1178" i="1" l="1"/>
  <c r="L1178" i="1"/>
  <c r="O1178" i="1" s="1"/>
  <c r="C1111" i="1"/>
  <c r="P1110" i="1"/>
  <c r="X1110" i="1" s="1"/>
  <c r="B1110" i="1" s="1"/>
  <c r="AA1262" i="1"/>
  <c r="R1261" i="1"/>
  <c r="S1261" i="1" s="1"/>
  <c r="Y1261" i="1"/>
  <c r="A1263" i="1"/>
  <c r="Q1262" i="1"/>
  <c r="H1262" i="1"/>
  <c r="D1179" i="1"/>
  <c r="F1179" i="1" s="1"/>
  <c r="U1180" i="1"/>
  <c r="W1180" i="1" s="1"/>
  <c r="E1180" i="1"/>
  <c r="N1181" i="1"/>
  <c r="M1181" i="1"/>
  <c r="J1181" i="1"/>
  <c r="K1181" i="1" s="1"/>
  <c r="I1182" i="1"/>
  <c r="G1179" i="1" l="1"/>
  <c r="L1179" i="1"/>
  <c r="O1179" i="1" s="1"/>
  <c r="C1112" i="1"/>
  <c r="P1111" i="1"/>
  <c r="X1111" i="1" s="1"/>
  <c r="B1111" i="1" s="1"/>
  <c r="AA1263" i="1"/>
  <c r="R1262" i="1"/>
  <c r="S1262" i="1" s="1"/>
  <c r="Y1262" i="1"/>
  <c r="H1263" i="1"/>
  <c r="A1264" i="1"/>
  <c r="Q1263" i="1"/>
  <c r="D1180" i="1"/>
  <c r="F1180" i="1" s="1"/>
  <c r="E1181" i="1"/>
  <c r="U1181" i="1"/>
  <c r="W1181" i="1" s="1"/>
  <c r="J1182" i="1"/>
  <c r="K1182" i="1" s="1"/>
  <c r="N1182" i="1"/>
  <c r="I1183" i="1"/>
  <c r="M1182" i="1"/>
  <c r="L1180" i="1" l="1"/>
  <c r="O1180" i="1" s="1"/>
  <c r="C1113" i="1"/>
  <c r="P1112" i="1"/>
  <c r="X1112" i="1" s="1"/>
  <c r="B1112" i="1" s="1"/>
  <c r="AA1264" i="1"/>
  <c r="R1263" i="1"/>
  <c r="S1263" i="1" s="1"/>
  <c r="Y1263" i="1"/>
  <c r="Q1264" i="1"/>
  <c r="A1265" i="1"/>
  <c r="H1264" i="1"/>
  <c r="N1183" i="1"/>
  <c r="M1183" i="1"/>
  <c r="J1183" i="1"/>
  <c r="K1183" i="1" s="1"/>
  <c r="I1184" i="1"/>
  <c r="E1182" i="1"/>
  <c r="U1182" i="1"/>
  <c r="W1182" i="1" s="1"/>
  <c r="D1181" i="1"/>
  <c r="F1181" i="1" s="1"/>
  <c r="G1180" i="1"/>
  <c r="G1181" i="1" l="1"/>
  <c r="P1113" i="1"/>
  <c r="X1113" i="1" s="1"/>
  <c r="B1113" i="1" s="1"/>
  <c r="C1114" i="1"/>
  <c r="Q1265" i="1"/>
  <c r="H1265" i="1"/>
  <c r="A1266" i="1"/>
  <c r="AA1265" i="1"/>
  <c r="Y1264" i="1"/>
  <c r="R1264" i="1"/>
  <c r="S1264" i="1" s="1"/>
  <c r="L1181" i="1"/>
  <c r="O1181" i="1" s="1"/>
  <c r="D1182" i="1"/>
  <c r="F1182" i="1" s="1"/>
  <c r="N1184" i="1"/>
  <c r="M1184" i="1"/>
  <c r="J1184" i="1"/>
  <c r="K1184" i="1" s="1"/>
  <c r="I1185" i="1"/>
  <c r="E1183" i="1"/>
  <c r="U1183" i="1"/>
  <c r="W1183" i="1" s="1"/>
  <c r="C1115" i="1" l="1"/>
  <c r="P1114" i="1"/>
  <c r="X1114" i="1" s="1"/>
  <c r="B1114" i="1" s="1"/>
  <c r="A1267" i="1"/>
  <c r="Q1266" i="1"/>
  <c r="H1266" i="1"/>
  <c r="AA1266" i="1"/>
  <c r="R1265" i="1"/>
  <c r="S1265" i="1" s="1"/>
  <c r="Y1265" i="1"/>
  <c r="D1183" i="1"/>
  <c r="F1183" i="1" s="1"/>
  <c r="G1182" i="1"/>
  <c r="M1185" i="1"/>
  <c r="J1185" i="1"/>
  <c r="K1185" i="1" s="1"/>
  <c r="N1185" i="1"/>
  <c r="I1186" i="1"/>
  <c r="E1184" i="1"/>
  <c r="U1184" i="1"/>
  <c r="W1184" i="1" s="1"/>
  <c r="L1182" i="1"/>
  <c r="O1182" i="1" s="1"/>
  <c r="G1183" i="1" l="1"/>
  <c r="L1183" i="1"/>
  <c r="O1183" i="1" s="1"/>
  <c r="C1116" i="1"/>
  <c r="P1115" i="1"/>
  <c r="X1115" i="1" s="1"/>
  <c r="B1115" i="1" s="1"/>
  <c r="AA1267" i="1"/>
  <c r="Y1266" i="1"/>
  <c r="R1266" i="1"/>
  <c r="S1266" i="1" s="1"/>
  <c r="A1268" i="1"/>
  <c r="Q1267" i="1"/>
  <c r="H1267" i="1"/>
  <c r="J1186" i="1"/>
  <c r="K1186" i="1" s="1"/>
  <c r="N1186" i="1"/>
  <c r="M1186" i="1"/>
  <c r="I1187" i="1"/>
  <c r="E1185" i="1"/>
  <c r="U1185" i="1"/>
  <c r="W1185" i="1" s="1"/>
  <c r="D1184" i="1"/>
  <c r="F1184" i="1" s="1"/>
  <c r="L1184" i="1" l="1"/>
  <c r="O1184" i="1" s="1"/>
  <c r="C1117" i="1"/>
  <c r="P1116" i="1"/>
  <c r="X1116" i="1" s="1"/>
  <c r="B1116" i="1" s="1"/>
  <c r="G1184" i="1"/>
  <c r="AA1268" i="1"/>
  <c r="R1267" i="1"/>
  <c r="S1267" i="1" s="1"/>
  <c r="Y1267" i="1"/>
  <c r="Q1268" i="1"/>
  <c r="H1268" i="1"/>
  <c r="A1269" i="1"/>
  <c r="N1187" i="1"/>
  <c r="M1187" i="1"/>
  <c r="J1187" i="1"/>
  <c r="K1187" i="1" s="1"/>
  <c r="I1188" i="1"/>
  <c r="D1185" i="1"/>
  <c r="F1185" i="1" s="1"/>
  <c r="U1186" i="1"/>
  <c r="W1186" i="1" s="1"/>
  <c r="E1186" i="1"/>
  <c r="G1185" i="1" l="1"/>
  <c r="C1118" i="1"/>
  <c r="P1117" i="1"/>
  <c r="X1117" i="1" s="1"/>
  <c r="B1117" i="1" s="1"/>
  <c r="Q1269" i="1"/>
  <c r="H1269" i="1"/>
  <c r="A1270" i="1"/>
  <c r="Y1268" i="1"/>
  <c r="R1268" i="1"/>
  <c r="S1268" i="1" s="1"/>
  <c r="AA1269" i="1"/>
  <c r="L1185" i="1"/>
  <c r="O1185" i="1" s="1"/>
  <c r="N1188" i="1"/>
  <c r="M1188" i="1"/>
  <c r="I1189" i="1"/>
  <c r="J1188" i="1"/>
  <c r="K1188" i="1" s="1"/>
  <c r="E1187" i="1"/>
  <c r="U1187" i="1"/>
  <c r="W1187" i="1" s="1"/>
  <c r="D1186" i="1"/>
  <c r="F1186" i="1" s="1"/>
  <c r="C1119" i="1" l="1"/>
  <c r="P1118" i="1"/>
  <c r="X1118" i="1" s="1"/>
  <c r="B1118" i="1" s="1"/>
  <c r="H1270" i="1"/>
  <c r="Q1270" i="1"/>
  <c r="A1271" i="1"/>
  <c r="Y1269" i="1"/>
  <c r="AA1270" i="1"/>
  <c r="R1269" i="1"/>
  <c r="S1269" i="1" s="1"/>
  <c r="D1187" i="1"/>
  <c r="F1187" i="1" s="1"/>
  <c r="M1189" i="1"/>
  <c r="J1189" i="1"/>
  <c r="K1189" i="1" s="1"/>
  <c r="N1189" i="1"/>
  <c r="I1190" i="1"/>
  <c r="G1186" i="1"/>
  <c r="U1188" i="1"/>
  <c r="W1188" i="1" s="1"/>
  <c r="E1188" i="1"/>
  <c r="L1186" i="1"/>
  <c r="O1186" i="1" s="1"/>
  <c r="C1120" i="1" l="1"/>
  <c r="P1119" i="1"/>
  <c r="X1119" i="1" s="1"/>
  <c r="B1119" i="1" s="1"/>
  <c r="A1272" i="1"/>
  <c r="Q1271" i="1"/>
  <c r="H1271" i="1"/>
  <c r="AA1271" i="1"/>
  <c r="R1270" i="1"/>
  <c r="S1270" i="1" s="1"/>
  <c r="Y1270" i="1"/>
  <c r="G1187" i="1"/>
  <c r="L1187" i="1"/>
  <c r="O1187" i="1" s="1"/>
  <c r="E1189" i="1"/>
  <c r="U1189" i="1"/>
  <c r="W1189" i="1" s="1"/>
  <c r="N1190" i="1"/>
  <c r="J1190" i="1"/>
  <c r="K1190" i="1" s="1"/>
  <c r="M1190" i="1"/>
  <c r="I1191" i="1"/>
  <c r="D1188" i="1"/>
  <c r="F1188" i="1" s="1"/>
  <c r="G1188" i="1" l="1"/>
  <c r="P1120" i="1"/>
  <c r="X1120" i="1" s="1"/>
  <c r="B1120" i="1" s="1"/>
  <c r="C1121" i="1"/>
  <c r="R1271" i="1"/>
  <c r="S1271" i="1" s="1"/>
  <c r="AA1272" i="1"/>
  <c r="Y1271" i="1"/>
  <c r="Q1272" i="1"/>
  <c r="H1272" i="1"/>
  <c r="A1273" i="1"/>
  <c r="N1191" i="1"/>
  <c r="M1191" i="1"/>
  <c r="J1191" i="1"/>
  <c r="K1191" i="1" s="1"/>
  <c r="I1192" i="1"/>
  <c r="E1190" i="1"/>
  <c r="U1190" i="1"/>
  <c r="W1190" i="1" s="1"/>
  <c r="L1188" i="1"/>
  <c r="O1188" i="1" s="1"/>
  <c r="D1189" i="1"/>
  <c r="F1189" i="1" s="1"/>
  <c r="C1122" i="1" l="1"/>
  <c r="P1121" i="1"/>
  <c r="X1121" i="1" s="1"/>
  <c r="B1121" i="1" s="1"/>
  <c r="A1274" i="1"/>
  <c r="Q1273" i="1"/>
  <c r="H1273" i="1"/>
  <c r="R1272" i="1"/>
  <c r="S1272" i="1" s="1"/>
  <c r="Y1272" i="1"/>
  <c r="AA1273" i="1"/>
  <c r="D1190" i="1"/>
  <c r="F1190" i="1" s="1"/>
  <c r="N1192" i="1"/>
  <c r="J1192" i="1"/>
  <c r="K1192" i="1" s="1"/>
  <c r="M1192" i="1"/>
  <c r="I1193" i="1"/>
  <c r="U1191" i="1"/>
  <c r="W1191" i="1" s="1"/>
  <c r="E1191" i="1"/>
  <c r="L1189" i="1"/>
  <c r="O1189" i="1" s="1"/>
  <c r="G1189" i="1"/>
  <c r="L1190" i="1" l="1"/>
  <c r="O1190" i="1" s="1"/>
  <c r="G1190" i="1"/>
  <c r="C1123" i="1"/>
  <c r="P1122" i="1"/>
  <c r="X1122" i="1" s="1"/>
  <c r="B1122" i="1" s="1"/>
  <c r="R1273" i="1"/>
  <c r="S1273" i="1" s="1"/>
  <c r="Y1273" i="1"/>
  <c r="AA1274" i="1"/>
  <c r="A1275" i="1"/>
  <c r="Q1274" i="1"/>
  <c r="H1274" i="1"/>
  <c r="J1193" i="1"/>
  <c r="K1193" i="1" s="1"/>
  <c r="M1193" i="1"/>
  <c r="N1193" i="1"/>
  <c r="I1194" i="1"/>
  <c r="E1192" i="1"/>
  <c r="U1192" i="1"/>
  <c r="W1192" i="1" s="1"/>
  <c r="D1191" i="1"/>
  <c r="F1191" i="1" s="1"/>
  <c r="L1191" i="1" l="1"/>
  <c r="O1191" i="1" s="1"/>
  <c r="C1124" i="1"/>
  <c r="P1123" i="1"/>
  <c r="X1123" i="1" s="1"/>
  <c r="B1123" i="1" s="1"/>
  <c r="Y1274" i="1"/>
  <c r="AA1275" i="1"/>
  <c r="R1274" i="1"/>
  <c r="S1274" i="1" s="1"/>
  <c r="Q1275" i="1"/>
  <c r="H1275" i="1"/>
  <c r="A1276" i="1"/>
  <c r="G1191" i="1"/>
  <c r="D1192" i="1"/>
  <c r="F1192" i="1" s="1"/>
  <c r="J1194" i="1"/>
  <c r="K1194" i="1" s="1"/>
  <c r="M1194" i="1"/>
  <c r="N1194" i="1"/>
  <c r="I1195" i="1"/>
  <c r="E1193" i="1"/>
  <c r="U1193" i="1"/>
  <c r="W1193" i="1" s="1"/>
  <c r="L1192" i="1" l="1"/>
  <c r="O1192" i="1" s="1"/>
  <c r="G1192" i="1"/>
  <c r="C1125" i="1"/>
  <c r="P1124" i="1"/>
  <c r="X1124" i="1" s="1"/>
  <c r="B1124" i="1" s="1"/>
  <c r="H1276" i="1"/>
  <c r="A1277" i="1"/>
  <c r="Q1276" i="1"/>
  <c r="AA1276" i="1"/>
  <c r="R1275" i="1"/>
  <c r="S1275" i="1" s="1"/>
  <c r="Y1275" i="1"/>
  <c r="E1194" i="1"/>
  <c r="U1194" i="1"/>
  <c r="W1194" i="1" s="1"/>
  <c r="J1195" i="1"/>
  <c r="K1195" i="1" s="1"/>
  <c r="N1195" i="1"/>
  <c r="M1195" i="1"/>
  <c r="I1196" i="1"/>
  <c r="D1193" i="1"/>
  <c r="F1193" i="1" s="1"/>
  <c r="P1125" i="1" l="1"/>
  <c r="H1277" i="1"/>
  <c r="A1278" i="1"/>
  <c r="Q1277" i="1"/>
  <c r="Y1276" i="1"/>
  <c r="AA1277" i="1"/>
  <c r="R1276" i="1"/>
  <c r="S1276" i="1" s="1"/>
  <c r="L1193" i="1"/>
  <c r="O1193" i="1" s="1"/>
  <c r="N1196" i="1"/>
  <c r="M1196" i="1"/>
  <c r="J1196" i="1"/>
  <c r="K1196" i="1" s="1"/>
  <c r="I1197" i="1"/>
  <c r="U1195" i="1"/>
  <c r="W1195" i="1" s="1"/>
  <c r="E1195" i="1"/>
  <c r="G1193" i="1"/>
  <c r="D1194" i="1"/>
  <c r="F1194" i="1" s="1"/>
  <c r="L1194" i="1" l="1"/>
  <c r="O1194" i="1" s="1"/>
  <c r="X1125" i="1"/>
  <c r="S1125" i="1"/>
  <c r="G1194" i="1"/>
  <c r="Y1277" i="1"/>
  <c r="AA1278" i="1"/>
  <c r="R1277" i="1"/>
  <c r="S1277" i="1" s="1"/>
  <c r="H1278" i="1"/>
  <c r="Q1278" i="1"/>
  <c r="A1279" i="1"/>
  <c r="D1195" i="1"/>
  <c r="F1195" i="1" s="1"/>
  <c r="N1197" i="1"/>
  <c r="M1197" i="1"/>
  <c r="J1197" i="1"/>
  <c r="K1197" i="1" s="1"/>
  <c r="I1198" i="1"/>
  <c r="U1196" i="1"/>
  <c r="W1196" i="1" s="1"/>
  <c r="E1196" i="1"/>
  <c r="B1125" i="1" l="1"/>
  <c r="G1195" i="1"/>
  <c r="L1195" i="1"/>
  <c r="O1195" i="1" s="1"/>
  <c r="Y1125" i="1"/>
  <c r="C1126" i="1"/>
  <c r="A1280" i="1"/>
  <c r="Q1279" i="1"/>
  <c r="H1279" i="1"/>
  <c r="AA1279" i="1"/>
  <c r="R1278" i="1"/>
  <c r="S1278" i="1" s="1"/>
  <c r="Y1278" i="1"/>
  <c r="E1197" i="1"/>
  <c r="U1197" i="1"/>
  <c r="W1197" i="1" s="1"/>
  <c r="N1198" i="1"/>
  <c r="M1198" i="1"/>
  <c r="J1198" i="1"/>
  <c r="K1198" i="1" s="1"/>
  <c r="I1199" i="1"/>
  <c r="D1196" i="1"/>
  <c r="F1196" i="1" s="1"/>
  <c r="L1196" i="1" l="1"/>
  <c r="O1196" i="1" s="1"/>
  <c r="C1127" i="1"/>
  <c r="P1126" i="1"/>
  <c r="X1126" i="1" s="1"/>
  <c r="B1126" i="1" s="1"/>
  <c r="AA1280" i="1"/>
  <c r="R1279" i="1"/>
  <c r="A1281" i="1"/>
  <c r="Q1280" i="1"/>
  <c r="H1280" i="1"/>
  <c r="E1198" i="1"/>
  <c r="U1198" i="1"/>
  <c r="W1198" i="1" s="1"/>
  <c r="N1199" i="1"/>
  <c r="J1199" i="1"/>
  <c r="K1199" i="1" s="1"/>
  <c r="M1199" i="1"/>
  <c r="I1200" i="1"/>
  <c r="G1196" i="1"/>
  <c r="D1197" i="1"/>
  <c r="F1197" i="1" s="1"/>
  <c r="L1197" i="1" l="1"/>
  <c r="O1197" i="1" s="1"/>
  <c r="C1128" i="1"/>
  <c r="P1127" i="1"/>
  <c r="X1127" i="1" s="1"/>
  <c r="B1127" i="1" s="1"/>
  <c r="Q1281" i="1"/>
  <c r="H1281" i="1"/>
  <c r="A1282" i="1"/>
  <c r="AA1281" i="1"/>
  <c r="R1280" i="1"/>
  <c r="S1280" i="1" s="1"/>
  <c r="Y1280" i="1"/>
  <c r="G1197" i="1"/>
  <c r="E1199" i="1"/>
  <c r="U1199" i="1"/>
  <c r="W1199" i="1" s="1"/>
  <c r="D1198" i="1"/>
  <c r="F1198" i="1" s="1"/>
  <c r="M1200" i="1"/>
  <c r="J1200" i="1"/>
  <c r="K1200" i="1" s="1"/>
  <c r="N1200" i="1"/>
  <c r="I1201" i="1"/>
  <c r="L1198" i="1" l="1"/>
  <c r="O1198" i="1" s="1"/>
  <c r="C1129" i="1"/>
  <c r="P1128" i="1"/>
  <c r="X1128" i="1" s="1"/>
  <c r="B1128" i="1" s="1"/>
  <c r="A1283" i="1"/>
  <c r="Q1282" i="1"/>
  <c r="H1282" i="1"/>
  <c r="AA1282" i="1"/>
  <c r="R1281" i="1"/>
  <c r="S1281" i="1" s="1"/>
  <c r="Y1281" i="1"/>
  <c r="E1200" i="1"/>
  <c r="U1200" i="1"/>
  <c r="W1200" i="1" s="1"/>
  <c r="G1198" i="1"/>
  <c r="N1201" i="1"/>
  <c r="M1201" i="1"/>
  <c r="J1201" i="1"/>
  <c r="K1201" i="1" s="1"/>
  <c r="I1202" i="1"/>
  <c r="D1199" i="1"/>
  <c r="F1199" i="1" s="1"/>
  <c r="C1130" i="1" l="1"/>
  <c r="P1129" i="1"/>
  <c r="X1129" i="1" s="1"/>
  <c r="B1129" i="1" s="1"/>
  <c r="Y1282" i="1"/>
  <c r="R1282" i="1"/>
  <c r="S1282" i="1" s="1"/>
  <c r="AA1283" i="1"/>
  <c r="L1199" i="1"/>
  <c r="O1199" i="1" s="1"/>
  <c r="H1283" i="1"/>
  <c r="A1284" i="1"/>
  <c r="Q1283" i="1"/>
  <c r="G1199" i="1"/>
  <c r="E1201" i="1"/>
  <c r="U1201" i="1"/>
  <c r="W1201" i="1" s="1"/>
  <c r="M1202" i="1"/>
  <c r="N1202" i="1"/>
  <c r="J1202" i="1"/>
  <c r="K1202" i="1" s="1"/>
  <c r="I1203" i="1"/>
  <c r="D1200" i="1"/>
  <c r="F1200" i="1" s="1"/>
  <c r="G1200" i="1" l="1"/>
  <c r="C1131" i="1"/>
  <c r="P1130" i="1"/>
  <c r="X1130" i="1" s="1"/>
  <c r="B1130" i="1" s="1"/>
  <c r="L1200" i="1"/>
  <c r="O1200" i="1" s="1"/>
  <c r="Q1284" i="1"/>
  <c r="H1284" i="1"/>
  <c r="A1285" i="1"/>
  <c r="AA1284" i="1"/>
  <c r="Y1283" i="1"/>
  <c r="R1283" i="1"/>
  <c r="S1283" i="1" s="1"/>
  <c r="J1203" i="1"/>
  <c r="K1203" i="1" s="1"/>
  <c r="I1204" i="1"/>
  <c r="E1202" i="1"/>
  <c r="U1202" i="1"/>
  <c r="W1202" i="1" s="1"/>
  <c r="D1201" i="1"/>
  <c r="F1201" i="1" s="1"/>
  <c r="G1201" i="1" l="1"/>
  <c r="C1132" i="1"/>
  <c r="P1131" i="1"/>
  <c r="X1131" i="1" s="1"/>
  <c r="B1131" i="1" s="1"/>
  <c r="H1285" i="1"/>
  <c r="A1286" i="1"/>
  <c r="Q1285" i="1"/>
  <c r="R1284" i="1"/>
  <c r="S1284" i="1" s="1"/>
  <c r="Y1284" i="1"/>
  <c r="AA1285" i="1"/>
  <c r="D1202" i="1"/>
  <c r="F1202" i="1" s="1"/>
  <c r="J1204" i="1"/>
  <c r="K1204" i="1" s="1"/>
  <c r="I1205" i="1"/>
  <c r="E1203" i="1"/>
  <c r="U1203" i="1"/>
  <c r="W1203" i="1" s="1"/>
  <c r="L1201" i="1"/>
  <c r="O1201" i="1" s="1"/>
  <c r="G1202" i="1" l="1"/>
  <c r="L1202" i="1"/>
  <c r="O1202" i="1" s="1"/>
  <c r="C1133" i="1"/>
  <c r="P1132" i="1"/>
  <c r="X1132" i="1" s="1"/>
  <c r="B1132" i="1" s="1"/>
  <c r="Q1286" i="1"/>
  <c r="A1287" i="1"/>
  <c r="H1286" i="1"/>
  <c r="AA1286" i="1"/>
  <c r="R1285" i="1"/>
  <c r="S1285" i="1" s="1"/>
  <c r="Y1285" i="1"/>
  <c r="J1205" i="1"/>
  <c r="K1205" i="1" s="1"/>
  <c r="I1206" i="1"/>
  <c r="D1203" i="1"/>
  <c r="F1203" i="1" s="1"/>
  <c r="E1204" i="1"/>
  <c r="U1204" i="1"/>
  <c r="W1204" i="1" s="1"/>
  <c r="M1203" i="1" l="1"/>
  <c r="M1204" i="1" s="1"/>
  <c r="M1205" i="1" s="1"/>
  <c r="M1206" i="1" s="1"/>
  <c r="L1203" i="1"/>
  <c r="P1133" i="1"/>
  <c r="X1133" i="1" s="1"/>
  <c r="B1133" i="1" s="1"/>
  <c r="C1134" i="1"/>
  <c r="A1288" i="1"/>
  <c r="Q1287" i="1"/>
  <c r="H1287" i="1"/>
  <c r="AA1287" i="1"/>
  <c r="Y1286" i="1"/>
  <c r="R1286" i="1"/>
  <c r="S1286" i="1" s="1"/>
  <c r="D1204" i="1"/>
  <c r="F1204" i="1" s="1"/>
  <c r="G1203" i="1"/>
  <c r="U1205" i="1"/>
  <c r="W1205" i="1" s="1"/>
  <c r="E1205" i="1"/>
  <c r="J1206" i="1"/>
  <c r="K1206" i="1" s="1"/>
  <c r="I1207" i="1"/>
  <c r="N1203" i="1" l="1"/>
  <c r="N1204" i="1" s="1"/>
  <c r="N1205" i="1" s="1"/>
  <c r="N1206" i="1" s="1"/>
  <c r="N1207" i="1" s="1"/>
  <c r="L1204" i="1"/>
  <c r="G1204" i="1"/>
  <c r="C1135" i="1"/>
  <c r="P1134" i="1"/>
  <c r="X1134" i="1" s="1"/>
  <c r="B1134" i="1" s="1"/>
  <c r="AA1288" i="1"/>
  <c r="R1287" i="1"/>
  <c r="S1287" i="1" s="1"/>
  <c r="Y1287" i="1"/>
  <c r="A1289" i="1"/>
  <c r="Q1288" i="1"/>
  <c r="H1288" i="1"/>
  <c r="M1207" i="1"/>
  <c r="J1207" i="1"/>
  <c r="K1207" i="1" s="1"/>
  <c r="I1208" i="1"/>
  <c r="D1205" i="1"/>
  <c r="F1205" i="1" s="1"/>
  <c r="E1206" i="1"/>
  <c r="U1206" i="1"/>
  <c r="W1206" i="1" s="1"/>
  <c r="O1204" i="1" l="1"/>
  <c r="O1203" i="1"/>
  <c r="L1205" i="1"/>
  <c r="O1205" i="1" s="1"/>
  <c r="C1136" i="1"/>
  <c r="P1135" i="1"/>
  <c r="X1135" i="1" s="1"/>
  <c r="B1135" i="1" s="1"/>
  <c r="AA1289" i="1"/>
  <c r="R1288" i="1"/>
  <c r="S1288" i="1" s="1"/>
  <c r="Y1288" i="1"/>
  <c r="A1290" i="1"/>
  <c r="Q1289" i="1"/>
  <c r="H1289" i="1"/>
  <c r="G1205" i="1"/>
  <c r="U1207" i="1"/>
  <c r="W1207" i="1" s="1"/>
  <c r="E1207" i="1"/>
  <c r="M1208" i="1"/>
  <c r="J1208" i="1"/>
  <c r="K1208" i="1" s="1"/>
  <c r="N1208" i="1"/>
  <c r="I1209" i="1"/>
  <c r="D1206" i="1"/>
  <c r="F1206" i="1" s="1"/>
  <c r="C1137" i="1" l="1"/>
  <c r="P1136" i="1"/>
  <c r="X1136" i="1" s="1"/>
  <c r="B1136" i="1" s="1"/>
  <c r="R1289" i="1"/>
  <c r="S1289" i="1" s="1"/>
  <c r="AA1290" i="1"/>
  <c r="Y1289" i="1"/>
  <c r="Q1290" i="1"/>
  <c r="H1290" i="1"/>
  <c r="A1291" i="1"/>
  <c r="L1206" i="1"/>
  <c r="O1206" i="1" s="1"/>
  <c r="N1209" i="1"/>
  <c r="M1209" i="1"/>
  <c r="J1209" i="1"/>
  <c r="K1209" i="1" s="1"/>
  <c r="I1210" i="1"/>
  <c r="E1208" i="1"/>
  <c r="U1208" i="1"/>
  <c r="W1208" i="1" s="1"/>
  <c r="D1207" i="1"/>
  <c r="F1207" i="1" s="1"/>
  <c r="G1206" i="1"/>
  <c r="P1137" i="1" l="1"/>
  <c r="X1137" i="1" s="1"/>
  <c r="B1137" i="1" s="1"/>
  <c r="C1138" i="1"/>
  <c r="A1292" i="1"/>
  <c r="Q1291" i="1"/>
  <c r="H1291" i="1"/>
  <c r="Y1290" i="1"/>
  <c r="AA1291" i="1"/>
  <c r="R1290" i="1"/>
  <c r="S1290" i="1" s="1"/>
  <c r="L1207" i="1"/>
  <c r="O1207" i="1" s="1"/>
  <c r="G1207" i="1"/>
  <c r="D1208" i="1"/>
  <c r="F1208" i="1" s="1"/>
  <c r="J1210" i="1"/>
  <c r="K1210" i="1" s="1"/>
  <c r="M1210" i="1"/>
  <c r="N1210" i="1"/>
  <c r="I1211" i="1"/>
  <c r="E1209" i="1"/>
  <c r="U1209" i="1"/>
  <c r="W1209" i="1" s="1"/>
  <c r="G1208" i="1" l="1"/>
  <c r="C1139" i="1"/>
  <c r="P1138" i="1"/>
  <c r="X1138" i="1" s="1"/>
  <c r="B1138" i="1" s="1"/>
  <c r="AA1292" i="1"/>
  <c r="R1291" i="1"/>
  <c r="S1291" i="1" s="1"/>
  <c r="Y1291" i="1"/>
  <c r="H1292" i="1"/>
  <c r="Q1292" i="1"/>
  <c r="A1293" i="1"/>
  <c r="E1210" i="1"/>
  <c r="U1210" i="1"/>
  <c r="W1210" i="1" s="1"/>
  <c r="D1209" i="1"/>
  <c r="F1209" i="1" s="1"/>
  <c r="M1211" i="1"/>
  <c r="J1211" i="1"/>
  <c r="K1211" i="1" s="1"/>
  <c r="N1211" i="1"/>
  <c r="I1212" i="1"/>
  <c r="L1208" i="1"/>
  <c r="O1208" i="1" s="1"/>
  <c r="L1209" i="1" l="1"/>
  <c r="O1209" i="1" s="1"/>
  <c r="P1139" i="1"/>
  <c r="X1139" i="1" s="1"/>
  <c r="B1139" i="1" s="1"/>
  <c r="C1140" i="1"/>
  <c r="R1292" i="1"/>
  <c r="S1292" i="1" s="1"/>
  <c r="Y1292" i="1"/>
  <c r="AA1293" i="1"/>
  <c r="A1294" i="1"/>
  <c r="Q1293" i="1"/>
  <c r="H1293" i="1"/>
  <c r="E1211" i="1"/>
  <c r="U1211" i="1"/>
  <c r="W1211" i="1" s="1"/>
  <c r="G1209" i="1"/>
  <c r="J1212" i="1"/>
  <c r="K1212" i="1" s="1"/>
  <c r="N1212" i="1"/>
  <c r="I1213" i="1"/>
  <c r="M1212" i="1"/>
  <c r="D1210" i="1"/>
  <c r="F1210" i="1" s="1"/>
  <c r="C1141" i="1" l="1"/>
  <c r="P1140" i="1"/>
  <c r="X1140" i="1" s="1"/>
  <c r="B1140" i="1" s="1"/>
  <c r="R1293" i="1"/>
  <c r="S1293" i="1" s="1"/>
  <c r="Y1293" i="1"/>
  <c r="AA1294" i="1"/>
  <c r="Q1294" i="1"/>
  <c r="H1294" i="1"/>
  <c r="A1295" i="1"/>
  <c r="G1210" i="1"/>
  <c r="U1212" i="1"/>
  <c r="W1212" i="1" s="1"/>
  <c r="E1212" i="1"/>
  <c r="N1213" i="1"/>
  <c r="M1213" i="1"/>
  <c r="J1213" i="1"/>
  <c r="K1213" i="1" s="1"/>
  <c r="I1214" i="1"/>
  <c r="L1210" i="1"/>
  <c r="O1210" i="1" s="1"/>
  <c r="D1211" i="1"/>
  <c r="F1211" i="1" s="1"/>
  <c r="C1142" i="1" l="1"/>
  <c r="P1141" i="1"/>
  <c r="X1141" i="1" s="1"/>
  <c r="B1141" i="1" s="1"/>
  <c r="Q1295" i="1"/>
  <c r="H1295" i="1"/>
  <c r="A1296" i="1"/>
  <c r="R1294" i="1"/>
  <c r="S1294" i="1" s="1"/>
  <c r="AA1295" i="1"/>
  <c r="Y1294" i="1"/>
  <c r="N1214" i="1"/>
  <c r="M1214" i="1"/>
  <c r="J1214" i="1"/>
  <c r="K1214" i="1" s="1"/>
  <c r="I1215" i="1"/>
  <c r="D1212" i="1"/>
  <c r="F1212" i="1" s="1"/>
  <c r="E1213" i="1"/>
  <c r="U1213" i="1"/>
  <c r="W1213" i="1" s="1"/>
  <c r="G1211" i="1"/>
  <c r="L1211" i="1"/>
  <c r="O1211" i="1" s="1"/>
  <c r="C1143" i="1" l="1"/>
  <c r="P1142" i="1"/>
  <c r="X1142" i="1" s="1"/>
  <c r="B1142" i="1" s="1"/>
  <c r="A1297" i="1"/>
  <c r="Q1296" i="1"/>
  <c r="H1296" i="1"/>
  <c r="AA1296" i="1"/>
  <c r="R1295" i="1"/>
  <c r="S1295" i="1" s="1"/>
  <c r="Y1295" i="1"/>
  <c r="N1215" i="1"/>
  <c r="M1215" i="1"/>
  <c r="J1215" i="1"/>
  <c r="K1215" i="1" s="1"/>
  <c r="I1216" i="1"/>
  <c r="D1213" i="1"/>
  <c r="F1213" i="1" s="1"/>
  <c r="L1212" i="1"/>
  <c r="O1212" i="1" s="1"/>
  <c r="G1212" i="1"/>
  <c r="E1214" i="1"/>
  <c r="U1214" i="1"/>
  <c r="W1214" i="1" s="1"/>
  <c r="L1213" i="1" l="1"/>
  <c r="O1213" i="1" s="1"/>
  <c r="G1213" i="1"/>
  <c r="C1144" i="1"/>
  <c r="P1143" i="1"/>
  <c r="X1143" i="1" s="1"/>
  <c r="B1143" i="1" s="1"/>
  <c r="AA1297" i="1"/>
  <c r="R1296" i="1"/>
  <c r="S1296" i="1" s="1"/>
  <c r="Y1296" i="1"/>
  <c r="H1297" i="1"/>
  <c r="A1298" i="1"/>
  <c r="Q1297" i="1"/>
  <c r="M1216" i="1"/>
  <c r="N1216" i="1"/>
  <c r="J1216" i="1"/>
  <c r="K1216" i="1" s="1"/>
  <c r="I1217" i="1"/>
  <c r="D1214" i="1"/>
  <c r="F1214" i="1" s="1"/>
  <c r="U1215" i="1"/>
  <c r="W1215" i="1" s="1"/>
  <c r="E1215" i="1"/>
  <c r="P1144" i="1" l="1"/>
  <c r="X1144" i="1" s="1"/>
  <c r="B1144" i="1" s="1"/>
  <c r="C1145" i="1"/>
  <c r="G1214" i="1"/>
  <c r="AA1298" i="1"/>
  <c r="R1297" i="1"/>
  <c r="S1297" i="1" s="1"/>
  <c r="Y1297" i="1"/>
  <c r="A1299" i="1"/>
  <c r="Q1298" i="1"/>
  <c r="H1298" i="1"/>
  <c r="J1217" i="1"/>
  <c r="K1217" i="1" s="1"/>
  <c r="N1217" i="1"/>
  <c r="M1217" i="1"/>
  <c r="I1218" i="1"/>
  <c r="L1214" i="1"/>
  <c r="O1214" i="1" s="1"/>
  <c r="U1216" i="1"/>
  <c r="W1216" i="1" s="1"/>
  <c r="E1216" i="1"/>
  <c r="D1215" i="1"/>
  <c r="F1215" i="1" s="1"/>
  <c r="G1215" i="1" l="1"/>
  <c r="C1146" i="1"/>
  <c r="P1145" i="1"/>
  <c r="X1145" i="1" s="1"/>
  <c r="B1145" i="1" s="1"/>
  <c r="AA1299" i="1"/>
  <c r="R1298" i="1"/>
  <c r="S1298" i="1" s="1"/>
  <c r="Y1298" i="1"/>
  <c r="A1300" i="1"/>
  <c r="Q1299" i="1"/>
  <c r="H1299" i="1"/>
  <c r="D1216" i="1"/>
  <c r="F1216" i="1" s="1"/>
  <c r="J1218" i="1"/>
  <c r="K1218" i="1" s="1"/>
  <c r="N1218" i="1"/>
  <c r="M1218" i="1"/>
  <c r="I1219" i="1"/>
  <c r="L1215" i="1"/>
  <c r="O1215" i="1" s="1"/>
  <c r="E1217" i="1"/>
  <c r="U1217" i="1"/>
  <c r="W1217" i="1" s="1"/>
  <c r="L1216" i="1" l="1"/>
  <c r="O1216" i="1" s="1"/>
  <c r="G1216" i="1"/>
  <c r="C1147" i="1"/>
  <c r="P1146" i="1"/>
  <c r="X1146" i="1" s="1"/>
  <c r="B1146" i="1" s="1"/>
  <c r="R1299" i="1"/>
  <c r="S1299" i="1" s="1"/>
  <c r="Y1299" i="1"/>
  <c r="AA1300" i="1"/>
  <c r="A1301" i="1"/>
  <c r="H1300" i="1"/>
  <c r="Q1300" i="1"/>
  <c r="N1219" i="1"/>
  <c r="M1219" i="1"/>
  <c r="J1219" i="1"/>
  <c r="K1219" i="1" s="1"/>
  <c r="I1220" i="1"/>
  <c r="U1218" i="1"/>
  <c r="W1218" i="1" s="1"/>
  <c r="E1218" i="1"/>
  <c r="D1217" i="1"/>
  <c r="F1217" i="1" s="1"/>
  <c r="G1217" i="1" l="1"/>
  <c r="P1147" i="1"/>
  <c r="X1147" i="1" s="1"/>
  <c r="B1147" i="1" s="1"/>
  <c r="C1148" i="1"/>
  <c r="AA1301" i="1"/>
  <c r="Y1300" i="1"/>
  <c r="R1300" i="1"/>
  <c r="S1300" i="1" s="1"/>
  <c r="H1301" i="1"/>
  <c r="Q1301" i="1"/>
  <c r="A1302" i="1"/>
  <c r="E1219" i="1"/>
  <c r="U1219" i="1"/>
  <c r="W1219" i="1" s="1"/>
  <c r="D1218" i="1"/>
  <c r="F1218" i="1" s="1"/>
  <c r="N1220" i="1"/>
  <c r="J1220" i="1"/>
  <c r="K1220" i="1" s="1"/>
  <c r="M1220" i="1"/>
  <c r="I1221" i="1"/>
  <c r="L1217" i="1"/>
  <c r="O1217" i="1" s="1"/>
  <c r="C1149" i="1" l="1"/>
  <c r="P1148" i="1"/>
  <c r="X1148" i="1" s="1"/>
  <c r="B1148" i="1" s="1"/>
  <c r="H1302" i="1"/>
  <c r="Q1302" i="1"/>
  <c r="A1303" i="1"/>
  <c r="Y1301" i="1"/>
  <c r="AA1302" i="1"/>
  <c r="R1301" i="1"/>
  <c r="S1301" i="1" s="1"/>
  <c r="N1221" i="1"/>
  <c r="M1221" i="1"/>
  <c r="J1221" i="1"/>
  <c r="K1221" i="1" s="1"/>
  <c r="I1222" i="1"/>
  <c r="D1219" i="1"/>
  <c r="F1219" i="1" s="1"/>
  <c r="E1220" i="1"/>
  <c r="U1220" i="1"/>
  <c r="W1220" i="1" s="1"/>
  <c r="L1218" i="1"/>
  <c r="O1218" i="1" s="1"/>
  <c r="G1218" i="1"/>
  <c r="L1219" i="1" l="1"/>
  <c r="O1219" i="1" s="1"/>
  <c r="G1219" i="1"/>
  <c r="C1150" i="1"/>
  <c r="P1149" i="1"/>
  <c r="X1149" i="1" s="1"/>
  <c r="B1149" i="1" s="1"/>
  <c r="Q1303" i="1"/>
  <c r="H1303" i="1"/>
  <c r="A1304" i="1"/>
  <c r="AA1303" i="1"/>
  <c r="Y1302" i="1"/>
  <c r="R1302" i="1"/>
  <c r="S1302" i="1" s="1"/>
  <c r="M1222" i="1"/>
  <c r="J1222" i="1"/>
  <c r="K1222" i="1" s="1"/>
  <c r="N1222" i="1"/>
  <c r="I1223" i="1"/>
  <c r="D1220" i="1"/>
  <c r="F1220" i="1" s="1"/>
  <c r="E1221" i="1"/>
  <c r="U1221" i="1"/>
  <c r="W1221" i="1" s="1"/>
  <c r="P1150" i="1" l="1"/>
  <c r="X1150" i="1" s="1"/>
  <c r="B1150" i="1" s="1"/>
  <c r="C1151" i="1"/>
  <c r="A1305" i="1"/>
  <c r="Q1304" i="1"/>
  <c r="H1304" i="1"/>
  <c r="AA1304" i="1"/>
  <c r="R1303" i="1"/>
  <c r="S1303" i="1" s="1"/>
  <c r="Y1303" i="1"/>
  <c r="N1223" i="1"/>
  <c r="M1223" i="1"/>
  <c r="J1223" i="1"/>
  <c r="K1223" i="1" s="1"/>
  <c r="I1224" i="1"/>
  <c r="L1220" i="1"/>
  <c r="O1220" i="1" s="1"/>
  <c r="D1221" i="1"/>
  <c r="F1221" i="1" s="1"/>
  <c r="G1220" i="1"/>
  <c r="E1222" i="1"/>
  <c r="U1222" i="1"/>
  <c r="W1222" i="1" s="1"/>
  <c r="L1221" i="1" l="1"/>
  <c r="O1221" i="1" s="1"/>
  <c r="C1152" i="1"/>
  <c r="P1151" i="1"/>
  <c r="X1151" i="1" s="1"/>
  <c r="B1151" i="1" s="1"/>
  <c r="G1221" i="1"/>
  <c r="AA1305" i="1"/>
  <c r="Y1304" i="1"/>
  <c r="R1304" i="1"/>
  <c r="S1304" i="1" s="1"/>
  <c r="H1305" i="1"/>
  <c r="A1306" i="1"/>
  <c r="Q1305" i="1"/>
  <c r="M1224" i="1"/>
  <c r="J1224" i="1"/>
  <c r="K1224" i="1" s="1"/>
  <c r="N1224" i="1"/>
  <c r="I1225" i="1"/>
  <c r="U1223" i="1"/>
  <c r="W1223" i="1" s="1"/>
  <c r="E1223" i="1"/>
  <c r="D1222" i="1"/>
  <c r="F1222" i="1" s="1"/>
  <c r="L1222" i="1" l="1"/>
  <c r="O1222" i="1" s="1"/>
  <c r="C1153" i="1"/>
  <c r="P1152" i="1"/>
  <c r="X1152" i="1" s="1"/>
  <c r="B1152" i="1" s="1"/>
  <c r="AA1306" i="1"/>
  <c r="R1305" i="1"/>
  <c r="S1305" i="1" s="1"/>
  <c r="Y1305" i="1"/>
  <c r="A1307" i="1"/>
  <c r="Q1306" i="1"/>
  <c r="H1306" i="1"/>
  <c r="E1224" i="1"/>
  <c r="U1224" i="1"/>
  <c r="W1224" i="1" s="1"/>
  <c r="J1225" i="1"/>
  <c r="K1225" i="1" s="1"/>
  <c r="N1225" i="1"/>
  <c r="M1225" i="1"/>
  <c r="I1226" i="1"/>
  <c r="G1222" i="1"/>
  <c r="D1223" i="1"/>
  <c r="F1223" i="1" s="1"/>
  <c r="L1223" i="1" l="1"/>
  <c r="O1223" i="1" s="1"/>
  <c r="G1223" i="1"/>
  <c r="C1154" i="1"/>
  <c r="P1153" i="1"/>
  <c r="X1153" i="1" s="1"/>
  <c r="B1153" i="1" s="1"/>
  <c r="AA1307" i="1"/>
  <c r="R1306" i="1"/>
  <c r="S1306" i="1" s="1"/>
  <c r="Y1306" i="1"/>
  <c r="Q1307" i="1"/>
  <c r="A1308" i="1"/>
  <c r="H1307" i="1"/>
  <c r="M1226" i="1"/>
  <c r="J1226" i="1"/>
  <c r="K1226" i="1" s="1"/>
  <c r="N1226" i="1"/>
  <c r="I1227" i="1"/>
  <c r="E1225" i="1"/>
  <c r="U1225" i="1"/>
  <c r="W1225" i="1" s="1"/>
  <c r="D1224" i="1"/>
  <c r="F1224" i="1" s="1"/>
  <c r="P1154" i="1" l="1"/>
  <c r="H1308" i="1"/>
  <c r="A1309" i="1"/>
  <c r="Q1308" i="1"/>
  <c r="G1224" i="1"/>
  <c r="AA1308" i="1"/>
  <c r="R1307" i="1"/>
  <c r="D1225" i="1"/>
  <c r="F1225" i="1" s="1"/>
  <c r="J1227" i="1"/>
  <c r="K1227" i="1" s="1"/>
  <c r="M1227" i="1"/>
  <c r="N1227" i="1"/>
  <c r="I1228" i="1"/>
  <c r="E1226" i="1"/>
  <c r="U1226" i="1"/>
  <c r="W1226" i="1" s="1"/>
  <c r="L1224" i="1"/>
  <c r="O1224" i="1" s="1"/>
  <c r="X1154" i="1" l="1"/>
  <c r="S1154" i="1"/>
  <c r="H1309" i="1"/>
  <c r="A1310" i="1"/>
  <c r="Q1309" i="1"/>
  <c r="R1308" i="1"/>
  <c r="S1308" i="1" s="1"/>
  <c r="AA1309" i="1"/>
  <c r="Y1308" i="1"/>
  <c r="N1228" i="1"/>
  <c r="M1228" i="1"/>
  <c r="J1228" i="1"/>
  <c r="K1228" i="1" s="1"/>
  <c r="I1229" i="1"/>
  <c r="D1226" i="1"/>
  <c r="F1226" i="1" s="1"/>
  <c r="E1227" i="1"/>
  <c r="U1227" i="1"/>
  <c r="W1227" i="1" s="1"/>
  <c r="G1225" i="1"/>
  <c r="L1225" i="1"/>
  <c r="O1225" i="1" s="1"/>
  <c r="B1154" i="1" l="1"/>
  <c r="G1226" i="1"/>
  <c r="Y1154" i="1"/>
  <c r="C1155" i="1"/>
  <c r="L1226" i="1"/>
  <c r="O1226" i="1" s="1"/>
  <c r="AA1310" i="1"/>
  <c r="Y1309" i="1"/>
  <c r="R1309" i="1"/>
  <c r="S1309" i="1" s="1"/>
  <c r="A1311" i="1"/>
  <c r="Q1310" i="1"/>
  <c r="H1310" i="1"/>
  <c r="D1227" i="1"/>
  <c r="F1227" i="1" s="1"/>
  <c r="I1230" i="1"/>
  <c r="N1229" i="1"/>
  <c r="M1229" i="1"/>
  <c r="J1229" i="1"/>
  <c r="K1229" i="1" s="1"/>
  <c r="U1228" i="1"/>
  <c r="W1228" i="1" s="1"/>
  <c r="E1228" i="1"/>
  <c r="G1227" i="1" l="1"/>
  <c r="C1156" i="1"/>
  <c r="P1155" i="1"/>
  <c r="X1155" i="1" s="1"/>
  <c r="B1155" i="1" s="1"/>
  <c r="L1227" i="1"/>
  <c r="O1227" i="1" s="1"/>
  <c r="A1312" i="1"/>
  <c r="Q1311" i="1"/>
  <c r="H1311" i="1"/>
  <c r="R1310" i="1"/>
  <c r="S1310" i="1" s="1"/>
  <c r="AA1311" i="1"/>
  <c r="Y1310" i="1"/>
  <c r="E1229" i="1"/>
  <c r="U1229" i="1"/>
  <c r="W1229" i="1" s="1"/>
  <c r="N1230" i="1"/>
  <c r="J1230" i="1"/>
  <c r="K1230" i="1" s="1"/>
  <c r="M1230" i="1"/>
  <c r="I1231" i="1"/>
  <c r="D1228" i="1"/>
  <c r="F1228" i="1" s="1"/>
  <c r="L1228" i="1" l="1"/>
  <c r="O1228" i="1" s="1"/>
  <c r="P1156" i="1"/>
  <c r="X1156" i="1" s="1"/>
  <c r="B1156" i="1" s="1"/>
  <c r="C1157" i="1"/>
  <c r="R1311" i="1"/>
  <c r="S1311" i="1" s="1"/>
  <c r="Y1311" i="1"/>
  <c r="AA1312" i="1"/>
  <c r="A1313" i="1"/>
  <c r="Q1312" i="1"/>
  <c r="H1312" i="1"/>
  <c r="G1228" i="1"/>
  <c r="M1231" i="1"/>
  <c r="N1231" i="1"/>
  <c r="J1231" i="1"/>
  <c r="K1231" i="1" s="1"/>
  <c r="I1232" i="1"/>
  <c r="E1230" i="1"/>
  <c r="U1230" i="1"/>
  <c r="W1230" i="1" s="1"/>
  <c r="D1229" i="1"/>
  <c r="F1229" i="1" s="1"/>
  <c r="C1158" i="1" l="1"/>
  <c r="P1157" i="1"/>
  <c r="X1157" i="1" s="1"/>
  <c r="B1157" i="1" s="1"/>
  <c r="AA1313" i="1"/>
  <c r="R1312" i="1"/>
  <c r="S1312" i="1" s="1"/>
  <c r="Y1312" i="1"/>
  <c r="A1314" i="1"/>
  <c r="Q1313" i="1"/>
  <c r="H1313" i="1"/>
  <c r="D1230" i="1"/>
  <c r="F1230" i="1" s="1"/>
  <c r="E1231" i="1"/>
  <c r="U1231" i="1"/>
  <c r="W1231" i="1" s="1"/>
  <c r="L1229" i="1"/>
  <c r="O1229" i="1" s="1"/>
  <c r="J1232" i="1"/>
  <c r="K1232" i="1" s="1"/>
  <c r="I1233" i="1"/>
  <c r="G1229" i="1"/>
  <c r="G1230" i="1" l="1"/>
  <c r="P1158" i="1"/>
  <c r="X1158" i="1" s="1"/>
  <c r="B1158" i="1" s="1"/>
  <c r="C1159" i="1"/>
  <c r="AA1314" i="1"/>
  <c r="R1313" i="1"/>
  <c r="S1313" i="1" s="1"/>
  <c r="Y1313" i="1"/>
  <c r="Q1314" i="1"/>
  <c r="H1314" i="1"/>
  <c r="A1315" i="1"/>
  <c r="D1231" i="1"/>
  <c r="F1231" i="1" s="1"/>
  <c r="J1233" i="1"/>
  <c r="K1233" i="1" s="1"/>
  <c r="I1234" i="1"/>
  <c r="L1230" i="1"/>
  <c r="O1230" i="1" s="1"/>
  <c r="U1232" i="1"/>
  <c r="W1232" i="1" s="1"/>
  <c r="E1232" i="1"/>
  <c r="G1231" i="1" l="1"/>
  <c r="L1231" i="1"/>
  <c r="M1232" i="1" s="1"/>
  <c r="C1160" i="1"/>
  <c r="P1159" i="1"/>
  <c r="X1159" i="1" s="1"/>
  <c r="B1159" i="1" s="1"/>
  <c r="H1315" i="1"/>
  <c r="Q1315" i="1"/>
  <c r="A1316" i="1"/>
  <c r="Y1314" i="1"/>
  <c r="R1314" i="1"/>
  <c r="S1314" i="1" s="1"/>
  <c r="AA1315" i="1"/>
  <c r="J1234" i="1"/>
  <c r="K1234" i="1" s="1"/>
  <c r="I1235" i="1"/>
  <c r="D1232" i="1"/>
  <c r="F1232" i="1" s="1"/>
  <c r="E1233" i="1"/>
  <c r="U1233" i="1"/>
  <c r="W1233" i="1" s="1"/>
  <c r="O1231" i="1" l="1"/>
  <c r="C1161" i="1"/>
  <c r="P1160" i="1"/>
  <c r="X1160" i="1" s="1"/>
  <c r="B1160" i="1" s="1"/>
  <c r="H1316" i="1"/>
  <c r="A1317" i="1"/>
  <c r="Q1316" i="1"/>
  <c r="R1315" i="1"/>
  <c r="S1315" i="1" s="1"/>
  <c r="AA1316" i="1"/>
  <c r="Y1315" i="1"/>
  <c r="N1232" i="1"/>
  <c r="N1233" i="1" s="1"/>
  <c r="N1234" i="1" s="1"/>
  <c r="N1235" i="1" s="1"/>
  <c r="M1233" i="1"/>
  <c r="M1234" i="1" s="1"/>
  <c r="M1235" i="1" s="1"/>
  <c r="I1236" i="1"/>
  <c r="J1235" i="1"/>
  <c r="K1235" i="1" s="1"/>
  <c r="D1233" i="1"/>
  <c r="F1233" i="1" s="1"/>
  <c r="E1234" i="1"/>
  <c r="U1234" i="1"/>
  <c r="W1234" i="1" s="1"/>
  <c r="L1232" i="1"/>
  <c r="G1232" i="1"/>
  <c r="O1232" i="1" l="1"/>
  <c r="G1233" i="1"/>
  <c r="C1162" i="1"/>
  <c r="P1161" i="1"/>
  <c r="X1161" i="1" s="1"/>
  <c r="B1161" i="1" s="1"/>
  <c r="Y1316" i="1"/>
  <c r="AA1317" i="1"/>
  <c r="R1316" i="1"/>
  <c r="S1316" i="1" s="1"/>
  <c r="H1317" i="1"/>
  <c r="A1318" i="1"/>
  <c r="Q1317" i="1"/>
  <c r="E1235" i="1"/>
  <c r="U1235" i="1"/>
  <c r="W1235" i="1" s="1"/>
  <c r="I1237" i="1"/>
  <c r="J1236" i="1"/>
  <c r="K1236" i="1" s="1"/>
  <c r="N1236" i="1"/>
  <c r="M1236" i="1"/>
  <c r="D1234" i="1"/>
  <c r="F1234" i="1" s="1"/>
  <c r="L1233" i="1"/>
  <c r="O1233" i="1" s="1"/>
  <c r="L1234" i="1" l="1"/>
  <c r="O1234" i="1" s="1"/>
  <c r="C1163" i="1"/>
  <c r="P1162" i="1"/>
  <c r="X1162" i="1" s="1"/>
  <c r="B1162" i="1" s="1"/>
  <c r="Y1317" i="1"/>
  <c r="AA1318" i="1"/>
  <c r="R1317" i="1"/>
  <c r="S1317" i="1" s="1"/>
  <c r="A1319" i="1"/>
  <c r="Q1318" i="1"/>
  <c r="H1318" i="1"/>
  <c r="N1237" i="1"/>
  <c r="M1237" i="1"/>
  <c r="J1237" i="1"/>
  <c r="K1237" i="1" s="1"/>
  <c r="I1238" i="1"/>
  <c r="G1234" i="1"/>
  <c r="U1236" i="1"/>
  <c r="W1236" i="1" s="1"/>
  <c r="E1236" i="1"/>
  <c r="D1235" i="1"/>
  <c r="F1235" i="1" s="1"/>
  <c r="C1164" i="1" l="1"/>
  <c r="P1163" i="1"/>
  <c r="X1163" i="1" s="1"/>
  <c r="B1163" i="1" s="1"/>
  <c r="Y1318" i="1"/>
  <c r="AA1319" i="1"/>
  <c r="R1318" i="1"/>
  <c r="S1318" i="1" s="1"/>
  <c r="H1319" i="1"/>
  <c r="A1320" i="1"/>
  <c r="Q1319" i="1"/>
  <c r="L1235" i="1"/>
  <c r="O1235" i="1" s="1"/>
  <c r="D1236" i="1"/>
  <c r="F1236" i="1" s="1"/>
  <c r="I1239" i="1"/>
  <c r="M1238" i="1"/>
  <c r="J1238" i="1"/>
  <c r="K1238" i="1" s="1"/>
  <c r="N1238" i="1"/>
  <c r="E1237" i="1"/>
  <c r="U1237" i="1"/>
  <c r="W1237" i="1" s="1"/>
  <c r="G1235" i="1"/>
  <c r="G1236" i="1" l="1"/>
  <c r="L1236" i="1"/>
  <c r="O1236" i="1" s="1"/>
  <c r="C1165" i="1"/>
  <c r="P1164" i="1"/>
  <c r="X1164" i="1" s="1"/>
  <c r="B1164" i="1" s="1"/>
  <c r="AA1320" i="1"/>
  <c r="Y1319" i="1"/>
  <c r="R1319" i="1"/>
  <c r="S1319" i="1" s="1"/>
  <c r="Q1320" i="1"/>
  <c r="H1320" i="1"/>
  <c r="A1321" i="1"/>
  <c r="U1238" i="1"/>
  <c r="W1238" i="1" s="1"/>
  <c r="E1238" i="1"/>
  <c r="N1239" i="1"/>
  <c r="M1239" i="1"/>
  <c r="J1239" i="1"/>
  <c r="K1239" i="1" s="1"/>
  <c r="I1240" i="1"/>
  <c r="D1237" i="1"/>
  <c r="F1237" i="1" s="1"/>
  <c r="G1237" i="1" l="1"/>
  <c r="C1166" i="1"/>
  <c r="P1165" i="1"/>
  <c r="X1165" i="1" s="1"/>
  <c r="B1165" i="1" s="1"/>
  <c r="A1322" i="1"/>
  <c r="Q1321" i="1"/>
  <c r="H1321" i="1"/>
  <c r="AA1321" i="1"/>
  <c r="R1320" i="1"/>
  <c r="S1320" i="1" s="1"/>
  <c r="Y1320" i="1"/>
  <c r="E1239" i="1"/>
  <c r="U1239" i="1"/>
  <c r="W1239" i="1" s="1"/>
  <c r="D1238" i="1"/>
  <c r="F1238" i="1" s="1"/>
  <c r="M1240" i="1"/>
  <c r="J1240" i="1"/>
  <c r="K1240" i="1" s="1"/>
  <c r="N1240" i="1"/>
  <c r="I1241" i="1"/>
  <c r="L1237" i="1"/>
  <c r="O1237" i="1" s="1"/>
  <c r="G1238" i="1" l="1"/>
  <c r="C1167" i="1"/>
  <c r="P1166" i="1"/>
  <c r="X1166" i="1" s="1"/>
  <c r="B1166" i="1" s="1"/>
  <c r="R1321" i="1"/>
  <c r="S1321" i="1" s="1"/>
  <c r="Y1321" i="1"/>
  <c r="AA1322" i="1"/>
  <c r="Q1322" i="1"/>
  <c r="H1322" i="1"/>
  <c r="A1323" i="1"/>
  <c r="L1238" i="1"/>
  <c r="O1238" i="1" s="1"/>
  <c r="E1240" i="1"/>
  <c r="U1240" i="1"/>
  <c r="W1240" i="1" s="1"/>
  <c r="J1241" i="1"/>
  <c r="K1241" i="1" s="1"/>
  <c r="N1241" i="1"/>
  <c r="M1241" i="1"/>
  <c r="I1242" i="1"/>
  <c r="D1239" i="1"/>
  <c r="F1239" i="1" s="1"/>
  <c r="C1168" i="1" l="1"/>
  <c r="P1167" i="1"/>
  <c r="X1167" i="1" s="1"/>
  <c r="B1167" i="1" s="1"/>
  <c r="H1323" i="1"/>
  <c r="A1324" i="1"/>
  <c r="Q1323" i="1"/>
  <c r="L1239" i="1"/>
  <c r="O1239" i="1" s="1"/>
  <c r="Y1322" i="1"/>
  <c r="R1322" i="1"/>
  <c r="S1322" i="1" s="1"/>
  <c r="AA1323" i="1"/>
  <c r="G1239" i="1"/>
  <c r="E1241" i="1"/>
  <c r="U1241" i="1"/>
  <c r="W1241" i="1" s="1"/>
  <c r="D1240" i="1"/>
  <c r="F1240" i="1" s="1"/>
  <c r="J1242" i="1"/>
  <c r="K1242" i="1" s="1"/>
  <c r="N1242" i="1"/>
  <c r="M1242" i="1"/>
  <c r="I1243" i="1"/>
  <c r="G1240" i="1" l="1"/>
  <c r="L1240" i="1"/>
  <c r="O1240" i="1" s="1"/>
  <c r="C1169" i="1"/>
  <c r="P1168" i="1"/>
  <c r="X1168" i="1" s="1"/>
  <c r="B1168" i="1" s="1"/>
  <c r="Y1323" i="1"/>
  <c r="AA1324" i="1"/>
  <c r="R1323" i="1"/>
  <c r="S1323" i="1" s="1"/>
  <c r="A1325" i="1"/>
  <c r="H1324" i="1"/>
  <c r="Q1324" i="1"/>
  <c r="E1242" i="1"/>
  <c r="U1242" i="1"/>
  <c r="W1242" i="1" s="1"/>
  <c r="M1243" i="1"/>
  <c r="J1243" i="1"/>
  <c r="K1243" i="1" s="1"/>
  <c r="N1243" i="1"/>
  <c r="I1244" i="1"/>
  <c r="D1241" i="1"/>
  <c r="F1241" i="1" s="1"/>
  <c r="G1241" i="1" l="1"/>
  <c r="C1170" i="1"/>
  <c r="P1169" i="1"/>
  <c r="X1169" i="1" s="1"/>
  <c r="B1169" i="1" s="1"/>
  <c r="Y1324" i="1"/>
  <c r="R1324" i="1"/>
  <c r="S1324" i="1" s="1"/>
  <c r="AA1325" i="1"/>
  <c r="H1325" i="1"/>
  <c r="A1326" i="1"/>
  <c r="Q1325" i="1"/>
  <c r="E1243" i="1"/>
  <c r="U1243" i="1"/>
  <c r="W1243" i="1" s="1"/>
  <c r="N1244" i="1"/>
  <c r="M1244" i="1"/>
  <c r="J1244" i="1"/>
  <c r="K1244" i="1" s="1"/>
  <c r="I1245" i="1"/>
  <c r="L1241" i="1"/>
  <c r="O1241" i="1" s="1"/>
  <c r="D1242" i="1"/>
  <c r="F1242" i="1" s="1"/>
  <c r="C1171" i="1" l="1"/>
  <c r="P1170" i="1"/>
  <c r="X1170" i="1" s="1"/>
  <c r="B1170" i="1" s="1"/>
  <c r="Y1325" i="1"/>
  <c r="AA1326" i="1"/>
  <c r="R1325" i="1"/>
  <c r="S1325" i="1" s="1"/>
  <c r="A1327" i="1"/>
  <c r="H1326" i="1"/>
  <c r="Q1326" i="1"/>
  <c r="E1244" i="1"/>
  <c r="U1244" i="1"/>
  <c r="W1244" i="1" s="1"/>
  <c r="N1245" i="1"/>
  <c r="M1245" i="1"/>
  <c r="J1245" i="1"/>
  <c r="K1245" i="1" s="1"/>
  <c r="I1246" i="1"/>
  <c r="G1242" i="1"/>
  <c r="L1242" i="1"/>
  <c r="O1242" i="1" s="1"/>
  <c r="D1243" i="1"/>
  <c r="F1243" i="1" s="1"/>
  <c r="L1243" i="1" l="1"/>
  <c r="O1243" i="1" s="1"/>
  <c r="P1171" i="1"/>
  <c r="X1171" i="1" s="1"/>
  <c r="B1171" i="1" s="1"/>
  <c r="C1172" i="1"/>
  <c r="AA1327" i="1"/>
  <c r="R1326" i="1"/>
  <c r="S1326" i="1" s="1"/>
  <c r="Y1326" i="1"/>
  <c r="A1328" i="1"/>
  <c r="Q1327" i="1"/>
  <c r="H1327" i="1"/>
  <c r="N1246" i="1"/>
  <c r="M1246" i="1"/>
  <c r="J1246" i="1"/>
  <c r="K1246" i="1" s="1"/>
  <c r="I1247" i="1"/>
  <c r="E1245" i="1"/>
  <c r="U1245" i="1"/>
  <c r="W1245" i="1" s="1"/>
  <c r="G1243" i="1"/>
  <c r="D1244" i="1"/>
  <c r="F1244" i="1" s="1"/>
  <c r="C1173" i="1" l="1"/>
  <c r="P1172" i="1"/>
  <c r="X1172" i="1" s="1"/>
  <c r="B1172" i="1" s="1"/>
  <c r="AA1328" i="1"/>
  <c r="R1327" i="1"/>
  <c r="S1327" i="1" s="1"/>
  <c r="Y1327" i="1"/>
  <c r="H1328" i="1"/>
  <c r="A1329" i="1"/>
  <c r="Q1328" i="1"/>
  <c r="D1245" i="1"/>
  <c r="F1245" i="1" s="1"/>
  <c r="N1247" i="1"/>
  <c r="M1247" i="1"/>
  <c r="J1247" i="1"/>
  <c r="K1247" i="1" s="1"/>
  <c r="I1248" i="1"/>
  <c r="E1246" i="1"/>
  <c r="U1246" i="1"/>
  <c r="W1246" i="1" s="1"/>
  <c r="G1244" i="1"/>
  <c r="L1244" i="1"/>
  <c r="O1244" i="1" s="1"/>
  <c r="L1245" i="1" l="1"/>
  <c r="O1245" i="1" s="1"/>
  <c r="G1245" i="1"/>
  <c r="C1174" i="1"/>
  <c r="P1173" i="1"/>
  <c r="X1173" i="1" s="1"/>
  <c r="B1173" i="1" s="1"/>
  <c r="Y1328" i="1"/>
  <c r="AA1329" i="1"/>
  <c r="R1328" i="1"/>
  <c r="S1328" i="1" s="1"/>
  <c r="H1329" i="1"/>
  <c r="A1330" i="1"/>
  <c r="Q1329" i="1"/>
  <c r="M1248" i="1"/>
  <c r="J1248" i="1"/>
  <c r="K1248" i="1" s="1"/>
  <c r="N1248" i="1"/>
  <c r="I1249" i="1"/>
  <c r="D1246" i="1"/>
  <c r="F1246" i="1" s="1"/>
  <c r="E1247" i="1"/>
  <c r="U1247" i="1"/>
  <c r="W1247" i="1" s="1"/>
  <c r="G1246" i="1" l="1"/>
  <c r="L1246" i="1"/>
  <c r="O1246" i="1" s="1"/>
  <c r="C1175" i="1"/>
  <c r="P1174" i="1"/>
  <c r="H1330" i="1"/>
  <c r="Q1330" i="1"/>
  <c r="A1331" i="1"/>
  <c r="AA1330" i="1"/>
  <c r="R1329" i="1"/>
  <c r="S1329" i="1" s="1"/>
  <c r="Y1329" i="1"/>
  <c r="D1247" i="1"/>
  <c r="F1247" i="1" s="1"/>
  <c r="E1248" i="1"/>
  <c r="U1248" i="1"/>
  <c r="W1248" i="1" s="1"/>
  <c r="J1249" i="1"/>
  <c r="K1249" i="1" s="1"/>
  <c r="N1249" i="1"/>
  <c r="M1249" i="1"/>
  <c r="I1250" i="1"/>
  <c r="G1247" i="1" l="1"/>
  <c r="L1247" i="1"/>
  <c r="O1247" i="1" s="1"/>
  <c r="X1174" i="1"/>
  <c r="B1174" i="1" s="1"/>
  <c r="C1176" i="1"/>
  <c r="P1175" i="1"/>
  <c r="X1175" i="1" s="1"/>
  <c r="B1175" i="1" s="1"/>
  <c r="A1332" i="1"/>
  <c r="Q1331" i="1"/>
  <c r="H1331" i="1"/>
  <c r="AA1331" i="1"/>
  <c r="R1330" i="1"/>
  <c r="S1330" i="1" s="1"/>
  <c r="Y1330" i="1"/>
  <c r="U1249" i="1"/>
  <c r="W1249" i="1" s="1"/>
  <c r="E1249" i="1"/>
  <c r="D1248" i="1"/>
  <c r="F1248" i="1" s="1"/>
  <c r="J1250" i="1"/>
  <c r="K1250" i="1" s="1"/>
  <c r="M1250" i="1"/>
  <c r="N1250" i="1"/>
  <c r="I1251" i="1"/>
  <c r="P1176" i="1" l="1"/>
  <c r="X1176" i="1" s="1"/>
  <c r="B1176" i="1" s="1"/>
  <c r="C1177" i="1"/>
  <c r="AA1332" i="1"/>
  <c r="R1331" i="1"/>
  <c r="S1331" i="1" s="1"/>
  <c r="Y1331" i="1"/>
  <c r="Q1332" i="1"/>
  <c r="H1332" i="1"/>
  <c r="A1333" i="1"/>
  <c r="L1248" i="1"/>
  <c r="O1248" i="1" s="1"/>
  <c r="D1249" i="1"/>
  <c r="F1249" i="1" s="1"/>
  <c r="E1250" i="1"/>
  <c r="U1250" i="1"/>
  <c r="W1250" i="1" s="1"/>
  <c r="G1248" i="1"/>
  <c r="I1252" i="1"/>
  <c r="J1251" i="1"/>
  <c r="K1251" i="1" s="1"/>
  <c r="N1251" i="1"/>
  <c r="M1251" i="1"/>
  <c r="C1178" i="1" l="1"/>
  <c r="P1177" i="1"/>
  <c r="X1177" i="1" s="1"/>
  <c r="B1177" i="1" s="1"/>
  <c r="H1333" i="1"/>
  <c r="A1334" i="1"/>
  <c r="Q1333" i="1"/>
  <c r="R1332" i="1"/>
  <c r="S1332" i="1" s="1"/>
  <c r="AA1333" i="1"/>
  <c r="Y1332" i="1"/>
  <c r="J1252" i="1"/>
  <c r="K1252" i="1" s="1"/>
  <c r="M1252" i="1"/>
  <c r="N1252" i="1"/>
  <c r="I1253" i="1"/>
  <c r="D1250" i="1"/>
  <c r="F1250" i="1" s="1"/>
  <c r="L1249" i="1"/>
  <c r="O1249" i="1" s="1"/>
  <c r="G1249" i="1"/>
  <c r="E1251" i="1"/>
  <c r="U1251" i="1"/>
  <c r="W1251" i="1" s="1"/>
  <c r="L1250" i="1" l="1"/>
  <c r="O1250" i="1" s="1"/>
  <c r="P1178" i="1"/>
  <c r="X1178" i="1" s="1"/>
  <c r="B1178" i="1" s="1"/>
  <c r="C1179" i="1"/>
  <c r="AA1334" i="1"/>
  <c r="Y1333" i="1"/>
  <c r="R1333" i="1"/>
  <c r="S1333" i="1" s="1"/>
  <c r="A1335" i="1"/>
  <c r="Q1334" i="1"/>
  <c r="H1334" i="1"/>
  <c r="G1250" i="1"/>
  <c r="N1253" i="1"/>
  <c r="M1253" i="1"/>
  <c r="J1253" i="1"/>
  <c r="K1253" i="1" s="1"/>
  <c r="I1254" i="1"/>
  <c r="D1251" i="1"/>
  <c r="F1251" i="1" s="1"/>
  <c r="E1252" i="1"/>
  <c r="U1252" i="1"/>
  <c r="W1252" i="1" s="1"/>
  <c r="L1251" i="1" l="1"/>
  <c r="O1251" i="1" s="1"/>
  <c r="C1180" i="1"/>
  <c r="P1179" i="1"/>
  <c r="X1179" i="1" s="1"/>
  <c r="B1179" i="1" s="1"/>
  <c r="G1251" i="1"/>
  <c r="AA1335" i="1"/>
  <c r="R1334" i="1"/>
  <c r="S1334" i="1" s="1"/>
  <c r="Y1334" i="1"/>
  <c r="A1336" i="1"/>
  <c r="Q1335" i="1"/>
  <c r="H1335" i="1"/>
  <c r="E1253" i="1"/>
  <c r="U1253" i="1"/>
  <c r="W1253" i="1" s="1"/>
  <c r="N1254" i="1"/>
  <c r="M1254" i="1"/>
  <c r="J1254" i="1"/>
  <c r="K1254" i="1" s="1"/>
  <c r="I1255" i="1"/>
  <c r="D1252" i="1"/>
  <c r="F1252" i="1" s="1"/>
  <c r="C1181" i="1" l="1"/>
  <c r="P1180" i="1"/>
  <c r="X1180" i="1" s="1"/>
  <c r="B1180" i="1" s="1"/>
  <c r="AA1336" i="1"/>
  <c r="R1335" i="1"/>
  <c r="S1335" i="1" s="1"/>
  <c r="Y1335" i="1"/>
  <c r="A1337" i="1"/>
  <c r="H1336" i="1"/>
  <c r="Q1336" i="1"/>
  <c r="L1252" i="1"/>
  <c r="O1252" i="1" s="1"/>
  <c r="E1254" i="1"/>
  <c r="U1254" i="1"/>
  <c r="W1254" i="1" s="1"/>
  <c r="N1255" i="1"/>
  <c r="M1255" i="1"/>
  <c r="J1255" i="1"/>
  <c r="K1255" i="1" s="1"/>
  <c r="I1256" i="1"/>
  <c r="G1252" i="1"/>
  <c r="D1253" i="1"/>
  <c r="F1253" i="1" s="1"/>
  <c r="G1253" i="1" l="1"/>
  <c r="L1253" i="1"/>
  <c r="O1253" i="1" s="1"/>
  <c r="C1182" i="1"/>
  <c r="P1181" i="1"/>
  <c r="X1181" i="1" s="1"/>
  <c r="B1181" i="1" s="1"/>
  <c r="AA1337" i="1"/>
  <c r="R1336" i="1"/>
  <c r="S1336" i="1" s="1"/>
  <c r="Y1336" i="1"/>
  <c r="H1337" i="1"/>
  <c r="A1338" i="1"/>
  <c r="Q1337" i="1"/>
  <c r="E1255" i="1"/>
  <c r="U1255" i="1"/>
  <c r="W1255" i="1" s="1"/>
  <c r="D1254" i="1"/>
  <c r="F1254" i="1" s="1"/>
  <c r="I1257" i="1"/>
  <c r="J1256" i="1"/>
  <c r="K1256" i="1" s="1"/>
  <c r="N1256" i="1"/>
  <c r="M1256" i="1"/>
  <c r="G1254" i="1" l="1"/>
  <c r="C1183" i="1"/>
  <c r="P1182" i="1"/>
  <c r="X1182" i="1" s="1"/>
  <c r="B1182" i="1" s="1"/>
  <c r="AA1338" i="1"/>
  <c r="Y1337" i="1"/>
  <c r="R1337" i="1"/>
  <c r="S1337" i="1" s="1"/>
  <c r="Q1338" i="1"/>
  <c r="H1338" i="1"/>
  <c r="A1339" i="1"/>
  <c r="J1257" i="1"/>
  <c r="K1257" i="1" s="1"/>
  <c r="M1257" i="1"/>
  <c r="N1257" i="1"/>
  <c r="I1258" i="1"/>
  <c r="L1254" i="1"/>
  <c r="O1254" i="1" s="1"/>
  <c r="E1256" i="1"/>
  <c r="U1256" i="1"/>
  <c r="W1256" i="1" s="1"/>
  <c r="D1255" i="1"/>
  <c r="F1255" i="1" s="1"/>
  <c r="L1255" i="1"/>
  <c r="O1255" i="1" s="1"/>
  <c r="C1184" i="1" l="1"/>
  <c r="P1183" i="1"/>
  <c r="X1183" i="1" s="1"/>
  <c r="B1183" i="1" s="1"/>
  <c r="Q1339" i="1"/>
  <c r="H1339" i="1"/>
  <c r="A1340" i="1"/>
  <c r="AA1339" i="1"/>
  <c r="R1338" i="1"/>
  <c r="D1256" i="1"/>
  <c r="F1256" i="1" s="1"/>
  <c r="M1258" i="1"/>
  <c r="J1258" i="1"/>
  <c r="K1258" i="1" s="1"/>
  <c r="N1258" i="1"/>
  <c r="I1259" i="1"/>
  <c r="G1255" i="1"/>
  <c r="U1257" i="1"/>
  <c r="W1257" i="1" s="1"/>
  <c r="E1257" i="1"/>
  <c r="C1185" i="1" l="1"/>
  <c r="P1184" i="1"/>
  <c r="X1184" i="1" s="1"/>
  <c r="B1184" i="1" s="1"/>
  <c r="Q1340" i="1"/>
  <c r="A1341" i="1"/>
  <c r="H1340" i="1"/>
  <c r="L1256" i="1"/>
  <c r="O1256" i="1" s="1"/>
  <c r="G1256" i="1"/>
  <c r="Y1339" i="1"/>
  <c r="R1339" i="1"/>
  <c r="S1339" i="1" s="1"/>
  <c r="AA1340" i="1"/>
  <c r="J1259" i="1"/>
  <c r="K1259" i="1" s="1"/>
  <c r="N1259" i="1"/>
  <c r="M1259" i="1"/>
  <c r="I1260" i="1"/>
  <c r="E1258" i="1"/>
  <c r="U1258" i="1"/>
  <c r="W1258" i="1" s="1"/>
  <c r="D1257" i="1"/>
  <c r="F1257" i="1" s="1"/>
  <c r="G1257" i="1" l="1"/>
  <c r="L1257" i="1"/>
  <c r="O1257" i="1" s="1"/>
  <c r="P1185" i="1"/>
  <c r="H1341" i="1"/>
  <c r="A1342" i="1"/>
  <c r="Q1341" i="1"/>
  <c r="R1340" i="1"/>
  <c r="S1340" i="1" s="1"/>
  <c r="Y1340" i="1"/>
  <c r="AA1341" i="1"/>
  <c r="D1258" i="1"/>
  <c r="F1258" i="1" s="1"/>
  <c r="N1260" i="1"/>
  <c r="M1260" i="1"/>
  <c r="J1260" i="1"/>
  <c r="K1260" i="1" s="1"/>
  <c r="I1261" i="1"/>
  <c r="E1259" i="1"/>
  <c r="U1259" i="1"/>
  <c r="W1259" i="1" s="1"/>
  <c r="G1258" i="1" l="1"/>
  <c r="L1258" i="1"/>
  <c r="O1258" i="1" s="1"/>
  <c r="S1185" i="1"/>
  <c r="X1185" i="1"/>
  <c r="AA1342" i="1"/>
  <c r="R1341" i="1"/>
  <c r="S1341" i="1" s="1"/>
  <c r="Y1341" i="1"/>
  <c r="A1343" i="1"/>
  <c r="Q1342" i="1"/>
  <c r="H1342" i="1"/>
  <c r="U1260" i="1"/>
  <c r="W1260" i="1" s="1"/>
  <c r="E1260" i="1"/>
  <c r="D1259" i="1"/>
  <c r="F1259" i="1" s="1"/>
  <c r="N1261" i="1"/>
  <c r="M1261" i="1"/>
  <c r="J1261" i="1"/>
  <c r="K1261" i="1" s="1"/>
  <c r="I1262" i="1"/>
  <c r="B1185" i="1" l="1"/>
  <c r="L1259" i="1"/>
  <c r="O1259" i="1" s="1"/>
  <c r="Y1185" i="1"/>
  <c r="C1186" i="1"/>
  <c r="AA1343" i="1"/>
  <c r="R1342" i="1"/>
  <c r="S1342" i="1" s="1"/>
  <c r="Y1342" i="1"/>
  <c r="A1344" i="1"/>
  <c r="Q1343" i="1"/>
  <c r="H1343" i="1"/>
  <c r="U1261" i="1"/>
  <c r="W1261" i="1" s="1"/>
  <c r="E1261" i="1"/>
  <c r="G1259" i="1"/>
  <c r="N1262" i="1"/>
  <c r="M1262" i="1"/>
  <c r="J1262" i="1"/>
  <c r="K1262" i="1" s="1"/>
  <c r="I1263" i="1"/>
  <c r="D1260" i="1"/>
  <c r="F1260" i="1" s="1"/>
  <c r="C1187" i="1" l="1"/>
  <c r="P1186" i="1"/>
  <c r="X1186" i="1" s="1"/>
  <c r="B1186" i="1" s="1"/>
  <c r="A1345" i="1"/>
  <c r="Q1344" i="1"/>
  <c r="H1344" i="1"/>
  <c r="Y1343" i="1"/>
  <c r="AA1344" i="1"/>
  <c r="R1343" i="1"/>
  <c r="S1343" i="1" s="1"/>
  <c r="E1262" i="1"/>
  <c r="U1262" i="1"/>
  <c r="W1262" i="1" s="1"/>
  <c r="L1260" i="1"/>
  <c r="O1260" i="1" s="1"/>
  <c r="D1261" i="1"/>
  <c r="F1261" i="1" s="1"/>
  <c r="N1263" i="1"/>
  <c r="M1263" i="1"/>
  <c r="J1263" i="1"/>
  <c r="K1263" i="1" s="1"/>
  <c r="I1264" i="1"/>
  <c r="G1260" i="1"/>
  <c r="G1261" i="1" l="1"/>
  <c r="L1261" i="1"/>
  <c r="O1261" i="1" s="1"/>
  <c r="C1188" i="1"/>
  <c r="P1187" i="1"/>
  <c r="X1187" i="1" s="1"/>
  <c r="B1187" i="1" s="1"/>
  <c r="AA1345" i="1"/>
  <c r="R1344" i="1"/>
  <c r="S1344" i="1" s="1"/>
  <c r="Y1344" i="1"/>
  <c r="Q1345" i="1"/>
  <c r="H1345" i="1"/>
  <c r="A1346" i="1"/>
  <c r="M1264" i="1"/>
  <c r="J1264" i="1"/>
  <c r="K1264" i="1" s="1"/>
  <c r="N1264" i="1"/>
  <c r="I1265" i="1"/>
  <c r="U1263" i="1"/>
  <c r="W1263" i="1" s="1"/>
  <c r="E1263" i="1"/>
  <c r="D1262" i="1"/>
  <c r="F1262" i="1" s="1"/>
  <c r="G1262" i="1" l="1"/>
  <c r="P1188" i="1"/>
  <c r="X1188" i="1" s="1"/>
  <c r="B1188" i="1" s="1"/>
  <c r="C1189" i="1"/>
  <c r="A1347" i="1"/>
  <c r="Q1346" i="1"/>
  <c r="H1346" i="1"/>
  <c r="Y1345" i="1"/>
  <c r="AA1346" i="1"/>
  <c r="R1345" i="1"/>
  <c r="S1345" i="1" s="1"/>
  <c r="L1262" i="1"/>
  <c r="O1262" i="1" s="1"/>
  <c r="J1265" i="1"/>
  <c r="K1265" i="1" s="1"/>
  <c r="N1265" i="1"/>
  <c r="M1265" i="1"/>
  <c r="I1266" i="1"/>
  <c r="D1263" i="1"/>
  <c r="F1263" i="1" s="1"/>
  <c r="U1264" i="1"/>
  <c r="W1264" i="1" s="1"/>
  <c r="E1264" i="1"/>
  <c r="L1263" i="1" l="1"/>
  <c r="O1263" i="1" s="1"/>
  <c r="C1190" i="1"/>
  <c r="P1189" i="1"/>
  <c r="X1189" i="1" s="1"/>
  <c r="B1189" i="1" s="1"/>
  <c r="G1263" i="1"/>
  <c r="AA1347" i="1"/>
  <c r="R1346" i="1"/>
  <c r="S1346" i="1" s="1"/>
  <c r="Y1346" i="1"/>
  <c r="A1348" i="1"/>
  <c r="H1347" i="1"/>
  <c r="Q1347" i="1"/>
  <c r="E1265" i="1"/>
  <c r="U1265" i="1"/>
  <c r="W1265" i="1" s="1"/>
  <c r="J1266" i="1"/>
  <c r="K1266" i="1" s="1"/>
  <c r="I1267" i="1"/>
  <c r="D1264" i="1"/>
  <c r="F1264" i="1" s="1"/>
  <c r="G1264" i="1" l="1"/>
  <c r="C1191" i="1"/>
  <c r="P1190" i="1"/>
  <c r="X1190" i="1" s="1"/>
  <c r="B1190" i="1" s="1"/>
  <c r="AA1348" i="1"/>
  <c r="R1347" i="1"/>
  <c r="S1347" i="1" s="1"/>
  <c r="Y1347" i="1"/>
  <c r="A1349" i="1"/>
  <c r="H1348" i="1"/>
  <c r="Q1348" i="1"/>
  <c r="J1267" i="1"/>
  <c r="K1267" i="1" s="1"/>
  <c r="I1268" i="1"/>
  <c r="U1266" i="1"/>
  <c r="W1266" i="1" s="1"/>
  <c r="E1266" i="1"/>
  <c r="L1264" i="1"/>
  <c r="O1264" i="1" s="1"/>
  <c r="D1265" i="1"/>
  <c r="F1265" i="1" s="1"/>
  <c r="G1265" i="1" l="1"/>
  <c r="L1265" i="1"/>
  <c r="O1265" i="1" s="1"/>
  <c r="C1192" i="1"/>
  <c r="P1191" i="1"/>
  <c r="X1191" i="1" s="1"/>
  <c r="B1191" i="1" s="1"/>
  <c r="Y1348" i="1"/>
  <c r="R1348" i="1"/>
  <c r="S1348" i="1" s="1"/>
  <c r="AA1349" i="1"/>
  <c r="H1349" i="1"/>
  <c r="A1350" i="1"/>
  <c r="Q1349" i="1"/>
  <c r="D1266" i="1"/>
  <c r="F1266" i="1" s="1"/>
  <c r="I1269" i="1"/>
  <c r="J1268" i="1"/>
  <c r="K1268" i="1" s="1"/>
  <c r="E1267" i="1"/>
  <c r="U1267" i="1"/>
  <c r="W1267" i="1" s="1"/>
  <c r="M1266" i="1" l="1"/>
  <c r="M1267" i="1" s="1"/>
  <c r="M1268" i="1" s="1"/>
  <c r="M1269" i="1" s="1"/>
  <c r="C1193" i="1"/>
  <c r="P1192" i="1"/>
  <c r="X1192" i="1" s="1"/>
  <c r="B1192" i="1" s="1"/>
  <c r="Y1349" i="1"/>
  <c r="AA1350" i="1"/>
  <c r="R1349" i="1"/>
  <c r="S1349" i="1" s="1"/>
  <c r="H1350" i="1"/>
  <c r="A1351" i="1"/>
  <c r="Q1350" i="1"/>
  <c r="J1269" i="1"/>
  <c r="K1269" i="1" s="1"/>
  <c r="I1270" i="1"/>
  <c r="L1266" i="1"/>
  <c r="G1266" i="1"/>
  <c r="D1267" i="1"/>
  <c r="F1267" i="1" s="1"/>
  <c r="E1268" i="1"/>
  <c r="U1268" i="1"/>
  <c r="W1268" i="1" s="1"/>
  <c r="N1266" i="1" l="1"/>
  <c r="N1267" i="1" s="1"/>
  <c r="N1268" i="1" s="1"/>
  <c r="N1269" i="1" s="1"/>
  <c r="N1270" i="1" s="1"/>
  <c r="C1194" i="1"/>
  <c r="P1193" i="1"/>
  <c r="X1193" i="1" s="1"/>
  <c r="B1193" i="1" s="1"/>
  <c r="G1267" i="1"/>
  <c r="AA1351" i="1"/>
  <c r="Y1350" i="1"/>
  <c r="R1350" i="1"/>
  <c r="S1350" i="1" s="1"/>
  <c r="A1352" i="1"/>
  <c r="Q1351" i="1"/>
  <c r="H1351" i="1"/>
  <c r="M1270" i="1"/>
  <c r="J1270" i="1"/>
  <c r="K1270" i="1" s="1"/>
  <c r="I1271" i="1"/>
  <c r="D1268" i="1"/>
  <c r="F1268" i="1" s="1"/>
  <c r="E1269" i="1"/>
  <c r="U1269" i="1"/>
  <c r="W1269" i="1" s="1"/>
  <c r="L1267" i="1"/>
  <c r="O1266" i="1" l="1"/>
  <c r="O1267" i="1"/>
  <c r="C1195" i="1"/>
  <c r="P1194" i="1"/>
  <c r="X1194" i="1" s="1"/>
  <c r="B1194" i="1" s="1"/>
  <c r="A1353" i="1"/>
  <c r="Q1352" i="1"/>
  <c r="H1352" i="1"/>
  <c r="Y1351" i="1"/>
  <c r="AA1352" i="1"/>
  <c r="R1351" i="1"/>
  <c r="S1351" i="1" s="1"/>
  <c r="G1268" i="1"/>
  <c r="D1269" i="1"/>
  <c r="F1269" i="1" s="1"/>
  <c r="L1268" i="1"/>
  <c r="O1268" i="1" s="1"/>
  <c r="N1271" i="1"/>
  <c r="J1271" i="1"/>
  <c r="K1271" i="1" s="1"/>
  <c r="M1271" i="1"/>
  <c r="I1272" i="1"/>
  <c r="E1270" i="1"/>
  <c r="U1270" i="1"/>
  <c r="W1270" i="1" s="1"/>
  <c r="L1269" i="1" l="1"/>
  <c r="O1269" i="1" s="1"/>
  <c r="G1269" i="1"/>
  <c r="P1195" i="1"/>
  <c r="X1195" i="1" s="1"/>
  <c r="B1195" i="1" s="1"/>
  <c r="C1196" i="1"/>
  <c r="AA1353" i="1"/>
  <c r="Y1352" i="1"/>
  <c r="R1352" i="1"/>
  <c r="S1352" i="1" s="1"/>
  <c r="Q1353" i="1"/>
  <c r="H1353" i="1"/>
  <c r="A1354" i="1"/>
  <c r="D1270" i="1"/>
  <c r="F1270" i="1" s="1"/>
  <c r="M1272" i="1"/>
  <c r="J1272" i="1"/>
  <c r="K1272" i="1" s="1"/>
  <c r="N1272" i="1"/>
  <c r="I1273" i="1"/>
  <c r="E1271" i="1"/>
  <c r="U1271" i="1"/>
  <c r="W1271" i="1" s="1"/>
  <c r="L1270" i="1" l="1"/>
  <c r="O1270" i="1" s="1"/>
  <c r="G1270" i="1"/>
  <c r="C1197" i="1"/>
  <c r="P1196" i="1"/>
  <c r="X1196" i="1" s="1"/>
  <c r="B1196" i="1" s="1"/>
  <c r="A1355" i="1"/>
  <c r="Q1354" i="1"/>
  <c r="H1354" i="1"/>
  <c r="Y1353" i="1"/>
  <c r="R1353" i="1"/>
  <c r="S1353" i="1" s="1"/>
  <c r="AA1354" i="1"/>
  <c r="M1273" i="1"/>
  <c r="J1273" i="1"/>
  <c r="K1273" i="1" s="1"/>
  <c r="N1273" i="1"/>
  <c r="I1274" i="1"/>
  <c r="D1271" i="1"/>
  <c r="F1271" i="1" s="1"/>
  <c r="U1272" i="1"/>
  <c r="W1272" i="1" s="1"/>
  <c r="E1272" i="1"/>
  <c r="C1198" i="1" l="1"/>
  <c r="P1197" i="1"/>
  <c r="X1197" i="1" s="1"/>
  <c r="B1197" i="1" s="1"/>
  <c r="G1271" i="1"/>
  <c r="AA1355" i="1"/>
  <c r="R1354" i="1"/>
  <c r="S1354" i="1" s="1"/>
  <c r="Y1354" i="1"/>
  <c r="A1356" i="1"/>
  <c r="Q1355" i="1"/>
  <c r="H1355" i="1"/>
  <c r="J1274" i="1"/>
  <c r="K1274" i="1" s="1"/>
  <c r="N1274" i="1"/>
  <c r="M1274" i="1"/>
  <c r="I1275" i="1"/>
  <c r="E1273" i="1"/>
  <c r="U1273" i="1"/>
  <c r="W1273" i="1" s="1"/>
  <c r="D1272" i="1"/>
  <c r="F1272" i="1" s="1"/>
  <c r="L1271" i="1"/>
  <c r="O1271" i="1" s="1"/>
  <c r="P1198" i="1" l="1"/>
  <c r="X1198" i="1" s="1"/>
  <c r="B1198" i="1" s="1"/>
  <c r="C1199" i="1"/>
  <c r="L1272" i="1"/>
  <c r="O1272" i="1" s="1"/>
  <c r="AA1356" i="1"/>
  <c r="R1355" i="1"/>
  <c r="S1355" i="1" s="1"/>
  <c r="Y1355" i="1"/>
  <c r="H1356" i="1"/>
  <c r="A1357" i="1"/>
  <c r="Q1356" i="1"/>
  <c r="G1272" i="1"/>
  <c r="D1273" i="1"/>
  <c r="F1273" i="1" s="1"/>
  <c r="J1275" i="1"/>
  <c r="K1275" i="1" s="1"/>
  <c r="M1275" i="1"/>
  <c r="N1275" i="1"/>
  <c r="I1276" i="1"/>
  <c r="E1274" i="1"/>
  <c r="U1274" i="1"/>
  <c r="W1274" i="1" s="1"/>
  <c r="L1273" i="1" l="1"/>
  <c r="O1273" i="1" s="1"/>
  <c r="G1273" i="1"/>
  <c r="C1200" i="1"/>
  <c r="P1199" i="1"/>
  <c r="X1199" i="1" s="1"/>
  <c r="B1199" i="1" s="1"/>
  <c r="H1357" i="1"/>
  <c r="A1358" i="1"/>
  <c r="Q1357" i="1"/>
  <c r="AA1357" i="1"/>
  <c r="Y1356" i="1"/>
  <c r="R1356" i="1"/>
  <c r="S1356" i="1" s="1"/>
  <c r="U1275" i="1"/>
  <c r="W1275" i="1" s="1"/>
  <c r="E1275" i="1"/>
  <c r="N1276" i="1"/>
  <c r="J1276" i="1"/>
  <c r="K1276" i="1" s="1"/>
  <c r="M1276" i="1"/>
  <c r="I1277" i="1"/>
  <c r="D1274" i="1"/>
  <c r="F1274" i="1" s="1"/>
  <c r="L1274" i="1" l="1"/>
  <c r="O1274" i="1" s="1"/>
  <c r="C1201" i="1"/>
  <c r="P1200" i="1"/>
  <c r="X1200" i="1" s="1"/>
  <c r="B1200" i="1" s="1"/>
  <c r="AA1358" i="1"/>
  <c r="R1357" i="1"/>
  <c r="S1357" i="1" s="1"/>
  <c r="Y1357" i="1"/>
  <c r="A1359" i="1"/>
  <c r="H1358" i="1"/>
  <c r="Q1358" i="1"/>
  <c r="E1276" i="1"/>
  <c r="U1276" i="1"/>
  <c r="W1276" i="1" s="1"/>
  <c r="M1277" i="1"/>
  <c r="N1277" i="1"/>
  <c r="J1277" i="1"/>
  <c r="K1277" i="1" s="1"/>
  <c r="I1278" i="1"/>
  <c r="D1275" i="1"/>
  <c r="F1275" i="1" s="1"/>
  <c r="G1274" i="1"/>
  <c r="L1275" i="1" l="1"/>
  <c r="O1275" i="1" s="1"/>
  <c r="C1202" i="1"/>
  <c r="P1201" i="1"/>
  <c r="X1201" i="1" s="1"/>
  <c r="B1201" i="1" s="1"/>
  <c r="R1358" i="1"/>
  <c r="S1358" i="1" s="1"/>
  <c r="AA1359" i="1"/>
  <c r="Y1358" i="1"/>
  <c r="A1360" i="1"/>
  <c r="Q1359" i="1"/>
  <c r="H1359" i="1"/>
  <c r="M1278" i="1"/>
  <c r="J1278" i="1"/>
  <c r="K1278" i="1" s="1"/>
  <c r="N1278" i="1"/>
  <c r="I1279" i="1"/>
  <c r="U1277" i="1"/>
  <c r="W1277" i="1" s="1"/>
  <c r="E1277" i="1"/>
  <c r="G1275" i="1"/>
  <c r="D1276" i="1"/>
  <c r="F1276" i="1" s="1"/>
  <c r="C1203" i="1" l="1"/>
  <c r="P1202" i="1"/>
  <c r="X1202" i="1" s="1"/>
  <c r="B1202" i="1" s="1"/>
  <c r="AA1360" i="1"/>
  <c r="R1359" i="1"/>
  <c r="S1359" i="1" s="1"/>
  <c r="Y1359" i="1"/>
  <c r="A1361" i="1"/>
  <c r="Q1360" i="1"/>
  <c r="H1360" i="1"/>
  <c r="M1279" i="1"/>
  <c r="J1279" i="1"/>
  <c r="K1279" i="1" s="1"/>
  <c r="N1279" i="1"/>
  <c r="I1280" i="1"/>
  <c r="D1277" i="1"/>
  <c r="F1277" i="1" s="1"/>
  <c r="L1276" i="1"/>
  <c r="O1276" i="1" s="1"/>
  <c r="E1278" i="1"/>
  <c r="U1278" i="1"/>
  <c r="W1278" i="1" s="1"/>
  <c r="G1276" i="1"/>
  <c r="L1277" i="1" l="1"/>
  <c r="O1277" i="1" s="1"/>
  <c r="G1277" i="1"/>
  <c r="C1204" i="1"/>
  <c r="P1203" i="1"/>
  <c r="X1203" i="1" s="1"/>
  <c r="B1203" i="1" s="1"/>
  <c r="AA1361" i="1"/>
  <c r="R1360" i="1"/>
  <c r="S1360" i="1" s="1"/>
  <c r="Y1360" i="1"/>
  <c r="A1362" i="1"/>
  <c r="Q1361" i="1"/>
  <c r="H1361" i="1"/>
  <c r="M1280" i="1"/>
  <c r="J1280" i="1"/>
  <c r="K1280" i="1" s="1"/>
  <c r="N1280" i="1"/>
  <c r="I1281" i="1"/>
  <c r="E1279" i="1"/>
  <c r="U1279" i="1"/>
  <c r="W1279" i="1" s="1"/>
  <c r="D1278" i="1"/>
  <c r="F1278" i="1" s="1"/>
  <c r="P1204" i="1" l="1"/>
  <c r="X1204" i="1" s="1"/>
  <c r="B1204" i="1" s="1"/>
  <c r="C1205" i="1"/>
  <c r="Y1361" i="1"/>
  <c r="AA1362" i="1"/>
  <c r="R1361" i="1"/>
  <c r="S1361" i="1" s="1"/>
  <c r="H1362" i="1"/>
  <c r="A1363" i="1"/>
  <c r="Q1362" i="1"/>
  <c r="E1280" i="1"/>
  <c r="U1280" i="1"/>
  <c r="W1280" i="1" s="1"/>
  <c r="G1278" i="1"/>
  <c r="D1279" i="1"/>
  <c r="F1279" i="1" s="1"/>
  <c r="J1281" i="1"/>
  <c r="K1281" i="1" s="1"/>
  <c r="N1281" i="1"/>
  <c r="M1281" i="1"/>
  <c r="I1282" i="1"/>
  <c r="L1278" i="1"/>
  <c r="O1278" i="1" s="1"/>
  <c r="L1279" i="1" l="1"/>
  <c r="O1279" i="1" s="1"/>
  <c r="G1279" i="1"/>
  <c r="P1205" i="1"/>
  <c r="X1205" i="1" s="1"/>
  <c r="B1205" i="1" s="1"/>
  <c r="C1206" i="1"/>
  <c r="R1362" i="1"/>
  <c r="S1362" i="1" s="1"/>
  <c r="Y1362" i="1"/>
  <c r="AA1363" i="1"/>
  <c r="Q1363" i="1"/>
  <c r="A1364" i="1"/>
  <c r="H1363" i="1"/>
  <c r="U1281" i="1"/>
  <c r="W1281" i="1" s="1"/>
  <c r="E1281" i="1"/>
  <c r="N1282" i="1"/>
  <c r="J1282" i="1"/>
  <c r="K1282" i="1" s="1"/>
  <c r="M1282" i="1"/>
  <c r="I1283" i="1"/>
  <c r="D1280" i="1"/>
  <c r="F1280" i="1" s="1"/>
  <c r="C1207" i="1" l="1"/>
  <c r="P1206" i="1"/>
  <c r="X1206" i="1" s="1"/>
  <c r="B1206" i="1" s="1"/>
  <c r="G1280" i="1"/>
  <c r="A1365" i="1"/>
  <c r="Q1364" i="1"/>
  <c r="H1364" i="1"/>
  <c r="AA1364" i="1"/>
  <c r="R1363" i="1"/>
  <c r="S1363" i="1" s="1"/>
  <c r="Y1363" i="1"/>
  <c r="E1282" i="1"/>
  <c r="U1282" i="1"/>
  <c r="W1282" i="1" s="1"/>
  <c r="J1283" i="1"/>
  <c r="K1283" i="1" s="1"/>
  <c r="N1283" i="1"/>
  <c r="I1284" i="1"/>
  <c r="M1283" i="1"/>
  <c r="D1281" i="1"/>
  <c r="F1281" i="1" s="1"/>
  <c r="L1280" i="1"/>
  <c r="O1280" i="1" s="1"/>
  <c r="C1208" i="1" l="1"/>
  <c r="P1207" i="1"/>
  <c r="X1207" i="1" s="1"/>
  <c r="B1207" i="1" s="1"/>
  <c r="Y1364" i="1"/>
  <c r="AA1365" i="1"/>
  <c r="R1364" i="1"/>
  <c r="S1364" i="1" s="1"/>
  <c r="H1365" i="1"/>
  <c r="A1366" i="1"/>
  <c r="Q1365" i="1"/>
  <c r="I1285" i="1"/>
  <c r="N1284" i="1"/>
  <c r="M1284" i="1"/>
  <c r="J1284" i="1"/>
  <c r="K1284" i="1" s="1"/>
  <c r="G1281" i="1"/>
  <c r="E1283" i="1"/>
  <c r="U1283" i="1"/>
  <c r="W1283" i="1" s="1"/>
  <c r="L1281" i="1"/>
  <c r="O1281" i="1" s="1"/>
  <c r="D1282" i="1"/>
  <c r="F1282" i="1" s="1"/>
  <c r="G1282" i="1" l="1"/>
  <c r="L1282" i="1"/>
  <c r="O1282" i="1" s="1"/>
  <c r="C1209" i="1"/>
  <c r="P1208" i="1"/>
  <c r="X1208" i="1" s="1"/>
  <c r="B1208" i="1" s="1"/>
  <c r="Y1365" i="1"/>
  <c r="AA1366" i="1"/>
  <c r="R1365" i="1"/>
  <c r="S1365" i="1" s="1"/>
  <c r="A1367" i="1"/>
  <c r="Q1366" i="1"/>
  <c r="H1366" i="1"/>
  <c r="D1283" i="1"/>
  <c r="F1283" i="1" s="1"/>
  <c r="E1284" i="1"/>
  <c r="U1284" i="1"/>
  <c r="W1284" i="1" s="1"/>
  <c r="N1285" i="1"/>
  <c r="J1285" i="1"/>
  <c r="K1285" i="1" s="1"/>
  <c r="M1285" i="1"/>
  <c r="I1286" i="1"/>
  <c r="C1210" i="1" l="1"/>
  <c r="P1209" i="1"/>
  <c r="X1209" i="1" s="1"/>
  <c r="B1209" i="1" s="1"/>
  <c r="Q1367" i="1"/>
  <c r="H1367" i="1"/>
  <c r="A1368" i="1"/>
  <c r="L1283" i="1"/>
  <c r="O1283" i="1" s="1"/>
  <c r="AA1367" i="1"/>
  <c r="R1366" i="1"/>
  <c r="S1366" i="1" s="1"/>
  <c r="Y1366" i="1"/>
  <c r="G1283" i="1"/>
  <c r="E1285" i="1"/>
  <c r="U1285" i="1"/>
  <c r="W1285" i="1" s="1"/>
  <c r="D1284" i="1"/>
  <c r="F1284" i="1" s="1"/>
  <c r="N1286" i="1"/>
  <c r="M1286" i="1"/>
  <c r="J1286" i="1"/>
  <c r="K1286" i="1" s="1"/>
  <c r="I1287" i="1"/>
  <c r="G1284" i="1" l="1"/>
  <c r="P1210" i="1"/>
  <c r="X1210" i="1" s="1"/>
  <c r="B1210" i="1" s="1"/>
  <c r="C1211" i="1"/>
  <c r="A1369" i="1"/>
  <c r="Q1368" i="1"/>
  <c r="H1368" i="1"/>
  <c r="AA1368" i="1"/>
  <c r="R1367" i="1"/>
  <c r="U1286" i="1"/>
  <c r="W1286" i="1" s="1"/>
  <c r="E1286" i="1"/>
  <c r="L1284" i="1"/>
  <c r="O1284" i="1" s="1"/>
  <c r="N1287" i="1"/>
  <c r="M1287" i="1"/>
  <c r="J1287" i="1"/>
  <c r="K1287" i="1" s="1"/>
  <c r="I1288" i="1"/>
  <c r="D1285" i="1"/>
  <c r="F1285" i="1" s="1"/>
  <c r="C1212" i="1" l="1"/>
  <c r="P1211" i="1"/>
  <c r="X1211" i="1" s="1"/>
  <c r="B1211" i="1" s="1"/>
  <c r="Y1368" i="1"/>
  <c r="AA1369" i="1"/>
  <c r="R1368" i="1"/>
  <c r="S1368" i="1" s="1"/>
  <c r="Q1369" i="1"/>
  <c r="H1369" i="1"/>
  <c r="A1370" i="1"/>
  <c r="M1288" i="1"/>
  <c r="N1288" i="1"/>
  <c r="J1288" i="1"/>
  <c r="K1288" i="1" s="1"/>
  <c r="I1289" i="1"/>
  <c r="E1287" i="1"/>
  <c r="U1287" i="1"/>
  <c r="W1287" i="1" s="1"/>
  <c r="G1285" i="1"/>
  <c r="D1286" i="1"/>
  <c r="F1286" i="1" s="1"/>
  <c r="L1285" i="1"/>
  <c r="O1285" i="1" s="1"/>
  <c r="P1212" i="1" l="1"/>
  <c r="X1212" i="1" s="1"/>
  <c r="B1212" i="1" s="1"/>
  <c r="C1213" i="1"/>
  <c r="Q1370" i="1"/>
  <c r="H1370" i="1"/>
  <c r="A1371" i="1"/>
  <c r="AA1370" i="1"/>
  <c r="R1369" i="1"/>
  <c r="S1369" i="1" s="1"/>
  <c r="Y1369" i="1"/>
  <c r="G1286" i="1"/>
  <c r="L1286" i="1"/>
  <c r="O1286" i="1" s="1"/>
  <c r="M1289" i="1"/>
  <c r="J1289" i="1"/>
  <c r="K1289" i="1" s="1"/>
  <c r="N1289" i="1"/>
  <c r="I1290" i="1"/>
  <c r="D1287" i="1"/>
  <c r="F1287" i="1" s="1"/>
  <c r="U1288" i="1"/>
  <c r="W1288" i="1" s="1"/>
  <c r="E1288" i="1"/>
  <c r="G1287" i="1" l="1"/>
  <c r="C1214" i="1"/>
  <c r="P1213" i="1"/>
  <c r="X1213" i="1" s="1"/>
  <c r="B1213" i="1" s="1"/>
  <c r="H1371" i="1"/>
  <c r="A1372" i="1"/>
  <c r="Q1371" i="1"/>
  <c r="R1370" i="1"/>
  <c r="S1370" i="1" s="1"/>
  <c r="AA1371" i="1"/>
  <c r="Y1370" i="1"/>
  <c r="I1291" i="1"/>
  <c r="N1290" i="1"/>
  <c r="J1290" i="1"/>
  <c r="K1290" i="1" s="1"/>
  <c r="M1290" i="1"/>
  <c r="D1288" i="1"/>
  <c r="F1288" i="1" s="1"/>
  <c r="E1289" i="1"/>
  <c r="U1289" i="1"/>
  <c r="W1289" i="1" s="1"/>
  <c r="L1287" i="1"/>
  <c r="O1287" i="1" s="1"/>
  <c r="C1215" i="1" l="1"/>
  <c r="P1214" i="1"/>
  <c r="X1214" i="1" s="1"/>
  <c r="B1214" i="1" s="1"/>
  <c r="A1373" i="1"/>
  <c r="Q1372" i="1"/>
  <c r="H1372" i="1"/>
  <c r="AA1372" i="1"/>
  <c r="R1371" i="1"/>
  <c r="S1371" i="1" s="1"/>
  <c r="Y1371" i="1"/>
  <c r="G1288" i="1"/>
  <c r="D1289" i="1"/>
  <c r="F1289" i="1" s="1"/>
  <c r="L1288" i="1"/>
  <c r="O1288" i="1" s="1"/>
  <c r="E1290" i="1"/>
  <c r="U1290" i="1"/>
  <c r="W1290" i="1" s="1"/>
  <c r="N1291" i="1"/>
  <c r="M1291" i="1"/>
  <c r="J1291" i="1"/>
  <c r="K1291" i="1" s="1"/>
  <c r="I1292" i="1"/>
  <c r="G1289" i="1" l="1"/>
  <c r="L1289" i="1"/>
  <c r="O1289" i="1" s="1"/>
  <c r="C1216" i="1"/>
  <c r="P1215" i="1"/>
  <c r="X1215" i="1" s="1"/>
  <c r="B1215" i="1" s="1"/>
  <c r="R1372" i="1"/>
  <c r="S1372" i="1" s="1"/>
  <c r="Y1372" i="1"/>
  <c r="AA1373" i="1"/>
  <c r="Q1373" i="1"/>
  <c r="H1373" i="1"/>
  <c r="A1374" i="1"/>
  <c r="D1290" i="1"/>
  <c r="F1290" i="1" s="1"/>
  <c r="N1292" i="1"/>
  <c r="J1292" i="1"/>
  <c r="K1292" i="1" s="1"/>
  <c r="M1292" i="1"/>
  <c r="I1293" i="1"/>
  <c r="E1291" i="1"/>
  <c r="U1291" i="1"/>
  <c r="W1291" i="1" s="1"/>
  <c r="G1290" i="1" l="1"/>
  <c r="P1216" i="1"/>
  <c r="A1375" i="1"/>
  <c r="Q1374" i="1"/>
  <c r="H1374" i="1"/>
  <c r="R1373" i="1"/>
  <c r="S1373" i="1" s="1"/>
  <c r="Y1373" i="1"/>
  <c r="AA1374" i="1"/>
  <c r="U1292" i="1"/>
  <c r="W1292" i="1" s="1"/>
  <c r="E1292" i="1"/>
  <c r="D1291" i="1"/>
  <c r="F1291" i="1" s="1"/>
  <c r="N1293" i="1"/>
  <c r="J1293" i="1"/>
  <c r="K1293" i="1" s="1"/>
  <c r="M1293" i="1"/>
  <c r="I1294" i="1"/>
  <c r="L1290" i="1"/>
  <c r="O1290" i="1" s="1"/>
  <c r="G1291" i="1" l="1"/>
  <c r="L1291" i="1"/>
  <c r="O1291" i="1" s="1"/>
  <c r="X1216" i="1"/>
  <c r="S1216" i="1"/>
  <c r="AA1375" i="1"/>
  <c r="R1374" i="1"/>
  <c r="S1374" i="1" s="1"/>
  <c r="Y1374" i="1"/>
  <c r="A1376" i="1"/>
  <c r="Q1375" i="1"/>
  <c r="H1375" i="1"/>
  <c r="E1293" i="1"/>
  <c r="U1293" i="1"/>
  <c r="W1293" i="1" s="1"/>
  <c r="D1292" i="1"/>
  <c r="F1292" i="1" s="1"/>
  <c r="J1294" i="1"/>
  <c r="K1294" i="1" s="1"/>
  <c r="I1295" i="1"/>
  <c r="B1216" i="1" l="1"/>
  <c r="G1292" i="1"/>
  <c r="Y1216" i="1"/>
  <c r="C1217" i="1"/>
  <c r="AA1376" i="1"/>
  <c r="R1375" i="1"/>
  <c r="S1375" i="1" s="1"/>
  <c r="Y1375" i="1"/>
  <c r="A1377" i="1"/>
  <c r="H1376" i="1"/>
  <c r="Q1376" i="1"/>
  <c r="E1294" i="1"/>
  <c r="U1294" i="1"/>
  <c r="W1294" i="1" s="1"/>
  <c r="L1292" i="1"/>
  <c r="O1292" i="1" s="1"/>
  <c r="J1295" i="1"/>
  <c r="K1295" i="1" s="1"/>
  <c r="I1296" i="1"/>
  <c r="D1293" i="1"/>
  <c r="F1293" i="1" s="1"/>
  <c r="C1218" i="1" l="1"/>
  <c r="P1217" i="1"/>
  <c r="X1217" i="1" s="1"/>
  <c r="B1217" i="1" s="1"/>
  <c r="L1293" i="1"/>
  <c r="M1294" i="1" s="1"/>
  <c r="Q1377" i="1"/>
  <c r="H1377" i="1"/>
  <c r="A1378" i="1"/>
  <c r="Y1376" i="1"/>
  <c r="R1376" i="1"/>
  <c r="S1376" i="1" s="1"/>
  <c r="AA1377" i="1"/>
  <c r="E1295" i="1"/>
  <c r="U1295" i="1"/>
  <c r="W1295" i="1" s="1"/>
  <c r="G1293" i="1"/>
  <c r="J1296" i="1"/>
  <c r="K1296" i="1" s="1"/>
  <c r="I1297" i="1"/>
  <c r="D1294" i="1"/>
  <c r="F1294" i="1" s="1"/>
  <c r="O1293" i="1" l="1"/>
  <c r="C1219" i="1"/>
  <c r="P1218" i="1"/>
  <c r="X1218" i="1" s="1"/>
  <c r="B1218" i="1" s="1"/>
  <c r="A1379" i="1"/>
  <c r="Q1378" i="1"/>
  <c r="H1378" i="1"/>
  <c r="G1294" i="1"/>
  <c r="AA1378" i="1"/>
  <c r="Y1377" i="1"/>
  <c r="R1377" i="1"/>
  <c r="S1377" i="1" s="1"/>
  <c r="L1294" i="1"/>
  <c r="E1296" i="1"/>
  <c r="U1296" i="1"/>
  <c r="W1296" i="1" s="1"/>
  <c r="N1294" i="1"/>
  <c r="N1295" i="1" s="1"/>
  <c r="N1296" i="1" s="1"/>
  <c r="N1297" i="1" s="1"/>
  <c r="M1295" i="1"/>
  <c r="M1296" i="1" s="1"/>
  <c r="M1297" i="1" s="1"/>
  <c r="D1295" i="1"/>
  <c r="F1295" i="1" s="1"/>
  <c r="J1297" i="1"/>
  <c r="K1297" i="1" s="1"/>
  <c r="I1298" i="1"/>
  <c r="C1220" i="1" l="1"/>
  <c r="P1219" i="1"/>
  <c r="X1219" i="1" s="1"/>
  <c r="B1219" i="1" s="1"/>
  <c r="AA1379" i="1"/>
  <c r="Y1378" i="1"/>
  <c r="R1378" i="1"/>
  <c r="S1378" i="1" s="1"/>
  <c r="G1295" i="1"/>
  <c r="L1295" i="1"/>
  <c r="O1295" i="1" s="1"/>
  <c r="Q1379" i="1"/>
  <c r="A1380" i="1"/>
  <c r="H1379" i="1"/>
  <c r="E1297" i="1"/>
  <c r="U1297" i="1"/>
  <c r="W1297" i="1" s="1"/>
  <c r="N1298" i="1"/>
  <c r="M1298" i="1"/>
  <c r="J1298" i="1"/>
  <c r="K1298" i="1" s="1"/>
  <c r="I1299" i="1"/>
  <c r="D1296" i="1"/>
  <c r="F1296" i="1" s="1"/>
  <c r="O1294" i="1"/>
  <c r="C1221" i="1" l="1"/>
  <c r="P1220" i="1"/>
  <c r="X1220" i="1" s="1"/>
  <c r="B1220" i="1" s="1"/>
  <c r="AA1380" i="1"/>
  <c r="Y1379" i="1"/>
  <c r="R1379" i="1"/>
  <c r="S1379" i="1" s="1"/>
  <c r="Q1380" i="1"/>
  <c r="A1381" i="1"/>
  <c r="H1380" i="1"/>
  <c r="L1296" i="1"/>
  <c r="O1296" i="1" s="1"/>
  <c r="G1296" i="1"/>
  <c r="J1299" i="1"/>
  <c r="K1299" i="1" s="1"/>
  <c r="N1299" i="1"/>
  <c r="M1299" i="1"/>
  <c r="I1300" i="1"/>
  <c r="E1298" i="1"/>
  <c r="U1298" i="1"/>
  <c r="W1298" i="1" s="1"/>
  <c r="D1297" i="1"/>
  <c r="F1297" i="1" s="1"/>
  <c r="C1222" i="1" l="1"/>
  <c r="P1221" i="1"/>
  <c r="X1221" i="1" s="1"/>
  <c r="B1221" i="1" s="1"/>
  <c r="R1380" i="1"/>
  <c r="S1380" i="1" s="1"/>
  <c r="Y1380" i="1"/>
  <c r="AA1381" i="1"/>
  <c r="H1381" i="1"/>
  <c r="A1382" i="1"/>
  <c r="Q1381" i="1"/>
  <c r="L1297" i="1"/>
  <c r="O1297" i="1" s="1"/>
  <c r="G1297" i="1"/>
  <c r="D1298" i="1"/>
  <c r="F1298" i="1" s="1"/>
  <c r="N1300" i="1"/>
  <c r="M1300" i="1"/>
  <c r="J1300" i="1"/>
  <c r="K1300" i="1" s="1"/>
  <c r="I1301" i="1"/>
  <c r="E1299" i="1"/>
  <c r="U1299" i="1"/>
  <c r="W1299" i="1" s="1"/>
  <c r="G1298" i="1" l="1"/>
  <c r="L1298" i="1"/>
  <c r="O1298" i="1" s="1"/>
  <c r="C1223" i="1"/>
  <c r="P1222" i="1"/>
  <c r="X1222" i="1" s="1"/>
  <c r="B1222" i="1" s="1"/>
  <c r="Y1381" i="1"/>
  <c r="AA1382" i="1"/>
  <c r="R1381" i="1"/>
  <c r="S1381" i="1" s="1"/>
  <c r="Q1382" i="1"/>
  <c r="H1382" i="1"/>
  <c r="A1383" i="1"/>
  <c r="E1300" i="1"/>
  <c r="U1300" i="1"/>
  <c r="W1300" i="1" s="1"/>
  <c r="M1301" i="1"/>
  <c r="J1301" i="1"/>
  <c r="K1301" i="1" s="1"/>
  <c r="N1301" i="1"/>
  <c r="I1302" i="1"/>
  <c r="D1299" i="1"/>
  <c r="F1299" i="1" s="1"/>
  <c r="L1299" i="1" l="1"/>
  <c r="O1299" i="1" s="1"/>
  <c r="C1224" i="1"/>
  <c r="P1223" i="1"/>
  <c r="X1223" i="1" s="1"/>
  <c r="B1223" i="1" s="1"/>
  <c r="A1384" i="1"/>
  <c r="H1383" i="1"/>
  <c r="Q1383" i="1"/>
  <c r="R1382" i="1"/>
  <c r="S1382" i="1" s="1"/>
  <c r="Y1382" i="1"/>
  <c r="AA1383" i="1"/>
  <c r="N1302" i="1"/>
  <c r="J1302" i="1"/>
  <c r="K1302" i="1" s="1"/>
  <c r="M1302" i="1"/>
  <c r="I1303" i="1"/>
  <c r="E1301" i="1"/>
  <c r="U1301" i="1"/>
  <c r="W1301" i="1" s="1"/>
  <c r="G1299" i="1"/>
  <c r="D1300" i="1"/>
  <c r="F1300" i="1" s="1"/>
  <c r="L1300" i="1" l="1"/>
  <c r="O1300" i="1" s="1"/>
  <c r="G1300" i="1"/>
  <c r="C1225" i="1"/>
  <c r="P1224" i="1"/>
  <c r="X1224" i="1" s="1"/>
  <c r="B1224" i="1" s="1"/>
  <c r="AA1384" i="1"/>
  <c r="R1383" i="1"/>
  <c r="S1383" i="1" s="1"/>
  <c r="Y1383" i="1"/>
  <c r="Q1384" i="1"/>
  <c r="A1385" i="1"/>
  <c r="H1384" i="1"/>
  <c r="D1301" i="1"/>
  <c r="F1301" i="1" s="1"/>
  <c r="J1303" i="1"/>
  <c r="K1303" i="1" s="1"/>
  <c r="M1303" i="1"/>
  <c r="N1303" i="1"/>
  <c r="I1304" i="1"/>
  <c r="U1302" i="1"/>
  <c r="W1302" i="1" s="1"/>
  <c r="E1302" i="1"/>
  <c r="G1301" i="1" l="1"/>
  <c r="L1301" i="1"/>
  <c r="O1301" i="1" s="1"/>
  <c r="C1226" i="1"/>
  <c r="P1225" i="1"/>
  <c r="X1225" i="1" s="1"/>
  <c r="B1225" i="1" s="1"/>
  <c r="A1386" i="1"/>
  <c r="Q1385" i="1"/>
  <c r="H1385" i="1"/>
  <c r="AA1385" i="1"/>
  <c r="R1384" i="1"/>
  <c r="S1384" i="1" s="1"/>
  <c r="Y1384" i="1"/>
  <c r="J1304" i="1"/>
  <c r="K1304" i="1" s="1"/>
  <c r="M1304" i="1"/>
  <c r="N1304" i="1"/>
  <c r="I1305" i="1"/>
  <c r="E1303" i="1"/>
  <c r="U1303" i="1"/>
  <c r="W1303" i="1" s="1"/>
  <c r="D1302" i="1"/>
  <c r="F1302" i="1" s="1"/>
  <c r="C1227" i="1" l="1"/>
  <c r="P1226" i="1"/>
  <c r="X1226" i="1" s="1"/>
  <c r="B1226" i="1" s="1"/>
  <c r="R1385" i="1"/>
  <c r="S1385" i="1" s="1"/>
  <c r="Y1385" i="1"/>
  <c r="AA1386" i="1"/>
  <c r="Q1386" i="1"/>
  <c r="H1386" i="1"/>
  <c r="A1387" i="1"/>
  <c r="E1304" i="1"/>
  <c r="U1304" i="1"/>
  <c r="W1304" i="1" s="1"/>
  <c r="D1303" i="1"/>
  <c r="F1303" i="1" s="1"/>
  <c r="J1305" i="1"/>
  <c r="K1305" i="1" s="1"/>
  <c r="M1305" i="1"/>
  <c r="N1305" i="1"/>
  <c r="I1306" i="1"/>
  <c r="G1302" i="1"/>
  <c r="L1302" i="1"/>
  <c r="O1302" i="1" s="1"/>
  <c r="G1303" i="1" l="1"/>
  <c r="P1227" i="1"/>
  <c r="X1227" i="1" s="1"/>
  <c r="B1227" i="1" s="1"/>
  <c r="C1228" i="1"/>
  <c r="Q1387" i="1"/>
  <c r="H1387" i="1"/>
  <c r="A1388" i="1"/>
  <c r="AA1387" i="1"/>
  <c r="R1386" i="1"/>
  <c r="S1386" i="1" s="1"/>
  <c r="Y1386" i="1"/>
  <c r="E1305" i="1"/>
  <c r="U1305" i="1"/>
  <c r="W1305" i="1" s="1"/>
  <c r="L1303" i="1"/>
  <c r="O1303" i="1" s="1"/>
  <c r="N1306" i="1"/>
  <c r="J1306" i="1"/>
  <c r="K1306" i="1" s="1"/>
  <c r="M1306" i="1"/>
  <c r="I1307" i="1"/>
  <c r="D1304" i="1"/>
  <c r="F1304" i="1" s="1"/>
  <c r="L1304" i="1" l="1"/>
  <c r="O1304" i="1" s="1"/>
  <c r="G1304" i="1"/>
  <c r="C1229" i="1"/>
  <c r="P1228" i="1"/>
  <c r="X1228" i="1" s="1"/>
  <c r="B1228" i="1" s="1"/>
  <c r="H1388" i="1"/>
  <c r="A1389" i="1"/>
  <c r="Q1388" i="1"/>
  <c r="R1387" i="1"/>
  <c r="S1387" i="1" s="1"/>
  <c r="Y1387" i="1"/>
  <c r="AA1388" i="1"/>
  <c r="J1307" i="1"/>
  <c r="K1307" i="1" s="1"/>
  <c r="N1307" i="1"/>
  <c r="M1307" i="1"/>
  <c r="I1308" i="1"/>
  <c r="E1306" i="1"/>
  <c r="U1306" i="1"/>
  <c r="W1306" i="1" s="1"/>
  <c r="D1305" i="1"/>
  <c r="F1305" i="1" s="1"/>
  <c r="L1305" i="1" l="1"/>
  <c r="O1305" i="1" s="1"/>
  <c r="C1230" i="1"/>
  <c r="P1229" i="1"/>
  <c r="X1229" i="1" s="1"/>
  <c r="B1229" i="1" s="1"/>
  <c r="Y1388" i="1"/>
  <c r="R1388" i="1"/>
  <c r="S1388" i="1" s="1"/>
  <c r="AA1389" i="1"/>
  <c r="H1389" i="1"/>
  <c r="A1390" i="1"/>
  <c r="Q1389" i="1"/>
  <c r="E1307" i="1"/>
  <c r="U1307" i="1"/>
  <c r="W1307" i="1" s="1"/>
  <c r="G1305" i="1"/>
  <c r="D1306" i="1"/>
  <c r="F1306" i="1" s="1"/>
  <c r="I1309" i="1"/>
  <c r="M1308" i="1"/>
  <c r="N1308" i="1"/>
  <c r="J1308" i="1"/>
  <c r="K1308" i="1" s="1"/>
  <c r="C1231" i="1" l="1"/>
  <c r="P1230" i="1"/>
  <c r="X1230" i="1" s="1"/>
  <c r="B1230" i="1" s="1"/>
  <c r="A1391" i="1"/>
  <c r="H1390" i="1"/>
  <c r="Q1390" i="1"/>
  <c r="R1389" i="1"/>
  <c r="S1389" i="1" s="1"/>
  <c r="Y1389" i="1"/>
  <c r="AA1390" i="1"/>
  <c r="E1308" i="1"/>
  <c r="U1308" i="1"/>
  <c r="W1308" i="1" s="1"/>
  <c r="L1306" i="1"/>
  <c r="O1306" i="1" s="1"/>
  <c r="D1307" i="1"/>
  <c r="F1307" i="1" s="1"/>
  <c r="M1309" i="1"/>
  <c r="I1310" i="1"/>
  <c r="N1309" i="1"/>
  <c r="J1309" i="1"/>
  <c r="K1309" i="1" s="1"/>
  <c r="G1306" i="1"/>
  <c r="G1307" i="1" l="1"/>
  <c r="L1307" i="1"/>
  <c r="O1307" i="1" s="1"/>
  <c r="C1232" i="1"/>
  <c r="P1231" i="1"/>
  <c r="X1231" i="1" s="1"/>
  <c r="B1231" i="1" s="1"/>
  <c r="AA1391" i="1"/>
  <c r="R1390" i="1"/>
  <c r="S1390" i="1" s="1"/>
  <c r="Y1390" i="1"/>
  <c r="H1391" i="1"/>
  <c r="A1392" i="1"/>
  <c r="Q1391" i="1"/>
  <c r="U1309" i="1"/>
  <c r="W1309" i="1" s="1"/>
  <c r="E1309" i="1"/>
  <c r="M1310" i="1"/>
  <c r="J1310" i="1"/>
  <c r="K1310" i="1" s="1"/>
  <c r="N1310" i="1"/>
  <c r="I1311" i="1"/>
  <c r="D1308" i="1"/>
  <c r="F1308" i="1" s="1"/>
  <c r="G1308" i="1" l="1"/>
  <c r="L1308" i="1"/>
  <c r="O1308" i="1" s="1"/>
  <c r="C1233" i="1"/>
  <c r="P1232" i="1"/>
  <c r="X1232" i="1" s="1"/>
  <c r="B1232" i="1" s="1"/>
  <c r="Q1392" i="1"/>
  <c r="H1392" i="1"/>
  <c r="A1393" i="1"/>
  <c r="AA1392" i="1"/>
  <c r="R1391" i="1"/>
  <c r="S1391" i="1" s="1"/>
  <c r="Y1391" i="1"/>
  <c r="N1311" i="1"/>
  <c r="J1311" i="1"/>
  <c r="K1311" i="1" s="1"/>
  <c r="M1311" i="1"/>
  <c r="I1312" i="1"/>
  <c r="D1309" i="1"/>
  <c r="F1309" i="1" s="1"/>
  <c r="E1310" i="1"/>
  <c r="U1310" i="1"/>
  <c r="W1310" i="1" s="1"/>
  <c r="G1309" i="1" l="1"/>
  <c r="C1234" i="1"/>
  <c r="P1233" i="1"/>
  <c r="X1233" i="1" s="1"/>
  <c r="B1233" i="1" s="1"/>
  <c r="Q1393" i="1"/>
  <c r="H1393" i="1"/>
  <c r="A1394" i="1"/>
  <c r="Y1392" i="1"/>
  <c r="AA1393" i="1"/>
  <c r="R1392" i="1"/>
  <c r="S1392" i="1" s="1"/>
  <c r="E1311" i="1"/>
  <c r="U1311" i="1"/>
  <c r="W1311" i="1" s="1"/>
  <c r="D1310" i="1"/>
  <c r="F1310" i="1" s="1"/>
  <c r="L1309" i="1"/>
  <c r="O1309" i="1" s="1"/>
  <c r="M1312" i="1"/>
  <c r="J1312" i="1"/>
  <c r="K1312" i="1" s="1"/>
  <c r="N1312" i="1"/>
  <c r="I1313" i="1"/>
  <c r="C1235" i="1" l="1"/>
  <c r="P1234" i="1"/>
  <c r="X1234" i="1" s="1"/>
  <c r="B1234" i="1" s="1"/>
  <c r="A1395" i="1"/>
  <c r="Q1394" i="1"/>
  <c r="H1394" i="1"/>
  <c r="R1393" i="1"/>
  <c r="S1393" i="1" s="1"/>
  <c r="AA1394" i="1"/>
  <c r="Y1393" i="1"/>
  <c r="U1312" i="1"/>
  <c r="W1312" i="1" s="1"/>
  <c r="E1312" i="1"/>
  <c r="G1310" i="1"/>
  <c r="M1313" i="1"/>
  <c r="J1313" i="1"/>
  <c r="K1313" i="1" s="1"/>
  <c r="N1313" i="1"/>
  <c r="I1314" i="1"/>
  <c r="L1310" i="1"/>
  <c r="O1310" i="1" s="1"/>
  <c r="D1311" i="1"/>
  <c r="F1311" i="1" s="1"/>
  <c r="G1311" i="1" l="1"/>
  <c r="L1311" i="1"/>
  <c r="O1311" i="1" s="1"/>
  <c r="P1235" i="1"/>
  <c r="X1235" i="1" s="1"/>
  <c r="B1235" i="1" s="1"/>
  <c r="C1236" i="1"/>
  <c r="AA1395" i="1"/>
  <c r="R1394" i="1"/>
  <c r="S1394" i="1" s="1"/>
  <c r="Y1394" i="1"/>
  <c r="Q1395" i="1"/>
  <c r="H1395" i="1"/>
  <c r="A1396" i="1"/>
  <c r="D1312" i="1"/>
  <c r="F1312" i="1" s="1"/>
  <c r="E1313" i="1"/>
  <c r="U1313" i="1"/>
  <c r="W1313" i="1" s="1"/>
  <c r="I1315" i="1"/>
  <c r="J1314" i="1"/>
  <c r="K1314" i="1" s="1"/>
  <c r="N1314" i="1"/>
  <c r="M1314" i="1"/>
  <c r="G1312" i="1" l="1"/>
  <c r="L1312" i="1"/>
  <c r="O1312" i="1" s="1"/>
  <c r="C1237" i="1"/>
  <c r="P1236" i="1"/>
  <c r="X1236" i="1" s="1"/>
  <c r="B1236" i="1" s="1"/>
  <c r="Q1396" i="1"/>
  <c r="H1396" i="1"/>
  <c r="A1397" i="1"/>
  <c r="R1395" i="1"/>
  <c r="S1395" i="1" s="1"/>
  <c r="Y1395" i="1"/>
  <c r="AA1396" i="1"/>
  <c r="M1315" i="1"/>
  <c r="N1315" i="1"/>
  <c r="J1315" i="1"/>
  <c r="K1315" i="1" s="1"/>
  <c r="I1316" i="1"/>
  <c r="D1313" i="1"/>
  <c r="F1313" i="1" s="1"/>
  <c r="U1314" i="1"/>
  <c r="W1314" i="1" s="1"/>
  <c r="E1314" i="1"/>
  <c r="L1313" i="1" l="1"/>
  <c r="O1313" i="1" s="1"/>
  <c r="G1313" i="1"/>
  <c r="C1238" i="1"/>
  <c r="P1237" i="1"/>
  <c r="X1237" i="1" s="1"/>
  <c r="B1237" i="1" s="1"/>
  <c r="H1397" i="1"/>
  <c r="A1398" i="1"/>
  <c r="Q1397" i="1"/>
  <c r="AA1397" i="1"/>
  <c r="R1396" i="1"/>
  <c r="S1396" i="1" s="1"/>
  <c r="Y1396" i="1"/>
  <c r="N1316" i="1"/>
  <c r="M1316" i="1"/>
  <c r="I1317" i="1"/>
  <c r="J1316" i="1"/>
  <c r="K1316" i="1" s="1"/>
  <c r="U1315" i="1"/>
  <c r="W1315" i="1" s="1"/>
  <c r="E1315" i="1"/>
  <c r="D1314" i="1"/>
  <c r="F1314" i="1" s="1"/>
  <c r="C1239" i="1" l="1"/>
  <c r="P1238" i="1"/>
  <c r="X1238" i="1" s="1"/>
  <c r="B1238" i="1" s="1"/>
  <c r="G1314" i="1"/>
  <c r="Q1398" i="1"/>
  <c r="H1398" i="1"/>
  <c r="A1399" i="1"/>
  <c r="R1397" i="1"/>
  <c r="S1397" i="1" s="1"/>
  <c r="Y1397" i="1"/>
  <c r="AA1398" i="1"/>
  <c r="D1315" i="1"/>
  <c r="F1315" i="1" s="1"/>
  <c r="E1316" i="1"/>
  <c r="U1316" i="1"/>
  <c r="W1316" i="1" s="1"/>
  <c r="M1317" i="1"/>
  <c r="J1317" i="1"/>
  <c r="K1317" i="1" s="1"/>
  <c r="N1317" i="1"/>
  <c r="I1318" i="1"/>
  <c r="L1314" i="1"/>
  <c r="O1314" i="1" s="1"/>
  <c r="G1315" i="1" l="1"/>
  <c r="L1315" i="1"/>
  <c r="O1315" i="1" s="1"/>
  <c r="P1239" i="1"/>
  <c r="X1239" i="1" s="1"/>
  <c r="B1239" i="1" s="1"/>
  <c r="C1240" i="1"/>
  <c r="A1400" i="1"/>
  <c r="Q1399" i="1"/>
  <c r="H1399" i="1"/>
  <c r="AA1399" i="1"/>
  <c r="R1398" i="1"/>
  <c r="D1316" i="1"/>
  <c r="F1316" i="1" s="1"/>
  <c r="E1317" i="1"/>
  <c r="U1317" i="1"/>
  <c r="W1317" i="1" s="1"/>
  <c r="J1318" i="1"/>
  <c r="K1318" i="1" s="1"/>
  <c r="N1318" i="1"/>
  <c r="M1318" i="1"/>
  <c r="I1319" i="1"/>
  <c r="C1241" i="1" l="1"/>
  <c r="P1240" i="1"/>
  <c r="X1240" i="1" s="1"/>
  <c r="B1240" i="1" s="1"/>
  <c r="G1316" i="1"/>
  <c r="Y1399" i="1"/>
  <c r="AA1400" i="1"/>
  <c r="R1399" i="1"/>
  <c r="S1399" i="1" s="1"/>
  <c r="L1316" i="1"/>
  <c r="O1316" i="1" s="1"/>
  <c r="H1400" i="1"/>
  <c r="A1401" i="1"/>
  <c r="Q1400" i="1"/>
  <c r="E1318" i="1"/>
  <c r="U1318" i="1"/>
  <c r="W1318" i="1" s="1"/>
  <c r="D1317" i="1"/>
  <c r="F1317" i="1" s="1"/>
  <c r="M1319" i="1"/>
  <c r="N1319" i="1"/>
  <c r="J1319" i="1"/>
  <c r="K1319" i="1" s="1"/>
  <c r="I1320" i="1"/>
  <c r="G1317" i="1" l="1"/>
  <c r="C1242" i="1"/>
  <c r="P1241" i="1"/>
  <c r="X1241" i="1" s="1"/>
  <c r="B1241" i="1" s="1"/>
  <c r="L1317" i="1"/>
  <c r="O1317" i="1" s="1"/>
  <c r="A1402" i="1"/>
  <c r="Q1401" i="1"/>
  <c r="H1401" i="1"/>
  <c r="AA1401" i="1"/>
  <c r="R1400" i="1"/>
  <c r="S1400" i="1" s="1"/>
  <c r="Y1400" i="1"/>
  <c r="M1320" i="1"/>
  <c r="J1320" i="1"/>
  <c r="K1320" i="1" s="1"/>
  <c r="N1320" i="1"/>
  <c r="I1321" i="1"/>
  <c r="U1319" i="1"/>
  <c r="W1319" i="1" s="1"/>
  <c r="E1319" i="1"/>
  <c r="D1318" i="1"/>
  <c r="F1318" i="1" s="1"/>
  <c r="C1243" i="1" l="1"/>
  <c r="P1242" i="1"/>
  <c r="X1242" i="1" s="1"/>
  <c r="B1242" i="1" s="1"/>
  <c r="L1318" i="1"/>
  <c r="O1318" i="1" s="1"/>
  <c r="AA1402" i="1"/>
  <c r="R1401" i="1"/>
  <c r="S1401" i="1" s="1"/>
  <c r="Y1401" i="1"/>
  <c r="A1403" i="1"/>
  <c r="Q1402" i="1"/>
  <c r="H1402" i="1"/>
  <c r="D1319" i="1"/>
  <c r="F1319" i="1" s="1"/>
  <c r="E1320" i="1"/>
  <c r="U1320" i="1"/>
  <c r="W1320" i="1" s="1"/>
  <c r="I1322" i="1"/>
  <c r="J1321" i="1"/>
  <c r="K1321" i="1" s="1"/>
  <c r="M1321" i="1"/>
  <c r="N1321" i="1"/>
  <c r="G1318" i="1"/>
  <c r="G1319" i="1" l="1"/>
  <c r="L1319" i="1"/>
  <c r="O1319" i="1" s="1"/>
  <c r="C1244" i="1"/>
  <c r="P1243" i="1"/>
  <c r="X1243" i="1" s="1"/>
  <c r="B1243" i="1" s="1"/>
  <c r="AA1403" i="1"/>
  <c r="R1402" i="1"/>
  <c r="S1402" i="1" s="1"/>
  <c r="Y1402" i="1"/>
  <c r="A1404" i="1"/>
  <c r="Q1403" i="1"/>
  <c r="H1403" i="1"/>
  <c r="D1320" i="1"/>
  <c r="F1320" i="1" s="1"/>
  <c r="M1322" i="1"/>
  <c r="J1322" i="1"/>
  <c r="K1322" i="1" s="1"/>
  <c r="N1322" i="1"/>
  <c r="I1323" i="1"/>
  <c r="E1321" i="1"/>
  <c r="U1321" i="1"/>
  <c r="W1321" i="1" s="1"/>
  <c r="C1245" i="1" l="1"/>
  <c r="P1244" i="1"/>
  <c r="X1244" i="1" s="1"/>
  <c r="B1244" i="1" s="1"/>
  <c r="AA1404" i="1"/>
  <c r="R1403" i="1"/>
  <c r="S1403" i="1" s="1"/>
  <c r="Y1403" i="1"/>
  <c r="A1405" i="1"/>
  <c r="Q1404" i="1"/>
  <c r="H1404" i="1"/>
  <c r="G1320" i="1"/>
  <c r="J1323" i="1"/>
  <c r="K1323" i="1" s="1"/>
  <c r="N1323" i="1"/>
  <c r="M1323" i="1"/>
  <c r="I1324" i="1"/>
  <c r="D1321" i="1"/>
  <c r="F1321" i="1" s="1"/>
  <c r="U1322" i="1"/>
  <c r="W1322" i="1" s="1"/>
  <c r="E1322" i="1"/>
  <c r="L1320" i="1"/>
  <c r="O1320" i="1" s="1"/>
  <c r="C1246" i="1" l="1"/>
  <c r="P1245" i="1"/>
  <c r="X1245" i="1" s="1"/>
  <c r="B1245" i="1" s="1"/>
  <c r="G1321" i="1"/>
  <c r="H1405" i="1"/>
  <c r="A1406" i="1"/>
  <c r="Q1405" i="1"/>
  <c r="L1321" i="1"/>
  <c r="O1321" i="1" s="1"/>
  <c r="AA1405" i="1"/>
  <c r="Y1404" i="1"/>
  <c r="R1404" i="1"/>
  <c r="S1404" i="1" s="1"/>
  <c r="D1322" i="1"/>
  <c r="F1322" i="1" s="1"/>
  <c r="J1324" i="1"/>
  <c r="K1324" i="1" s="1"/>
  <c r="I1325" i="1"/>
  <c r="E1323" i="1"/>
  <c r="U1323" i="1"/>
  <c r="W1323" i="1" s="1"/>
  <c r="L1322" i="1" l="1"/>
  <c r="O1322" i="1" s="1"/>
  <c r="P1246" i="1"/>
  <c r="A1407" i="1"/>
  <c r="Q1406" i="1"/>
  <c r="H1406" i="1"/>
  <c r="R1405" i="1"/>
  <c r="S1405" i="1" s="1"/>
  <c r="Y1405" i="1"/>
  <c r="AA1406" i="1"/>
  <c r="D1323" i="1"/>
  <c r="F1323" i="1" s="1"/>
  <c r="I1326" i="1"/>
  <c r="J1325" i="1"/>
  <c r="K1325" i="1" s="1"/>
  <c r="U1324" i="1"/>
  <c r="W1324" i="1" s="1"/>
  <c r="E1324" i="1"/>
  <c r="G1322" i="1"/>
  <c r="L1323" i="1" l="1"/>
  <c r="M1324" i="1" s="1"/>
  <c r="G1323" i="1"/>
  <c r="S1246" i="1"/>
  <c r="X1246" i="1"/>
  <c r="AA1407" i="1"/>
  <c r="R1406" i="1"/>
  <c r="S1406" i="1" s="1"/>
  <c r="Y1406" i="1"/>
  <c r="Q1407" i="1"/>
  <c r="A1408" i="1"/>
  <c r="H1407" i="1"/>
  <c r="J1326" i="1"/>
  <c r="K1326" i="1" s="1"/>
  <c r="I1327" i="1"/>
  <c r="U1325" i="1"/>
  <c r="W1325" i="1" s="1"/>
  <c r="E1325" i="1"/>
  <c r="D1324" i="1"/>
  <c r="F1324" i="1" s="1"/>
  <c r="B1246" i="1" l="1"/>
  <c r="O1323" i="1"/>
  <c r="L1324" i="1"/>
  <c r="G1324" i="1"/>
  <c r="Y1246" i="1"/>
  <c r="C1247" i="1"/>
  <c r="H1408" i="1"/>
  <c r="Q1408" i="1"/>
  <c r="A1409" i="1"/>
  <c r="AA1408" i="1"/>
  <c r="Y1407" i="1"/>
  <c r="R1407" i="1"/>
  <c r="S1407" i="1" s="1"/>
  <c r="E1326" i="1"/>
  <c r="U1326" i="1"/>
  <c r="W1326" i="1" s="1"/>
  <c r="J1327" i="1"/>
  <c r="K1327" i="1" s="1"/>
  <c r="I1328" i="1"/>
  <c r="N1324" i="1"/>
  <c r="N1325" i="1" s="1"/>
  <c r="N1326" i="1" s="1"/>
  <c r="N1327" i="1" s="1"/>
  <c r="M1325" i="1"/>
  <c r="M1326" i="1" s="1"/>
  <c r="M1327" i="1" s="1"/>
  <c r="D1325" i="1"/>
  <c r="F1325" i="1" s="1"/>
  <c r="L1325" i="1" l="1"/>
  <c r="O1325" i="1" s="1"/>
  <c r="C1248" i="1"/>
  <c r="P1247" i="1"/>
  <c r="X1247" i="1" s="1"/>
  <c r="B1247" i="1" s="1"/>
  <c r="Q1409" i="1"/>
  <c r="H1409" i="1"/>
  <c r="A1410" i="1"/>
  <c r="AA1409" i="1"/>
  <c r="Y1408" i="1"/>
  <c r="R1408" i="1"/>
  <c r="S1408" i="1" s="1"/>
  <c r="G1325" i="1"/>
  <c r="M1328" i="1"/>
  <c r="J1328" i="1"/>
  <c r="K1328" i="1" s="1"/>
  <c r="N1328" i="1"/>
  <c r="I1329" i="1"/>
  <c r="E1327" i="1"/>
  <c r="U1327" i="1"/>
  <c r="W1327" i="1" s="1"/>
  <c r="O1324" i="1"/>
  <c r="D1326" i="1"/>
  <c r="F1326" i="1" s="1"/>
  <c r="G1326" i="1" l="1"/>
  <c r="L1326" i="1"/>
  <c r="O1326" i="1" s="1"/>
  <c r="C1249" i="1"/>
  <c r="P1248" i="1"/>
  <c r="X1248" i="1" s="1"/>
  <c r="B1248" i="1" s="1"/>
  <c r="H1410" i="1"/>
  <c r="A1411" i="1"/>
  <c r="Q1410" i="1"/>
  <c r="R1409" i="1"/>
  <c r="S1409" i="1" s="1"/>
  <c r="Y1409" i="1"/>
  <c r="AA1410" i="1"/>
  <c r="E1328" i="1"/>
  <c r="U1328" i="1"/>
  <c r="W1328" i="1" s="1"/>
  <c r="D1327" i="1"/>
  <c r="F1327" i="1" s="1"/>
  <c r="M1329" i="1"/>
  <c r="J1329" i="1"/>
  <c r="K1329" i="1" s="1"/>
  <c r="N1329" i="1"/>
  <c r="I1330" i="1"/>
  <c r="L1327" i="1" l="1"/>
  <c r="O1327" i="1" s="1"/>
  <c r="C1250" i="1"/>
  <c r="P1249" i="1"/>
  <c r="X1249" i="1" s="1"/>
  <c r="B1249" i="1" s="1"/>
  <c r="AA1411" i="1"/>
  <c r="R1410" i="1"/>
  <c r="S1410" i="1" s="1"/>
  <c r="Y1410" i="1"/>
  <c r="Q1411" i="1"/>
  <c r="H1411" i="1"/>
  <c r="A1412" i="1"/>
  <c r="G1327" i="1"/>
  <c r="J1330" i="1"/>
  <c r="K1330" i="1" s="1"/>
  <c r="N1330" i="1"/>
  <c r="M1330" i="1"/>
  <c r="I1331" i="1"/>
  <c r="E1329" i="1"/>
  <c r="U1329" i="1"/>
  <c r="W1329" i="1" s="1"/>
  <c r="D1328" i="1"/>
  <c r="F1328" i="1" s="1"/>
  <c r="P1250" i="1" l="1"/>
  <c r="X1250" i="1" s="1"/>
  <c r="B1250" i="1" s="1"/>
  <c r="C1251" i="1"/>
  <c r="A1413" i="1"/>
  <c r="H1412" i="1"/>
  <c r="Q1412" i="1"/>
  <c r="AA1412" i="1"/>
  <c r="Y1411" i="1"/>
  <c r="R1411" i="1"/>
  <c r="S1411" i="1" s="1"/>
  <c r="L1328" i="1"/>
  <c r="O1328" i="1" s="1"/>
  <c r="G1328" i="1"/>
  <c r="D1329" i="1"/>
  <c r="F1329" i="1" s="1"/>
  <c r="M1331" i="1"/>
  <c r="N1331" i="1"/>
  <c r="J1331" i="1"/>
  <c r="K1331" i="1" s="1"/>
  <c r="I1332" i="1"/>
  <c r="E1330" i="1"/>
  <c r="U1330" i="1"/>
  <c r="W1330" i="1" s="1"/>
  <c r="L1329" i="1" l="1"/>
  <c r="O1329" i="1" s="1"/>
  <c r="G1329" i="1"/>
  <c r="C1252" i="1"/>
  <c r="P1251" i="1"/>
  <c r="X1251" i="1" s="1"/>
  <c r="B1251" i="1" s="1"/>
  <c r="R1412" i="1"/>
  <c r="S1412" i="1" s="1"/>
  <c r="AA1413" i="1"/>
  <c r="Y1412" i="1"/>
  <c r="H1413" i="1"/>
  <c r="A1414" i="1"/>
  <c r="Q1413" i="1"/>
  <c r="U1331" i="1"/>
  <c r="W1331" i="1" s="1"/>
  <c r="E1331" i="1"/>
  <c r="D1330" i="1"/>
  <c r="F1330" i="1" s="1"/>
  <c r="N1332" i="1"/>
  <c r="M1332" i="1"/>
  <c r="I1333" i="1"/>
  <c r="J1332" i="1"/>
  <c r="K1332" i="1" s="1"/>
  <c r="G1330" i="1" l="1"/>
  <c r="C1253" i="1"/>
  <c r="P1252" i="1"/>
  <c r="X1252" i="1" s="1"/>
  <c r="B1252" i="1" s="1"/>
  <c r="Y1413" i="1"/>
  <c r="AA1414" i="1"/>
  <c r="R1413" i="1"/>
  <c r="S1413" i="1" s="1"/>
  <c r="H1414" i="1"/>
  <c r="A1415" i="1"/>
  <c r="Q1414" i="1"/>
  <c r="E1332" i="1"/>
  <c r="U1332" i="1"/>
  <c r="W1332" i="1" s="1"/>
  <c r="J1333" i="1"/>
  <c r="K1333" i="1" s="1"/>
  <c r="N1333" i="1"/>
  <c r="M1333" i="1"/>
  <c r="I1334" i="1"/>
  <c r="L1330" i="1"/>
  <c r="O1330" i="1" s="1"/>
  <c r="D1331" i="1"/>
  <c r="F1331" i="1" s="1"/>
  <c r="C1254" i="1" l="1"/>
  <c r="P1253" i="1"/>
  <c r="X1253" i="1" s="1"/>
  <c r="B1253" i="1" s="1"/>
  <c r="AA1415" i="1"/>
  <c r="Y1414" i="1"/>
  <c r="R1414" i="1"/>
  <c r="S1414" i="1" s="1"/>
  <c r="Q1415" i="1"/>
  <c r="H1415" i="1"/>
  <c r="A1416" i="1"/>
  <c r="G1331" i="1"/>
  <c r="L1331" i="1"/>
  <c r="O1331" i="1" s="1"/>
  <c r="E1333" i="1"/>
  <c r="U1333" i="1"/>
  <c r="W1333" i="1" s="1"/>
  <c r="D1332" i="1"/>
  <c r="F1332" i="1" s="1"/>
  <c r="N1334" i="1"/>
  <c r="M1334" i="1"/>
  <c r="J1334" i="1"/>
  <c r="K1334" i="1" s="1"/>
  <c r="I1335" i="1"/>
  <c r="P1254" i="1" l="1"/>
  <c r="X1254" i="1" s="1"/>
  <c r="B1254" i="1" s="1"/>
  <c r="C1255" i="1"/>
  <c r="G1332" i="1"/>
  <c r="H1416" i="1"/>
  <c r="A1417" i="1"/>
  <c r="Q1416" i="1"/>
  <c r="L1332" i="1"/>
  <c r="O1332" i="1" s="1"/>
  <c r="AA1416" i="1"/>
  <c r="Y1415" i="1"/>
  <c r="R1415" i="1"/>
  <c r="S1415" i="1" s="1"/>
  <c r="E1334" i="1"/>
  <c r="U1334" i="1"/>
  <c r="W1334" i="1" s="1"/>
  <c r="M1335" i="1"/>
  <c r="J1335" i="1"/>
  <c r="K1335" i="1" s="1"/>
  <c r="N1335" i="1"/>
  <c r="I1336" i="1"/>
  <c r="D1333" i="1"/>
  <c r="F1333" i="1" s="1"/>
  <c r="C1256" i="1" l="1"/>
  <c r="P1255" i="1"/>
  <c r="X1255" i="1" s="1"/>
  <c r="B1255" i="1" s="1"/>
  <c r="R1416" i="1"/>
  <c r="S1416" i="1" s="1"/>
  <c r="Y1416" i="1"/>
  <c r="AA1417" i="1"/>
  <c r="L1333" i="1"/>
  <c r="O1333" i="1" s="1"/>
  <c r="A1418" i="1"/>
  <c r="Q1417" i="1"/>
  <c r="H1417" i="1"/>
  <c r="G1333" i="1"/>
  <c r="D1334" i="1"/>
  <c r="F1334" i="1" s="1"/>
  <c r="J1336" i="1"/>
  <c r="K1336" i="1" s="1"/>
  <c r="N1336" i="1"/>
  <c r="M1336" i="1"/>
  <c r="I1337" i="1"/>
  <c r="E1335" i="1"/>
  <c r="U1335" i="1"/>
  <c r="W1335" i="1" s="1"/>
  <c r="L1334" i="1" l="1"/>
  <c r="O1334" i="1" s="1"/>
  <c r="G1334" i="1"/>
  <c r="C1257" i="1"/>
  <c r="P1256" i="1"/>
  <c r="X1256" i="1" s="1"/>
  <c r="B1256" i="1" s="1"/>
  <c r="A1419" i="1"/>
  <c r="Q1418" i="1"/>
  <c r="H1418" i="1"/>
  <c r="R1417" i="1"/>
  <c r="S1417" i="1" s="1"/>
  <c r="AA1418" i="1"/>
  <c r="Y1417" i="1"/>
  <c r="U1336" i="1"/>
  <c r="W1336" i="1" s="1"/>
  <c r="E1336" i="1"/>
  <c r="D1335" i="1"/>
  <c r="F1335" i="1" s="1"/>
  <c r="J1337" i="1"/>
  <c r="K1337" i="1" s="1"/>
  <c r="M1337" i="1"/>
  <c r="N1337" i="1"/>
  <c r="I1338" i="1"/>
  <c r="L1335" i="1" l="1"/>
  <c r="O1335" i="1" s="1"/>
  <c r="G1335" i="1"/>
  <c r="C1258" i="1"/>
  <c r="P1257" i="1"/>
  <c r="X1257" i="1" s="1"/>
  <c r="B1257" i="1" s="1"/>
  <c r="R1418" i="1"/>
  <c r="S1418" i="1" s="1"/>
  <c r="Y1418" i="1"/>
  <c r="AA1419" i="1"/>
  <c r="A1420" i="1"/>
  <c r="Q1419" i="1"/>
  <c r="H1419" i="1"/>
  <c r="E1337" i="1"/>
  <c r="U1337" i="1"/>
  <c r="W1337" i="1" s="1"/>
  <c r="N1338" i="1"/>
  <c r="J1338" i="1"/>
  <c r="K1338" i="1" s="1"/>
  <c r="M1338" i="1"/>
  <c r="I1339" i="1"/>
  <c r="D1336" i="1"/>
  <c r="F1336" i="1" s="1"/>
  <c r="G1336" i="1" l="1"/>
  <c r="C1259" i="1"/>
  <c r="P1258" i="1"/>
  <c r="X1258" i="1" s="1"/>
  <c r="B1258" i="1" s="1"/>
  <c r="AA1420" i="1"/>
  <c r="R1419" i="1"/>
  <c r="S1419" i="1" s="1"/>
  <c r="Y1419" i="1"/>
  <c r="Q1420" i="1"/>
  <c r="H1420" i="1"/>
  <c r="A1421" i="1"/>
  <c r="I1340" i="1"/>
  <c r="J1339" i="1"/>
  <c r="K1339" i="1" s="1"/>
  <c r="M1339" i="1"/>
  <c r="N1339" i="1"/>
  <c r="U1338" i="1"/>
  <c r="W1338" i="1" s="1"/>
  <c r="E1338" i="1"/>
  <c r="L1336" i="1"/>
  <c r="O1336" i="1" s="1"/>
  <c r="D1337" i="1"/>
  <c r="F1337" i="1" s="1"/>
  <c r="C1260" i="1" l="1"/>
  <c r="P1259" i="1"/>
  <c r="X1259" i="1" s="1"/>
  <c r="B1259" i="1" s="1"/>
  <c r="Q1421" i="1"/>
  <c r="A1422" i="1"/>
  <c r="H1421" i="1"/>
  <c r="Y1420" i="1"/>
  <c r="AA1421" i="1"/>
  <c r="R1420" i="1"/>
  <c r="S1420" i="1" s="1"/>
  <c r="L1337" i="1"/>
  <c r="O1337" i="1" s="1"/>
  <c r="J1340" i="1"/>
  <c r="K1340" i="1" s="1"/>
  <c r="I1341" i="1"/>
  <c r="N1340" i="1"/>
  <c r="M1340" i="1"/>
  <c r="G1337" i="1"/>
  <c r="D1338" i="1"/>
  <c r="F1338" i="1" s="1"/>
  <c r="E1339" i="1"/>
  <c r="U1339" i="1"/>
  <c r="W1339" i="1" s="1"/>
  <c r="C1261" i="1" l="1"/>
  <c r="P1260" i="1"/>
  <c r="X1260" i="1" s="1"/>
  <c r="B1260" i="1" s="1"/>
  <c r="H1422" i="1"/>
  <c r="A1423" i="1"/>
  <c r="Q1422" i="1"/>
  <c r="AA1422" i="1"/>
  <c r="R1421" i="1"/>
  <c r="S1421" i="1" s="1"/>
  <c r="Y1421" i="1"/>
  <c r="U1340" i="1"/>
  <c r="W1340" i="1" s="1"/>
  <c r="E1340" i="1"/>
  <c r="G1338" i="1"/>
  <c r="D1339" i="1"/>
  <c r="F1339" i="1" s="1"/>
  <c r="L1338" i="1"/>
  <c r="O1338" i="1" s="1"/>
  <c r="N1341" i="1"/>
  <c r="J1341" i="1"/>
  <c r="K1341" i="1" s="1"/>
  <c r="M1341" i="1"/>
  <c r="I1342" i="1"/>
  <c r="L1339" i="1" l="1"/>
  <c r="O1339" i="1" s="1"/>
  <c r="G1339" i="1"/>
  <c r="P1261" i="1"/>
  <c r="X1261" i="1" s="1"/>
  <c r="B1261" i="1" s="1"/>
  <c r="C1262" i="1"/>
  <c r="AA1423" i="1"/>
  <c r="R1422" i="1"/>
  <c r="S1422" i="1" s="1"/>
  <c r="Y1422" i="1"/>
  <c r="A1424" i="1"/>
  <c r="Q1423" i="1"/>
  <c r="H1423" i="1"/>
  <c r="M1342" i="1"/>
  <c r="J1342" i="1"/>
  <c r="K1342" i="1" s="1"/>
  <c r="N1342" i="1"/>
  <c r="I1343" i="1"/>
  <c r="D1340" i="1"/>
  <c r="F1340" i="1" s="1"/>
  <c r="E1341" i="1"/>
  <c r="U1341" i="1"/>
  <c r="W1341" i="1" s="1"/>
  <c r="L1340" i="1" l="1"/>
  <c r="O1340" i="1" s="1"/>
  <c r="C1263" i="1"/>
  <c r="P1262" i="1"/>
  <c r="X1262" i="1" s="1"/>
  <c r="B1262" i="1" s="1"/>
  <c r="AA1424" i="1"/>
  <c r="Y1423" i="1"/>
  <c r="R1423" i="1"/>
  <c r="S1423" i="1" s="1"/>
  <c r="A1425" i="1"/>
  <c r="Q1424" i="1"/>
  <c r="H1424" i="1"/>
  <c r="D1341" i="1"/>
  <c r="F1341" i="1" s="1"/>
  <c r="N1343" i="1"/>
  <c r="M1343" i="1"/>
  <c r="J1343" i="1"/>
  <c r="K1343" i="1" s="1"/>
  <c r="I1344" i="1"/>
  <c r="G1340" i="1"/>
  <c r="E1342" i="1"/>
  <c r="U1342" i="1"/>
  <c r="W1342" i="1" s="1"/>
  <c r="G1341" i="1" l="1"/>
  <c r="C1264" i="1"/>
  <c r="P1263" i="1"/>
  <c r="X1263" i="1" s="1"/>
  <c r="B1263" i="1" s="1"/>
  <c r="Y1424" i="1"/>
  <c r="AA1425" i="1"/>
  <c r="R1424" i="1"/>
  <c r="S1424" i="1" s="1"/>
  <c r="A1426" i="1"/>
  <c r="Q1425" i="1"/>
  <c r="H1425" i="1"/>
  <c r="D1342" i="1"/>
  <c r="F1342" i="1" s="1"/>
  <c r="M1344" i="1"/>
  <c r="J1344" i="1"/>
  <c r="K1344" i="1" s="1"/>
  <c r="N1344" i="1"/>
  <c r="I1345" i="1"/>
  <c r="U1343" i="1"/>
  <c r="W1343" i="1" s="1"/>
  <c r="E1343" i="1"/>
  <c r="L1341" i="1"/>
  <c r="O1341" i="1" s="1"/>
  <c r="C1265" i="1" l="1"/>
  <c r="P1264" i="1"/>
  <c r="X1264" i="1" s="1"/>
  <c r="B1264" i="1" s="1"/>
  <c r="R1425" i="1"/>
  <c r="S1425" i="1" s="1"/>
  <c r="Y1425" i="1"/>
  <c r="AA1426" i="1"/>
  <c r="H1426" i="1"/>
  <c r="A1427" i="1"/>
  <c r="Q1426" i="1"/>
  <c r="J1345" i="1"/>
  <c r="K1345" i="1" s="1"/>
  <c r="M1345" i="1"/>
  <c r="N1345" i="1"/>
  <c r="I1346" i="1"/>
  <c r="D1343" i="1"/>
  <c r="F1343" i="1" s="1"/>
  <c r="E1344" i="1"/>
  <c r="U1344" i="1"/>
  <c r="W1344" i="1" s="1"/>
  <c r="G1342" i="1"/>
  <c r="L1342" i="1"/>
  <c r="O1342" i="1" s="1"/>
  <c r="L1343" i="1" l="1"/>
  <c r="O1343" i="1" s="1"/>
  <c r="C1266" i="1"/>
  <c r="P1265" i="1"/>
  <c r="X1265" i="1" s="1"/>
  <c r="B1265" i="1" s="1"/>
  <c r="Y1426" i="1"/>
  <c r="R1426" i="1"/>
  <c r="S1426" i="1" s="1"/>
  <c r="AA1427" i="1"/>
  <c r="G1343" i="1"/>
  <c r="A1428" i="1"/>
  <c r="Q1427" i="1"/>
  <c r="H1427" i="1"/>
  <c r="E1345" i="1"/>
  <c r="U1345" i="1"/>
  <c r="W1345" i="1" s="1"/>
  <c r="D1344" i="1"/>
  <c r="F1344" i="1" s="1"/>
  <c r="J1346" i="1"/>
  <c r="K1346" i="1" s="1"/>
  <c r="M1346" i="1"/>
  <c r="N1346" i="1"/>
  <c r="I1347" i="1"/>
  <c r="L1344" i="1" l="1"/>
  <c r="O1344" i="1" s="1"/>
  <c r="G1344" i="1"/>
  <c r="P1266" i="1"/>
  <c r="X1266" i="1" s="1"/>
  <c r="B1266" i="1" s="1"/>
  <c r="C1267" i="1"/>
  <c r="AA1428" i="1"/>
  <c r="R1427" i="1"/>
  <c r="S1427" i="1" s="1"/>
  <c r="Y1427" i="1"/>
  <c r="A1429" i="1"/>
  <c r="Q1428" i="1"/>
  <c r="H1428" i="1"/>
  <c r="U1346" i="1"/>
  <c r="W1346" i="1" s="1"/>
  <c r="E1346" i="1"/>
  <c r="D1345" i="1"/>
  <c r="F1345" i="1" s="1"/>
  <c r="I1348" i="1"/>
  <c r="N1347" i="1"/>
  <c r="M1347" i="1"/>
  <c r="J1347" i="1"/>
  <c r="K1347" i="1" s="1"/>
  <c r="L1345" i="1" l="1"/>
  <c r="O1345" i="1" s="1"/>
  <c r="G1345" i="1"/>
  <c r="C1268" i="1"/>
  <c r="P1267" i="1"/>
  <c r="X1267" i="1" s="1"/>
  <c r="B1267" i="1" s="1"/>
  <c r="R1428" i="1"/>
  <c r="AA1429" i="1"/>
  <c r="A1430" i="1"/>
  <c r="H1429" i="1"/>
  <c r="Q1429" i="1"/>
  <c r="E1347" i="1"/>
  <c r="U1347" i="1"/>
  <c r="W1347" i="1" s="1"/>
  <c r="N1348" i="1"/>
  <c r="M1348" i="1"/>
  <c r="I1349" i="1"/>
  <c r="J1348" i="1"/>
  <c r="K1348" i="1" s="1"/>
  <c r="D1346" i="1"/>
  <c r="F1346" i="1" s="1"/>
  <c r="L1346" i="1" l="1"/>
  <c r="O1346" i="1" s="1"/>
  <c r="C1269" i="1"/>
  <c r="P1268" i="1"/>
  <c r="X1268" i="1" s="1"/>
  <c r="B1268" i="1" s="1"/>
  <c r="AA1430" i="1"/>
  <c r="R1429" i="1"/>
  <c r="S1429" i="1" s="1"/>
  <c r="Y1429" i="1"/>
  <c r="H1430" i="1"/>
  <c r="A1431" i="1"/>
  <c r="Q1430" i="1"/>
  <c r="N1349" i="1"/>
  <c r="M1349" i="1"/>
  <c r="J1349" i="1"/>
  <c r="K1349" i="1" s="1"/>
  <c r="I1350" i="1"/>
  <c r="E1348" i="1"/>
  <c r="U1348" i="1"/>
  <c r="W1348" i="1" s="1"/>
  <c r="G1346" i="1"/>
  <c r="D1347" i="1"/>
  <c r="F1347" i="1" s="1"/>
  <c r="C1270" i="1" l="1"/>
  <c r="P1269" i="1"/>
  <c r="X1269" i="1" s="1"/>
  <c r="B1269" i="1" s="1"/>
  <c r="AA1431" i="1"/>
  <c r="Y1430" i="1"/>
  <c r="R1430" i="1"/>
  <c r="S1430" i="1" s="1"/>
  <c r="A1432" i="1"/>
  <c r="Q1431" i="1"/>
  <c r="H1431" i="1"/>
  <c r="L1347" i="1"/>
  <c r="O1347" i="1" s="1"/>
  <c r="N1350" i="1"/>
  <c r="J1350" i="1"/>
  <c r="K1350" i="1" s="1"/>
  <c r="M1350" i="1"/>
  <c r="I1351" i="1"/>
  <c r="D1348" i="1"/>
  <c r="F1348" i="1" s="1"/>
  <c r="E1349" i="1"/>
  <c r="U1349" i="1"/>
  <c r="W1349" i="1" s="1"/>
  <c r="G1347" i="1"/>
  <c r="C1271" i="1" l="1"/>
  <c r="P1270" i="1"/>
  <c r="X1270" i="1" s="1"/>
  <c r="B1270" i="1" s="1"/>
  <c r="AA1432" i="1"/>
  <c r="Y1431" i="1"/>
  <c r="R1431" i="1"/>
  <c r="S1431" i="1" s="1"/>
  <c r="A1433" i="1"/>
  <c r="Q1432" i="1"/>
  <c r="H1432" i="1"/>
  <c r="M1351" i="1"/>
  <c r="J1351" i="1"/>
  <c r="K1351" i="1" s="1"/>
  <c r="N1351" i="1"/>
  <c r="I1352" i="1"/>
  <c r="G1348" i="1"/>
  <c r="D1349" i="1"/>
  <c r="F1349" i="1" s="1"/>
  <c r="L1348" i="1"/>
  <c r="O1348" i="1" s="1"/>
  <c r="U1350" i="1"/>
  <c r="W1350" i="1" s="1"/>
  <c r="E1350" i="1"/>
  <c r="L1349" i="1" l="1"/>
  <c r="O1349" i="1" s="1"/>
  <c r="C1272" i="1"/>
  <c r="P1271" i="1"/>
  <c r="X1271" i="1" s="1"/>
  <c r="B1271" i="1" s="1"/>
  <c r="AA1433" i="1"/>
  <c r="R1432" i="1"/>
  <c r="S1432" i="1" s="1"/>
  <c r="Y1432" i="1"/>
  <c r="G1349" i="1"/>
  <c r="H1433" i="1"/>
  <c r="A1434" i="1"/>
  <c r="Q1433" i="1"/>
  <c r="M1352" i="1"/>
  <c r="J1352" i="1"/>
  <c r="K1352" i="1" s="1"/>
  <c r="N1352" i="1"/>
  <c r="I1353" i="1"/>
  <c r="E1351" i="1"/>
  <c r="U1351" i="1"/>
  <c r="W1351" i="1" s="1"/>
  <c r="D1350" i="1"/>
  <c r="F1350" i="1" s="1"/>
  <c r="C1273" i="1" l="1"/>
  <c r="P1272" i="1"/>
  <c r="X1272" i="1" s="1"/>
  <c r="B1272" i="1" s="1"/>
  <c r="AA1434" i="1"/>
  <c r="R1433" i="1"/>
  <c r="S1433" i="1" s="1"/>
  <c r="Y1433" i="1"/>
  <c r="A1435" i="1"/>
  <c r="H1434" i="1"/>
  <c r="Q1434" i="1"/>
  <c r="G1350" i="1"/>
  <c r="L1350" i="1"/>
  <c r="O1350" i="1" s="1"/>
  <c r="J1353" i="1"/>
  <c r="K1353" i="1" s="1"/>
  <c r="N1353" i="1"/>
  <c r="M1353" i="1"/>
  <c r="I1354" i="1"/>
  <c r="D1351" i="1"/>
  <c r="F1351" i="1" s="1"/>
  <c r="E1352" i="1"/>
  <c r="U1352" i="1"/>
  <c r="W1352" i="1" s="1"/>
  <c r="C1274" i="1" l="1"/>
  <c r="P1273" i="1"/>
  <c r="X1273" i="1" s="1"/>
  <c r="B1273" i="1" s="1"/>
  <c r="AA1435" i="1"/>
  <c r="R1434" i="1"/>
  <c r="S1434" i="1" s="1"/>
  <c r="Y1434" i="1"/>
  <c r="H1435" i="1"/>
  <c r="A1436" i="1"/>
  <c r="Q1435" i="1"/>
  <c r="D1352" i="1"/>
  <c r="F1352" i="1" s="1"/>
  <c r="L1351" i="1"/>
  <c r="O1351" i="1" s="1"/>
  <c r="G1351" i="1"/>
  <c r="N1354" i="1"/>
  <c r="M1354" i="1"/>
  <c r="J1354" i="1"/>
  <c r="K1354" i="1" s="1"/>
  <c r="I1355" i="1"/>
  <c r="E1353" i="1"/>
  <c r="U1353" i="1"/>
  <c r="W1353" i="1" s="1"/>
  <c r="P1274" i="1" l="1"/>
  <c r="X1274" i="1" s="1"/>
  <c r="B1274" i="1" s="1"/>
  <c r="C1275" i="1"/>
  <c r="AA1436" i="1"/>
  <c r="R1435" i="1"/>
  <c r="S1435" i="1" s="1"/>
  <c r="Y1435" i="1"/>
  <c r="A1437" i="1"/>
  <c r="Q1436" i="1"/>
  <c r="H1436" i="1"/>
  <c r="E1354" i="1"/>
  <c r="U1354" i="1"/>
  <c r="W1354" i="1" s="1"/>
  <c r="M1355" i="1"/>
  <c r="J1355" i="1"/>
  <c r="K1355" i="1" s="1"/>
  <c r="N1355" i="1"/>
  <c r="I1356" i="1"/>
  <c r="L1352" i="1"/>
  <c r="O1352" i="1" s="1"/>
  <c r="D1353" i="1"/>
  <c r="F1353" i="1" s="1"/>
  <c r="G1352" i="1"/>
  <c r="C1276" i="1" l="1"/>
  <c r="P1275" i="1"/>
  <c r="X1275" i="1" s="1"/>
  <c r="B1275" i="1" s="1"/>
  <c r="R1436" i="1"/>
  <c r="S1436" i="1" s="1"/>
  <c r="Y1436" i="1"/>
  <c r="AA1437" i="1"/>
  <c r="A1438" i="1"/>
  <c r="H1437" i="1"/>
  <c r="Q1437" i="1"/>
  <c r="L1353" i="1"/>
  <c r="O1353" i="1" s="1"/>
  <c r="E1355" i="1"/>
  <c r="U1355" i="1"/>
  <c r="W1355" i="1" s="1"/>
  <c r="N1356" i="1"/>
  <c r="M1356" i="1"/>
  <c r="I1357" i="1"/>
  <c r="J1356" i="1"/>
  <c r="K1356" i="1" s="1"/>
  <c r="G1353" i="1"/>
  <c r="D1354" i="1"/>
  <c r="F1354" i="1" s="1"/>
  <c r="L1354" i="1" l="1"/>
  <c r="O1354" i="1" s="1"/>
  <c r="G1354" i="1"/>
  <c r="P1276" i="1"/>
  <c r="X1276" i="1" s="1"/>
  <c r="B1276" i="1" s="1"/>
  <c r="C1277" i="1"/>
  <c r="Y1437" i="1"/>
  <c r="R1437" i="1"/>
  <c r="S1437" i="1" s="1"/>
  <c r="AA1438" i="1"/>
  <c r="Q1438" i="1"/>
  <c r="H1438" i="1"/>
  <c r="A1439" i="1"/>
  <c r="J1357" i="1"/>
  <c r="K1357" i="1" s="1"/>
  <c r="I1358" i="1"/>
  <c r="D1355" i="1"/>
  <c r="F1355" i="1" s="1"/>
  <c r="E1356" i="1"/>
  <c r="U1356" i="1"/>
  <c r="W1356" i="1" s="1"/>
  <c r="L1355" i="1" l="1"/>
  <c r="O1355" i="1" s="1"/>
  <c r="G1355" i="1"/>
  <c r="C1278" i="1"/>
  <c r="P1277" i="1"/>
  <c r="X1277" i="1" s="1"/>
  <c r="B1277" i="1" s="1"/>
  <c r="A1440" i="1"/>
  <c r="Q1439" i="1"/>
  <c r="H1439" i="1"/>
  <c r="Y1438" i="1"/>
  <c r="R1438" i="1"/>
  <c r="S1438" i="1" s="1"/>
  <c r="AA1439" i="1"/>
  <c r="E1357" i="1"/>
  <c r="U1357" i="1"/>
  <c r="W1357" i="1" s="1"/>
  <c r="D1356" i="1"/>
  <c r="F1356" i="1" s="1"/>
  <c r="I1359" i="1"/>
  <c r="J1358" i="1"/>
  <c r="K1358" i="1" s="1"/>
  <c r="C1279" i="1" l="1"/>
  <c r="P1278" i="1"/>
  <c r="X1278" i="1" s="1"/>
  <c r="B1278" i="1" s="1"/>
  <c r="R1439" i="1"/>
  <c r="S1439" i="1" s="1"/>
  <c r="Y1439" i="1"/>
  <c r="AA1440" i="1"/>
  <c r="A1441" i="1"/>
  <c r="H1440" i="1"/>
  <c r="Q1440" i="1"/>
  <c r="J1359" i="1"/>
  <c r="K1359" i="1" s="1"/>
  <c r="I1360" i="1"/>
  <c r="L1356" i="1"/>
  <c r="E1358" i="1"/>
  <c r="U1358" i="1"/>
  <c r="W1358" i="1" s="1"/>
  <c r="G1356" i="1"/>
  <c r="D1357" i="1"/>
  <c r="F1357" i="1" s="1"/>
  <c r="G1357" i="1" l="1"/>
  <c r="L1357" i="1"/>
  <c r="P1279" i="1"/>
  <c r="AA1441" i="1"/>
  <c r="R1440" i="1"/>
  <c r="S1440" i="1" s="1"/>
  <c r="Y1440" i="1"/>
  <c r="A1442" i="1"/>
  <c r="Q1441" i="1"/>
  <c r="H1441" i="1"/>
  <c r="O1356" i="1"/>
  <c r="M1357" i="1"/>
  <c r="J1360" i="1"/>
  <c r="K1360" i="1" s="1"/>
  <c r="I1361" i="1"/>
  <c r="D1358" i="1"/>
  <c r="F1358" i="1" s="1"/>
  <c r="E1359" i="1"/>
  <c r="U1359" i="1"/>
  <c r="W1359" i="1" s="1"/>
  <c r="X1279" i="1" l="1"/>
  <c r="S1279" i="1"/>
  <c r="Y1441" i="1"/>
  <c r="AA1442" i="1"/>
  <c r="R1441" i="1"/>
  <c r="S1441" i="1" s="1"/>
  <c r="H1442" i="1"/>
  <c r="A1443" i="1"/>
  <c r="Q1442" i="1"/>
  <c r="J1361" i="1"/>
  <c r="K1361" i="1" s="1"/>
  <c r="I1362" i="1"/>
  <c r="E1360" i="1"/>
  <c r="U1360" i="1"/>
  <c r="W1360" i="1" s="1"/>
  <c r="D1359" i="1"/>
  <c r="F1359" i="1" s="1"/>
  <c r="N1357" i="1"/>
  <c r="M1358" i="1"/>
  <c r="M1359" i="1" s="1"/>
  <c r="M1360" i="1" s="1"/>
  <c r="M1361" i="1" s="1"/>
  <c r="L1358" i="1"/>
  <c r="G1358" i="1"/>
  <c r="B1279" i="1" l="1"/>
  <c r="L1359" i="1"/>
  <c r="Y1279" i="1"/>
  <c r="C1280" i="1"/>
  <c r="Y1442" i="1"/>
  <c r="AA1443" i="1"/>
  <c r="R1442" i="1"/>
  <c r="S1442" i="1" s="1"/>
  <c r="A1444" i="1"/>
  <c r="H1443" i="1"/>
  <c r="Q1443" i="1"/>
  <c r="G1359" i="1"/>
  <c r="I1363" i="1"/>
  <c r="J1362" i="1"/>
  <c r="K1362" i="1" s="1"/>
  <c r="M1362" i="1"/>
  <c r="N1358" i="1"/>
  <c r="N1359" i="1" s="1"/>
  <c r="N1360" i="1" s="1"/>
  <c r="N1361" i="1" s="1"/>
  <c r="N1362" i="1" s="1"/>
  <c r="O1357" i="1"/>
  <c r="D1360" i="1"/>
  <c r="F1360" i="1" s="1"/>
  <c r="E1361" i="1"/>
  <c r="U1361" i="1"/>
  <c r="W1361" i="1" s="1"/>
  <c r="G1360" i="1" l="1"/>
  <c r="C1281" i="1"/>
  <c r="P1280" i="1"/>
  <c r="X1280" i="1" s="1"/>
  <c r="B1280" i="1" s="1"/>
  <c r="AA1444" i="1"/>
  <c r="R1443" i="1"/>
  <c r="S1443" i="1" s="1"/>
  <c r="Y1443" i="1"/>
  <c r="Q1444" i="1"/>
  <c r="H1444" i="1"/>
  <c r="A1445" i="1"/>
  <c r="L1360" i="1"/>
  <c r="O1360" i="1" s="1"/>
  <c r="U1362" i="1"/>
  <c r="W1362" i="1" s="1"/>
  <c r="E1362" i="1"/>
  <c r="O1359" i="1"/>
  <c r="D1361" i="1"/>
  <c r="F1361" i="1" s="1"/>
  <c r="J1363" i="1"/>
  <c r="K1363" i="1" s="1"/>
  <c r="N1363" i="1"/>
  <c r="M1363" i="1"/>
  <c r="I1364" i="1"/>
  <c r="O1358" i="1"/>
  <c r="C1282" i="1" l="1"/>
  <c r="P1281" i="1"/>
  <c r="X1281" i="1" s="1"/>
  <c r="B1281" i="1" s="1"/>
  <c r="H1445" i="1"/>
  <c r="A1446" i="1"/>
  <c r="Q1445" i="1"/>
  <c r="Y1444" i="1"/>
  <c r="R1444" i="1"/>
  <c r="S1444" i="1" s="1"/>
  <c r="AA1445" i="1"/>
  <c r="E1363" i="1"/>
  <c r="U1363" i="1"/>
  <c r="W1363" i="1" s="1"/>
  <c r="I1365" i="1"/>
  <c r="N1364" i="1"/>
  <c r="M1364" i="1"/>
  <c r="J1364" i="1"/>
  <c r="K1364" i="1" s="1"/>
  <c r="G1361" i="1"/>
  <c r="L1361" i="1"/>
  <c r="O1361" i="1" s="1"/>
  <c r="D1362" i="1"/>
  <c r="F1362" i="1" s="1"/>
  <c r="G1362" i="1" l="1"/>
  <c r="L1362" i="1"/>
  <c r="O1362" i="1" s="1"/>
  <c r="C1283" i="1"/>
  <c r="P1282" i="1"/>
  <c r="X1282" i="1" s="1"/>
  <c r="B1282" i="1" s="1"/>
  <c r="Q1446" i="1"/>
  <c r="A1447" i="1"/>
  <c r="H1446" i="1"/>
  <c r="Y1445" i="1"/>
  <c r="R1445" i="1"/>
  <c r="S1445" i="1" s="1"/>
  <c r="AA1446" i="1"/>
  <c r="M1365" i="1"/>
  <c r="N1365" i="1"/>
  <c r="J1365" i="1"/>
  <c r="K1365" i="1" s="1"/>
  <c r="I1366" i="1"/>
  <c r="U1364" i="1"/>
  <c r="W1364" i="1" s="1"/>
  <c r="E1364" i="1"/>
  <c r="D1363" i="1"/>
  <c r="F1363" i="1" s="1"/>
  <c r="L1363" i="1" l="1"/>
  <c r="O1363" i="1" s="1"/>
  <c r="C1284" i="1"/>
  <c r="P1283" i="1"/>
  <c r="X1283" i="1" s="1"/>
  <c r="B1283" i="1" s="1"/>
  <c r="A1448" i="1"/>
  <c r="Q1447" i="1"/>
  <c r="H1447" i="1"/>
  <c r="AA1447" i="1"/>
  <c r="Y1446" i="1"/>
  <c r="R1446" i="1"/>
  <c r="S1446" i="1" s="1"/>
  <c r="D1364" i="1"/>
  <c r="F1364" i="1" s="1"/>
  <c r="N1366" i="1"/>
  <c r="M1366" i="1"/>
  <c r="J1366" i="1"/>
  <c r="K1366" i="1" s="1"/>
  <c r="I1367" i="1"/>
  <c r="E1365" i="1"/>
  <c r="U1365" i="1"/>
  <c r="W1365" i="1" s="1"/>
  <c r="G1363" i="1"/>
  <c r="L1364" i="1" l="1"/>
  <c r="O1364" i="1" s="1"/>
  <c r="G1364" i="1"/>
  <c r="C1285" i="1"/>
  <c r="P1284" i="1"/>
  <c r="X1284" i="1" s="1"/>
  <c r="B1284" i="1" s="1"/>
  <c r="AA1448" i="1"/>
  <c r="R1447" i="1"/>
  <c r="S1447" i="1" s="1"/>
  <c r="Y1447" i="1"/>
  <c r="Q1448" i="1"/>
  <c r="H1448" i="1"/>
  <c r="A1449" i="1"/>
  <c r="D1365" i="1"/>
  <c r="F1365" i="1" s="1"/>
  <c r="J1367" i="1"/>
  <c r="K1367" i="1" s="1"/>
  <c r="M1367" i="1"/>
  <c r="N1367" i="1"/>
  <c r="I1368" i="1"/>
  <c r="E1366" i="1"/>
  <c r="U1366" i="1"/>
  <c r="W1366" i="1" s="1"/>
  <c r="L1365" i="1" l="1"/>
  <c r="O1365" i="1" s="1"/>
  <c r="G1365" i="1"/>
  <c r="C1286" i="1"/>
  <c r="P1285" i="1"/>
  <c r="X1285" i="1" s="1"/>
  <c r="B1285" i="1" s="1"/>
  <c r="AA1449" i="1"/>
  <c r="R1448" i="1"/>
  <c r="S1448" i="1" s="1"/>
  <c r="Y1448" i="1"/>
  <c r="A1450" i="1"/>
  <c r="Q1449" i="1"/>
  <c r="H1449" i="1"/>
  <c r="J1368" i="1"/>
  <c r="K1368" i="1" s="1"/>
  <c r="N1368" i="1"/>
  <c r="M1368" i="1"/>
  <c r="I1369" i="1"/>
  <c r="E1367" i="1"/>
  <c r="U1367" i="1"/>
  <c r="W1367" i="1" s="1"/>
  <c r="D1366" i="1"/>
  <c r="F1366" i="1" s="1"/>
  <c r="L1366" i="1" l="1"/>
  <c r="O1366" i="1" s="1"/>
  <c r="G1366" i="1"/>
  <c r="C1287" i="1"/>
  <c r="P1286" i="1"/>
  <c r="X1286" i="1" s="1"/>
  <c r="B1286" i="1" s="1"/>
  <c r="Y1449" i="1"/>
  <c r="AA1450" i="1"/>
  <c r="R1449" i="1"/>
  <c r="S1449" i="1" s="1"/>
  <c r="Q1450" i="1"/>
  <c r="H1450" i="1"/>
  <c r="A1451" i="1"/>
  <c r="D1367" i="1"/>
  <c r="F1367" i="1" s="1"/>
  <c r="N1369" i="1"/>
  <c r="J1369" i="1"/>
  <c r="K1369" i="1" s="1"/>
  <c r="M1369" i="1"/>
  <c r="I1370" i="1"/>
  <c r="E1368" i="1"/>
  <c r="U1368" i="1"/>
  <c r="W1368" i="1" s="1"/>
  <c r="G1367" i="1" l="1"/>
  <c r="L1367" i="1"/>
  <c r="O1367" i="1" s="1"/>
  <c r="C1288" i="1"/>
  <c r="P1287" i="1"/>
  <c r="X1287" i="1" s="1"/>
  <c r="B1287" i="1" s="1"/>
  <c r="Q1451" i="1"/>
  <c r="H1451" i="1"/>
  <c r="A1452" i="1"/>
  <c r="AA1451" i="1"/>
  <c r="Y1450" i="1"/>
  <c r="R1450" i="1"/>
  <c r="S1450" i="1" s="1"/>
  <c r="E1369" i="1"/>
  <c r="U1369" i="1"/>
  <c r="W1369" i="1" s="1"/>
  <c r="D1368" i="1"/>
  <c r="F1368" i="1" s="1"/>
  <c r="J1370" i="1"/>
  <c r="K1370" i="1" s="1"/>
  <c r="M1370" i="1"/>
  <c r="N1370" i="1"/>
  <c r="I1371" i="1"/>
  <c r="L1368" i="1" l="1"/>
  <c r="O1368" i="1" s="1"/>
  <c r="C1289" i="1"/>
  <c r="P1288" i="1"/>
  <c r="X1288" i="1" s="1"/>
  <c r="B1288" i="1" s="1"/>
  <c r="G1368" i="1"/>
  <c r="Q1452" i="1"/>
  <c r="H1452" i="1"/>
  <c r="A1453" i="1"/>
  <c r="AA1452" i="1"/>
  <c r="R1451" i="1"/>
  <c r="S1451" i="1" s="1"/>
  <c r="Y1451" i="1"/>
  <c r="E1370" i="1"/>
  <c r="U1370" i="1"/>
  <c r="W1370" i="1" s="1"/>
  <c r="M1371" i="1"/>
  <c r="J1371" i="1"/>
  <c r="K1371" i="1" s="1"/>
  <c r="N1371" i="1"/>
  <c r="I1372" i="1"/>
  <c r="D1369" i="1"/>
  <c r="F1369" i="1" s="1"/>
  <c r="C1290" i="1" l="1"/>
  <c r="P1289" i="1"/>
  <c r="X1289" i="1" s="1"/>
  <c r="B1289" i="1" s="1"/>
  <c r="Y1452" i="1"/>
  <c r="R1452" i="1"/>
  <c r="S1452" i="1" s="1"/>
  <c r="AA1453" i="1"/>
  <c r="Q1453" i="1"/>
  <c r="H1453" i="1"/>
  <c r="A1454" i="1"/>
  <c r="G1369" i="1"/>
  <c r="I1373" i="1"/>
  <c r="N1372" i="1"/>
  <c r="J1372" i="1"/>
  <c r="K1372" i="1" s="1"/>
  <c r="M1372" i="1"/>
  <c r="E1371" i="1"/>
  <c r="U1371" i="1"/>
  <c r="W1371" i="1" s="1"/>
  <c r="L1369" i="1"/>
  <c r="O1369" i="1" s="1"/>
  <c r="D1370" i="1"/>
  <c r="F1370" i="1" s="1"/>
  <c r="G1370" i="1" l="1"/>
  <c r="C1291" i="1"/>
  <c r="P1290" i="1"/>
  <c r="X1290" i="1" s="1"/>
  <c r="B1290" i="1" s="1"/>
  <c r="H1454" i="1"/>
  <c r="Q1454" i="1"/>
  <c r="A1455" i="1"/>
  <c r="AA1454" i="1"/>
  <c r="Y1453" i="1"/>
  <c r="R1453" i="1"/>
  <c r="S1453" i="1" s="1"/>
  <c r="L1370" i="1"/>
  <c r="O1370" i="1" s="1"/>
  <c r="D1371" i="1"/>
  <c r="F1371" i="1" s="1"/>
  <c r="E1372" i="1"/>
  <c r="U1372" i="1"/>
  <c r="W1372" i="1" s="1"/>
  <c r="N1373" i="1"/>
  <c r="M1373" i="1"/>
  <c r="J1373" i="1"/>
  <c r="K1373" i="1" s="1"/>
  <c r="I1374" i="1"/>
  <c r="G1371" i="1" l="1"/>
  <c r="L1371" i="1"/>
  <c r="O1371" i="1" s="1"/>
  <c r="C1292" i="1"/>
  <c r="P1291" i="1"/>
  <c r="X1291" i="1" s="1"/>
  <c r="B1291" i="1" s="1"/>
  <c r="A1456" i="1"/>
  <c r="Q1455" i="1"/>
  <c r="H1455" i="1"/>
  <c r="AA1455" i="1"/>
  <c r="Y1454" i="1"/>
  <c r="R1454" i="1"/>
  <c r="S1454" i="1" s="1"/>
  <c r="E1373" i="1"/>
  <c r="U1373" i="1"/>
  <c r="W1373" i="1" s="1"/>
  <c r="D1372" i="1"/>
  <c r="F1372" i="1" s="1"/>
  <c r="M1374" i="1"/>
  <c r="I1375" i="1"/>
  <c r="J1374" i="1"/>
  <c r="K1374" i="1" s="1"/>
  <c r="N1374" i="1"/>
  <c r="G1372" i="1" l="1"/>
  <c r="C1293" i="1"/>
  <c r="P1292" i="1"/>
  <c r="X1292" i="1" s="1"/>
  <c r="B1292" i="1" s="1"/>
  <c r="R1455" i="1"/>
  <c r="S1455" i="1" s="1"/>
  <c r="AA1456" i="1"/>
  <c r="Y1455" i="1"/>
  <c r="Q1456" i="1"/>
  <c r="H1456" i="1"/>
  <c r="A1457" i="1"/>
  <c r="U1374" i="1"/>
  <c r="W1374" i="1" s="1"/>
  <c r="E1374" i="1"/>
  <c r="L1372" i="1"/>
  <c r="O1372" i="1" s="1"/>
  <c r="J1375" i="1"/>
  <c r="K1375" i="1" s="1"/>
  <c r="N1375" i="1"/>
  <c r="M1375" i="1"/>
  <c r="I1376" i="1"/>
  <c r="D1373" i="1"/>
  <c r="F1373" i="1" s="1"/>
  <c r="C1294" i="1" l="1"/>
  <c r="P1293" i="1"/>
  <c r="X1293" i="1" s="1"/>
  <c r="B1293" i="1" s="1"/>
  <c r="A1458" i="1"/>
  <c r="Q1457" i="1"/>
  <c r="H1457" i="1"/>
  <c r="AA1457" i="1"/>
  <c r="R1456" i="1"/>
  <c r="S1456" i="1" s="1"/>
  <c r="Y1456" i="1"/>
  <c r="M1376" i="1"/>
  <c r="J1376" i="1"/>
  <c r="K1376" i="1" s="1"/>
  <c r="N1376" i="1"/>
  <c r="I1377" i="1"/>
  <c r="E1375" i="1"/>
  <c r="U1375" i="1"/>
  <c r="W1375" i="1" s="1"/>
  <c r="G1373" i="1"/>
  <c r="D1374" i="1"/>
  <c r="F1374" i="1" s="1"/>
  <c r="L1373" i="1"/>
  <c r="O1373" i="1" s="1"/>
  <c r="C1295" i="1" l="1"/>
  <c r="P1294" i="1"/>
  <c r="X1294" i="1" s="1"/>
  <c r="B1294" i="1" s="1"/>
  <c r="R1457" i="1"/>
  <c r="S1457" i="1" s="1"/>
  <c r="Y1457" i="1"/>
  <c r="AA1458" i="1"/>
  <c r="Q1458" i="1"/>
  <c r="H1458" i="1"/>
  <c r="A1459" i="1"/>
  <c r="D1375" i="1"/>
  <c r="F1375" i="1" s="1"/>
  <c r="J1377" i="1"/>
  <c r="K1377" i="1" s="1"/>
  <c r="N1377" i="1"/>
  <c r="M1377" i="1"/>
  <c r="I1378" i="1"/>
  <c r="L1374" i="1"/>
  <c r="O1374" i="1" s="1"/>
  <c r="E1376" i="1"/>
  <c r="U1376" i="1"/>
  <c r="W1376" i="1" s="1"/>
  <c r="G1374" i="1"/>
  <c r="L1375" i="1" l="1"/>
  <c r="O1375" i="1" s="1"/>
  <c r="C1296" i="1"/>
  <c r="P1295" i="1"/>
  <c r="X1295" i="1" s="1"/>
  <c r="B1295" i="1" s="1"/>
  <c r="A1460" i="1"/>
  <c r="Q1459" i="1"/>
  <c r="H1459" i="1"/>
  <c r="AA1459" i="1"/>
  <c r="R1458" i="1"/>
  <c r="N1378" i="1"/>
  <c r="I1379" i="1"/>
  <c r="J1378" i="1"/>
  <c r="K1378" i="1" s="1"/>
  <c r="M1378" i="1"/>
  <c r="E1377" i="1"/>
  <c r="U1377" i="1"/>
  <c r="W1377" i="1" s="1"/>
  <c r="D1376" i="1"/>
  <c r="F1376" i="1" s="1"/>
  <c r="G1375" i="1"/>
  <c r="C1297" i="1" l="1"/>
  <c r="P1296" i="1"/>
  <c r="X1296" i="1" s="1"/>
  <c r="B1296" i="1" s="1"/>
  <c r="G1376" i="1"/>
  <c r="AA1460" i="1"/>
  <c r="Y1459" i="1"/>
  <c r="R1459" i="1"/>
  <c r="S1459" i="1" s="1"/>
  <c r="H1460" i="1"/>
  <c r="Q1460" i="1"/>
  <c r="A1461" i="1"/>
  <c r="E1378" i="1"/>
  <c r="U1378" i="1"/>
  <c r="W1378" i="1" s="1"/>
  <c r="N1379" i="1"/>
  <c r="M1379" i="1"/>
  <c r="J1379" i="1"/>
  <c r="K1379" i="1" s="1"/>
  <c r="I1380" i="1"/>
  <c r="D1377" i="1"/>
  <c r="F1377" i="1" s="1"/>
  <c r="L1376" i="1"/>
  <c r="O1376" i="1" s="1"/>
  <c r="P1297" i="1" l="1"/>
  <c r="X1297" i="1" s="1"/>
  <c r="B1297" i="1" s="1"/>
  <c r="C1298" i="1"/>
  <c r="R1460" i="1"/>
  <c r="S1460" i="1" s="1"/>
  <c r="AA1461" i="1"/>
  <c r="Y1460" i="1"/>
  <c r="A1462" i="1"/>
  <c r="Q1461" i="1"/>
  <c r="H1461" i="1"/>
  <c r="G1377" i="1"/>
  <c r="N1380" i="1"/>
  <c r="J1380" i="1"/>
  <c r="K1380" i="1" s="1"/>
  <c r="M1380" i="1"/>
  <c r="I1381" i="1"/>
  <c r="E1379" i="1"/>
  <c r="U1379" i="1"/>
  <c r="W1379" i="1" s="1"/>
  <c r="L1377" i="1"/>
  <c r="O1377" i="1" s="1"/>
  <c r="D1378" i="1"/>
  <c r="F1378" i="1" s="1"/>
  <c r="L1378" i="1" l="1"/>
  <c r="O1378" i="1" s="1"/>
  <c r="G1378" i="1"/>
  <c r="C1299" i="1"/>
  <c r="P1298" i="1"/>
  <c r="X1298" i="1" s="1"/>
  <c r="B1298" i="1" s="1"/>
  <c r="A1463" i="1"/>
  <c r="Q1462" i="1"/>
  <c r="H1462" i="1"/>
  <c r="Y1461" i="1"/>
  <c r="AA1462" i="1"/>
  <c r="R1461" i="1"/>
  <c r="S1461" i="1" s="1"/>
  <c r="D1379" i="1"/>
  <c r="F1379" i="1" s="1"/>
  <c r="N1381" i="1"/>
  <c r="M1381" i="1"/>
  <c r="J1381" i="1"/>
  <c r="K1381" i="1" s="1"/>
  <c r="I1382" i="1"/>
  <c r="U1380" i="1"/>
  <c r="W1380" i="1" s="1"/>
  <c r="E1380" i="1"/>
  <c r="G1379" i="1" l="1"/>
  <c r="C1300" i="1"/>
  <c r="P1299" i="1"/>
  <c r="X1299" i="1" s="1"/>
  <c r="B1299" i="1" s="1"/>
  <c r="AA1463" i="1"/>
  <c r="Y1462" i="1"/>
  <c r="R1462" i="1"/>
  <c r="S1462" i="1" s="1"/>
  <c r="Q1463" i="1"/>
  <c r="H1463" i="1"/>
  <c r="A1464" i="1"/>
  <c r="E1381" i="1"/>
  <c r="U1381" i="1"/>
  <c r="W1381" i="1" s="1"/>
  <c r="M1382" i="1"/>
  <c r="I1383" i="1"/>
  <c r="J1382" i="1"/>
  <c r="K1382" i="1" s="1"/>
  <c r="N1382" i="1"/>
  <c r="D1380" i="1"/>
  <c r="F1380" i="1" s="1"/>
  <c r="L1379" i="1"/>
  <c r="O1379" i="1" s="1"/>
  <c r="C1301" i="1" l="1"/>
  <c r="P1300" i="1"/>
  <c r="X1300" i="1" s="1"/>
  <c r="B1300" i="1" s="1"/>
  <c r="L1380" i="1"/>
  <c r="O1380" i="1" s="1"/>
  <c r="A1465" i="1"/>
  <c r="Q1464" i="1"/>
  <c r="H1464" i="1"/>
  <c r="R1463" i="1"/>
  <c r="S1463" i="1" s="1"/>
  <c r="AA1464" i="1"/>
  <c r="Y1463" i="1"/>
  <c r="U1382" i="1"/>
  <c r="W1382" i="1" s="1"/>
  <c r="E1382" i="1"/>
  <c r="N1383" i="1"/>
  <c r="M1383" i="1"/>
  <c r="J1383" i="1"/>
  <c r="K1383" i="1" s="1"/>
  <c r="I1384" i="1"/>
  <c r="G1380" i="1"/>
  <c r="D1381" i="1"/>
  <c r="F1381" i="1" s="1"/>
  <c r="C1302" i="1" l="1"/>
  <c r="P1301" i="1"/>
  <c r="X1301" i="1" s="1"/>
  <c r="B1301" i="1" s="1"/>
  <c r="R1464" i="1"/>
  <c r="S1464" i="1" s="1"/>
  <c r="Y1464" i="1"/>
  <c r="AA1465" i="1"/>
  <c r="Q1465" i="1"/>
  <c r="A1466" i="1"/>
  <c r="H1465" i="1"/>
  <c r="M1384" i="1"/>
  <c r="J1384" i="1"/>
  <c r="K1384" i="1" s="1"/>
  <c r="N1384" i="1"/>
  <c r="I1385" i="1"/>
  <c r="E1383" i="1"/>
  <c r="U1383" i="1"/>
  <c r="W1383" i="1" s="1"/>
  <c r="G1381" i="1"/>
  <c r="D1382" i="1"/>
  <c r="F1382" i="1" s="1"/>
  <c r="L1381" i="1"/>
  <c r="O1381" i="1" s="1"/>
  <c r="P1302" i="1" l="1"/>
  <c r="X1302" i="1" s="1"/>
  <c r="B1302" i="1" s="1"/>
  <c r="C1303" i="1"/>
  <c r="A1467" i="1"/>
  <c r="Q1466" i="1"/>
  <c r="H1466" i="1"/>
  <c r="AA1466" i="1"/>
  <c r="R1465" i="1"/>
  <c r="S1465" i="1" s="1"/>
  <c r="Y1465" i="1"/>
  <c r="D1383" i="1"/>
  <c r="F1383" i="1" s="1"/>
  <c r="J1385" i="1"/>
  <c r="K1385" i="1" s="1"/>
  <c r="I1386" i="1"/>
  <c r="G1382" i="1"/>
  <c r="E1384" i="1"/>
  <c r="U1384" i="1"/>
  <c r="W1384" i="1" s="1"/>
  <c r="L1382" i="1"/>
  <c r="O1382" i="1" s="1"/>
  <c r="L1383" i="1" l="1"/>
  <c r="O1383" i="1" s="1"/>
  <c r="G1383" i="1"/>
  <c r="C1304" i="1"/>
  <c r="P1303" i="1"/>
  <c r="X1303" i="1" s="1"/>
  <c r="B1303" i="1" s="1"/>
  <c r="AA1467" i="1"/>
  <c r="R1466" i="1"/>
  <c r="S1466" i="1" s="1"/>
  <c r="Y1466" i="1"/>
  <c r="Q1467" i="1"/>
  <c r="H1467" i="1"/>
  <c r="A1468" i="1"/>
  <c r="E1385" i="1"/>
  <c r="U1385" i="1"/>
  <c r="W1385" i="1" s="1"/>
  <c r="J1386" i="1"/>
  <c r="K1386" i="1" s="1"/>
  <c r="I1387" i="1"/>
  <c r="D1384" i="1"/>
  <c r="F1384" i="1" s="1"/>
  <c r="C1305" i="1" l="1"/>
  <c r="P1304" i="1"/>
  <c r="X1304" i="1" s="1"/>
  <c r="B1304" i="1" s="1"/>
  <c r="L1384" i="1"/>
  <c r="O1384" i="1" s="1"/>
  <c r="AA1468" i="1"/>
  <c r="Y1467" i="1"/>
  <c r="R1467" i="1"/>
  <c r="S1467" i="1" s="1"/>
  <c r="Q1468" i="1"/>
  <c r="H1468" i="1"/>
  <c r="A1469" i="1"/>
  <c r="J1387" i="1"/>
  <c r="K1387" i="1" s="1"/>
  <c r="I1388" i="1"/>
  <c r="E1386" i="1"/>
  <c r="U1386" i="1"/>
  <c r="W1386" i="1" s="1"/>
  <c r="G1384" i="1"/>
  <c r="D1385" i="1"/>
  <c r="F1385" i="1" s="1"/>
  <c r="G1385" i="1" l="1"/>
  <c r="M1385" i="1"/>
  <c r="N1385" i="1" s="1"/>
  <c r="N1386" i="1" s="1"/>
  <c r="N1387" i="1" s="1"/>
  <c r="N1388" i="1" s="1"/>
  <c r="C1306" i="1"/>
  <c r="P1305" i="1"/>
  <c r="X1305" i="1" s="1"/>
  <c r="B1305" i="1" s="1"/>
  <c r="A1470" i="1"/>
  <c r="Q1469" i="1"/>
  <c r="H1469" i="1"/>
  <c r="R1468" i="1"/>
  <c r="S1468" i="1" s="1"/>
  <c r="AA1469" i="1"/>
  <c r="Y1468" i="1"/>
  <c r="L1385" i="1"/>
  <c r="D1386" i="1"/>
  <c r="F1386" i="1" s="1"/>
  <c r="E1387" i="1"/>
  <c r="U1387" i="1"/>
  <c r="W1387" i="1" s="1"/>
  <c r="I1389" i="1"/>
  <c r="J1388" i="1"/>
  <c r="K1388" i="1" s="1"/>
  <c r="M1386" i="1" l="1"/>
  <c r="M1387" i="1" s="1"/>
  <c r="M1388" i="1" s="1"/>
  <c r="M1389" i="1" s="1"/>
  <c r="L1386" i="1"/>
  <c r="O1386" i="1" s="1"/>
  <c r="C1307" i="1"/>
  <c r="P1306" i="1"/>
  <c r="X1306" i="1" s="1"/>
  <c r="B1306" i="1" s="1"/>
  <c r="Y1469" i="1"/>
  <c r="AA1470" i="1"/>
  <c r="R1469" i="1"/>
  <c r="S1469" i="1" s="1"/>
  <c r="Q1470" i="1"/>
  <c r="A1471" i="1"/>
  <c r="H1470" i="1"/>
  <c r="J1389" i="1"/>
  <c r="K1389" i="1" s="1"/>
  <c r="N1389" i="1"/>
  <c r="I1390" i="1"/>
  <c r="O1385" i="1"/>
  <c r="D1387" i="1"/>
  <c r="F1387" i="1" s="1"/>
  <c r="E1388" i="1"/>
  <c r="U1388" i="1"/>
  <c r="W1388" i="1" s="1"/>
  <c r="G1386" i="1"/>
  <c r="G1387" i="1" l="1"/>
  <c r="P1307" i="1"/>
  <c r="AA1471" i="1"/>
  <c r="R1470" i="1"/>
  <c r="S1470" i="1" s="1"/>
  <c r="Y1470" i="1"/>
  <c r="H1471" i="1"/>
  <c r="A1472" i="1"/>
  <c r="Q1471" i="1"/>
  <c r="J1390" i="1"/>
  <c r="K1390" i="1" s="1"/>
  <c r="M1390" i="1"/>
  <c r="N1390" i="1"/>
  <c r="I1391" i="1"/>
  <c r="L1387" i="1"/>
  <c r="O1387" i="1" s="1"/>
  <c r="D1388" i="1"/>
  <c r="F1388" i="1" s="1"/>
  <c r="E1389" i="1"/>
  <c r="U1389" i="1"/>
  <c r="W1389" i="1" s="1"/>
  <c r="L1388" i="1" l="1"/>
  <c r="O1388" i="1" s="1"/>
  <c r="X1307" i="1"/>
  <c r="S1307" i="1"/>
  <c r="H1472" i="1"/>
  <c r="Q1472" i="1"/>
  <c r="A1473" i="1"/>
  <c r="R1471" i="1"/>
  <c r="S1471" i="1" s="1"/>
  <c r="AA1472" i="1"/>
  <c r="Y1471" i="1"/>
  <c r="M1391" i="1"/>
  <c r="N1391" i="1"/>
  <c r="J1391" i="1"/>
  <c r="K1391" i="1" s="1"/>
  <c r="I1392" i="1"/>
  <c r="G1388" i="1"/>
  <c r="D1389" i="1"/>
  <c r="F1389" i="1" s="1"/>
  <c r="U1390" i="1"/>
  <c r="W1390" i="1" s="1"/>
  <c r="E1390" i="1"/>
  <c r="B1307" i="1" l="1"/>
  <c r="Y1307" i="1"/>
  <c r="C1308" i="1"/>
  <c r="G1389" i="1"/>
  <c r="AA1473" i="1"/>
  <c r="R1472" i="1"/>
  <c r="S1472" i="1" s="1"/>
  <c r="Y1472" i="1"/>
  <c r="Q1473" i="1"/>
  <c r="H1473" i="1"/>
  <c r="A1474" i="1"/>
  <c r="L1389" i="1"/>
  <c r="O1389" i="1" s="1"/>
  <c r="N1392" i="1"/>
  <c r="M1392" i="1"/>
  <c r="J1392" i="1"/>
  <c r="K1392" i="1" s="1"/>
  <c r="I1393" i="1"/>
  <c r="D1390" i="1"/>
  <c r="F1390" i="1" s="1"/>
  <c r="E1391" i="1"/>
  <c r="U1391" i="1"/>
  <c r="W1391" i="1" s="1"/>
  <c r="C1309" i="1" l="1"/>
  <c r="P1308" i="1"/>
  <c r="X1308" i="1" s="1"/>
  <c r="B1308" i="1" s="1"/>
  <c r="A1475" i="1"/>
  <c r="Q1474" i="1"/>
  <c r="H1474" i="1"/>
  <c r="AA1474" i="1"/>
  <c r="Y1473" i="1"/>
  <c r="R1473" i="1"/>
  <c r="S1473" i="1" s="1"/>
  <c r="L1390" i="1"/>
  <c r="O1390" i="1" s="1"/>
  <c r="G1390" i="1"/>
  <c r="E1392" i="1"/>
  <c r="U1392" i="1"/>
  <c r="W1392" i="1" s="1"/>
  <c r="J1393" i="1"/>
  <c r="K1393" i="1" s="1"/>
  <c r="M1393" i="1"/>
  <c r="N1393" i="1"/>
  <c r="I1394" i="1"/>
  <c r="D1391" i="1"/>
  <c r="F1391" i="1" s="1"/>
  <c r="L1391" i="1" l="1"/>
  <c r="O1391" i="1" s="1"/>
  <c r="C1310" i="1"/>
  <c r="P1309" i="1"/>
  <c r="X1309" i="1" s="1"/>
  <c r="B1309" i="1" s="1"/>
  <c r="R1474" i="1"/>
  <c r="S1474" i="1" s="1"/>
  <c r="AA1475" i="1"/>
  <c r="Y1474" i="1"/>
  <c r="G1391" i="1"/>
  <c r="H1475" i="1"/>
  <c r="A1476" i="1"/>
  <c r="Q1475" i="1"/>
  <c r="J1394" i="1"/>
  <c r="K1394" i="1" s="1"/>
  <c r="N1394" i="1"/>
  <c r="M1394" i="1"/>
  <c r="I1395" i="1"/>
  <c r="U1393" i="1"/>
  <c r="W1393" i="1" s="1"/>
  <c r="E1393" i="1"/>
  <c r="D1392" i="1"/>
  <c r="F1392" i="1" s="1"/>
  <c r="C1311" i="1" l="1"/>
  <c r="P1310" i="1"/>
  <c r="X1310" i="1" s="1"/>
  <c r="B1310" i="1" s="1"/>
  <c r="AA1476" i="1"/>
  <c r="R1475" i="1"/>
  <c r="S1475" i="1" s="1"/>
  <c r="Y1475" i="1"/>
  <c r="A1477" i="1"/>
  <c r="Q1476" i="1"/>
  <c r="H1476" i="1"/>
  <c r="L1392" i="1"/>
  <c r="O1392" i="1" s="1"/>
  <c r="G1392" i="1"/>
  <c r="D1393" i="1"/>
  <c r="F1393" i="1" s="1"/>
  <c r="M1395" i="1"/>
  <c r="N1395" i="1"/>
  <c r="J1395" i="1"/>
  <c r="K1395" i="1" s="1"/>
  <c r="I1396" i="1"/>
  <c r="E1394" i="1"/>
  <c r="U1394" i="1"/>
  <c r="W1394" i="1" s="1"/>
  <c r="L1393" i="1" l="1"/>
  <c r="O1393" i="1" s="1"/>
  <c r="G1393" i="1"/>
  <c r="C1312" i="1"/>
  <c r="P1311" i="1"/>
  <c r="X1311" i="1" s="1"/>
  <c r="B1311" i="1" s="1"/>
  <c r="Y1476" i="1"/>
  <c r="R1476" i="1"/>
  <c r="S1476" i="1" s="1"/>
  <c r="AA1477" i="1"/>
  <c r="H1477" i="1"/>
  <c r="Q1477" i="1"/>
  <c r="A1478" i="1"/>
  <c r="D1394" i="1"/>
  <c r="F1394" i="1" s="1"/>
  <c r="J1396" i="1"/>
  <c r="K1396" i="1" s="1"/>
  <c r="I1397" i="1"/>
  <c r="N1396" i="1"/>
  <c r="M1396" i="1"/>
  <c r="U1395" i="1"/>
  <c r="W1395" i="1" s="1"/>
  <c r="E1395" i="1"/>
  <c r="L1394" i="1" l="1"/>
  <c r="O1394" i="1" s="1"/>
  <c r="C1313" i="1"/>
  <c r="P1312" i="1"/>
  <c r="X1312" i="1" s="1"/>
  <c r="B1312" i="1" s="1"/>
  <c r="AA1478" i="1"/>
  <c r="R1477" i="1"/>
  <c r="S1477" i="1" s="1"/>
  <c r="Y1477" i="1"/>
  <c r="A1479" i="1"/>
  <c r="Q1478" i="1"/>
  <c r="H1478" i="1"/>
  <c r="E1396" i="1"/>
  <c r="U1396" i="1"/>
  <c r="W1396" i="1" s="1"/>
  <c r="M1397" i="1"/>
  <c r="J1397" i="1"/>
  <c r="K1397" i="1" s="1"/>
  <c r="N1397" i="1"/>
  <c r="I1398" i="1"/>
  <c r="D1395" i="1"/>
  <c r="F1395" i="1" s="1"/>
  <c r="G1394" i="1"/>
  <c r="G1395" i="1" l="1"/>
  <c r="C1314" i="1"/>
  <c r="P1313" i="1"/>
  <c r="X1313" i="1" s="1"/>
  <c r="B1313" i="1" s="1"/>
  <c r="Q1479" i="1"/>
  <c r="H1479" i="1"/>
  <c r="A1480" i="1"/>
  <c r="AA1479" i="1"/>
  <c r="R1478" i="1"/>
  <c r="S1478" i="1" s="1"/>
  <c r="Y1478" i="1"/>
  <c r="N1398" i="1"/>
  <c r="J1398" i="1"/>
  <c r="K1398" i="1" s="1"/>
  <c r="M1398" i="1"/>
  <c r="I1399" i="1"/>
  <c r="E1397" i="1"/>
  <c r="U1397" i="1"/>
  <c r="W1397" i="1" s="1"/>
  <c r="L1395" i="1"/>
  <c r="O1395" i="1" s="1"/>
  <c r="D1396" i="1"/>
  <c r="F1396" i="1" s="1"/>
  <c r="L1396" i="1" l="1"/>
  <c r="O1396" i="1" s="1"/>
  <c r="G1396" i="1"/>
  <c r="C1315" i="1"/>
  <c r="P1314" i="1"/>
  <c r="X1314" i="1" s="1"/>
  <c r="B1314" i="1" s="1"/>
  <c r="Q1480" i="1"/>
  <c r="H1480" i="1"/>
  <c r="A1481" i="1"/>
  <c r="AA1480" i="1"/>
  <c r="R1479" i="1"/>
  <c r="S1479" i="1" s="1"/>
  <c r="Y1479" i="1"/>
  <c r="E1398" i="1"/>
  <c r="U1398" i="1"/>
  <c r="W1398" i="1" s="1"/>
  <c r="D1397" i="1"/>
  <c r="F1397" i="1" s="1"/>
  <c r="N1399" i="1"/>
  <c r="M1399" i="1"/>
  <c r="J1399" i="1"/>
  <c r="K1399" i="1" s="1"/>
  <c r="I1400" i="1"/>
  <c r="L1397" i="1" l="1"/>
  <c r="O1397" i="1" s="1"/>
  <c r="G1397" i="1"/>
  <c r="C1316" i="1"/>
  <c r="P1315" i="1"/>
  <c r="X1315" i="1" s="1"/>
  <c r="B1315" i="1" s="1"/>
  <c r="Q1481" i="1"/>
  <c r="H1481" i="1"/>
  <c r="A1482" i="1"/>
  <c r="AA1481" i="1"/>
  <c r="Y1480" i="1"/>
  <c r="R1480" i="1"/>
  <c r="S1480" i="1" s="1"/>
  <c r="E1399" i="1"/>
  <c r="U1399" i="1"/>
  <c r="W1399" i="1" s="1"/>
  <c r="J1400" i="1"/>
  <c r="K1400" i="1" s="1"/>
  <c r="N1400" i="1"/>
  <c r="M1400" i="1"/>
  <c r="I1401" i="1"/>
  <c r="D1398" i="1"/>
  <c r="F1398" i="1" s="1"/>
  <c r="L1398" i="1" l="1"/>
  <c r="O1398" i="1" s="1"/>
  <c r="C1317" i="1"/>
  <c r="P1316" i="1"/>
  <c r="X1316" i="1" s="1"/>
  <c r="B1316" i="1" s="1"/>
  <c r="A1483" i="1"/>
  <c r="Q1482" i="1"/>
  <c r="H1482" i="1"/>
  <c r="G1398" i="1"/>
  <c r="R1481" i="1"/>
  <c r="S1481" i="1" s="1"/>
  <c r="Y1481" i="1"/>
  <c r="AA1482" i="1"/>
  <c r="M1401" i="1"/>
  <c r="J1401" i="1"/>
  <c r="K1401" i="1" s="1"/>
  <c r="N1401" i="1"/>
  <c r="I1402" i="1"/>
  <c r="E1400" i="1"/>
  <c r="U1400" i="1"/>
  <c r="W1400" i="1" s="1"/>
  <c r="D1399" i="1"/>
  <c r="F1399" i="1" s="1"/>
  <c r="C1318" i="1" l="1"/>
  <c r="P1317" i="1"/>
  <c r="X1317" i="1" s="1"/>
  <c r="B1317" i="1" s="1"/>
  <c r="AA1483" i="1"/>
  <c r="R1482" i="1"/>
  <c r="S1482" i="1" s="1"/>
  <c r="Y1482" i="1"/>
  <c r="L1399" i="1"/>
  <c r="O1399" i="1" s="1"/>
  <c r="G1399" i="1"/>
  <c r="Q1483" i="1"/>
  <c r="A1484" i="1"/>
  <c r="H1483" i="1"/>
  <c r="U1401" i="1"/>
  <c r="W1401" i="1" s="1"/>
  <c r="E1401" i="1"/>
  <c r="D1400" i="1"/>
  <c r="F1400" i="1" s="1"/>
  <c r="M1402" i="1"/>
  <c r="J1402" i="1"/>
  <c r="K1402" i="1" s="1"/>
  <c r="N1402" i="1"/>
  <c r="I1403" i="1"/>
  <c r="C1319" i="1" l="1"/>
  <c r="P1318" i="1"/>
  <c r="X1318" i="1" s="1"/>
  <c r="B1318" i="1" s="1"/>
  <c r="A1485" i="1"/>
  <c r="Q1484" i="1"/>
  <c r="H1484" i="1"/>
  <c r="AA1484" i="1"/>
  <c r="R1483" i="1"/>
  <c r="S1483" i="1" s="1"/>
  <c r="Y1483" i="1"/>
  <c r="E1402" i="1"/>
  <c r="U1402" i="1"/>
  <c r="W1402" i="1" s="1"/>
  <c r="G1400" i="1"/>
  <c r="L1400" i="1"/>
  <c r="O1400" i="1" s="1"/>
  <c r="D1401" i="1"/>
  <c r="F1401" i="1" s="1"/>
  <c r="M1403" i="1"/>
  <c r="I1404" i="1"/>
  <c r="N1403" i="1"/>
  <c r="J1403" i="1"/>
  <c r="K1403" i="1" s="1"/>
  <c r="G1401" i="1" l="1"/>
  <c r="C1320" i="1"/>
  <c r="P1319" i="1"/>
  <c r="X1319" i="1" s="1"/>
  <c r="B1319" i="1" s="1"/>
  <c r="Y1484" i="1"/>
  <c r="AA1485" i="1"/>
  <c r="R1484" i="1"/>
  <c r="S1484" i="1" s="1"/>
  <c r="Q1485" i="1"/>
  <c r="H1485" i="1"/>
  <c r="A1486" i="1"/>
  <c r="L1401" i="1"/>
  <c r="O1401" i="1" s="1"/>
  <c r="E1403" i="1"/>
  <c r="U1403" i="1"/>
  <c r="W1403" i="1" s="1"/>
  <c r="M1404" i="1"/>
  <c r="J1404" i="1"/>
  <c r="K1404" i="1" s="1"/>
  <c r="N1404" i="1"/>
  <c r="I1405" i="1"/>
  <c r="D1402" i="1"/>
  <c r="F1402" i="1" s="1"/>
  <c r="C1321" i="1" l="1"/>
  <c r="P1320" i="1"/>
  <c r="X1320" i="1" s="1"/>
  <c r="B1320" i="1" s="1"/>
  <c r="A1487" i="1"/>
  <c r="Q1486" i="1"/>
  <c r="H1486" i="1"/>
  <c r="AA1486" i="1"/>
  <c r="R1485" i="1"/>
  <c r="S1485" i="1" s="1"/>
  <c r="Y1485" i="1"/>
  <c r="N1405" i="1"/>
  <c r="M1405" i="1"/>
  <c r="J1405" i="1"/>
  <c r="K1405" i="1" s="1"/>
  <c r="I1406" i="1"/>
  <c r="E1404" i="1"/>
  <c r="U1404" i="1"/>
  <c r="W1404" i="1" s="1"/>
  <c r="L1402" i="1"/>
  <c r="O1402" i="1" s="1"/>
  <c r="D1403" i="1"/>
  <c r="F1403" i="1" s="1"/>
  <c r="G1402" i="1"/>
  <c r="C1322" i="1" l="1"/>
  <c r="P1321" i="1"/>
  <c r="X1321" i="1" s="1"/>
  <c r="B1321" i="1" s="1"/>
  <c r="AA1487" i="1"/>
  <c r="Y1486" i="1"/>
  <c r="R1486" i="1"/>
  <c r="S1486" i="1" s="1"/>
  <c r="Q1487" i="1"/>
  <c r="A1488" i="1"/>
  <c r="H1487" i="1"/>
  <c r="D1404" i="1"/>
  <c r="F1404" i="1" s="1"/>
  <c r="M1406" i="1"/>
  <c r="J1406" i="1"/>
  <c r="K1406" i="1" s="1"/>
  <c r="N1406" i="1"/>
  <c r="I1407" i="1"/>
  <c r="U1405" i="1"/>
  <c r="W1405" i="1" s="1"/>
  <c r="E1405" i="1"/>
  <c r="L1403" i="1"/>
  <c r="O1403" i="1" s="1"/>
  <c r="G1403" i="1"/>
  <c r="L1404" i="1" l="1"/>
  <c r="O1404" i="1" s="1"/>
  <c r="G1404" i="1"/>
  <c r="C1323" i="1"/>
  <c r="P1322" i="1"/>
  <c r="X1322" i="1" s="1"/>
  <c r="B1322" i="1" s="1"/>
  <c r="A1489" i="1"/>
  <c r="Q1488" i="1"/>
  <c r="H1488" i="1"/>
  <c r="R1487" i="1"/>
  <c r="S1487" i="1" s="1"/>
  <c r="Y1487" i="1"/>
  <c r="AA1488" i="1"/>
  <c r="M1407" i="1"/>
  <c r="N1407" i="1"/>
  <c r="J1407" i="1"/>
  <c r="K1407" i="1" s="1"/>
  <c r="I1408" i="1"/>
  <c r="E1406" i="1"/>
  <c r="U1406" i="1"/>
  <c r="W1406" i="1" s="1"/>
  <c r="D1405" i="1"/>
  <c r="F1405" i="1" s="1"/>
  <c r="C1324" i="1" l="1"/>
  <c r="P1323" i="1"/>
  <c r="X1323" i="1" s="1"/>
  <c r="B1323" i="1" s="1"/>
  <c r="Y1488" i="1"/>
  <c r="AA1489" i="1"/>
  <c r="R1488" i="1"/>
  <c r="S1488" i="1" s="1"/>
  <c r="A1490" i="1"/>
  <c r="H1489" i="1"/>
  <c r="Q1489" i="1"/>
  <c r="L1405" i="1"/>
  <c r="O1405" i="1" s="1"/>
  <c r="D1406" i="1"/>
  <c r="F1406" i="1" s="1"/>
  <c r="J1408" i="1"/>
  <c r="K1408" i="1" s="1"/>
  <c r="N1408" i="1"/>
  <c r="M1408" i="1"/>
  <c r="I1409" i="1"/>
  <c r="E1407" i="1"/>
  <c r="U1407" i="1"/>
  <c r="W1407" i="1" s="1"/>
  <c r="G1405" i="1"/>
  <c r="L1406" i="1" l="1"/>
  <c r="O1406" i="1" s="1"/>
  <c r="G1406" i="1"/>
  <c r="C1325" i="1"/>
  <c r="P1324" i="1"/>
  <c r="X1324" i="1" s="1"/>
  <c r="B1324" i="1" s="1"/>
  <c r="R1489" i="1"/>
  <c r="AA1490" i="1"/>
  <c r="A1491" i="1"/>
  <c r="Q1490" i="1"/>
  <c r="H1490" i="1"/>
  <c r="M1409" i="1"/>
  <c r="J1409" i="1"/>
  <c r="K1409" i="1" s="1"/>
  <c r="N1409" i="1"/>
  <c r="I1410" i="1"/>
  <c r="U1408" i="1"/>
  <c r="W1408" i="1" s="1"/>
  <c r="E1408" i="1"/>
  <c r="D1407" i="1"/>
  <c r="F1407" i="1" s="1"/>
  <c r="C1326" i="1" l="1"/>
  <c r="P1325" i="1"/>
  <c r="X1325" i="1" s="1"/>
  <c r="B1325" i="1" s="1"/>
  <c r="A1492" i="1"/>
  <c r="Q1491" i="1"/>
  <c r="H1491" i="1"/>
  <c r="R1490" i="1"/>
  <c r="S1490" i="1" s="1"/>
  <c r="AA1491" i="1"/>
  <c r="Y1490" i="1"/>
  <c r="G1407" i="1"/>
  <c r="D1408" i="1"/>
  <c r="F1408" i="1" s="1"/>
  <c r="U1409" i="1"/>
  <c r="W1409" i="1" s="1"/>
  <c r="E1409" i="1"/>
  <c r="N1410" i="1"/>
  <c r="M1410" i="1"/>
  <c r="J1410" i="1"/>
  <c r="K1410" i="1" s="1"/>
  <c r="I1411" i="1"/>
  <c r="L1407" i="1"/>
  <c r="O1407" i="1" s="1"/>
  <c r="G1408" i="1" l="1"/>
  <c r="L1408" i="1"/>
  <c r="O1408" i="1" s="1"/>
  <c r="C1327" i="1"/>
  <c r="P1326" i="1"/>
  <c r="X1326" i="1" s="1"/>
  <c r="B1326" i="1" s="1"/>
  <c r="AA1492" i="1"/>
  <c r="R1491" i="1"/>
  <c r="S1491" i="1" s="1"/>
  <c r="Y1491" i="1"/>
  <c r="H1492" i="1"/>
  <c r="A1493" i="1"/>
  <c r="Q1492" i="1"/>
  <c r="D1409" i="1"/>
  <c r="F1409" i="1" s="1"/>
  <c r="J1411" i="1"/>
  <c r="K1411" i="1" s="1"/>
  <c r="N1411" i="1"/>
  <c r="M1411" i="1"/>
  <c r="I1412" i="1"/>
  <c r="U1410" i="1"/>
  <c r="W1410" i="1" s="1"/>
  <c r="E1410" i="1"/>
  <c r="L1409" i="1" l="1"/>
  <c r="O1409" i="1" s="1"/>
  <c r="C1328" i="1"/>
  <c r="P1327" i="1"/>
  <c r="X1327" i="1" s="1"/>
  <c r="B1327" i="1" s="1"/>
  <c r="A1494" i="1"/>
  <c r="Q1493" i="1"/>
  <c r="H1493" i="1"/>
  <c r="AA1493" i="1"/>
  <c r="R1492" i="1"/>
  <c r="S1492" i="1" s="1"/>
  <c r="Y1492" i="1"/>
  <c r="N1412" i="1"/>
  <c r="J1412" i="1"/>
  <c r="K1412" i="1" s="1"/>
  <c r="I1413" i="1"/>
  <c r="M1412" i="1"/>
  <c r="E1411" i="1"/>
  <c r="U1411" i="1"/>
  <c r="W1411" i="1" s="1"/>
  <c r="D1410" i="1"/>
  <c r="F1410" i="1" s="1"/>
  <c r="G1409" i="1"/>
  <c r="L1410" i="1" l="1"/>
  <c r="O1410" i="1" s="1"/>
  <c r="C1329" i="1"/>
  <c r="P1328" i="1"/>
  <c r="X1328" i="1" s="1"/>
  <c r="B1328" i="1" s="1"/>
  <c r="Y1493" i="1"/>
  <c r="AA1494" i="1"/>
  <c r="R1493" i="1"/>
  <c r="S1493" i="1" s="1"/>
  <c r="Q1494" i="1"/>
  <c r="H1494" i="1"/>
  <c r="A1495" i="1"/>
  <c r="E1412" i="1"/>
  <c r="U1412" i="1"/>
  <c r="W1412" i="1" s="1"/>
  <c r="D1411" i="1"/>
  <c r="F1411" i="1" s="1"/>
  <c r="N1413" i="1"/>
  <c r="M1413" i="1"/>
  <c r="J1413" i="1"/>
  <c r="K1413" i="1" s="1"/>
  <c r="I1414" i="1"/>
  <c r="G1410" i="1"/>
  <c r="G1411" i="1" l="1"/>
  <c r="L1411" i="1"/>
  <c r="O1411" i="1" s="1"/>
  <c r="C1330" i="1"/>
  <c r="P1329" i="1"/>
  <c r="X1329" i="1" s="1"/>
  <c r="B1329" i="1" s="1"/>
  <c r="A1496" i="1"/>
  <c r="Q1495" i="1"/>
  <c r="H1495" i="1"/>
  <c r="AA1495" i="1"/>
  <c r="Y1494" i="1"/>
  <c r="R1494" i="1"/>
  <c r="S1494" i="1" s="1"/>
  <c r="J1414" i="1"/>
  <c r="K1414" i="1" s="1"/>
  <c r="I1415" i="1"/>
  <c r="E1413" i="1"/>
  <c r="U1413" i="1"/>
  <c r="W1413" i="1" s="1"/>
  <c r="D1412" i="1"/>
  <c r="F1412" i="1" s="1"/>
  <c r="C1331" i="1" l="1"/>
  <c r="P1330" i="1"/>
  <c r="X1330" i="1" s="1"/>
  <c r="B1330" i="1" s="1"/>
  <c r="AA1496" i="1"/>
  <c r="R1495" i="1"/>
  <c r="S1495" i="1" s="1"/>
  <c r="Y1495" i="1"/>
  <c r="A1497" i="1"/>
  <c r="Q1496" i="1"/>
  <c r="H1496" i="1"/>
  <c r="L1412" i="1"/>
  <c r="O1412" i="1" s="1"/>
  <c r="D1413" i="1"/>
  <c r="F1413" i="1" s="1"/>
  <c r="J1415" i="1"/>
  <c r="K1415" i="1" s="1"/>
  <c r="I1416" i="1"/>
  <c r="E1414" i="1"/>
  <c r="U1414" i="1"/>
  <c r="W1414" i="1" s="1"/>
  <c r="G1412" i="1"/>
  <c r="L1413" i="1" l="1"/>
  <c r="O1413" i="1" s="1"/>
  <c r="P1331" i="1"/>
  <c r="X1331" i="1" s="1"/>
  <c r="B1331" i="1" s="1"/>
  <c r="C1332" i="1"/>
  <c r="R1496" i="1"/>
  <c r="S1496" i="1" s="1"/>
  <c r="Y1496" i="1"/>
  <c r="AA1497" i="1"/>
  <c r="H1497" i="1"/>
  <c r="A1498" i="1"/>
  <c r="Q1497" i="1"/>
  <c r="J1416" i="1"/>
  <c r="K1416" i="1" s="1"/>
  <c r="I1417" i="1"/>
  <c r="G1413" i="1"/>
  <c r="E1415" i="1"/>
  <c r="U1415" i="1"/>
  <c r="W1415" i="1" s="1"/>
  <c r="D1414" i="1"/>
  <c r="F1414" i="1" s="1"/>
  <c r="M1414" i="1" l="1"/>
  <c r="N1414" i="1" s="1"/>
  <c r="N1415" i="1" s="1"/>
  <c r="N1416" i="1" s="1"/>
  <c r="N1417" i="1" s="1"/>
  <c r="C1333" i="1"/>
  <c r="P1332" i="1"/>
  <c r="X1332" i="1" s="1"/>
  <c r="B1332" i="1" s="1"/>
  <c r="AA1498" i="1"/>
  <c r="R1497" i="1"/>
  <c r="S1497" i="1" s="1"/>
  <c r="Y1497" i="1"/>
  <c r="H1498" i="1"/>
  <c r="A1499" i="1"/>
  <c r="Q1498" i="1"/>
  <c r="D1415" i="1"/>
  <c r="F1415" i="1" s="1"/>
  <c r="L1414" i="1"/>
  <c r="J1417" i="1"/>
  <c r="K1417" i="1" s="1"/>
  <c r="I1418" i="1"/>
  <c r="G1414" i="1"/>
  <c r="U1416" i="1"/>
  <c r="W1416" i="1" s="1"/>
  <c r="E1416" i="1"/>
  <c r="L1415" i="1" l="1"/>
  <c r="O1415" i="1" s="1"/>
  <c r="M1415" i="1"/>
  <c r="M1416" i="1" s="1"/>
  <c r="M1417" i="1" s="1"/>
  <c r="M1418" i="1" s="1"/>
  <c r="O1414" i="1"/>
  <c r="G1415" i="1"/>
  <c r="C1334" i="1"/>
  <c r="P1333" i="1"/>
  <c r="X1333" i="1" s="1"/>
  <c r="B1333" i="1" s="1"/>
  <c r="A1500" i="1"/>
  <c r="Q1499" i="1"/>
  <c r="H1499" i="1"/>
  <c r="AA1499" i="1"/>
  <c r="R1498" i="1"/>
  <c r="S1498" i="1" s="1"/>
  <c r="Y1498" i="1"/>
  <c r="D1416" i="1"/>
  <c r="F1416" i="1" s="1"/>
  <c r="J1418" i="1"/>
  <c r="K1418" i="1" s="1"/>
  <c r="N1418" i="1"/>
  <c r="I1419" i="1"/>
  <c r="E1417" i="1"/>
  <c r="U1417" i="1"/>
  <c r="W1417" i="1" s="1"/>
  <c r="G1416" i="1" l="1"/>
  <c r="C1335" i="1"/>
  <c r="P1334" i="1"/>
  <c r="X1334" i="1" s="1"/>
  <c r="B1334" i="1" s="1"/>
  <c r="R1499" i="1"/>
  <c r="S1499" i="1" s="1"/>
  <c r="Y1499" i="1"/>
  <c r="AA1500" i="1"/>
  <c r="Q1500" i="1"/>
  <c r="H1500" i="1"/>
  <c r="A1501" i="1"/>
  <c r="N1419" i="1"/>
  <c r="M1419" i="1"/>
  <c r="J1419" i="1"/>
  <c r="K1419" i="1" s="1"/>
  <c r="I1420" i="1"/>
  <c r="E1418" i="1"/>
  <c r="U1418" i="1"/>
  <c r="W1418" i="1" s="1"/>
  <c r="D1417" i="1"/>
  <c r="F1417" i="1" s="1"/>
  <c r="L1416" i="1"/>
  <c r="O1416" i="1" s="1"/>
  <c r="C1336" i="1" l="1"/>
  <c r="P1335" i="1"/>
  <c r="X1335" i="1" s="1"/>
  <c r="B1335" i="1" s="1"/>
  <c r="H1501" i="1"/>
  <c r="A1502" i="1"/>
  <c r="Q1501" i="1"/>
  <c r="Y1500" i="1"/>
  <c r="R1500" i="1"/>
  <c r="S1500" i="1" s="1"/>
  <c r="AA1501" i="1"/>
  <c r="U1419" i="1"/>
  <c r="W1419" i="1" s="1"/>
  <c r="E1419" i="1"/>
  <c r="L1417" i="1"/>
  <c r="O1417" i="1" s="1"/>
  <c r="D1418" i="1"/>
  <c r="F1418" i="1" s="1"/>
  <c r="M1420" i="1"/>
  <c r="J1420" i="1"/>
  <c r="K1420" i="1" s="1"/>
  <c r="N1420" i="1"/>
  <c r="I1421" i="1"/>
  <c r="G1417" i="1"/>
  <c r="G1418" i="1" l="1"/>
  <c r="C1337" i="1"/>
  <c r="P1336" i="1"/>
  <c r="X1336" i="1" s="1"/>
  <c r="B1336" i="1" s="1"/>
  <c r="Y1501" i="1"/>
  <c r="AA1502" i="1"/>
  <c r="R1501" i="1"/>
  <c r="S1501" i="1" s="1"/>
  <c r="H1502" i="1"/>
  <c r="Q1502" i="1"/>
  <c r="A1503" i="1"/>
  <c r="E1420" i="1"/>
  <c r="U1420" i="1"/>
  <c r="W1420" i="1" s="1"/>
  <c r="L1418" i="1"/>
  <c r="O1418" i="1" s="1"/>
  <c r="D1419" i="1"/>
  <c r="F1419" i="1" s="1"/>
  <c r="N1421" i="1"/>
  <c r="M1421" i="1"/>
  <c r="J1421" i="1"/>
  <c r="K1421" i="1" s="1"/>
  <c r="I1422" i="1"/>
  <c r="C1338" i="1" l="1"/>
  <c r="P1337" i="1"/>
  <c r="X1337" i="1" s="1"/>
  <c r="B1337" i="1" s="1"/>
  <c r="R1502" i="1"/>
  <c r="S1502" i="1" s="1"/>
  <c r="Y1502" i="1"/>
  <c r="AA1503" i="1"/>
  <c r="A1504" i="1"/>
  <c r="Q1503" i="1"/>
  <c r="H1503" i="1"/>
  <c r="G1419" i="1"/>
  <c r="L1419" i="1"/>
  <c r="O1419" i="1" s="1"/>
  <c r="I1423" i="1"/>
  <c r="N1422" i="1"/>
  <c r="M1422" i="1"/>
  <c r="J1422" i="1"/>
  <c r="K1422" i="1" s="1"/>
  <c r="U1421" i="1"/>
  <c r="W1421" i="1" s="1"/>
  <c r="E1421" i="1"/>
  <c r="D1420" i="1"/>
  <c r="F1420" i="1" s="1"/>
  <c r="G1420" i="1" l="1"/>
  <c r="L1420" i="1"/>
  <c r="O1420" i="1" s="1"/>
  <c r="P1338" i="1"/>
  <c r="R1503" i="1"/>
  <c r="S1503" i="1" s="1"/>
  <c r="Y1503" i="1"/>
  <c r="AA1504" i="1"/>
  <c r="Q1504" i="1"/>
  <c r="A1505" i="1"/>
  <c r="H1504" i="1"/>
  <c r="D1421" i="1"/>
  <c r="F1421" i="1" s="1"/>
  <c r="U1422" i="1"/>
  <c r="W1422" i="1" s="1"/>
  <c r="E1422" i="1"/>
  <c r="N1423" i="1"/>
  <c r="M1423" i="1"/>
  <c r="J1423" i="1"/>
  <c r="K1423" i="1" s="1"/>
  <c r="I1424" i="1"/>
  <c r="X1338" i="1" l="1"/>
  <c r="S1338" i="1"/>
  <c r="G1421" i="1"/>
  <c r="L1421" i="1"/>
  <c r="O1421" i="1" s="1"/>
  <c r="H1505" i="1"/>
  <c r="A1506" i="1"/>
  <c r="Q1505" i="1"/>
  <c r="AA1505" i="1"/>
  <c r="R1504" i="1"/>
  <c r="S1504" i="1" s="1"/>
  <c r="Y1504" i="1"/>
  <c r="U1423" i="1"/>
  <c r="W1423" i="1" s="1"/>
  <c r="E1423" i="1"/>
  <c r="D1422" i="1"/>
  <c r="F1422" i="1" s="1"/>
  <c r="I1425" i="1"/>
  <c r="M1424" i="1"/>
  <c r="J1424" i="1"/>
  <c r="K1424" i="1" s="1"/>
  <c r="N1424" i="1"/>
  <c r="B1338" i="1" l="1"/>
  <c r="Y1338" i="1"/>
  <c r="C1339" i="1"/>
  <c r="Q1506" i="1"/>
  <c r="H1506" i="1"/>
  <c r="A1507" i="1"/>
  <c r="Y1505" i="1"/>
  <c r="AA1506" i="1"/>
  <c r="R1505" i="1"/>
  <c r="S1505" i="1" s="1"/>
  <c r="G1422" i="1"/>
  <c r="J1425" i="1"/>
  <c r="K1425" i="1" s="1"/>
  <c r="N1425" i="1"/>
  <c r="M1425" i="1"/>
  <c r="I1426" i="1"/>
  <c r="L1422" i="1"/>
  <c r="O1422" i="1" s="1"/>
  <c r="E1424" i="1"/>
  <c r="U1424" i="1"/>
  <c r="W1424" i="1" s="1"/>
  <c r="D1423" i="1"/>
  <c r="F1423" i="1" s="1"/>
  <c r="G1423" i="1"/>
  <c r="L1423" i="1" l="1"/>
  <c r="O1423" i="1" s="1"/>
  <c r="C1340" i="1"/>
  <c r="P1339" i="1"/>
  <c r="X1339" i="1" s="1"/>
  <c r="B1339" i="1" s="1"/>
  <c r="Q1507" i="1"/>
  <c r="H1507" i="1"/>
  <c r="A1508" i="1"/>
  <c r="AA1507" i="1"/>
  <c r="R1506" i="1"/>
  <c r="S1506" i="1" s="1"/>
  <c r="Y1506" i="1"/>
  <c r="D1424" i="1"/>
  <c r="F1424" i="1" s="1"/>
  <c r="J1426" i="1"/>
  <c r="K1426" i="1" s="1"/>
  <c r="M1426" i="1"/>
  <c r="N1426" i="1"/>
  <c r="I1427" i="1"/>
  <c r="E1425" i="1"/>
  <c r="U1425" i="1"/>
  <c r="W1425" i="1" s="1"/>
  <c r="G1424" i="1" l="1"/>
  <c r="L1424" i="1"/>
  <c r="O1424" i="1" s="1"/>
  <c r="C1341" i="1"/>
  <c r="P1340" i="1"/>
  <c r="X1340" i="1" s="1"/>
  <c r="B1340" i="1" s="1"/>
  <c r="Q1508" i="1"/>
  <c r="A1509" i="1"/>
  <c r="H1508" i="1"/>
  <c r="Y1507" i="1"/>
  <c r="AA1508" i="1"/>
  <c r="R1507" i="1"/>
  <c r="S1507" i="1" s="1"/>
  <c r="D1425" i="1"/>
  <c r="F1425" i="1" s="1"/>
  <c r="J1427" i="1"/>
  <c r="K1427" i="1" s="1"/>
  <c r="N1427" i="1"/>
  <c r="M1427" i="1"/>
  <c r="I1428" i="1"/>
  <c r="E1426" i="1"/>
  <c r="U1426" i="1"/>
  <c r="W1426" i="1" s="1"/>
  <c r="C1342" i="1" l="1"/>
  <c r="P1341" i="1"/>
  <c r="X1341" i="1" s="1"/>
  <c r="B1341" i="1" s="1"/>
  <c r="A1510" i="1"/>
  <c r="Q1509" i="1"/>
  <c r="H1509" i="1"/>
  <c r="Y1508" i="1"/>
  <c r="AA1509" i="1"/>
  <c r="R1508" i="1"/>
  <c r="S1508" i="1" s="1"/>
  <c r="D1426" i="1"/>
  <c r="F1426" i="1" s="1"/>
  <c r="N1428" i="1"/>
  <c r="J1428" i="1"/>
  <c r="K1428" i="1" s="1"/>
  <c r="I1429" i="1"/>
  <c r="M1428" i="1"/>
  <c r="E1427" i="1"/>
  <c r="U1427" i="1"/>
  <c r="W1427" i="1" s="1"/>
  <c r="L1425" i="1"/>
  <c r="O1425" i="1" s="1"/>
  <c r="G1425" i="1"/>
  <c r="G1426" i="1" l="1"/>
  <c r="L1426" i="1"/>
  <c r="O1426" i="1" s="1"/>
  <c r="AO39" i="1" s="1"/>
  <c r="C1343" i="1"/>
  <c r="P1342" i="1"/>
  <c r="X1342" i="1" s="1"/>
  <c r="B1342" i="1" s="1"/>
  <c r="AA1510" i="1"/>
  <c r="R1509" i="1"/>
  <c r="S1509" i="1" s="1"/>
  <c r="Y1509" i="1"/>
  <c r="A1511" i="1"/>
  <c r="Q1510" i="1"/>
  <c r="H1510" i="1"/>
  <c r="D1427" i="1"/>
  <c r="F1427" i="1" s="1"/>
  <c r="U1428" i="1"/>
  <c r="W1428" i="1" s="1"/>
  <c r="E1428" i="1"/>
  <c r="N1429" i="1"/>
  <c r="M1429" i="1"/>
  <c r="J1429" i="1"/>
  <c r="K1429" i="1" s="1"/>
  <c r="I1430" i="1"/>
  <c r="G1427" i="1" l="1"/>
  <c r="L1427" i="1"/>
  <c r="O1427" i="1" s="1"/>
  <c r="P1343" i="1"/>
  <c r="X1343" i="1" s="1"/>
  <c r="B1343" i="1" s="1"/>
  <c r="C1344" i="1"/>
  <c r="AA1511" i="1"/>
  <c r="R1510" i="1"/>
  <c r="S1510" i="1" s="1"/>
  <c r="Y1510" i="1"/>
  <c r="H1511" i="1"/>
  <c r="Q1511" i="1"/>
  <c r="A1512" i="1"/>
  <c r="D1428" i="1"/>
  <c r="F1428" i="1" s="1"/>
  <c r="E1429" i="1"/>
  <c r="U1429" i="1"/>
  <c r="W1429" i="1" s="1"/>
  <c r="N1430" i="1"/>
  <c r="M1430" i="1"/>
  <c r="J1430" i="1"/>
  <c r="K1430" i="1" s="1"/>
  <c r="I1431" i="1"/>
  <c r="G1428" i="1" l="1"/>
  <c r="C1345" i="1"/>
  <c r="P1344" i="1"/>
  <c r="X1344" i="1" s="1"/>
  <c r="B1344" i="1" s="1"/>
  <c r="Q1512" i="1"/>
  <c r="H1512" i="1"/>
  <c r="A1513" i="1"/>
  <c r="Y1511" i="1"/>
  <c r="R1511" i="1"/>
  <c r="S1511" i="1" s="1"/>
  <c r="AA1512" i="1"/>
  <c r="D1429" i="1"/>
  <c r="F1429" i="1" s="1"/>
  <c r="L1428" i="1"/>
  <c r="O1428" i="1" s="1"/>
  <c r="AO37" i="1" s="1"/>
  <c r="U1430" i="1"/>
  <c r="W1430" i="1" s="1"/>
  <c r="E1430" i="1"/>
  <c r="N1431" i="1"/>
  <c r="M1431" i="1"/>
  <c r="J1431" i="1"/>
  <c r="K1431" i="1" s="1"/>
  <c r="I1432" i="1"/>
  <c r="G1429" i="1" l="1"/>
  <c r="C1346" i="1"/>
  <c r="P1345" i="1"/>
  <c r="X1345" i="1" s="1"/>
  <c r="B1345" i="1" s="1"/>
  <c r="A1514" i="1"/>
  <c r="Q1513" i="1"/>
  <c r="H1513" i="1"/>
  <c r="AA1513" i="1"/>
  <c r="R1512" i="1"/>
  <c r="S1512" i="1" s="1"/>
  <c r="Y1512" i="1"/>
  <c r="E1431" i="1"/>
  <c r="U1431" i="1"/>
  <c r="W1431" i="1" s="1"/>
  <c r="D1430" i="1"/>
  <c r="F1430" i="1" s="1"/>
  <c r="M1432" i="1"/>
  <c r="N1432" i="1"/>
  <c r="J1432" i="1"/>
  <c r="K1432" i="1" s="1"/>
  <c r="I1433" i="1"/>
  <c r="L1429" i="1"/>
  <c r="O1429" i="1" s="1"/>
  <c r="P1346" i="1" l="1"/>
  <c r="X1346" i="1" s="1"/>
  <c r="B1346" i="1" s="1"/>
  <c r="C1347" i="1"/>
  <c r="Y1513" i="1"/>
  <c r="AA1514" i="1"/>
  <c r="R1513" i="1"/>
  <c r="S1513" i="1" s="1"/>
  <c r="Q1514" i="1"/>
  <c r="A1515" i="1"/>
  <c r="H1514" i="1"/>
  <c r="D1431" i="1"/>
  <c r="F1431" i="1" s="1"/>
  <c r="L1430" i="1"/>
  <c r="O1430" i="1" s="1"/>
  <c r="J1433" i="1"/>
  <c r="K1433" i="1" s="1"/>
  <c r="N1433" i="1"/>
  <c r="M1433" i="1"/>
  <c r="I1434" i="1"/>
  <c r="E1432" i="1"/>
  <c r="U1432" i="1"/>
  <c r="W1432" i="1" s="1"/>
  <c r="G1430" i="1"/>
  <c r="C1348" i="1" l="1"/>
  <c r="P1347" i="1"/>
  <c r="X1347" i="1" s="1"/>
  <c r="B1347" i="1" s="1"/>
  <c r="Q1515" i="1"/>
  <c r="H1515" i="1"/>
  <c r="A1516" i="1"/>
  <c r="R1514" i="1"/>
  <c r="S1514" i="1" s="1"/>
  <c r="AA1515" i="1"/>
  <c r="Y1514" i="1"/>
  <c r="E1433" i="1"/>
  <c r="U1433" i="1"/>
  <c r="W1433" i="1" s="1"/>
  <c r="L1431" i="1"/>
  <c r="O1431" i="1" s="1"/>
  <c r="D1432" i="1"/>
  <c r="F1432" i="1" s="1"/>
  <c r="G1431" i="1"/>
  <c r="J1434" i="1"/>
  <c r="K1434" i="1" s="1"/>
  <c r="N1434" i="1"/>
  <c r="M1434" i="1"/>
  <c r="I1435" i="1"/>
  <c r="L1432" i="1" l="1"/>
  <c r="O1432" i="1" s="1"/>
  <c r="C1349" i="1"/>
  <c r="P1348" i="1"/>
  <c r="X1348" i="1" s="1"/>
  <c r="B1348" i="1" s="1"/>
  <c r="G1432" i="1"/>
  <c r="Q1516" i="1"/>
  <c r="H1516" i="1"/>
  <c r="A1517" i="1"/>
  <c r="R1515" i="1"/>
  <c r="S1515" i="1" s="1"/>
  <c r="Y1515" i="1"/>
  <c r="AA1516" i="1"/>
  <c r="J1435" i="1"/>
  <c r="K1435" i="1" s="1"/>
  <c r="N1435" i="1"/>
  <c r="M1435" i="1"/>
  <c r="I1436" i="1"/>
  <c r="D1433" i="1"/>
  <c r="F1433" i="1" s="1"/>
  <c r="E1434" i="1"/>
  <c r="U1434" i="1"/>
  <c r="W1434" i="1" s="1"/>
  <c r="L1433" i="1" l="1"/>
  <c r="O1433" i="1" s="1"/>
  <c r="G1433" i="1"/>
  <c r="C1350" i="1"/>
  <c r="P1349" i="1"/>
  <c r="X1349" i="1" s="1"/>
  <c r="B1349" i="1" s="1"/>
  <c r="Q1517" i="1"/>
  <c r="H1517" i="1"/>
  <c r="A1518" i="1"/>
  <c r="AA1517" i="1"/>
  <c r="Y1516" i="1"/>
  <c r="R1516" i="1"/>
  <c r="S1516" i="1" s="1"/>
  <c r="E1435" i="1"/>
  <c r="U1435" i="1"/>
  <c r="W1435" i="1" s="1"/>
  <c r="D1434" i="1"/>
  <c r="F1434" i="1" s="1"/>
  <c r="J1436" i="1"/>
  <c r="K1436" i="1" s="1"/>
  <c r="M1436" i="1"/>
  <c r="I1437" i="1"/>
  <c r="N1436" i="1"/>
  <c r="G1434" i="1" l="1"/>
  <c r="C1351" i="1"/>
  <c r="P1350" i="1"/>
  <c r="X1350" i="1" s="1"/>
  <c r="B1350" i="1" s="1"/>
  <c r="L1434" i="1"/>
  <c r="O1434" i="1" s="1"/>
  <c r="A1519" i="1"/>
  <c r="Q1518" i="1"/>
  <c r="H1518" i="1"/>
  <c r="R1517" i="1"/>
  <c r="S1517" i="1" s="1"/>
  <c r="Y1517" i="1"/>
  <c r="AA1518" i="1"/>
  <c r="D1435" i="1"/>
  <c r="F1435" i="1" s="1"/>
  <c r="M1437" i="1"/>
  <c r="J1437" i="1"/>
  <c r="K1437" i="1" s="1"/>
  <c r="N1437" i="1"/>
  <c r="I1438" i="1"/>
  <c r="E1436" i="1"/>
  <c r="U1436" i="1"/>
  <c r="W1436" i="1" s="1"/>
  <c r="C1352" i="1" l="1"/>
  <c r="P1351" i="1"/>
  <c r="X1351" i="1" s="1"/>
  <c r="B1351" i="1" s="1"/>
  <c r="AA1519" i="1"/>
  <c r="Y1518" i="1"/>
  <c r="R1518" i="1"/>
  <c r="S1518" i="1" s="1"/>
  <c r="H1519" i="1"/>
  <c r="Q1519" i="1"/>
  <c r="A1520" i="1"/>
  <c r="D1436" i="1"/>
  <c r="F1436" i="1" s="1"/>
  <c r="N1438" i="1"/>
  <c r="M1438" i="1"/>
  <c r="J1438" i="1"/>
  <c r="K1438" i="1" s="1"/>
  <c r="I1439" i="1"/>
  <c r="E1437" i="1"/>
  <c r="U1437" i="1"/>
  <c r="W1437" i="1" s="1"/>
  <c r="G1435" i="1"/>
  <c r="L1435" i="1"/>
  <c r="O1435" i="1" s="1"/>
  <c r="C1353" i="1" l="1"/>
  <c r="P1352" i="1"/>
  <c r="X1352" i="1" s="1"/>
  <c r="B1352" i="1" s="1"/>
  <c r="A1521" i="1"/>
  <c r="Q1520" i="1"/>
  <c r="H1520" i="1"/>
  <c r="AA1520" i="1"/>
  <c r="R1519" i="1"/>
  <c r="E1438" i="1"/>
  <c r="U1438" i="1"/>
  <c r="W1438" i="1" s="1"/>
  <c r="D1437" i="1"/>
  <c r="F1437" i="1" s="1"/>
  <c r="N1439" i="1"/>
  <c r="M1439" i="1"/>
  <c r="J1439" i="1"/>
  <c r="K1439" i="1" s="1"/>
  <c r="I1440" i="1"/>
  <c r="L1436" i="1"/>
  <c r="O1436" i="1" s="1"/>
  <c r="G1436" i="1"/>
  <c r="G1437" i="1" l="1"/>
  <c r="C1354" i="1"/>
  <c r="P1353" i="1"/>
  <c r="X1353" i="1" s="1"/>
  <c r="B1353" i="1" s="1"/>
  <c r="Y1520" i="1"/>
  <c r="AA1521" i="1"/>
  <c r="R1520" i="1"/>
  <c r="S1520" i="1" s="1"/>
  <c r="L1437" i="1"/>
  <c r="O1437" i="1" s="1"/>
  <c r="Q1521" i="1"/>
  <c r="H1521" i="1"/>
  <c r="A1522" i="1"/>
  <c r="E1439" i="1"/>
  <c r="U1439" i="1"/>
  <c r="W1439" i="1" s="1"/>
  <c r="N1440" i="1"/>
  <c r="M1440" i="1"/>
  <c r="J1440" i="1"/>
  <c r="K1440" i="1" s="1"/>
  <c r="I1441" i="1"/>
  <c r="D1438" i="1"/>
  <c r="F1438" i="1" s="1"/>
  <c r="C1355" i="1" l="1"/>
  <c r="P1354" i="1"/>
  <c r="X1354" i="1" s="1"/>
  <c r="B1354" i="1" s="1"/>
  <c r="AA1522" i="1"/>
  <c r="Y1521" i="1"/>
  <c r="R1521" i="1"/>
  <c r="S1521" i="1" s="1"/>
  <c r="L1438" i="1"/>
  <c r="O1438" i="1" s="1"/>
  <c r="H1522" i="1"/>
  <c r="A1523" i="1"/>
  <c r="Q1522" i="1"/>
  <c r="G1438" i="1"/>
  <c r="M1441" i="1"/>
  <c r="J1441" i="1"/>
  <c r="K1441" i="1" s="1"/>
  <c r="N1441" i="1"/>
  <c r="I1442" i="1"/>
  <c r="U1440" i="1"/>
  <c r="W1440" i="1" s="1"/>
  <c r="E1440" i="1"/>
  <c r="D1439" i="1"/>
  <c r="F1439" i="1" s="1"/>
  <c r="P1355" i="1" l="1"/>
  <c r="X1355" i="1" s="1"/>
  <c r="B1355" i="1" s="1"/>
  <c r="C1356" i="1"/>
  <c r="AA1523" i="1"/>
  <c r="Y1522" i="1"/>
  <c r="R1522" i="1"/>
  <c r="S1522" i="1" s="1"/>
  <c r="Q1523" i="1"/>
  <c r="H1523" i="1"/>
  <c r="A1524" i="1"/>
  <c r="L1439" i="1"/>
  <c r="O1439" i="1" s="1"/>
  <c r="D1440" i="1"/>
  <c r="F1440" i="1" s="1"/>
  <c r="E1441" i="1"/>
  <c r="U1441" i="1"/>
  <c r="W1441" i="1" s="1"/>
  <c r="J1442" i="1"/>
  <c r="K1442" i="1" s="1"/>
  <c r="N1442" i="1"/>
  <c r="M1442" i="1"/>
  <c r="I1443" i="1"/>
  <c r="G1439" i="1"/>
  <c r="G1440" i="1" l="1"/>
  <c r="P1356" i="1"/>
  <c r="X1356" i="1" s="1"/>
  <c r="B1356" i="1" s="1"/>
  <c r="C1357" i="1"/>
  <c r="AA1524" i="1"/>
  <c r="R1523" i="1"/>
  <c r="S1523" i="1" s="1"/>
  <c r="Y1523" i="1"/>
  <c r="Q1524" i="1"/>
  <c r="H1524" i="1"/>
  <c r="A1525" i="1"/>
  <c r="E1442" i="1"/>
  <c r="U1442" i="1"/>
  <c r="W1442" i="1" s="1"/>
  <c r="J1443" i="1"/>
  <c r="K1443" i="1" s="1"/>
  <c r="N1443" i="1"/>
  <c r="M1443" i="1"/>
  <c r="I1444" i="1"/>
  <c r="D1441" i="1"/>
  <c r="F1441" i="1" s="1"/>
  <c r="L1440" i="1"/>
  <c r="O1440" i="1" s="1"/>
  <c r="C1358" i="1" l="1"/>
  <c r="P1357" i="1"/>
  <c r="X1357" i="1" s="1"/>
  <c r="B1357" i="1" s="1"/>
  <c r="Q1525" i="1"/>
  <c r="H1525" i="1"/>
  <c r="A1526" i="1"/>
  <c r="Y1524" i="1"/>
  <c r="AA1525" i="1"/>
  <c r="R1524" i="1"/>
  <c r="S1524" i="1" s="1"/>
  <c r="E1443" i="1"/>
  <c r="U1443" i="1"/>
  <c r="W1443" i="1" s="1"/>
  <c r="G1441" i="1"/>
  <c r="J1444" i="1"/>
  <c r="K1444" i="1" s="1"/>
  <c r="I1445" i="1"/>
  <c r="L1441" i="1"/>
  <c r="O1441" i="1" s="1"/>
  <c r="D1442" i="1"/>
  <c r="F1442" i="1" s="1"/>
  <c r="L1442" i="1" l="1"/>
  <c r="O1442" i="1" s="1"/>
  <c r="C1359" i="1"/>
  <c r="P1358" i="1"/>
  <c r="X1358" i="1" s="1"/>
  <c r="B1358" i="1" s="1"/>
  <c r="Q1526" i="1"/>
  <c r="H1526" i="1"/>
  <c r="A1527" i="1"/>
  <c r="G1442" i="1"/>
  <c r="R1525" i="1"/>
  <c r="S1525" i="1" s="1"/>
  <c r="Y1525" i="1"/>
  <c r="AA1526" i="1"/>
  <c r="E1444" i="1"/>
  <c r="U1444" i="1"/>
  <c r="W1444" i="1" s="1"/>
  <c r="J1445" i="1"/>
  <c r="K1445" i="1" s="1"/>
  <c r="I1446" i="1"/>
  <c r="D1443" i="1"/>
  <c r="F1443" i="1" s="1"/>
  <c r="L1443" i="1" l="1"/>
  <c r="M1444" i="1" s="1"/>
  <c r="P1359" i="1"/>
  <c r="X1359" i="1" s="1"/>
  <c r="B1359" i="1" s="1"/>
  <c r="C1360" i="1"/>
  <c r="Q1527" i="1"/>
  <c r="H1527" i="1"/>
  <c r="A1528" i="1"/>
  <c r="AA1527" i="1"/>
  <c r="R1526" i="1"/>
  <c r="S1526" i="1" s="1"/>
  <c r="Y1526" i="1"/>
  <c r="G1443" i="1"/>
  <c r="J1446" i="1"/>
  <c r="K1446" i="1" s="1"/>
  <c r="I1447" i="1"/>
  <c r="U1445" i="1"/>
  <c r="W1445" i="1" s="1"/>
  <c r="E1445" i="1"/>
  <c r="D1444" i="1"/>
  <c r="F1444" i="1" s="1"/>
  <c r="O1443" i="1" l="1"/>
  <c r="P1360" i="1"/>
  <c r="X1360" i="1" s="1"/>
  <c r="B1360" i="1" s="1"/>
  <c r="C1361" i="1"/>
  <c r="A1529" i="1"/>
  <c r="Q1528" i="1"/>
  <c r="H1528" i="1"/>
  <c r="G1444" i="1"/>
  <c r="L1444" i="1"/>
  <c r="R1527" i="1"/>
  <c r="S1527" i="1" s="1"/>
  <c r="AA1528" i="1"/>
  <c r="Y1527" i="1"/>
  <c r="D1445" i="1"/>
  <c r="F1445" i="1" s="1"/>
  <c r="J1447" i="1"/>
  <c r="K1447" i="1" s="1"/>
  <c r="I1448" i="1"/>
  <c r="U1446" i="1"/>
  <c r="W1446" i="1" s="1"/>
  <c r="E1446" i="1"/>
  <c r="N1444" i="1"/>
  <c r="N1445" i="1" s="1"/>
  <c r="N1446" i="1" s="1"/>
  <c r="N1447" i="1" s="1"/>
  <c r="M1445" i="1"/>
  <c r="M1446" i="1" s="1"/>
  <c r="M1447" i="1" s="1"/>
  <c r="G1445" i="1" l="1"/>
  <c r="L1445" i="1"/>
  <c r="O1445" i="1" s="1"/>
  <c r="P1361" i="1"/>
  <c r="X1361" i="1" s="1"/>
  <c r="B1361" i="1" s="1"/>
  <c r="C1362" i="1"/>
  <c r="AA1529" i="1"/>
  <c r="R1528" i="1"/>
  <c r="S1528" i="1" s="1"/>
  <c r="Y1528" i="1"/>
  <c r="H1529" i="1"/>
  <c r="A1530" i="1"/>
  <c r="Q1529" i="1"/>
  <c r="E1447" i="1"/>
  <c r="U1447" i="1"/>
  <c r="W1447" i="1" s="1"/>
  <c r="M1448" i="1"/>
  <c r="N1448" i="1"/>
  <c r="J1448" i="1"/>
  <c r="K1448" i="1" s="1"/>
  <c r="I1449" i="1"/>
  <c r="D1446" i="1"/>
  <c r="F1446" i="1" s="1"/>
  <c r="O1444" i="1"/>
  <c r="L1446" i="1" l="1"/>
  <c r="O1446" i="1" s="1"/>
  <c r="C1363" i="1"/>
  <c r="P1362" i="1"/>
  <c r="X1362" i="1" s="1"/>
  <c r="B1362" i="1" s="1"/>
  <c r="A1531" i="1"/>
  <c r="Q1530" i="1"/>
  <c r="H1530" i="1"/>
  <c r="AA1530" i="1"/>
  <c r="Y1529" i="1"/>
  <c r="R1529" i="1"/>
  <c r="S1529" i="1" s="1"/>
  <c r="E1448" i="1"/>
  <c r="U1448" i="1"/>
  <c r="W1448" i="1" s="1"/>
  <c r="J1449" i="1"/>
  <c r="K1449" i="1" s="1"/>
  <c r="N1449" i="1"/>
  <c r="M1449" i="1"/>
  <c r="I1450" i="1"/>
  <c r="G1446" i="1"/>
  <c r="D1447" i="1"/>
  <c r="F1447" i="1" s="1"/>
  <c r="C1364" i="1" l="1"/>
  <c r="P1363" i="1"/>
  <c r="X1363" i="1" s="1"/>
  <c r="B1363" i="1" s="1"/>
  <c r="L1447" i="1"/>
  <c r="O1447" i="1" s="1"/>
  <c r="AA1531" i="1"/>
  <c r="Y1530" i="1"/>
  <c r="R1530" i="1"/>
  <c r="S1530" i="1" s="1"/>
  <c r="G1447" i="1"/>
  <c r="Q1531" i="1"/>
  <c r="A1532" i="1"/>
  <c r="H1531" i="1"/>
  <c r="I1451" i="1"/>
  <c r="J1450" i="1"/>
  <c r="K1450" i="1" s="1"/>
  <c r="N1450" i="1"/>
  <c r="M1450" i="1"/>
  <c r="E1449" i="1"/>
  <c r="U1449" i="1"/>
  <c r="W1449" i="1" s="1"/>
  <c r="D1448" i="1"/>
  <c r="F1448" i="1" s="1"/>
  <c r="C1365" i="1" l="1"/>
  <c r="P1364" i="1"/>
  <c r="X1364" i="1" s="1"/>
  <c r="B1364" i="1" s="1"/>
  <c r="AA1532" i="1"/>
  <c r="R1531" i="1"/>
  <c r="S1531" i="1" s="1"/>
  <c r="Y1531" i="1"/>
  <c r="A1533" i="1"/>
  <c r="H1532" i="1"/>
  <c r="Q1532" i="1"/>
  <c r="E1450" i="1"/>
  <c r="U1450" i="1"/>
  <c r="W1450" i="1" s="1"/>
  <c r="G1448" i="1"/>
  <c r="D1449" i="1"/>
  <c r="F1449" i="1" s="1"/>
  <c r="L1448" i="1"/>
  <c r="O1448" i="1" s="1"/>
  <c r="I1452" i="1"/>
  <c r="J1451" i="1"/>
  <c r="K1451" i="1" s="1"/>
  <c r="N1451" i="1"/>
  <c r="M1451" i="1"/>
  <c r="G1449" i="1" l="1"/>
  <c r="C1366" i="1"/>
  <c r="P1365" i="1"/>
  <c r="X1365" i="1" s="1"/>
  <c r="B1365" i="1" s="1"/>
  <c r="Y1532" i="1"/>
  <c r="R1532" i="1"/>
  <c r="S1532" i="1" s="1"/>
  <c r="AA1533" i="1"/>
  <c r="H1533" i="1"/>
  <c r="A1534" i="1"/>
  <c r="Q1533" i="1"/>
  <c r="N1452" i="1"/>
  <c r="I1453" i="1"/>
  <c r="J1452" i="1"/>
  <c r="K1452" i="1" s="1"/>
  <c r="M1452" i="1"/>
  <c r="L1449" i="1"/>
  <c r="O1449" i="1" s="1"/>
  <c r="U1451" i="1"/>
  <c r="W1451" i="1" s="1"/>
  <c r="E1451" i="1"/>
  <c r="D1450" i="1"/>
  <c r="F1450" i="1" s="1"/>
  <c r="P1366" i="1" l="1"/>
  <c r="X1366" i="1" s="1"/>
  <c r="B1366" i="1" s="1"/>
  <c r="C1367" i="1"/>
  <c r="R1533" i="1"/>
  <c r="S1533" i="1" s="1"/>
  <c r="AA1534" i="1"/>
  <c r="Y1533" i="1"/>
  <c r="Q1534" i="1"/>
  <c r="H1534" i="1"/>
  <c r="A1535" i="1"/>
  <c r="D1451" i="1"/>
  <c r="F1451" i="1" s="1"/>
  <c r="G1450" i="1"/>
  <c r="N1453" i="1"/>
  <c r="J1453" i="1"/>
  <c r="K1453" i="1" s="1"/>
  <c r="M1453" i="1"/>
  <c r="I1454" i="1"/>
  <c r="E1452" i="1"/>
  <c r="U1452" i="1"/>
  <c r="W1452" i="1" s="1"/>
  <c r="L1450" i="1"/>
  <c r="O1450" i="1" s="1"/>
  <c r="L1451" i="1" l="1"/>
  <c r="O1451" i="1" s="1"/>
  <c r="P1367" i="1"/>
  <c r="G1451" i="1"/>
  <c r="A1536" i="1"/>
  <c r="Q1535" i="1"/>
  <c r="H1535" i="1"/>
  <c r="R1534" i="1"/>
  <c r="S1534" i="1" s="1"/>
  <c r="Y1534" i="1"/>
  <c r="AA1535" i="1"/>
  <c r="E1453" i="1"/>
  <c r="U1453" i="1"/>
  <c r="W1453" i="1" s="1"/>
  <c r="M1454" i="1"/>
  <c r="J1454" i="1"/>
  <c r="K1454" i="1" s="1"/>
  <c r="N1454" i="1"/>
  <c r="I1455" i="1"/>
  <c r="D1452" i="1"/>
  <c r="F1452" i="1" s="1"/>
  <c r="S1367" i="1" l="1"/>
  <c r="X1367" i="1"/>
  <c r="Y1535" i="1"/>
  <c r="AA1536" i="1"/>
  <c r="R1535" i="1"/>
  <c r="S1535" i="1" s="1"/>
  <c r="A1537" i="1"/>
  <c r="Q1536" i="1"/>
  <c r="H1536" i="1"/>
  <c r="G1452" i="1"/>
  <c r="N1455" i="1"/>
  <c r="M1455" i="1"/>
  <c r="J1455" i="1"/>
  <c r="K1455" i="1" s="1"/>
  <c r="I1456" i="1"/>
  <c r="U1454" i="1"/>
  <c r="W1454" i="1" s="1"/>
  <c r="E1454" i="1"/>
  <c r="L1452" i="1"/>
  <c r="O1452" i="1" s="1"/>
  <c r="D1453" i="1"/>
  <c r="F1453" i="1" s="1"/>
  <c r="B1367" i="1" l="1"/>
  <c r="Y1367" i="1"/>
  <c r="C1368" i="1"/>
  <c r="AA1537" i="1"/>
  <c r="Y1536" i="1"/>
  <c r="R1536" i="1"/>
  <c r="S1536" i="1" s="1"/>
  <c r="A1538" i="1"/>
  <c r="Q1537" i="1"/>
  <c r="H1537" i="1"/>
  <c r="M1456" i="1"/>
  <c r="J1456" i="1"/>
  <c r="K1456" i="1" s="1"/>
  <c r="N1456" i="1"/>
  <c r="I1457" i="1"/>
  <c r="U1455" i="1"/>
  <c r="W1455" i="1" s="1"/>
  <c r="E1455" i="1"/>
  <c r="L1453" i="1"/>
  <c r="O1453" i="1" s="1"/>
  <c r="G1453" i="1"/>
  <c r="D1454" i="1"/>
  <c r="F1454" i="1" s="1"/>
  <c r="C1369" i="1" l="1"/>
  <c r="P1368" i="1"/>
  <c r="X1368" i="1" s="1"/>
  <c r="B1368" i="1" s="1"/>
  <c r="AA1538" i="1"/>
  <c r="R1537" i="1"/>
  <c r="S1537" i="1" s="1"/>
  <c r="Y1537" i="1"/>
  <c r="H1538" i="1"/>
  <c r="A1539" i="1"/>
  <c r="Q1538" i="1"/>
  <c r="L1454" i="1"/>
  <c r="O1454" i="1" s="1"/>
  <c r="G1454" i="1"/>
  <c r="D1455" i="1"/>
  <c r="F1455" i="1" s="1"/>
  <c r="J1457" i="1"/>
  <c r="K1457" i="1" s="1"/>
  <c r="M1457" i="1"/>
  <c r="N1457" i="1"/>
  <c r="I1458" i="1"/>
  <c r="E1456" i="1"/>
  <c r="U1456" i="1"/>
  <c r="W1456" i="1" s="1"/>
  <c r="L1455" i="1" l="1"/>
  <c r="O1455" i="1" s="1"/>
  <c r="G1455" i="1"/>
  <c r="C1370" i="1"/>
  <c r="P1369" i="1"/>
  <c r="X1369" i="1" s="1"/>
  <c r="B1369" i="1" s="1"/>
  <c r="A1540" i="1"/>
  <c r="Q1539" i="1"/>
  <c r="H1539" i="1"/>
  <c r="AA1539" i="1"/>
  <c r="R1538" i="1"/>
  <c r="S1538" i="1" s="1"/>
  <c r="Y1538" i="1"/>
  <c r="E1457" i="1"/>
  <c r="U1457" i="1"/>
  <c r="W1457" i="1" s="1"/>
  <c r="D1456" i="1"/>
  <c r="F1456" i="1" s="1"/>
  <c r="J1458" i="1"/>
  <c r="K1458" i="1" s="1"/>
  <c r="N1458" i="1"/>
  <c r="M1458" i="1"/>
  <c r="I1459" i="1"/>
  <c r="L1456" i="1" l="1"/>
  <c r="O1456" i="1" s="1"/>
  <c r="G1456" i="1"/>
  <c r="C1371" i="1"/>
  <c r="P1370" i="1"/>
  <c r="X1370" i="1" s="1"/>
  <c r="B1370" i="1" s="1"/>
  <c r="AA1540" i="1"/>
  <c r="Y1539" i="1"/>
  <c r="R1539" i="1"/>
  <c r="S1539" i="1" s="1"/>
  <c r="H1540" i="1"/>
  <c r="Q1540" i="1"/>
  <c r="A1541" i="1"/>
  <c r="E1458" i="1"/>
  <c r="U1458" i="1"/>
  <c r="W1458" i="1" s="1"/>
  <c r="J1459" i="1"/>
  <c r="K1459" i="1" s="1"/>
  <c r="M1459" i="1"/>
  <c r="N1459" i="1"/>
  <c r="I1460" i="1"/>
  <c r="D1457" i="1"/>
  <c r="F1457" i="1" s="1"/>
  <c r="G1457" i="1" l="1"/>
  <c r="C1372" i="1"/>
  <c r="P1371" i="1"/>
  <c r="X1371" i="1" s="1"/>
  <c r="B1371" i="1" s="1"/>
  <c r="H1541" i="1"/>
  <c r="A1542" i="1"/>
  <c r="Q1541" i="1"/>
  <c r="Y1540" i="1"/>
  <c r="R1540" i="1"/>
  <c r="S1540" i="1" s="1"/>
  <c r="AA1541" i="1"/>
  <c r="N1460" i="1"/>
  <c r="I1461" i="1"/>
  <c r="M1460" i="1"/>
  <c r="J1460" i="1"/>
  <c r="K1460" i="1" s="1"/>
  <c r="E1459" i="1"/>
  <c r="U1459" i="1"/>
  <c r="W1459" i="1" s="1"/>
  <c r="L1457" i="1"/>
  <c r="O1457" i="1" s="1"/>
  <c r="D1458" i="1"/>
  <c r="F1458" i="1" s="1"/>
  <c r="C1373" i="1" l="1"/>
  <c r="P1372" i="1"/>
  <c r="X1372" i="1" s="1"/>
  <c r="B1372" i="1" s="1"/>
  <c r="A1543" i="1"/>
  <c r="Q1542" i="1"/>
  <c r="H1542" i="1"/>
  <c r="AA1542" i="1"/>
  <c r="Y1541" i="1"/>
  <c r="R1541" i="1"/>
  <c r="S1541" i="1" s="1"/>
  <c r="D1459" i="1"/>
  <c r="F1459" i="1" s="1"/>
  <c r="M1461" i="1"/>
  <c r="N1461" i="1"/>
  <c r="J1461" i="1"/>
  <c r="K1461" i="1" s="1"/>
  <c r="I1462" i="1"/>
  <c r="E1460" i="1"/>
  <c r="U1460" i="1"/>
  <c r="W1460" i="1" s="1"/>
  <c r="G1458" i="1"/>
  <c r="L1458" i="1"/>
  <c r="O1458" i="1" s="1"/>
  <c r="G1459" i="1" l="1"/>
  <c r="L1459" i="1"/>
  <c r="O1459" i="1" s="1"/>
  <c r="C1374" i="1"/>
  <c r="P1373" i="1"/>
  <c r="X1373" i="1" s="1"/>
  <c r="B1373" i="1" s="1"/>
  <c r="R1542" i="1"/>
  <c r="S1542" i="1" s="1"/>
  <c r="AA1543" i="1"/>
  <c r="Y1542" i="1"/>
  <c r="H1543" i="1"/>
  <c r="A1544" i="1"/>
  <c r="Q1543" i="1"/>
  <c r="E1461" i="1"/>
  <c r="U1461" i="1"/>
  <c r="W1461" i="1" s="1"/>
  <c r="D1460" i="1"/>
  <c r="F1460" i="1" s="1"/>
  <c r="N1462" i="1"/>
  <c r="M1462" i="1"/>
  <c r="J1462" i="1"/>
  <c r="K1462" i="1" s="1"/>
  <c r="I1463" i="1"/>
  <c r="L1460" i="1" l="1"/>
  <c r="O1460" i="1" s="1"/>
  <c r="C1375" i="1"/>
  <c r="P1374" i="1"/>
  <c r="X1374" i="1" s="1"/>
  <c r="B1374" i="1" s="1"/>
  <c r="Q1544" i="1"/>
  <c r="H1544" i="1"/>
  <c r="A1545" i="1"/>
  <c r="Y1543" i="1"/>
  <c r="AA1544" i="1"/>
  <c r="R1543" i="1"/>
  <c r="S1543" i="1" s="1"/>
  <c r="E1462" i="1"/>
  <c r="U1462" i="1"/>
  <c r="W1462" i="1" s="1"/>
  <c r="G1460" i="1"/>
  <c r="N1463" i="1"/>
  <c r="M1463" i="1"/>
  <c r="J1463" i="1"/>
  <c r="K1463" i="1" s="1"/>
  <c r="I1464" i="1"/>
  <c r="D1461" i="1"/>
  <c r="F1461" i="1" s="1"/>
  <c r="P1375" i="1" l="1"/>
  <c r="X1375" i="1" s="1"/>
  <c r="B1375" i="1" s="1"/>
  <c r="C1376" i="1"/>
  <c r="Q1545" i="1"/>
  <c r="H1545" i="1"/>
  <c r="A1546" i="1"/>
  <c r="AA1545" i="1"/>
  <c r="R1544" i="1"/>
  <c r="S1544" i="1" s="1"/>
  <c r="Y1544" i="1"/>
  <c r="U1463" i="1"/>
  <c r="W1463" i="1" s="1"/>
  <c r="E1463" i="1"/>
  <c r="G1461" i="1"/>
  <c r="N1464" i="1"/>
  <c r="M1464" i="1"/>
  <c r="J1464" i="1"/>
  <c r="K1464" i="1" s="1"/>
  <c r="I1465" i="1"/>
  <c r="L1461" i="1"/>
  <c r="O1461" i="1" s="1"/>
  <c r="D1462" i="1"/>
  <c r="F1462" i="1" s="1"/>
  <c r="L1462" i="1" l="1"/>
  <c r="O1462" i="1" s="1"/>
  <c r="G1462" i="1"/>
  <c r="C1377" i="1"/>
  <c r="P1376" i="1"/>
  <c r="X1376" i="1" s="1"/>
  <c r="B1376" i="1" s="1"/>
  <c r="Q1546" i="1"/>
  <c r="H1546" i="1"/>
  <c r="A1547" i="1"/>
  <c r="AA1546" i="1"/>
  <c r="Y1545" i="1"/>
  <c r="R1545" i="1"/>
  <c r="S1545" i="1" s="1"/>
  <c r="E1464" i="1"/>
  <c r="U1464" i="1"/>
  <c r="W1464" i="1" s="1"/>
  <c r="D1463" i="1"/>
  <c r="F1463" i="1" s="1"/>
  <c r="J1465" i="1"/>
  <c r="K1465" i="1" s="1"/>
  <c r="N1465" i="1"/>
  <c r="M1465" i="1"/>
  <c r="I1466" i="1"/>
  <c r="L1463" i="1" l="1"/>
  <c r="O1463" i="1" s="1"/>
  <c r="C1378" i="1"/>
  <c r="P1377" i="1"/>
  <c r="X1377" i="1" s="1"/>
  <c r="B1377" i="1" s="1"/>
  <c r="G1463" i="1"/>
  <c r="H1547" i="1"/>
  <c r="A1548" i="1"/>
  <c r="Q1547" i="1"/>
  <c r="AA1547" i="1"/>
  <c r="R1546" i="1"/>
  <c r="S1546" i="1" s="1"/>
  <c r="Y1546" i="1"/>
  <c r="U1465" i="1"/>
  <c r="W1465" i="1" s="1"/>
  <c r="E1465" i="1"/>
  <c r="M1466" i="1"/>
  <c r="J1466" i="1"/>
  <c r="K1466" i="1" s="1"/>
  <c r="N1466" i="1"/>
  <c r="I1467" i="1"/>
  <c r="D1464" i="1"/>
  <c r="F1464" i="1" s="1"/>
  <c r="C1379" i="1" l="1"/>
  <c r="P1378" i="1"/>
  <c r="X1378" i="1" s="1"/>
  <c r="B1378" i="1" s="1"/>
  <c r="R1547" i="1"/>
  <c r="S1547" i="1" s="1"/>
  <c r="AA1548" i="1"/>
  <c r="Y1547" i="1"/>
  <c r="Q1548" i="1"/>
  <c r="H1548" i="1"/>
  <c r="A1549" i="1"/>
  <c r="J1467" i="1"/>
  <c r="K1467" i="1" s="1"/>
  <c r="N1467" i="1"/>
  <c r="M1467" i="1"/>
  <c r="I1468" i="1"/>
  <c r="E1466" i="1"/>
  <c r="U1466" i="1"/>
  <c r="W1466" i="1" s="1"/>
  <c r="D1465" i="1"/>
  <c r="F1465" i="1" s="1"/>
  <c r="L1464" i="1"/>
  <c r="O1464" i="1" s="1"/>
  <c r="G1464" i="1"/>
  <c r="C1380" i="1" l="1"/>
  <c r="P1379" i="1"/>
  <c r="X1379" i="1" s="1"/>
  <c r="B1379" i="1" s="1"/>
  <c r="G1465" i="1"/>
  <c r="Q1549" i="1"/>
  <c r="A1550" i="1"/>
  <c r="H1549" i="1"/>
  <c r="Y1548" i="1"/>
  <c r="AA1549" i="1"/>
  <c r="R1548" i="1"/>
  <c r="S1548" i="1" s="1"/>
  <c r="L1465" i="1"/>
  <c r="O1465" i="1" s="1"/>
  <c r="D1466" i="1"/>
  <c r="F1466" i="1" s="1"/>
  <c r="J1468" i="1"/>
  <c r="K1468" i="1" s="1"/>
  <c r="N1468" i="1"/>
  <c r="M1468" i="1"/>
  <c r="I1469" i="1"/>
  <c r="E1467" i="1"/>
  <c r="U1467" i="1"/>
  <c r="W1467" i="1" s="1"/>
  <c r="C1381" i="1" l="1"/>
  <c r="P1380" i="1"/>
  <c r="X1380" i="1" s="1"/>
  <c r="B1380" i="1" s="1"/>
  <c r="H1550" i="1"/>
  <c r="Q1550" i="1"/>
  <c r="A1551" i="1"/>
  <c r="AA1550" i="1"/>
  <c r="R1549" i="1"/>
  <c r="S1549" i="1" s="1"/>
  <c r="Y1549" i="1"/>
  <c r="M1469" i="1"/>
  <c r="J1469" i="1"/>
  <c r="K1469" i="1" s="1"/>
  <c r="N1469" i="1"/>
  <c r="I1470" i="1"/>
  <c r="U1468" i="1"/>
  <c r="W1468" i="1" s="1"/>
  <c r="E1468" i="1"/>
  <c r="G1466" i="1"/>
  <c r="L1466" i="1"/>
  <c r="O1466" i="1" s="1"/>
  <c r="D1467" i="1"/>
  <c r="F1467" i="1" s="1"/>
  <c r="L1467" i="1" l="1"/>
  <c r="O1467" i="1" s="1"/>
  <c r="G1467" i="1"/>
  <c r="C1382" i="1"/>
  <c r="P1381" i="1"/>
  <c r="X1381" i="1" s="1"/>
  <c r="B1381" i="1" s="1"/>
  <c r="H1551" i="1"/>
  <c r="Q1551" i="1"/>
  <c r="A1552" i="1"/>
  <c r="Y1550" i="1"/>
  <c r="AA1551" i="1"/>
  <c r="R1550" i="1"/>
  <c r="S1550" i="1" s="1"/>
  <c r="E1469" i="1"/>
  <c r="U1469" i="1"/>
  <c r="W1469" i="1" s="1"/>
  <c r="D1468" i="1"/>
  <c r="F1468" i="1" s="1"/>
  <c r="M1470" i="1"/>
  <c r="J1470" i="1"/>
  <c r="K1470" i="1" s="1"/>
  <c r="N1470" i="1"/>
  <c r="I1471" i="1"/>
  <c r="L1468" i="1" l="1"/>
  <c r="O1468" i="1" s="1"/>
  <c r="C1383" i="1"/>
  <c r="P1382" i="1"/>
  <c r="X1382" i="1" s="1"/>
  <c r="B1382" i="1" s="1"/>
  <c r="A1553" i="1"/>
  <c r="H1552" i="1"/>
  <c r="Q1552" i="1"/>
  <c r="Y1551" i="1"/>
  <c r="R1551" i="1"/>
  <c r="S1551" i="1" s="1"/>
  <c r="AA1552" i="1"/>
  <c r="U1470" i="1"/>
  <c r="W1470" i="1" s="1"/>
  <c r="E1470" i="1"/>
  <c r="G1468" i="1"/>
  <c r="J1471" i="1"/>
  <c r="K1471" i="1" s="1"/>
  <c r="N1471" i="1"/>
  <c r="M1471" i="1"/>
  <c r="I1472" i="1"/>
  <c r="D1469" i="1"/>
  <c r="F1469" i="1" s="1"/>
  <c r="C1384" i="1" l="1"/>
  <c r="P1383" i="1"/>
  <c r="X1383" i="1" s="1"/>
  <c r="B1383" i="1" s="1"/>
  <c r="R1552" i="1"/>
  <c r="AA1553" i="1"/>
  <c r="Q1553" i="1"/>
  <c r="A1554" i="1"/>
  <c r="H1553" i="1"/>
  <c r="M1472" i="1"/>
  <c r="J1472" i="1"/>
  <c r="K1472" i="1" s="1"/>
  <c r="N1472" i="1"/>
  <c r="I1473" i="1"/>
  <c r="G1469" i="1"/>
  <c r="D1470" i="1"/>
  <c r="F1470" i="1" s="1"/>
  <c r="E1471" i="1"/>
  <c r="U1471" i="1"/>
  <c r="W1471" i="1" s="1"/>
  <c r="L1469" i="1"/>
  <c r="O1469" i="1" s="1"/>
  <c r="L1470" i="1" l="1"/>
  <c r="O1470" i="1" s="1"/>
  <c r="G1470" i="1"/>
  <c r="C1385" i="1"/>
  <c r="P1384" i="1"/>
  <c r="X1384" i="1" s="1"/>
  <c r="B1384" i="1" s="1"/>
  <c r="H1554" i="1"/>
  <c r="A1555" i="1"/>
  <c r="Q1554" i="1"/>
  <c r="AA1554" i="1"/>
  <c r="R1553" i="1"/>
  <c r="S1553" i="1" s="1"/>
  <c r="Y1553" i="1"/>
  <c r="E1472" i="1"/>
  <c r="U1472" i="1"/>
  <c r="W1472" i="1" s="1"/>
  <c r="J1473" i="1"/>
  <c r="K1473" i="1" s="1"/>
  <c r="N1473" i="1"/>
  <c r="M1473" i="1"/>
  <c r="I1474" i="1"/>
  <c r="D1471" i="1"/>
  <c r="F1471" i="1" s="1"/>
  <c r="G1471" i="1" l="1"/>
  <c r="C1386" i="1"/>
  <c r="P1385" i="1"/>
  <c r="X1385" i="1" s="1"/>
  <c r="B1385" i="1" s="1"/>
  <c r="A1556" i="1"/>
  <c r="H1555" i="1"/>
  <c r="Q1555" i="1"/>
  <c r="Y1554" i="1"/>
  <c r="AA1555" i="1"/>
  <c r="R1554" i="1"/>
  <c r="S1554" i="1" s="1"/>
  <c r="L1471" i="1"/>
  <c r="O1471" i="1" s="1"/>
  <c r="U1473" i="1"/>
  <c r="W1473" i="1" s="1"/>
  <c r="E1473" i="1"/>
  <c r="M1474" i="1"/>
  <c r="I1475" i="1"/>
  <c r="N1474" i="1"/>
  <c r="J1474" i="1"/>
  <c r="K1474" i="1" s="1"/>
  <c r="D1472" i="1"/>
  <c r="F1472" i="1" s="1"/>
  <c r="C1387" i="1" l="1"/>
  <c r="P1386" i="1"/>
  <c r="X1386" i="1" s="1"/>
  <c r="B1386" i="1" s="1"/>
  <c r="AA1556" i="1"/>
  <c r="Y1555" i="1"/>
  <c r="R1555" i="1"/>
  <c r="S1555" i="1" s="1"/>
  <c r="G1472" i="1"/>
  <c r="H1556" i="1"/>
  <c r="Q1556" i="1"/>
  <c r="A1557" i="1"/>
  <c r="E1474" i="1"/>
  <c r="U1474" i="1"/>
  <c r="W1474" i="1" s="1"/>
  <c r="D1473" i="1"/>
  <c r="F1473" i="1" s="1"/>
  <c r="J1475" i="1"/>
  <c r="K1475" i="1" s="1"/>
  <c r="N1475" i="1"/>
  <c r="M1475" i="1"/>
  <c r="I1476" i="1"/>
  <c r="L1472" i="1"/>
  <c r="O1472" i="1" s="1"/>
  <c r="L1473" i="1" l="1"/>
  <c r="O1473" i="1" s="1"/>
  <c r="C1388" i="1"/>
  <c r="P1387" i="1"/>
  <c r="X1387" i="1" s="1"/>
  <c r="B1387" i="1" s="1"/>
  <c r="Q1557" i="1"/>
  <c r="H1557" i="1"/>
  <c r="A1558" i="1"/>
  <c r="R1556" i="1"/>
  <c r="S1556" i="1" s="1"/>
  <c r="AA1557" i="1"/>
  <c r="Y1556" i="1"/>
  <c r="E1475" i="1"/>
  <c r="U1475" i="1"/>
  <c r="W1475" i="1" s="1"/>
  <c r="G1473" i="1"/>
  <c r="I1477" i="1"/>
  <c r="J1476" i="1"/>
  <c r="K1476" i="1" s="1"/>
  <c r="D1474" i="1"/>
  <c r="F1474" i="1" s="1"/>
  <c r="C1389" i="1" l="1"/>
  <c r="P1388" i="1"/>
  <c r="X1388" i="1" s="1"/>
  <c r="B1388" i="1" s="1"/>
  <c r="H1558" i="1"/>
  <c r="Q1558" i="1"/>
  <c r="A1559" i="1"/>
  <c r="AA1558" i="1"/>
  <c r="Y1557" i="1"/>
  <c r="R1557" i="1"/>
  <c r="S1557" i="1" s="1"/>
  <c r="U1476" i="1"/>
  <c r="W1476" i="1" s="1"/>
  <c r="E1476" i="1"/>
  <c r="J1477" i="1"/>
  <c r="K1477" i="1" s="1"/>
  <c r="I1478" i="1"/>
  <c r="G1474" i="1"/>
  <c r="L1474" i="1"/>
  <c r="O1474" i="1" s="1"/>
  <c r="D1475" i="1"/>
  <c r="F1475" i="1" s="1"/>
  <c r="G1475" i="1" l="1"/>
  <c r="C1390" i="1"/>
  <c r="P1389" i="1"/>
  <c r="X1389" i="1" s="1"/>
  <c r="B1389" i="1" s="1"/>
  <c r="H1559" i="1"/>
  <c r="Q1559" i="1"/>
  <c r="A1560" i="1"/>
  <c r="Y1558" i="1"/>
  <c r="R1558" i="1"/>
  <c r="S1558" i="1" s="1"/>
  <c r="AA1559" i="1"/>
  <c r="L1475" i="1"/>
  <c r="O1475" i="1" s="1"/>
  <c r="E1477" i="1"/>
  <c r="U1477" i="1"/>
  <c r="W1477" i="1" s="1"/>
  <c r="J1478" i="1"/>
  <c r="K1478" i="1" s="1"/>
  <c r="I1479" i="1"/>
  <c r="D1476" i="1"/>
  <c r="F1476" i="1" s="1"/>
  <c r="P1390" i="1" l="1"/>
  <c r="X1390" i="1" s="1"/>
  <c r="B1390" i="1" s="1"/>
  <c r="C1391" i="1"/>
  <c r="M1476" i="1"/>
  <c r="N1476" i="1" s="1"/>
  <c r="N1477" i="1" s="1"/>
  <c r="N1478" i="1" s="1"/>
  <c r="N1479" i="1" s="1"/>
  <c r="A1561" i="1"/>
  <c r="H1560" i="1"/>
  <c r="Q1560" i="1"/>
  <c r="R1559" i="1"/>
  <c r="S1559" i="1" s="1"/>
  <c r="AA1560" i="1"/>
  <c r="Y1559" i="1"/>
  <c r="L1476" i="1"/>
  <c r="G1476" i="1"/>
  <c r="J1479" i="1"/>
  <c r="K1479" i="1" s="1"/>
  <c r="I1480" i="1"/>
  <c r="U1478" i="1"/>
  <c r="W1478" i="1" s="1"/>
  <c r="E1478" i="1"/>
  <c r="D1477" i="1"/>
  <c r="F1477" i="1" s="1"/>
  <c r="G1477" i="1" l="1"/>
  <c r="M1477" i="1"/>
  <c r="M1478" i="1" s="1"/>
  <c r="M1479" i="1" s="1"/>
  <c r="M1480" i="1" s="1"/>
  <c r="L1477" i="1"/>
  <c r="O1477" i="1" s="1"/>
  <c r="O1476" i="1"/>
  <c r="C1392" i="1"/>
  <c r="P1391" i="1"/>
  <c r="X1391" i="1" s="1"/>
  <c r="B1391" i="1" s="1"/>
  <c r="R1560" i="1"/>
  <c r="S1560" i="1" s="1"/>
  <c r="Y1560" i="1"/>
  <c r="AA1561" i="1"/>
  <c r="Q1561" i="1"/>
  <c r="A1562" i="1"/>
  <c r="H1561" i="1"/>
  <c r="D1478" i="1"/>
  <c r="F1478" i="1" s="1"/>
  <c r="J1480" i="1"/>
  <c r="K1480" i="1" s="1"/>
  <c r="N1480" i="1"/>
  <c r="I1481" i="1"/>
  <c r="U1479" i="1"/>
  <c r="W1479" i="1" s="1"/>
  <c r="E1479" i="1"/>
  <c r="C1393" i="1" l="1"/>
  <c r="P1392" i="1"/>
  <c r="X1392" i="1" s="1"/>
  <c r="B1392" i="1" s="1"/>
  <c r="R1561" i="1"/>
  <c r="S1561" i="1" s="1"/>
  <c r="AA1562" i="1"/>
  <c r="Y1561" i="1"/>
  <c r="G1478" i="1"/>
  <c r="L1478" i="1"/>
  <c r="O1478" i="1" s="1"/>
  <c r="H1562" i="1"/>
  <c r="Q1562" i="1"/>
  <c r="A1563" i="1"/>
  <c r="N1481" i="1"/>
  <c r="M1481" i="1"/>
  <c r="J1481" i="1"/>
  <c r="K1481" i="1" s="1"/>
  <c r="I1482" i="1"/>
  <c r="E1480" i="1"/>
  <c r="U1480" i="1"/>
  <c r="W1480" i="1" s="1"/>
  <c r="D1479" i="1"/>
  <c r="F1479" i="1" s="1"/>
  <c r="P1393" i="1" l="1"/>
  <c r="X1393" i="1" s="1"/>
  <c r="B1393" i="1" s="1"/>
  <c r="C1394" i="1"/>
  <c r="H1563" i="1"/>
  <c r="Q1563" i="1"/>
  <c r="A1564" i="1"/>
  <c r="R1562" i="1"/>
  <c r="S1562" i="1" s="1"/>
  <c r="AA1563" i="1"/>
  <c r="Y1562" i="1"/>
  <c r="G1479" i="1"/>
  <c r="E1481" i="1"/>
  <c r="U1481" i="1"/>
  <c r="W1481" i="1" s="1"/>
  <c r="D1480" i="1"/>
  <c r="F1480" i="1" s="1"/>
  <c r="M1482" i="1"/>
  <c r="N1482" i="1"/>
  <c r="J1482" i="1"/>
  <c r="K1482" i="1" s="1"/>
  <c r="I1483" i="1"/>
  <c r="L1479" i="1"/>
  <c r="O1479" i="1" s="1"/>
  <c r="L1480" i="1" l="1"/>
  <c r="O1480" i="1" s="1"/>
  <c r="C1395" i="1"/>
  <c r="P1394" i="1"/>
  <c r="X1394" i="1" s="1"/>
  <c r="B1394" i="1" s="1"/>
  <c r="A1565" i="1"/>
  <c r="Q1564" i="1"/>
  <c r="H1564" i="1"/>
  <c r="Y1563" i="1"/>
  <c r="AA1564" i="1"/>
  <c r="R1563" i="1"/>
  <c r="S1563" i="1" s="1"/>
  <c r="J1483" i="1"/>
  <c r="K1483" i="1" s="1"/>
  <c r="N1483" i="1"/>
  <c r="M1483" i="1"/>
  <c r="I1484" i="1"/>
  <c r="D1481" i="1"/>
  <c r="F1481" i="1" s="1"/>
  <c r="G1480" i="1"/>
  <c r="E1482" i="1"/>
  <c r="U1482" i="1"/>
  <c r="W1482" i="1" s="1"/>
  <c r="G1481" i="1" l="1"/>
  <c r="L1481" i="1"/>
  <c r="O1481" i="1" s="1"/>
  <c r="C1396" i="1"/>
  <c r="P1395" i="1"/>
  <c r="X1395" i="1" s="1"/>
  <c r="B1395" i="1" s="1"/>
  <c r="R1564" i="1"/>
  <c r="S1564" i="1" s="1"/>
  <c r="Y1564" i="1"/>
  <c r="AA1565" i="1"/>
  <c r="Q1565" i="1"/>
  <c r="H1565" i="1"/>
  <c r="A1566" i="1"/>
  <c r="D1482" i="1"/>
  <c r="F1482" i="1" s="1"/>
  <c r="I1485" i="1"/>
  <c r="M1484" i="1"/>
  <c r="N1484" i="1"/>
  <c r="J1484" i="1"/>
  <c r="K1484" i="1" s="1"/>
  <c r="E1483" i="1"/>
  <c r="U1483" i="1"/>
  <c r="W1483" i="1" s="1"/>
  <c r="L1482" i="1" l="1"/>
  <c r="O1482" i="1" s="1"/>
  <c r="G1482" i="1"/>
  <c r="P1396" i="1"/>
  <c r="X1396" i="1" s="1"/>
  <c r="B1396" i="1" s="1"/>
  <c r="C1397" i="1"/>
  <c r="Q1566" i="1"/>
  <c r="H1566" i="1"/>
  <c r="A1567" i="1"/>
  <c r="AA1566" i="1"/>
  <c r="R1565" i="1"/>
  <c r="S1565" i="1" s="1"/>
  <c r="Y1565" i="1"/>
  <c r="E1484" i="1"/>
  <c r="U1484" i="1"/>
  <c r="W1484" i="1" s="1"/>
  <c r="N1485" i="1"/>
  <c r="J1485" i="1"/>
  <c r="K1485" i="1" s="1"/>
  <c r="M1485" i="1"/>
  <c r="I1486" i="1"/>
  <c r="D1483" i="1"/>
  <c r="F1483" i="1" s="1"/>
  <c r="L1483" i="1" l="1"/>
  <c r="O1483" i="1" s="1"/>
  <c r="C1398" i="1"/>
  <c r="P1397" i="1"/>
  <c r="X1397" i="1" s="1"/>
  <c r="B1397" i="1" s="1"/>
  <c r="H1567" i="1"/>
  <c r="Q1567" i="1"/>
  <c r="A1568" i="1"/>
  <c r="R1566" i="1"/>
  <c r="S1566" i="1" s="1"/>
  <c r="Y1566" i="1"/>
  <c r="AA1567" i="1"/>
  <c r="N1486" i="1"/>
  <c r="M1486" i="1"/>
  <c r="J1486" i="1"/>
  <c r="K1486" i="1" s="1"/>
  <c r="I1487" i="1"/>
  <c r="U1485" i="1"/>
  <c r="W1485" i="1" s="1"/>
  <c r="E1485" i="1"/>
  <c r="G1483" i="1"/>
  <c r="D1484" i="1"/>
  <c r="F1484" i="1" s="1"/>
  <c r="P1398" i="1" l="1"/>
  <c r="Y1567" i="1"/>
  <c r="R1567" i="1"/>
  <c r="S1567" i="1" s="1"/>
  <c r="AA1568" i="1"/>
  <c r="A1569" i="1"/>
  <c r="H1568" i="1"/>
  <c r="Q1568" i="1"/>
  <c r="D1485" i="1"/>
  <c r="F1485" i="1" s="1"/>
  <c r="M1487" i="1"/>
  <c r="J1487" i="1"/>
  <c r="K1487" i="1" s="1"/>
  <c r="N1487" i="1"/>
  <c r="I1488" i="1"/>
  <c r="G1484" i="1"/>
  <c r="U1486" i="1"/>
  <c r="W1486" i="1" s="1"/>
  <c r="E1486" i="1"/>
  <c r="L1484" i="1"/>
  <c r="O1484" i="1" s="1"/>
  <c r="L1485" i="1" l="1"/>
  <c r="O1485" i="1" s="1"/>
  <c r="G1485" i="1"/>
  <c r="S1398" i="1"/>
  <c r="X1398" i="1"/>
  <c r="A1570" i="1"/>
  <c r="H1569" i="1"/>
  <c r="Q1569" i="1"/>
  <c r="AA1569" i="1"/>
  <c r="R1568" i="1"/>
  <c r="S1568" i="1" s="1"/>
  <c r="Y1568" i="1"/>
  <c r="J1488" i="1"/>
  <c r="K1488" i="1" s="1"/>
  <c r="M1488" i="1"/>
  <c r="N1488" i="1"/>
  <c r="I1489" i="1"/>
  <c r="D1486" i="1"/>
  <c r="F1486" i="1" s="1"/>
  <c r="U1487" i="1"/>
  <c r="W1487" i="1" s="1"/>
  <c r="E1487" i="1"/>
  <c r="B1398" i="1" l="1"/>
  <c r="L1486" i="1"/>
  <c r="O1486" i="1" s="1"/>
  <c r="Y1398" i="1"/>
  <c r="C1399" i="1"/>
  <c r="AA1570" i="1"/>
  <c r="Y1569" i="1"/>
  <c r="R1569" i="1"/>
  <c r="S1569" i="1" s="1"/>
  <c r="A1571" i="1"/>
  <c r="Q1570" i="1"/>
  <c r="H1570" i="1"/>
  <c r="N1489" i="1"/>
  <c r="M1489" i="1"/>
  <c r="J1489" i="1"/>
  <c r="K1489" i="1" s="1"/>
  <c r="I1490" i="1"/>
  <c r="G1486" i="1"/>
  <c r="D1487" i="1"/>
  <c r="F1487" i="1" s="1"/>
  <c r="U1488" i="1"/>
  <c r="W1488" i="1" s="1"/>
  <c r="E1488" i="1"/>
  <c r="C1400" i="1" l="1"/>
  <c r="P1399" i="1"/>
  <c r="X1399" i="1" s="1"/>
  <c r="B1399" i="1" s="1"/>
  <c r="AA1571" i="1"/>
  <c r="R1570" i="1"/>
  <c r="S1570" i="1" s="1"/>
  <c r="Y1570" i="1"/>
  <c r="H1571" i="1"/>
  <c r="Q1571" i="1"/>
  <c r="A1572" i="1"/>
  <c r="D1488" i="1"/>
  <c r="F1488" i="1" s="1"/>
  <c r="N1490" i="1"/>
  <c r="M1490" i="1"/>
  <c r="J1490" i="1"/>
  <c r="K1490" i="1" s="1"/>
  <c r="I1491" i="1"/>
  <c r="U1489" i="1"/>
  <c r="W1489" i="1" s="1"/>
  <c r="E1489" i="1"/>
  <c r="L1487" i="1"/>
  <c r="O1487" i="1" s="1"/>
  <c r="G1487" i="1"/>
  <c r="L1488" i="1" l="1"/>
  <c r="O1488" i="1" s="1"/>
  <c r="G1488" i="1"/>
  <c r="P1400" i="1"/>
  <c r="X1400" i="1" s="1"/>
  <c r="B1400" i="1" s="1"/>
  <c r="C1401" i="1"/>
  <c r="R1571" i="1"/>
  <c r="S1571" i="1" s="1"/>
  <c r="Y1571" i="1"/>
  <c r="AA1572" i="1"/>
  <c r="Q1572" i="1"/>
  <c r="A1573" i="1"/>
  <c r="H1572" i="1"/>
  <c r="M1491" i="1"/>
  <c r="J1491" i="1"/>
  <c r="K1491" i="1" s="1"/>
  <c r="N1491" i="1"/>
  <c r="I1492" i="1"/>
  <c r="E1490" i="1"/>
  <c r="U1490" i="1"/>
  <c r="W1490" i="1" s="1"/>
  <c r="D1489" i="1"/>
  <c r="F1489" i="1" s="1"/>
  <c r="G1489" i="1" l="1"/>
  <c r="C1402" i="1"/>
  <c r="P1401" i="1"/>
  <c r="X1401" i="1" s="1"/>
  <c r="B1401" i="1" s="1"/>
  <c r="H1573" i="1"/>
  <c r="A1574" i="1"/>
  <c r="Q1573" i="1"/>
  <c r="Y1572" i="1"/>
  <c r="AA1573" i="1"/>
  <c r="R1572" i="1"/>
  <c r="S1572" i="1" s="1"/>
  <c r="D1490" i="1"/>
  <c r="F1490" i="1" s="1"/>
  <c r="N1492" i="1"/>
  <c r="I1493" i="1"/>
  <c r="J1492" i="1"/>
  <c r="K1492" i="1" s="1"/>
  <c r="M1492" i="1"/>
  <c r="E1491" i="1"/>
  <c r="U1491" i="1"/>
  <c r="W1491" i="1" s="1"/>
  <c r="L1489" i="1"/>
  <c r="O1489" i="1" s="1"/>
  <c r="L1490" i="1" l="1"/>
  <c r="O1490" i="1" s="1"/>
  <c r="C1403" i="1"/>
  <c r="P1402" i="1"/>
  <c r="X1402" i="1" s="1"/>
  <c r="B1402" i="1" s="1"/>
  <c r="Y1573" i="1"/>
  <c r="AA1574" i="1"/>
  <c r="R1573" i="1"/>
  <c r="S1573" i="1" s="1"/>
  <c r="A1575" i="1"/>
  <c r="Q1574" i="1"/>
  <c r="H1574" i="1"/>
  <c r="U1492" i="1"/>
  <c r="W1492" i="1" s="1"/>
  <c r="E1492" i="1"/>
  <c r="M1493" i="1"/>
  <c r="N1493" i="1"/>
  <c r="J1493" i="1"/>
  <c r="K1493" i="1" s="1"/>
  <c r="I1494" i="1"/>
  <c r="D1491" i="1"/>
  <c r="F1491" i="1" s="1"/>
  <c r="G1490" i="1"/>
  <c r="L1491" i="1" l="1"/>
  <c r="O1491" i="1" s="1"/>
  <c r="C1404" i="1"/>
  <c r="P1403" i="1"/>
  <c r="X1403" i="1" s="1"/>
  <c r="B1403" i="1" s="1"/>
  <c r="AA1575" i="1"/>
  <c r="R1574" i="1"/>
  <c r="S1574" i="1" s="1"/>
  <c r="Y1574" i="1"/>
  <c r="Q1575" i="1"/>
  <c r="H1575" i="1"/>
  <c r="A1576" i="1"/>
  <c r="J1494" i="1"/>
  <c r="K1494" i="1" s="1"/>
  <c r="N1494" i="1"/>
  <c r="M1494" i="1"/>
  <c r="I1495" i="1"/>
  <c r="E1493" i="1"/>
  <c r="U1493" i="1"/>
  <c r="W1493" i="1" s="1"/>
  <c r="D1492" i="1"/>
  <c r="F1492" i="1" s="1"/>
  <c r="G1491" i="1"/>
  <c r="C1405" i="1" l="1"/>
  <c r="P1404" i="1"/>
  <c r="X1404" i="1" s="1"/>
  <c r="B1404" i="1" s="1"/>
  <c r="H1576" i="1"/>
  <c r="Q1576" i="1"/>
  <c r="A1577" i="1"/>
  <c r="Y1575" i="1"/>
  <c r="R1575" i="1"/>
  <c r="S1575" i="1" s="1"/>
  <c r="AA1576" i="1"/>
  <c r="D1493" i="1"/>
  <c r="F1493" i="1" s="1"/>
  <c r="G1492" i="1"/>
  <c r="L1492" i="1"/>
  <c r="O1492" i="1" s="1"/>
  <c r="M1495" i="1"/>
  <c r="J1495" i="1"/>
  <c r="K1495" i="1" s="1"/>
  <c r="N1495" i="1"/>
  <c r="I1496" i="1"/>
  <c r="E1494" i="1"/>
  <c r="U1494" i="1"/>
  <c r="W1494" i="1" s="1"/>
  <c r="C1406" i="1" l="1"/>
  <c r="P1405" i="1"/>
  <c r="X1405" i="1" s="1"/>
  <c r="B1405" i="1" s="1"/>
  <c r="Q1577" i="1"/>
  <c r="H1577" i="1"/>
  <c r="A1578" i="1"/>
  <c r="AA1577" i="1"/>
  <c r="R1576" i="1"/>
  <c r="S1576" i="1" s="1"/>
  <c r="Y1576" i="1"/>
  <c r="L1493" i="1"/>
  <c r="O1493" i="1" s="1"/>
  <c r="E1495" i="1"/>
  <c r="U1495" i="1"/>
  <c r="W1495" i="1" s="1"/>
  <c r="D1494" i="1"/>
  <c r="F1494" i="1" s="1"/>
  <c r="I1497" i="1"/>
  <c r="M1496" i="1"/>
  <c r="J1496" i="1"/>
  <c r="K1496" i="1" s="1"/>
  <c r="N1496" i="1"/>
  <c r="G1493" i="1"/>
  <c r="L1494" i="1" l="1"/>
  <c r="O1494" i="1" s="1"/>
  <c r="G1494" i="1"/>
  <c r="C1407" i="1"/>
  <c r="P1406" i="1"/>
  <c r="X1406" i="1" s="1"/>
  <c r="B1406" i="1" s="1"/>
  <c r="A1579" i="1"/>
  <c r="H1578" i="1"/>
  <c r="Q1578" i="1"/>
  <c r="R1577" i="1"/>
  <c r="S1577" i="1" s="1"/>
  <c r="Y1577" i="1"/>
  <c r="AA1578" i="1"/>
  <c r="M1497" i="1"/>
  <c r="J1497" i="1"/>
  <c r="K1497" i="1" s="1"/>
  <c r="N1497" i="1"/>
  <c r="I1498" i="1"/>
  <c r="D1495" i="1"/>
  <c r="F1495" i="1" s="1"/>
  <c r="E1496" i="1"/>
  <c r="U1496" i="1"/>
  <c r="W1496" i="1" s="1"/>
  <c r="L1495" i="1" l="1"/>
  <c r="O1495" i="1" s="1"/>
  <c r="C1408" i="1"/>
  <c r="P1407" i="1"/>
  <c r="X1407" i="1" s="1"/>
  <c r="B1407" i="1" s="1"/>
  <c r="AA1579" i="1"/>
  <c r="R1578" i="1"/>
  <c r="S1578" i="1" s="1"/>
  <c r="Y1578" i="1"/>
  <c r="Q1579" i="1"/>
  <c r="H1579" i="1"/>
  <c r="A1580" i="1"/>
  <c r="D1496" i="1"/>
  <c r="F1496" i="1" s="1"/>
  <c r="J1498" i="1"/>
  <c r="K1498" i="1" s="1"/>
  <c r="N1498" i="1"/>
  <c r="M1498" i="1"/>
  <c r="I1499" i="1"/>
  <c r="E1497" i="1"/>
  <c r="U1497" i="1"/>
  <c r="W1497" i="1" s="1"/>
  <c r="G1495" i="1"/>
  <c r="C1409" i="1" l="1"/>
  <c r="P1408" i="1"/>
  <c r="X1408" i="1" s="1"/>
  <c r="B1408" i="1" s="1"/>
  <c r="Q1580" i="1"/>
  <c r="H1580" i="1"/>
  <c r="A1581" i="1"/>
  <c r="L1496" i="1"/>
  <c r="O1496" i="1" s="1"/>
  <c r="R1579" i="1"/>
  <c r="S1579" i="1" s="1"/>
  <c r="AA1580" i="1"/>
  <c r="Y1579" i="1"/>
  <c r="G1496" i="1"/>
  <c r="N1499" i="1"/>
  <c r="M1499" i="1"/>
  <c r="J1499" i="1"/>
  <c r="K1499" i="1" s="1"/>
  <c r="I1500" i="1"/>
  <c r="E1498" i="1"/>
  <c r="U1498" i="1"/>
  <c r="W1498" i="1" s="1"/>
  <c r="D1497" i="1"/>
  <c r="F1497" i="1" s="1"/>
  <c r="C1410" i="1" l="1"/>
  <c r="P1409" i="1"/>
  <c r="X1409" i="1" s="1"/>
  <c r="B1409" i="1" s="1"/>
  <c r="H1581" i="1"/>
  <c r="A1582" i="1"/>
  <c r="Q1581" i="1"/>
  <c r="Y1580" i="1"/>
  <c r="AA1581" i="1"/>
  <c r="R1580" i="1"/>
  <c r="S1580" i="1" s="1"/>
  <c r="G1497" i="1"/>
  <c r="D1498" i="1"/>
  <c r="F1498" i="1" s="1"/>
  <c r="I1501" i="1"/>
  <c r="N1500" i="1"/>
  <c r="M1500" i="1"/>
  <c r="J1500" i="1"/>
  <c r="K1500" i="1" s="1"/>
  <c r="E1499" i="1"/>
  <c r="U1499" i="1"/>
  <c r="W1499" i="1" s="1"/>
  <c r="L1497" i="1"/>
  <c r="O1497" i="1" s="1"/>
  <c r="L1498" i="1" l="1"/>
  <c r="O1498" i="1" s="1"/>
  <c r="C1411" i="1"/>
  <c r="P1410" i="1"/>
  <c r="X1410" i="1" s="1"/>
  <c r="B1410" i="1" s="1"/>
  <c r="AA1582" i="1"/>
  <c r="R1581" i="1"/>
  <c r="A1583" i="1"/>
  <c r="Q1582" i="1"/>
  <c r="H1582" i="1"/>
  <c r="G1498" i="1"/>
  <c r="U1500" i="1"/>
  <c r="W1500" i="1" s="1"/>
  <c r="E1500" i="1"/>
  <c r="M1501" i="1"/>
  <c r="J1501" i="1"/>
  <c r="K1501" i="1" s="1"/>
  <c r="N1501" i="1"/>
  <c r="I1502" i="1"/>
  <c r="D1499" i="1"/>
  <c r="F1499" i="1" s="1"/>
  <c r="C1412" i="1" l="1"/>
  <c r="P1411" i="1"/>
  <c r="X1411" i="1" s="1"/>
  <c r="B1411" i="1" s="1"/>
  <c r="AA1583" i="1"/>
  <c r="Y1582" i="1"/>
  <c r="R1582" i="1"/>
  <c r="S1582" i="1" s="1"/>
  <c r="Q1583" i="1"/>
  <c r="H1583" i="1"/>
  <c r="A1584" i="1"/>
  <c r="N1502" i="1"/>
  <c r="M1502" i="1"/>
  <c r="J1502" i="1"/>
  <c r="K1502" i="1" s="1"/>
  <c r="I1503" i="1"/>
  <c r="D1500" i="1"/>
  <c r="F1500" i="1" s="1"/>
  <c r="E1501" i="1"/>
  <c r="U1501" i="1"/>
  <c r="W1501" i="1" s="1"/>
  <c r="L1499" i="1"/>
  <c r="O1499" i="1" s="1"/>
  <c r="G1499" i="1"/>
  <c r="L1500" i="1" l="1"/>
  <c r="O1500" i="1" s="1"/>
  <c r="C1413" i="1"/>
  <c r="P1412" i="1"/>
  <c r="X1412" i="1" s="1"/>
  <c r="B1412" i="1" s="1"/>
  <c r="G1500" i="1"/>
  <c r="Y1583" i="1"/>
  <c r="R1583" i="1"/>
  <c r="S1583" i="1" s="1"/>
  <c r="AA1584" i="1"/>
  <c r="A1585" i="1"/>
  <c r="Q1584" i="1"/>
  <c r="H1584" i="1"/>
  <c r="E1502" i="1"/>
  <c r="U1502" i="1"/>
  <c r="W1502" i="1" s="1"/>
  <c r="D1501" i="1"/>
  <c r="F1501" i="1" s="1"/>
  <c r="N1503" i="1"/>
  <c r="M1503" i="1"/>
  <c r="J1503" i="1"/>
  <c r="K1503" i="1" s="1"/>
  <c r="I1504" i="1"/>
  <c r="C1414" i="1" l="1"/>
  <c r="P1413" i="1"/>
  <c r="X1413" i="1" s="1"/>
  <c r="B1413" i="1" s="1"/>
  <c r="L1501" i="1"/>
  <c r="O1501" i="1" s="1"/>
  <c r="Q1585" i="1"/>
  <c r="H1585" i="1"/>
  <c r="A1586" i="1"/>
  <c r="G1501" i="1"/>
  <c r="R1584" i="1"/>
  <c r="S1584" i="1" s="1"/>
  <c r="Y1584" i="1"/>
  <c r="AA1585" i="1"/>
  <c r="M1504" i="1"/>
  <c r="J1504" i="1"/>
  <c r="K1504" i="1" s="1"/>
  <c r="N1504" i="1"/>
  <c r="I1505" i="1"/>
  <c r="E1503" i="1"/>
  <c r="U1503" i="1"/>
  <c r="W1503" i="1" s="1"/>
  <c r="D1502" i="1"/>
  <c r="F1502" i="1" s="1"/>
  <c r="G1502" i="1" l="1"/>
  <c r="C1415" i="1"/>
  <c r="P1414" i="1"/>
  <c r="X1414" i="1" s="1"/>
  <c r="B1414" i="1" s="1"/>
  <c r="R1585" i="1"/>
  <c r="S1585" i="1" s="1"/>
  <c r="AA1586" i="1"/>
  <c r="Y1585" i="1"/>
  <c r="Q1586" i="1"/>
  <c r="A1587" i="1"/>
  <c r="H1586" i="1"/>
  <c r="D1503" i="1"/>
  <c r="F1503" i="1" s="1"/>
  <c r="J1505" i="1"/>
  <c r="K1505" i="1" s="1"/>
  <c r="I1506" i="1"/>
  <c r="E1504" i="1"/>
  <c r="U1504" i="1"/>
  <c r="W1504" i="1" s="1"/>
  <c r="L1502" i="1"/>
  <c r="O1502" i="1" s="1"/>
  <c r="C1416" i="1" l="1"/>
  <c r="P1415" i="1"/>
  <c r="X1415" i="1" s="1"/>
  <c r="B1415" i="1" s="1"/>
  <c r="A1588" i="1"/>
  <c r="Q1587" i="1"/>
  <c r="H1587" i="1"/>
  <c r="L1503" i="1"/>
  <c r="O1503" i="1" s="1"/>
  <c r="R1586" i="1"/>
  <c r="S1586" i="1" s="1"/>
  <c r="Y1586" i="1"/>
  <c r="AA1587" i="1"/>
  <c r="D1504" i="1"/>
  <c r="F1504" i="1" s="1"/>
  <c r="J1506" i="1"/>
  <c r="K1506" i="1" s="1"/>
  <c r="I1507" i="1"/>
  <c r="E1505" i="1"/>
  <c r="U1505" i="1"/>
  <c r="W1505" i="1" s="1"/>
  <c r="G1503" i="1"/>
  <c r="L1504" i="1" l="1"/>
  <c r="O1504" i="1" s="1"/>
  <c r="G1504" i="1"/>
  <c r="C1417" i="1"/>
  <c r="P1416" i="1"/>
  <c r="X1416" i="1" s="1"/>
  <c r="B1416" i="1" s="1"/>
  <c r="AA1588" i="1"/>
  <c r="R1587" i="1"/>
  <c r="S1587" i="1" s="1"/>
  <c r="Y1587" i="1"/>
  <c r="H1588" i="1"/>
  <c r="A1589" i="1"/>
  <c r="Q1588" i="1"/>
  <c r="D1505" i="1"/>
  <c r="F1505" i="1" s="1"/>
  <c r="J1507" i="1"/>
  <c r="K1507" i="1" s="1"/>
  <c r="I1508" i="1"/>
  <c r="E1506" i="1"/>
  <c r="U1506" i="1"/>
  <c r="W1506" i="1" s="1"/>
  <c r="M1505" i="1" l="1"/>
  <c r="M1506" i="1" s="1"/>
  <c r="M1507" i="1" s="1"/>
  <c r="M1508" i="1" s="1"/>
  <c r="P1417" i="1"/>
  <c r="X1417" i="1" s="1"/>
  <c r="B1417" i="1" s="1"/>
  <c r="C1418" i="1"/>
  <c r="Y1588" i="1"/>
  <c r="R1588" i="1"/>
  <c r="S1588" i="1" s="1"/>
  <c r="AA1589" i="1"/>
  <c r="Q1589" i="1"/>
  <c r="H1589" i="1"/>
  <c r="A1590" i="1"/>
  <c r="L1505" i="1"/>
  <c r="D1506" i="1"/>
  <c r="F1506" i="1" s="1"/>
  <c r="E1507" i="1"/>
  <c r="U1507" i="1"/>
  <c r="W1507" i="1" s="1"/>
  <c r="G1505" i="1"/>
  <c r="I1509" i="1"/>
  <c r="J1508" i="1"/>
  <c r="K1508" i="1" s="1"/>
  <c r="N1505" i="1" l="1"/>
  <c r="N1506" i="1" s="1"/>
  <c r="N1507" i="1" s="1"/>
  <c r="N1508" i="1" s="1"/>
  <c r="N1509" i="1" s="1"/>
  <c r="L1506" i="1"/>
  <c r="G1506" i="1"/>
  <c r="C1419" i="1"/>
  <c r="P1418" i="1"/>
  <c r="X1418" i="1" s="1"/>
  <c r="B1418" i="1" s="1"/>
  <c r="A1591" i="1"/>
  <c r="Q1590" i="1"/>
  <c r="H1590" i="1"/>
  <c r="Y1589" i="1"/>
  <c r="R1589" i="1"/>
  <c r="S1589" i="1" s="1"/>
  <c r="AA1590" i="1"/>
  <c r="E1508" i="1"/>
  <c r="U1508" i="1"/>
  <c r="W1508" i="1" s="1"/>
  <c r="D1507" i="1"/>
  <c r="F1507" i="1" s="1"/>
  <c r="M1509" i="1"/>
  <c r="J1509" i="1"/>
  <c r="K1509" i="1" s="1"/>
  <c r="I1510" i="1"/>
  <c r="O1505" i="1" l="1"/>
  <c r="O1506" i="1"/>
  <c r="G1507" i="1"/>
  <c r="C1420" i="1"/>
  <c r="P1419" i="1"/>
  <c r="X1419" i="1" s="1"/>
  <c r="B1419" i="1" s="1"/>
  <c r="L1507" i="1"/>
  <c r="O1507" i="1" s="1"/>
  <c r="AA1591" i="1"/>
  <c r="R1590" i="1"/>
  <c r="S1590" i="1" s="1"/>
  <c r="Y1590" i="1"/>
  <c r="A1592" i="1"/>
  <c r="Q1591" i="1"/>
  <c r="H1591" i="1"/>
  <c r="E1509" i="1"/>
  <c r="U1509" i="1"/>
  <c r="W1509" i="1" s="1"/>
  <c r="N1510" i="1"/>
  <c r="J1510" i="1"/>
  <c r="K1510" i="1" s="1"/>
  <c r="M1510" i="1"/>
  <c r="I1511" i="1"/>
  <c r="D1508" i="1"/>
  <c r="F1508" i="1" s="1"/>
  <c r="P1420" i="1" l="1"/>
  <c r="X1420" i="1" s="1"/>
  <c r="B1420" i="1" s="1"/>
  <c r="C1421" i="1"/>
  <c r="Y1591" i="1"/>
  <c r="AA1592" i="1"/>
  <c r="R1591" i="1"/>
  <c r="S1591" i="1" s="1"/>
  <c r="A1593" i="1"/>
  <c r="H1592" i="1"/>
  <c r="Q1592" i="1"/>
  <c r="L1508" i="1"/>
  <c r="O1508" i="1" s="1"/>
  <c r="N1511" i="1"/>
  <c r="M1511" i="1"/>
  <c r="J1511" i="1"/>
  <c r="K1511" i="1" s="1"/>
  <c r="I1512" i="1"/>
  <c r="U1510" i="1"/>
  <c r="W1510" i="1" s="1"/>
  <c r="E1510" i="1"/>
  <c r="G1508" i="1"/>
  <c r="D1509" i="1"/>
  <c r="F1509" i="1" s="1"/>
  <c r="C1422" i="1" l="1"/>
  <c r="P1421" i="1"/>
  <c r="X1421" i="1" s="1"/>
  <c r="B1421" i="1" s="1"/>
  <c r="R1592" i="1"/>
  <c r="S1592" i="1" s="1"/>
  <c r="AA1593" i="1"/>
  <c r="Y1592" i="1"/>
  <c r="A1594" i="1"/>
  <c r="Q1593" i="1"/>
  <c r="H1593" i="1"/>
  <c r="D1510" i="1"/>
  <c r="F1510" i="1" s="1"/>
  <c r="J1512" i="1"/>
  <c r="K1512" i="1" s="1"/>
  <c r="N1512" i="1"/>
  <c r="M1512" i="1"/>
  <c r="I1513" i="1"/>
  <c r="E1511" i="1"/>
  <c r="U1511" i="1"/>
  <c r="W1511" i="1" s="1"/>
  <c r="G1509" i="1"/>
  <c r="L1509" i="1"/>
  <c r="O1509" i="1" s="1"/>
  <c r="P1422" i="1" l="1"/>
  <c r="X1422" i="1" s="1"/>
  <c r="B1422" i="1" s="1"/>
  <c r="C1423" i="1"/>
  <c r="G1510" i="1"/>
  <c r="AA1594" i="1"/>
  <c r="R1593" i="1"/>
  <c r="S1593" i="1" s="1"/>
  <c r="Y1593" i="1"/>
  <c r="A1595" i="1"/>
  <c r="Q1594" i="1"/>
  <c r="H1594" i="1"/>
  <c r="L1510" i="1"/>
  <c r="O1510" i="1" s="1"/>
  <c r="J1513" i="1"/>
  <c r="K1513" i="1" s="1"/>
  <c r="N1513" i="1"/>
  <c r="M1513" i="1"/>
  <c r="I1514" i="1"/>
  <c r="U1512" i="1"/>
  <c r="W1512" i="1" s="1"/>
  <c r="E1512" i="1"/>
  <c r="D1511" i="1"/>
  <c r="F1511" i="1" s="1"/>
  <c r="G1511" i="1" l="1"/>
  <c r="L1511" i="1"/>
  <c r="O1511" i="1" s="1"/>
  <c r="C1424" i="1"/>
  <c r="P1423" i="1"/>
  <c r="X1423" i="1" s="1"/>
  <c r="B1423" i="1" s="1"/>
  <c r="Y1594" i="1"/>
  <c r="AA1595" i="1"/>
  <c r="R1594" i="1"/>
  <c r="S1594" i="1" s="1"/>
  <c r="Q1595" i="1"/>
  <c r="H1595" i="1"/>
  <c r="A1596" i="1"/>
  <c r="D1512" i="1"/>
  <c r="F1512" i="1" s="1"/>
  <c r="M1514" i="1"/>
  <c r="N1514" i="1"/>
  <c r="J1514" i="1"/>
  <c r="K1514" i="1" s="1"/>
  <c r="I1515" i="1"/>
  <c r="U1513" i="1"/>
  <c r="W1513" i="1" s="1"/>
  <c r="E1513" i="1"/>
  <c r="L1512" i="1" l="1"/>
  <c r="O1512" i="1" s="1"/>
  <c r="G1512" i="1"/>
  <c r="C1425" i="1"/>
  <c r="P1424" i="1"/>
  <c r="X1424" i="1" s="1"/>
  <c r="B1424" i="1" s="1"/>
  <c r="H1596" i="1"/>
  <c r="A1597" i="1"/>
  <c r="Q1596" i="1"/>
  <c r="AA1596" i="1"/>
  <c r="R1595" i="1"/>
  <c r="S1595" i="1" s="1"/>
  <c r="Y1595" i="1"/>
  <c r="E1514" i="1"/>
  <c r="U1514" i="1"/>
  <c r="W1514" i="1" s="1"/>
  <c r="J1515" i="1"/>
  <c r="K1515" i="1" s="1"/>
  <c r="N1515" i="1"/>
  <c r="M1515" i="1"/>
  <c r="I1516" i="1"/>
  <c r="D1513" i="1"/>
  <c r="F1513" i="1" s="1"/>
  <c r="C1426" i="1" l="1"/>
  <c r="P1425" i="1"/>
  <c r="X1425" i="1" s="1"/>
  <c r="B1425" i="1" s="1"/>
  <c r="A1598" i="1"/>
  <c r="Q1597" i="1"/>
  <c r="H1597" i="1"/>
  <c r="AA1597" i="1"/>
  <c r="Y1596" i="1"/>
  <c r="R1596" i="1"/>
  <c r="S1596" i="1" s="1"/>
  <c r="N1516" i="1"/>
  <c r="M1516" i="1"/>
  <c r="I1517" i="1"/>
  <c r="J1516" i="1"/>
  <c r="K1516" i="1" s="1"/>
  <c r="L1513" i="1"/>
  <c r="O1513" i="1" s="1"/>
  <c r="U1515" i="1"/>
  <c r="W1515" i="1" s="1"/>
  <c r="E1515" i="1"/>
  <c r="G1513" i="1"/>
  <c r="D1514" i="1"/>
  <c r="F1514" i="1" s="1"/>
  <c r="L1514" i="1" l="1"/>
  <c r="O1514" i="1" s="1"/>
  <c r="C1427" i="1"/>
  <c r="P1426" i="1"/>
  <c r="X1426" i="1" s="1"/>
  <c r="B1426" i="1" s="1"/>
  <c r="AA1598" i="1"/>
  <c r="Y1597" i="1"/>
  <c r="R1597" i="1"/>
  <c r="S1597" i="1" s="1"/>
  <c r="H1598" i="1"/>
  <c r="A1599" i="1"/>
  <c r="Q1598" i="1"/>
  <c r="U1516" i="1"/>
  <c r="W1516" i="1" s="1"/>
  <c r="E1516" i="1"/>
  <c r="D1515" i="1"/>
  <c r="F1515" i="1" s="1"/>
  <c r="M1517" i="1"/>
  <c r="N1517" i="1"/>
  <c r="J1517" i="1"/>
  <c r="K1517" i="1" s="1"/>
  <c r="I1518" i="1"/>
  <c r="G1514" i="1"/>
  <c r="C1428" i="1" l="1"/>
  <c r="P1427" i="1"/>
  <c r="X1427" i="1" s="1"/>
  <c r="B1427" i="1" s="1"/>
  <c r="AA1599" i="1"/>
  <c r="Y1598" i="1"/>
  <c r="R1598" i="1"/>
  <c r="S1598" i="1" s="1"/>
  <c r="Q1599" i="1"/>
  <c r="H1599" i="1"/>
  <c r="A1600" i="1"/>
  <c r="G1515" i="1"/>
  <c r="L1515" i="1"/>
  <c r="O1515" i="1" s="1"/>
  <c r="U1517" i="1"/>
  <c r="W1517" i="1" s="1"/>
  <c r="E1517" i="1"/>
  <c r="D1516" i="1"/>
  <c r="F1516" i="1" s="1"/>
  <c r="N1518" i="1"/>
  <c r="M1518" i="1"/>
  <c r="J1518" i="1"/>
  <c r="K1518" i="1" s="1"/>
  <c r="I1519" i="1"/>
  <c r="L1516" i="1" l="1"/>
  <c r="O1516" i="1" s="1"/>
  <c r="G1516" i="1"/>
  <c r="P1428" i="1"/>
  <c r="H1600" i="1"/>
  <c r="Q1600" i="1"/>
  <c r="A1601" i="1"/>
  <c r="AA1600" i="1"/>
  <c r="Y1599" i="1"/>
  <c r="R1599" i="1"/>
  <c r="S1599" i="1" s="1"/>
  <c r="D1517" i="1"/>
  <c r="F1517" i="1" s="1"/>
  <c r="N1519" i="1"/>
  <c r="M1519" i="1"/>
  <c r="J1519" i="1"/>
  <c r="K1519" i="1" s="1"/>
  <c r="I1520" i="1"/>
  <c r="E1518" i="1"/>
  <c r="U1518" i="1"/>
  <c r="W1518" i="1" s="1"/>
  <c r="X1428" i="1" l="1"/>
  <c r="B1428" i="1" s="1"/>
  <c r="S1428" i="1"/>
  <c r="G1517" i="1"/>
  <c r="A1602" i="1"/>
  <c r="Q1601" i="1"/>
  <c r="H1601" i="1"/>
  <c r="L1517" i="1"/>
  <c r="O1517" i="1" s="1"/>
  <c r="R1600" i="1"/>
  <c r="S1600" i="1" s="1"/>
  <c r="Y1600" i="1"/>
  <c r="AA1601" i="1"/>
  <c r="E1519" i="1"/>
  <c r="U1519" i="1"/>
  <c r="W1519" i="1" s="1"/>
  <c r="M1520" i="1"/>
  <c r="J1520" i="1"/>
  <c r="K1520" i="1" s="1"/>
  <c r="N1520" i="1"/>
  <c r="I1521" i="1"/>
  <c r="D1518" i="1"/>
  <c r="F1518" i="1" s="1"/>
  <c r="Y1428" i="1" l="1"/>
  <c r="C1429" i="1"/>
  <c r="AA1602" i="1"/>
  <c r="R1601" i="1"/>
  <c r="S1601" i="1" s="1"/>
  <c r="Y1601" i="1"/>
  <c r="L1518" i="1"/>
  <c r="O1518" i="1" s="1"/>
  <c r="Q1602" i="1"/>
  <c r="H1602" i="1"/>
  <c r="A1603" i="1"/>
  <c r="M1521" i="1"/>
  <c r="J1521" i="1"/>
  <c r="K1521" i="1" s="1"/>
  <c r="N1521" i="1"/>
  <c r="I1522" i="1"/>
  <c r="E1520" i="1"/>
  <c r="U1520" i="1"/>
  <c r="W1520" i="1" s="1"/>
  <c r="G1518" i="1"/>
  <c r="D1519" i="1"/>
  <c r="F1519" i="1" s="1"/>
  <c r="C1430" i="1" l="1"/>
  <c r="P1429" i="1"/>
  <c r="X1429" i="1" s="1"/>
  <c r="B1429" i="1" s="1"/>
  <c r="R1602" i="1"/>
  <c r="S1602" i="1" s="1"/>
  <c r="AA1603" i="1"/>
  <c r="Y1602" i="1"/>
  <c r="H1603" i="1"/>
  <c r="A1604" i="1"/>
  <c r="Q1603" i="1"/>
  <c r="E1521" i="1"/>
  <c r="U1521" i="1"/>
  <c r="W1521" i="1" s="1"/>
  <c r="D1520" i="1"/>
  <c r="F1520" i="1" s="1"/>
  <c r="J1522" i="1"/>
  <c r="K1522" i="1" s="1"/>
  <c r="N1522" i="1"/>
  <c r="M1522" i="1"/>
  <c r="I1523" i="1"/>
  <c r="G1519" i="1"/>
  <c r="L1519" i="1"/>
  <c r="O1519" i="1" s="1"/>
  <c r="G1520" i="1" l="1"/>
  <c r="L1520" i="1"/>
  <c r="O1520" i="1" s="1"/>
  <c r="C1431" i="1"/>
  <c r="P1430" i="1"/>
  <c r="X1430" i="1" s="1"/>
  <c r="B1430" i="1" s="1"/>
  <c r="Y1603" i="1"/>
  <c r="AA1604" i="1"/>
  <c r="R1603" i="1"/>
  <c r="S1603" i="1" s="1"/>
  <c r="Q1604" i="1"/>
  <c r="H1604" i="1"/>
  <c r="A1605" i="1"/>
  <c r="U1522" i="1"/>
  <c r="W1522" i="1" s="1"/>
  <c r="E1522" i="1"/>
  <c r="M1523" i="1"/>
  <c r="J1523" i="1"/>
  <c r="K1523" i="1" s="1"/>
  <c r="N1523" i="1"/>
  <c r="I1524" i="1"/>
  <c r="D1521" i="1"/>
  <c r="F1521" i="1" s="1"/>
  <c r="G1521" i="1" l="1"/>
  <c r="C1432" i="1"/>
  <c r="P1431" i="1"/>
  <c r="X1431" i="1" s="1"/>
  <c r="B1431" i="1" s="1"/>
  <c r="H1605" i="1"/>
  <c r="A1606" i="1"/>
  <c r="Q1605" i="1"/>
  <c r="Y1604" i="1"/>
  <c r="AA1605" i="1"/>
  <c r="R1604" i="1"/>
  <c r="S1604" i="1" s="1"/>
  <c r="N1524" i="1"/>
  <c r="M1524" i="1"/>
  <c r="J1524" i="1"/>
  <c r="K1524" i="1" s="1"/>
  <c r="I1525" i="1"/>
  <c r="D1522" i="1"/>
  <c r="F1522" i="1" s="1"/>
  <c r="U1523" i="1"/>
  <c r="W1523" i="1" s="1"/>
  <c r="E1523" i="1"/>
  <c r="L1521" i="1"/>
  <c r="O1521" i="1" s="1"/>
  <c r="C1433" i="1" l="1"/>
  <c r="P1432" i="1"/>
  <c r="X1432" i="1" s="1"/>
  <c r="B1432" i="1" s="1"/>
  <c r="G1522" i="1"/>
  <c r="L1522" i="1"/>
  <c r="O1522" i="1" s="1"/>
  <c r="A1607" i="1"/>
  <c r="Q1606" i="1"/>
  <c r="H1606" i="1"/>
  <c r="Y1605" i="1"/>
  <c r="AA1606" i="1"/>
  <c r="R1605" i="1"/>
  <c r="S1605" i="1" s="1"/>
  <c r="N1525" i="1"/>
  <c r="M1525" i="1"/>
  <c r="J1525" i="1"/>
  <c r="K1525" i="1" s="1"/>
  <c r="I1526" i="1"/>
  <c r="E1524" i="1"/>
  <c r="U1524" i="1"/>
  <c r="W1524" i="1" s="1"/>
  <c r="D1523" i="1"/>
  <c r="F1523" i="1" s="1"/>
  <c r="C1434" i="1" l="1"/>
  <c r="P1433" i="1"/>
  <c r="X1433" i="1" s="1"/>
  <c r="B1433" i="1" s="1"/>
  <c r="AA1607" i="1"/>
  <c r="R1606" i="1"/>
  <c r="S1606" i="1" s="1"/>
  <c r="Y1606" i="1"/>
  <c r="A1608" i="1"/>
  <c r="H1607" i="1"/>
  <c r="Q1607" i="1"/>
  <c r="G1523" i="1"/>
  <c r="D1524" i="1"/>
  <c r="F1524" i="1" s="1"/>
  <c r="J1526" i="1"/>
  <c r="K1526" i="1" s="1"/>
  <c r="N1526" i="1"/>
  <c r="M1526" i="1"/>
  <c r="I1527" i="1"/>
  <c r="U1525" i="1"/>
  <c r="W1525" i="1" s="1"/>
  <c r="E1525" i="1"/>
  <c r="L1523" i="1"/>
  <c r="O1523" i="1" s="1"/>
  <c r="G1524" i="1" l="1"/>
  <c r="C1435" i="1"/>
  <c r="P1434" i="1"/>
  <c r="X1434" i="1" s="1"/>
  <c r="B1434" i="1" s="1"/>
  <c r="L1524" i="1"/>
  <c r="O1524" i="1" s="1"/>
  <c r="Y1607" i="1"/>
  <c r="AA1608" i="1"/>
  <c r="R1607" i="1"/>
  <c r="S1607" i="1" s="1"/>
  <c r="Q1608" i="1"/>
  <c r="A1609" i="1"/>
  <c r="H1608" i="1"/>
  <c r="U1526" i="1"/>
  <c r="W1526" i="1" s="1"/>
  <c r="E1526" i="1"/>
  <c r="D1525" i="1"/>
  <c r="F1525" i="1" s="1"/>
  <c r="N1527" i="1"/>
  <c r="J1527" i="1"/>
  <c r="K1527" i="1" s="1"/>
  <c r="M1527" i="1"/>
  <c r="I1528" i="1"/>
  <c r="P1435" i="1" l="1"/>
  <c r="X1435" i="1" s="1"/>
  <c r="B1435" i="1" s="1"/>
  <c r="C1436" i="1"/>
  <c r="G1525" i="1"/>
  <c r="L1525" i="1"/>
  <c r="O1525" i="1" s="1"/>
  <c r="Q1609" i="1"/>
  <c r="H1609" i="1"/>
  <c r="A1610" i="1"/>
  <c r="AA1609" i="1"/>
  <c r="R1608" i="1"/>
  <c r="S1608" i="1" s="1"/>
  <c r="Y1608" i="1"/>
  <c r="D1526" i="1"/>
  <c r="F1526" i="1" s="1"/>
  <c r="J1528" i="1"/>
  <c r="K1528" i="1" s="1"/>
  <c r="M1528" i="1"/>
  <c r="N1528" i="1"/>
  <c r="I1529" i="1"/>
  <c r="E1527" i="1"/>
  <c r="U1527" i="1"/>
  <c r="W1527" i="1" s="1"/>
  <c r="L1526" i="1" l="1"/>
  <c r="O1526" i="1" s="1"/>
  <c r="C1437" i="1"/>
  <c r="P1436" i="1"/>
  <c r="X1436" i="1" s="1"/>
  <c r="B1436" i="1" s="1"/>
  <c r="G1526" i="1"/>
  <c r="A1611" i="1"/>
  <c r="Q1610" i="1"/>
  <c r="H1610" i="1"/>
  <c r="AA1610" i="1"/>
  <c r="R1609" i="1"/>
  <c r="S1609" i="1" s="1"/>
  <c r="Y1609" i="1"/>
  <c r="D1527" i="1"/>
  <c r="F1527" i="1" s="1"/>
  <c r="E1528" i="1"/>
  <c r="U1528" i="1"/>
  <c r="W1528" i="1" s="1"/>
  <c r="J1529" i="1"/>
  <c r="K1529" i="1" s="1"/>
  <c r="N1529" i="1"/>
  <c r="M1529" i="1"/>
  <c r="I1530" i="1"/>
  <c r="G1527" i="1" l="1"/>
  <c r="L1527" i="1"/>
  <c r="O1527" i="1" s="1"/>
  <c r="C1438" i="1"/>
  <c r="P1437" i="1"/>
  <c r="X1437" i="1" s="1"/>
  <c r="B1437" i="1" s="1"/>
  <c r="AA1611" i="1"/>
  <c r="R1610" i="1"/>
  <c r="S1610" i="1" s="1"/>
  <c r="Y1610" i="1"/>
  <c r="Q1611" i="1"/>
  <c r="H1611" i="1"/>
  <c r="A1612" i="1"/>
  <c r="E1529" i="1"/>
  <c r="U1529" i="1"/>
  <c r="W1529" i="1" s="1"/>
  <c r="D1528" i="1"/>
  <c r="F1528" i="1" s="1"/>
  <c r="N1530" i="1"/>
  <c r="M1530" i="1"/>
  <c r="J1530" i="1"/>
  <c r="K1530" i="1" s="1"/>
  <c r="I1531" i="1"/>
  <c r="L1528" i="1" l="1"/>
  <c r="O1528" i="1" s="1"/>
  <c r="C1439" i="1"/>
  <c r="P1438" i="1"/>
  <c r="X1438" i="1" s="1"/>
  <c r="B1438" i="1" s="1"/>
  <c r="AA1612" i="1"/>
  <c r="R1611" i="1"/>
  <c r="Q1612" i="1"/>
  <c r="H1612" i="1"/>
  <c r="A1613" i="1"/>
  <c r="E1530" i="1"/>
  <c r="U1530" i="1"/>
  <c r="W1530" i="1" s="1"/>
  <c r="G1528" i="1"/>
  <c r="J1531" i="1"/>
  <c r="K1531" i="1" s="1"/>
  <c r="N1531" i="1"/>
  <c r="M1531" i="1"/>
  <c r="I1532" i="1"/>
  <c r="D1529" i="1"/>
  <c r="F1529" i="1" s="1"/>
  <c r="P1439" i="1" l="1"/>
  <c r="X1439" i="1" s="1"/>
  <c r="B1439" i="1" s="1"/>
  <c r="C1440" i="1"/>
  <c r="G1529" i="1"/>
  <c r="H1613" i="1"/>
  <c r="A1614" i="1"/>
  <c r="Q1613" i="1"/>
  <c r="Y1612" i="1"/>
  <c r="AA1613" i="1"/>
  <c r="R1612" i="1"/>
  <c r="S1612" i="1" s="1"/>
  <c r="L1529" i="1"/>
  <c r="O1529" i="1" s="1"/>
  <c r="I1533" i="1"/>
  <c r="M1532" i="1"/>
  <c r="N1532" i="1"/>
  <c r="J1532" i="1"/>
  <c r="K1532" i="1" s="1"/>
  <c r="E1531" i="1"/>
  <c r="U1531" i="1"/>
  <c r="W1531" i="1" s="1"/>
  <c r="D1530" i="1"/>
  <c r="F1530" i="1" s="1"/>
  <c r="G1530" i="1" l="1"/>
  <c r="C1441" i="1"/>
  <c r="P1440" i="1"/>
  <c r="X1440" i="1" s="1"/>
  <c r="B1440" i="1" s="1"/>
  <c r="R1613" i="1"/>
  <c r="S1613" i="1" s="1"/>
  <c r="Y1613" i="1"/>
  <c r="AA1614" i="1"/>
  <c r="Q1614" i="1"/>
  <c r="H1614" i="1"/>
  <c r="A1615" i="1"/>
  <c r="D1531" i="1"/>
  <c r="F1531" i="1" s="1"/>
  <c r="E1532" i="1"/>
  <c r="U1532" i="1"/>
  <c r="W1532" i="1" s="1"/>
  <c r="L1530" i="1"/>
  <c r="O1530" i="1" s="1"/>
  <c r="M1533" i="1"/>
  <c r="J1533" i="1"/>
  <c r="K1533" i="1" s="1"/>
  <c r="N1533" i="1"/>
  <c r="I1534" i="1"/>
  <c r="G1531" i="1" l="1"/>
  <c r="L1531" i="1"/>
  <c r="O1531" i="1" s="1"/>
  <c r="P1441" i="1"/>
  <c r="X1441" i="1" s="1"/>
  <c r="B1441" i="1" s="1"/>
  <c r="C1442" i="1"/>
  <c r="Q1615" i="1"/>
  <c r="H1615" i="1"/>
  <c r="A1616" i="1"/>
  <c r="R1614" i="1"/>
  <c r="S1614" i="1" s="1"/>
  <c r="AA1615" i="1"/>
  <c r="Y1614" i="1"/>
  <c r="D1532" i="1"/>
  <c r="F1532" i="1" s="1"/>
  <c r="M1534" i="1"/>
  <c r="J1534" i="1"/>
  <c r="K1534" i="1" s="1"/>
  <c r="N1534" i="1"/>
  <c r="I1535" i="1"/>
  <c r="U1533" i="1"/>
  <c r="W1533" i="1" s="1"/>
  <c r="E1533" i="1"/>
  <c r="C1443" i="1" l="1"/>
  <c r="P1442" i="1"/>
  <c r="X1442" i="1" s="1"/>
  <c r="B1442" i="1" s="1"/>
  <c r="Q1616" i="1"/>
  <c r="H1616" i="1"/>
  <c r="A1617" i="1"/>
  <c r="AA1616" i="1"/>
  <c r="Y1615" i="1"/>
  <c r="R1615" i="1"/>
  <c r="S1615" i="1" s="1"/>
  <c r="N1535" i="1"/>
  <c r="M1535" i="1"/>
  <c r="J1535" i="1"/>
  <c r="K1535" i="1" s="1"/>
  <c r="I1536" i="1"/>
  <c r="E1534" i="1"/>
  <c r="U1534" i="1"/>
  <c r="W1534" i="1" s="1"/>
  <c r="G1532" i="1"/>
  <c r="D1533" i="1"/>
  <c r="F1533" i="1" s="1"/>
  <c r="L1532" i="1"/>
  <c r="O1532" i="1" s="1"/>
  <c r="C1444" i="1" l="1"/>
  <c r="P1443" i="1"/>
  <c r="X1443" i="1" s="1"/>
  <c r="B1443" i="1" s="1"/>
  <c r="A1618" i="1"/>
  <c r="H1617" i="1"/>
  <c r="Q1617" i="1"/>
  <c r="Y1616" i="1"/>
  <c r="AA1617" i="1"/>
  <c r="R1616" i="1"/>
  <c r="S1616" i="1" s="1"/>
  <c r="D1534" i="1"/>
  <c r="F1534" i="1" s="1"/>
  <c r="N1536" i="1"/>
  <c r="M1536" i="1"/>
  <c r="J1536" i="1"/>
  <c r="K1536" i="1" s="1"/>
  <c r="I1537" i="1"/>
  <c r="U1535" i="1"/>
  <c r="W1535" i="1" s="1"/>
  <c r="E1535" i="1"/>
  <c r="G1533" i="1"/>
  <c r="L1533" i="1"/>
  <c r="O1533" i="1" s="1"/>
  <c r="L1534" i="1" l="1"/>
  <c r="O1534" i="1" s="1"/>
  <c r="G1534" i="1"/>
  <c r="C1445" i="1"/>
  <c r="P1444" i="1"/>
  <c r="X1444" i="1" s="1"/>
  <c r="B1444" i="1" s="1"/>
  <c r="R1617" i="1"/>
  <c r="S1617" i="1" s="1"/>
  <c r="Y1617" i="1"/>
  <c r="AA1618" i="1"/>
  <c r="Q1618" i="1"/>
  <c r="H1618" i="1"/>
  <c r="A1619" i="1"/>
  <c r="E1536" i="1"/>
  <c r="U1536" i="1"/>
  <c r="W1536" i="1" s="1"/>
  <c r="M1537" i="1"/>
  <c r="J1537" i="1"/>
  <c r="K1537" i="1" s="1"/>
  <c r="N1537" i="1"/>
  <c r="I1538" i="1"/>
  <c r="D1535" i="1"/>
  <c r="F1535" i="1" s="1"/>
  <c r="G1535" i="1" l="1"/>
  <c r="P1445" i="1"/>
  <c r="X1445" i="1" s="1"/>
  <c r="B1445" i="1" s="1"/>
  <c r="C1446" i="1"/>
  <c r="A1620" i="1"/>
  <c r="Q1619" i="1"/>
  <c r="H1619" i="1"/>
  <c r="AA1619" i="1"/>
  <c r="R1618" i="1"/>
  <c r="S1618" i="1" s="1"/>
  <c r="Y1618" i="1"/>
  <c r="M1538" i="1"/>
  <c r="N1538" i="1"/>
  <c r="J1538" i="1"/>
  <c r="K1538" i="1" s="1"/>
  <c r="I1539" i="1"/>
  <c r="U1537" i="1"/>
  <c r="W1537" i="1" s="1"/>
  <c r="E1537" i="1"/>
  <c r="L1535" i="1"/>
  <c r="O1535" i="1" s="1"/>
  <c r="D1536" i="1"/>
  <c r="F1536" i="1" s="1"/>
  <c r="P1446" i="1" l="1"/>
  <c r="X1446" i="1" s="1"/>
  <c r="B1446" i="1" s="1"/>
  <c r="C1447" i="1"/>
  <c r="AA1620" i="1"/>
  <c r="R1619" i="1"/>
  <c r="S1619" i="1" s="1"/>
  <c r="Y1619" i="1"/>
  <c r="Q1620" i="1"/>
  <c r="A1621" i="1"/>
  <c r="H1620" i="1"/>
  <c r="D1537" i="1"/>
  <c r="F1537" i="1" s="1"/>
  <c r="J1539" i="1"/>
  <c r="K1539" i="1" s="1"/>
  <c r="I1540" i="1"/>
  <c r="N1539" i="1"/>
  <c r="M1539" i="1"/>
  <c r="E1538" i="1"/>
  <c r="U1538" i="1"/>
  <c r="W1538" i="1" s="1"/>
  <c r="L1536" i="1"/>
  <c r="O1536" i="1" s="1"/>
  <c r="G1536" i="1"/>
  <c r="L1537" i="1" l="1"/>
  <c r="O1537" i="1" s="1"/>
  <c r="C1448" i="1"/>
  <c r="P1447" i="1"/>
  <c r="X1447" i="1" s="1"/>
  <c r="B1447" i="1" s="1"/>
  <c r="R1620" i="1"/>
  <c r="S1620" i="1" s="1"/>
  <c r="Y1620" i="1"/>
  <c r="AA1621" i="1"/>
  <c r="H1621" i="1"/>
  <c r="A1622" i="1"/>
  <c r="Q1621" i="1"/>
  <c r="M1540" i="1"/>
  <c r="J1540" i="1"/>
  <c r="K1540" i="1" s="1"/>
  <c r="N1540" i="1"/>
  <c r="I1541" i="1"/>
  <c r="D1538" i="1"/>
  <c r="F1538" i="1" s="1"/>
  <c r="E1539" i="1"/>
  <c r="U1539" i="1"/>
  <c r="W1539" i="1" s="1"/>
  <c r="G1537" i="1"/>
  <c r="L1538" i="1" l="1"/>
  <c r="O1538" i="1" s="1"/>
  <c r="C1449" i="1"/>
  <c r="P1448" i="1"/>
  <c r="X1448" i="1" s="1"/>
  <c r="B1448" i="1" s="1"/>
  <c r="R1621" i="1"/>
  <c r="S1621" i="1" s="1"/>
  <c r="Y1621" i="1"/>
  <c r="AA1622" i="1"/>
  <c r="H1622" i="1"/>
  <c r="Q1622" i="1"/>
  <c r="A1623" i="1"/>
  <c r="E1540" i="1"/>
  <c r="U1540" i="1"/>
  <c r="W1540" i="1" s="1"/>
  <c r="D1539" i="1"/>
  <c r="F1539" i="1" s="1"/>
  <c r="G1538" i="1"/>
  <c r="N1541" i="1"/>
  <c r="M1541" i="1"/>
  <c r="J1541" i="1"/>
  <c r="K1541" i="1" s="1"/>
  <c r="I1542" i="1"/>
  <c r="G1539" i="1" l="1"/>
  <c r="L1539" i="1"/>
  <c r="O1539" i="1" s="1"/>
  <c r="C1450" i="1"/>
  <c r="P1449" i="1"/>
  <c r="X1449" i="1" s="1"/>
  <c r="B1449" i="1" s="1"/>
  <c r="Q1623" i="1"/>
  <c r="A1624" i="1"/>
  <c r="H1623" i="1"/>
  <c r="R1622" i="1"/>
  <c r="S1622" i="1" s="1"/>
  <c r="AA1623" i="1"/>
  <c r="Y1622" i="1"/>
  <c r="N1542" i="1"/>
  <c r="M1542" i="1"/>
  <c r="J1542" i="1"/>
  <c r="K1542" i="1" s="1"/>
  <c r="I1543" i="1"/>
  <c r="E1541" i="1"/>
  <c r="U1541" i="1"/>
  <c r="W1541" i="1" s="1"/>
  <c r="D1540" i="1"/>
  <c r="F1540" i="1" s="1"/>
  <c r="C1451" i="1" l="1"/>
  <c r="P1450" i="1"/>
  <c r="X1450" i="1" s="1"/>
  <c r="B1450" i="1" s="1"/>
  <c r="A1625" i="1"/>
  <c r="H1624" i="1"/>
  <c r="Q1624" i="1"/>
  <c r="Y1623" i="1"/>
  <c r="AA1624" i="1"/>
  <c r="R1623" i="1"/>
  <c r="S1623" i="1" s="1"/>
  <c r="L1540" i="1"/>
  <c r="O1540" i="1" s="1"/>
  <c r="D1541" i="1"/>
  <c r="F1541" i="1" s="1"/>
  <c r="N1543" i="1"/>
  <c r="J1543" i="1"/>
  <c r="K1543" i="1" s="1"/>
  <c r="M1543" i="1"/>
  <c r="I1544" i="1"/>
  <c r="E1542" i="1"/>
  <c r="U1542" i="1"/>
  <c r="W1542" i="1" s="1"/>
  <c r="G1540" i="1"/>
  <c r="G1541" i="1" l="1"/>
  <c r="L1541" i="1"/>
  <c r="O1541" i="1" s="1"/>
  <c r="C1452" i="1"/>
  <c r="P1451" i="1"/>
  <c r="X1451" i="1" s="1"/>
  <c r="B1451" i="1" s="1"/>
  <c r="Y1624" i="1"/>
  <c r="AA1625" i="1"/>
  <c r="R1624" i="1"/>
  <c r="S1624" i="1" s="1"/>
  <c r="A1626" i="1"/>
  <c r="Q1625" i="1"/>
  <c r="H1625" i="1"/>
  <c r="J1544" i="1"/>
  <c r="K1544" i="1" s="1"/>
  <c r="N1544" i="1"/>
  <c r="M1544" i="1"/>
  <c r="I1545" i="1"/>
  <c r="U1543" i="1"/>
  <c r="W1543" i="1" s="1"/>
  <c r="E1543" i="1"/>
  <c r="D1542" i="1"/>
  <c r="F1542" i="1" s="1"/>
  <c r="C1453" i="1" l="1"/>
  <c r="P1452" i="1"/>
  <c r="X1452" i="1" s="1"/>
  <c r="B1452" i="1" s="1"/>
  <c r="AA1626" i="1"/>
  <c r="R1625" i="1"/>
  <c r="S1625" i="1" s="1"/>
  <c r="Y1625" i="1"/>
  <c r="A1627" i="1"/>
  <c r="H1626" i="1"/>
  <c r="Q1626" i="1"/>
  <c r="D1543" i="1"/>
  <c r="F1543" i="1" s="1"/>
  <c r="G1542" i="1"/>
  <c r="L1542" i="1"/>
  <c r="O1542" i="1" s="1"/>
  <c r="M1545" i="1"/>
  <c r="J1545" i="1"/>
  <c r="K1545" i="1" s="1"/>
  <c r="N1545" i="1"/>
  <c r="I1546" i="1"/>
  <c r="E1544" i="1"/>
  <c r="U1544" i="1"/>
  <c r="W1544" i="1" s="1"/>
  <c r="G1543" i="1" l="1"/>
  <c r="L1543" i="1"/>
  <c r="O1543" i="1" s="1"/>
  <c r="C1454" i="1"/>
  <c r="P1453" i="1"/>
  <c r="X1453" i="1" s="1"/>
  <c r="B1453" i="1" s="1"/>
  <c r="R1626" i="1"/>
  <c r="S1626" i="1" s="1"/>
  <c r="Y1626" i="1"/>
  <c r="AA1627" i="1"/>
  <c r="A1628" i="1"/>
  <c r="H1627" i="1"/>
  <c r="Q1627" i="1"/>
  <c r="U1545" i="1"/>
  <c r="W1545" i="1" s="1"/>
  <c r="E1545" i="1"/>
  <c r="D1544" i="1"/>
  <c r="F1544" i="1" s="1"/>
  <c r="I1547" i="1"/>
  <c r="J1546" i="1"/>
  <c r="K1546" i="1" s="1"/>
  <c r="N1546" i="1"/>
  <c r="M1546" i="1"/>
  <c r="L1544" i="1" l="1"/>
  <c r="O1544" i="1" s="1"/>
  <c r="G1544" i="1"/>
  <c r="C1455" i="1"/>
  <c r="P1454" i="1"/>
  <c r="X1454" i="1" s="1"/>
  <c r="B1454" i="1" s="1"/>
  <c r="Y1627" i="1"/>
  <c r="AA1628" i="1"/>
  <c r="R1627" i="1"/>
  <c r="S1627" i="1" s="1"/>
  <c r="Q1628" i="1"/>
  <c r="H1628" i="1"/>
  <c r="A1629" i="1"/>
  <c r="N1547" i="1"/>
  <c r="J1547" i="1"/>
  <c r="K1547" i="1" s="1"/>
  <c r="M1547" i="1"/>
  <c r="I1548" i="1"/>
  <c r="D1545" i="1"/>
  <c r="F1545" i="1" s="1"/>
  <c r="U1546" i="1"/>
  <c r="W1546" i="1" s="1"/>
  <c r="E1546" i="1"/>
  <c r="P1455" i="1" l="1"/>
  <c r="X1455" i="1" s="1"/>
  <c r="B1455" i="1" s="1"/>
  <c r="C1456" i="1"/>
  <c r="Q1629" i="1"/>
  <c r="A1630" i="1"/>
  <c r="H1629" i="1"/>
  <c r="Y1628" i="1"/>
  <c r="R1628" i="1"/>
  <c r="S1628" i="1" s="1"/>
  <c r="AA1629" i="1"/>
  <c r="L1545" i="1"/>
  <c r="O1545" i="1" s="1"/>
  <c r="G1545" i="1"/>
  <c r="N1548" i="1"/>
  <c r="M1548" i="1"/>
  <c r="I1549" i="1"/>
  <c r="J1548" i="1"/>
  <c r="K1548" i="1" s="1"/>
  <c r="E1547" i="1"/>
  <c r="U1547" i="1"/>
  <c r="W1547" i="1" s="1"/>
  <c r="D1546" i="1"/>
  <c r="F1546" i="1" s="1"/>
  <c r="C1457" i="1" l="1"/>
  <c r="P1456" i="1"/>
  <c r="X1456" i="1" s="1"/>
  <c r="B1456" i="1" s="1"/>
  <c r="L1546" i="1"/>
  <c r="O1546" i="1" s="1"/>
  <c r="A1631" i="1"/>
  <c r="H1630" i="1"/>
  <c r="Q1630" i="1"/>
  <c r="Y1629" i="1"/>
  <c r="AA1630" i="1"/>
  <c r="R1629" i="1"/>
  <c r="S1629" i="1" s="1"/>
  <c r="E1548" i="1"/>
  <c r="U1548" i="1"/>
  <c r="W1548" i="1" s="1"/>
  <c r="D1547" i="1"/>
  <c r="F1547" i="1" s="1"/>
  <c r="M1549" i="1"/>
  <c r="J1549" i="1"/>
  <c r="K1549" i="1" s="1"/>
  <c r="N1549" i="1"/>
  <c r="I1550" i="1"/>
  <c r="G1546" i="1"/>
  <c r="G1547" i="1" l="1"/>
  <c r="L1547" i="1"/>
  <c r="O1547" i="1" s="1"/>
  <c r="C1458" i="1"/>
  <c r="P1457" i="1"/>
  <c r="X1457" i="1" s="1"/>
  <c r="B1457" i="1" s="1"/>
  <c r="Y1630" i="1"/>
  <c r="R1630" i="1"/>
  <c r="S1630" i="1" s="1"/>
  <c r="AA1631" i="1"/>
  <c r="A1632" i="1"/>
  <c r="H1631" i="1"/>
  <c r="Q1631" i="1"/>
  <c r="E1549" i="1"/>
  <c r="U1549" i="1"/>
  <c r="W1549" i="1" s="1"/>
  <c r="N1550" i="1"/>
  <c r="M1550" i="1"/>
  <c r="J1550" i="1"/>
  <c r="K1550" i="1" s="1"/>
  <c r="I1551" i="1"/>
  <c r="D1548" i="1"/>
  <c r="F1548" i="1" s="1"/>
  <c r="P1458" i="1" l="1"/>
  <c r="R1631" i="1"/>
  <c r="S1631" i="1" s="1"/>
  <c r="AA1632" i="1"/>
  <c r="Y1631" i="1"/>
  <c r="A1633" i="1"/>
  <c r="H1632" i="1"/>
  <c r="Q1632" i="1"/>
  <c r="L1548" i="1"/>
  <c r="O1548" i="1" s="1"/>
  <c r="E1550" i="1"/>
  <c r="U1550" i="1"/>
  <c r="W1550" i="1" s="1"/>
  <c r="N1551" i="1"/>
  <c r="M1551" i="1"/>
  <c r="J1551" i="1"/>
  <c r="K1551" i="1" s="1"/>
  <c r="I1552" i="1"/>
  <c r="G1548" i="1"/>
  <c r="D1549" i="1"/>
  <c r="F1549" i="1" s="1"/>
  <c r="X1458" i="1" l="1"/>
  <c r="B1458" i="1" s="1"/>
  <c r="S1458" i="1"/>
  <c r="A1634" i="1"/>
  <c r="Q1633" i="1"/>
  <c r="H1633" i="1"/>
  <c r="L1549" i="1"/>
  <c r="O1549" i="1" s="1"/>
  <c r="R1632" i="1"/>
  <c r="S1632" i="1" s="1"/>
  <c r="Y1632" i="1"/>
  <c r="AA1633" i="1"/>
  <c r="E1551" i="1"/>
  <c r="U1551" i="1"/>
  <c r="W1551" i="1" s="1"/>
  <c r="G1549" i="1"/>
  <c r="D1550" i="1"/>
  <c r="F1550" i="1" s="1"/>
  <c r="J1552" i="1"/>
  <c r="K1552" i="1" s="1"/>
  <c r="N1552" i="1"/>
  <c r="M1552" i="1"/>
  <c r="I1553" i="1"/>
  <c r="G1550" i="1" l="1"/>
  <c r="Y1458" i="1"/>
  <c r="C1459" i="1"/>
  <c r="L1550" i="1"/>
  <c r="O1550" i="1" s="1"/>
  <c r="R1633" i="1"/>
  <c r="S1633" i="1" s="1"/>
  <c r="Y1633" i="1"/>
  <c r="AA1634" i="1"/>
  <c r="A1635" i="1"/>
  <c r="Q1634" i="1"/>
  <c r="H1634" i="1"/>
  <c r="E1552" i="1"/>
  <c r="U1552" i="1"/>
  <c r="W1552" i="1" s="1"/>
  <c r="M1553" i="1"/>
  <c r="J1553" i="1"/>
  <c r="K1553" i="1" s="1"/>
  <c r="I1554" i="1"/>
  <c r="N1553" i="1"/>
  <c r="D1551" i="1"/>
  <c r="F1551" i="1" s="1"/>
  <c r="L1551" i="1" l="1"/>
  <c r="O1551" i="1" s="1"/>
  <c r="C1460" i="1"/>
  <c r="P1459" i="1"/>
  <c r="X1459" i="1" s="1"/>
  <c r="B1459" i="1" s="1"/>
  <c r="R1634" i="1"/>
  <c r="S1634" i="1" s="1"/>
  <c r="AA1635" i="1"/>
  <c r="Y1634" i="1"/>
  <c r="Q1635" i="1"/>
  <c r="A1636" i="1"/>
  <c r="H1635" i="1"/>
  <c r="G1551" i="1"/>
  <c r="I1555" i="1"/>
  <c r="M1554" i="1"/>
  <c r="N1554" i="1"/>
  <c r="J1554" i="1"/>
  <c r="K1554" i="1" s="1"/>
  <c r="E1553" i="1"/>
  <c r="U1553" i="1"/>
  <c r="W1553" i="1" s="1"/>
  <c r="D1552" i="1"/>
  <c r="F1552" i="1" s="1"/>
  <c r="C1461" i="1" l="1"/>
  <c r="P1460" i="1"/>
  <c r="X1460" i="1" s="1"/>
  <c r="B1460" i="1" s="1"/>
  <c r="AA1636" i="1"/>
  <c r="R1635" i="1"/>
  <c r="S1635" i="1" s="1"/>
  <c r="Y1635" i="1"/>
  <c r="G1552" i="1"/>
  <c r="H1636" i="1"/>
  <c r="Q1636" i="1"/>
  <c r="A1637" i="1"/>
  <c r="L1552" i="1"/>
  <c r="O1552" i="1" s="1"/>
  <c r="M1555" i="1"/>
  <c r="N1555" i="1"/>
  <c r="J1555" i="1"/>
  <c r="K1555" i="1" s="1"/>
  <c r="I1556" i="1"/>
  <c r="D1553" i="1"/>
  <c r="F1553" i="1" s="1"/>
  <c r="U1554" i="1"/>
  <c r="W1554" i="1" s="1"/>
  <c r="E1554" i="1"/>
  <c r="C1462" i="1" l="1"/>
  <c r="P1461" i="1"/>
  <c r="X1461" i="1" s="1"/>
  <c r="B1461" i="1" s="1"/>
  <c r="L1553" i="1"/>
  <c r="O1553" i="1" s="1"/>
  <c r="AA1637" i="1"/>
  <c r="R1636" i="1"/>
  <c r="S1636" i="1" s="1"/>
  <c r="Y1636" i="1"/>
  <c r="A1638" i="1"/>
  <c r="H1637" i="1"/>
  <c r="Q1637" i="1"/>
  <c r="G1553" i="1"/>
  <c r="N1556" i="1"/>
  <c r="J1556" i="1"/>
  <c r="K1556" i="1" s="1"/>
  <c r="M1556" i="1"/>
  <c r="I1557" i="1"/>
  <c r="E1555" i="1"/>
  <c r="U1555" i="1"/>
  <c r="W1555" i="1" s="1"/>
  <c r="D1554" i="1"/>
  <c r="F1554" i="1" s="1"/>
  <c r="L1554" i="1" l="1"/>
  <c r="O1554" i="1" s="1"/>
  <c r="G1554" i="1"/>
  <c r="C1463" i="1"/>
  <c r="P1462" i="1"/>
  <c r="X1462" i="1" s="1"/>
  <c r="B1462" i="1" s="1"/>
  <c r="Y1637" i="1"/>
  <c r="AA1638" i="1"/>
  <c r="R1637" i="1"/>
  <c r="S1637" i="1" s="1"/>
  <c r="A1639" i="1"/>
  <c r="Q1638" i="1"/>
  <c r="H1638" i="1"/>
  <c r="J1557" i="1"/>
  <c r="K1557" i="1" s="1"/>
  <c r="I1558" i="1"/>
  <c r="M1557" i="1"/>
  <c r="N1557" i="1"/>
  <c r="D1555" i="1"/>
  <c r="F1555" i="1" s="1"/>
  <c r="E1556" i="1"/>
  <c r="U1556" i="1"/>
  <c r="W1556" i="1" s="1"/>
  <c r="C1464" i="1" l="1"/>
  <c r="P1463" i="1"/>
  <c r="X1463" i="1" s="1"/>
  <c r="B1463" i="1" s="1"/>
  <c r="L1555" i="1"/>
  <c r="O1555" i="1" s="1"/>
  <c r="A1640" i="1"/>
  <c r="Q1639" i="1"/>
  <c r="H1639" i="1"/>
  <c r="AA1639" i="1"/>
  <c r="R1638" i="1"/>
  <c r="S1638" i="1" s="1"/>
  <c r="Y1638" i="1"/>
  <c r="D1556" i="1"/>
  <c r="F1556" i="1" s="1"/>
  <c r="G1555" i="1"/>
  <c r="N1558" i="1"/>
  <c r="J1558" i="1"/>
  <c r="K1558" i="1" s="1"/>
  <c r="I1559" i="1"/>
  <c r="M1558" i="1"/>
  <c r="U1557" i="1"/>
  <c r="W1557" i="1" s="1"/>
  <c r="E1557" i="1"/>
  <c r="G1556" i="1" l="1"/>
  <c r="L1556" i="1"/>
  <c r="O1556" i="1" s="1"/>
  <c r="C1465" i="1"/>
  <c r="P1464" i="1"/>
  <c r="X1464" i="1" s="1"/>
  <c r="B1464" i="1" s="1"/>
  <c r="Y1639" i="1"/>
  <c r="AA1640" i="1"/>
  <c r="R1639" i="1"/>
  <c r="S1639" i="1" s="1"/>
  <c r="Q1640" i="1"/>
  <c r="H1640" i="1"/>
  <c r="A1641" i="1"/>
  <c r="E1558" i="1"/>
  <c r="U1558" i="1"/>
  <c r="W1558" i="1" s="1"/>
  <c r="D1557" i="1"/>
  <c r="F1557" i="1" s="1"/>
  <c r="N1559" i="1"/>
  <c r="M1559" i="1"/>
  <c r="J1559" i="1"/>
  <c r="K1559" i="1" s="1"/>
  <c r="I1560" i="1"/>
  <c r="G1557" i="1" l="1"/>
  <c r="P1465" i="1"/>
  <c r="X1465" i="1" s="1"/>
  <c r="B1465" i="1" s="1"/>
  <c r="C1466" i="1"/>
  <c r="A1642" i="1"/>
  <c r="Q1641" i="1"/>
  <c r="H1641" i="1"/>
  <c r="R1640" i="1"/>
  <c r="S1640" i="1" s="1"/>
  <c r="Y1640" i="1"/>
  <c r="AA1641" i="1"/>
  <c r="E1559" i="1"/>
  <c r="U1559" i="1"/>
  <c r="W1559" i="1" s="1"/>
  <c r="L1557" i="1"/>
  <c r="O1557" i="1" s="1"/>
  <c r="N1560" i="1"/>
  <c r="M1560" i="1"/>
  <c r="J1560" i="1"/>
  <c r="K1560" i="1" s="1"/>
  <c r="I1561" i="1"/>
  <c r="D1558" i="1"/>
  <c r="F1558" i="1" s="1"/>
  <c r="C1467" i="1" l="1"/>
  <c r="P1466" i="1"/>
  <c r="X1466" i="1" s="1"/>
  <c r="B1466" i="1" s="1"/>
  <c r="L1558" i="1"/>
  <c r="O1558" i="1" s="1"/>
  <c r="AA1642" i="1"/>
  <c r="R1641" i="1"/>
  <c r="S1641" i="1" s="1"/>
  <c r="Y1641" i="1"/>
  <c r="A1643" i="1"/>
  <c r="Q1642" i="1"/>
  <c r="H1642" i="1"/>
  <c r="G1558" i="1"/>
  <c r="N1561" i="1"/>
  <c r="M1561" i="1"/>
  <c r="J1561" i="1"/>
  <c r="K1561" i="1" s="1"/>
  <c r="I1562" i="1"/>
  <c r="E1560" i="1"/>
  <c r="U1560" i="1"/>
  <c r="W1560" i="1" s="1"/>
  <c r="D1559" i="1"/>
  <c r="F1559" i="1" s="1"/>
  <c r="C1468" i="1" l="1"/>
  <c r="P1467" i="1"/>
  <c r="X1467" i="1" s="1"/>
  <c r="B1467" i="1" s="1"/>
  <c r="H1643" i="1"/>
  <c r="A1644" i="1"/>
  <c r="Q1643" i="1"/>
  <c r="AA1643" i="1"/>
  <c r="R1642" i="1"/>
  <c r="S1642" i="1" s="1"/>
  <c r="Y1642" i="1"/>
  <c r="L1559" i="1"/>
  <c r="O1559" i="1" s="1"/>
  <c r="D1560" i="1"/>
  <c r="F1560" i="1" s="1"/>
  <c r="M1562" i="1"/>
  <c r="N1562" i="1"/>
  <c r="J1562" i="1"/>
  <c r="K1562" i="1" s="1"/>
  <c r="I1563" i="1"/>
  <c r="E1561" i="1"/>
  <c r="U1561" i="1"/>
  <c r="W1561" i="1" s="1"/>
  <c r="G1559" i="1"/>
  <c r="G1560" i="1" l="1"/>
  <c r="P1468" i="1"/>
  <c r="X1468" i="1" s="1"/>
  <c r="B1468" i="1" s="1"/>
  <c r="C1469" i="1"/>
  <c r="R1643" i="1"/>
  <c r="AA1644" i="1"/>
  <c r="Q1644" i="1"/>
  <c r="H1644" i="1"/>
  <c r="A1645" i="1"/>
  <c r="D1561" i="1"/>
  <c r="F1561" i="1" s="1"/>
  <c r="E1562" i="1"/>
  <c r="U1562" i="1"/>
  <c r="W1562" i="1" s="1"/>
  <c r="L1560" i="1"/>
  <c r="O1560" i="1" s="1"/>
  <c r="N1563" i="1"/>
  <c r="M1563" i="1"/>
  <c r="J1563" i="1"/>
  <c r="K1563" i="1" s="1"/>
  <c r="I1564" i="1"/>
  <c r="P1469" i="1" l="1"/>
  <c r="X1469" i="1" s="1"/>
  <c r="B1469" i="1" s="1"/>
  <c r="C1470" i="1"/>
  <c r="Y1644" i="1"/>
  <c r="AA1645" i="1"/>
  <c r="R1644" i="1"/>
  <c r="S1644" i="1" s="1"/>
  <c r="G1561" i="1"/>
  <c r="A1646" i="1"/>
  <c r="Q1645" i="1"/>
  <c r="H1645" i="1"/>
  <c r="L1561" i="1"/>
  <c r="O1561" i="1" s="1"/>
  <c r="D1562" i="1"/>
  <c r="F1562" i="1" s="1"/>
  <c r="N1564" i="1"/>
  <c r="J1564" i="1"/>
  <c r="K1564" i="1" s="1"/>
  <c r="M1564" i="1"/>
  <c r="I1565" i="1"/>
  <c r="E1563" i="1"/>
  <c r="U1563" i="1"/>
  <c r="W1563" i="1" s="1"/>
  <c r="L1562" i="1" l="1"/>
  <c r="O1562" i="1" s="1"/>
  <c r="G1562" i="1"/>
  <c r="C1471" i="1"/>
  <c r="P1470" i="1"/>
  <c r="X1470" i="1" s="1"/>
  <c r="B1470" i="1" s="1"/>
  <c r="Y1645" i="1"/>
  <c r="AA1646" i="1"/>
  <c r="R1645" i="1"/>
  <c r="S1645" i="1" s="1"/>
  <c r="A1647" i="1"/>
  <c r="Q1646" i="1"/>
  <c r="H1646" i="1"/>
  <c r="M1565" i="1"/>
  <c r="J1565" i="1"/>
  <c r="K1565" i="1" s="1"/>
  <c r="N1565" i="1"/>
  <c r="I1566" i="1"/>
  <c r="D1563" i="1"/>
  <c r="F1563" i="1" s="1"/>
  <c r="E1564" i="1"/>
  <c r="U1564" i="1"/>
  <c r="W1564" i="1" s="1"/>
  <c r="G1563" i="1" l="1"/>
  <c r="C1472" i="1"/>
  <c r="P1471" i="1"/>
  <c r="X1471" i="1" s="1"/>
  <c r="B1471" i="1" s="1"/>
  <c r="R1646" i="1"/>
  <c r="S1646" i="1" s="1"/>
  <c r="Y1646" i="1"/>
  <c r="AA1647" i="1"/>
  <c r="A1648" i="1"/>
  <c r="Q1647" i="1"/>
  <c r="H1647" i="1"/>
  <c r="E1565" i="1"/>
  <c r="U1565" i="1"/>
  <c r="W1565" i="1" s="1"/>
  <c r="D1564" i="1"/>
  <c r="F1564" i="1" s="1"/>
  <c r="L1563" i="1"/>
  <c r="O1563" i="1" s="1"/>
  <c r="I1567" i="1"/>
  <c r="N1566" i="1"/>
  <c r="J1566" i="1"/>
  <c r="K1566" i="1" s="1"/>
  <c r="M1566" i="1"/>
  <c r="G1564" i="1" l="1"/>
  <c r="L1564" i="1"/>
  <c r="O1564" i="1" s="1"/>
  <c r="C1473" i="1"/>
  <c r="P1472" i="1"/>
  <c r="X1472" i="1" s="1"/>
  <c r="B1472" i="1" s="1"/>
  <c r="AA1648" i="1"/>
  <c r="R1647" i="1"/>
  <c r="S1647" i="1" s="1"/>
  <c r="Y1647" i="1"/>
  <c r="Q1648" i="1"/>
  <c r="H1648" i="1"/>
  <c r="A1649" i="1"/>
  <c r="J1567" i="1"/>
  <c r="K1567" i="1" s="1"/>
  <c r="M1567" i="1"/>
  <c r="N1567" i="1"/>
  <c r="I1568" i="1"/>
  <c r="E1566" i="1"/>
  <c r="U1566" i="1"/>
  <c r="W1566" i="1" s="1"/>
  <c r="D1565" i="1"/>
  <c r="F1565" i="1" s="1"/>
  <c r="C1474" i="1" l="1"/>
  <c r="P1473" i="1"/>
  <c r="X1473" i="1" s="1"/>
  <c r="B1473" i="1" s="1"/>
  <c r="Q1649" i="1"/>
  <c r="H1649" i="1"/>
  <c r="A1650" i="1"/>
  <c r="AA1649" i="1"/>
  <c r="Y1648" i="1"/>
  <c r="R1648" i="1"/>
  <c r="S1648" i="1" s="1"/>
  <c r="D1566" i="1"/>
  <c r="F1566" i="1" s="1"/>
  <c r="J1568" i="1"/>
  <c r="K1568" i="1" s="1"/>
  <c r="N1568" i="1"/>
  <c r="M1568" i="1"/>
  <c r="I1569" i="1"/>
  <c r="L1565" i="1"/>
  <c r="O1565" i="1" s="1"/>
  <c r="G1565" i="1"/>
  <c r="E1567" i="1"/>
  <c r="U1567" i="1"/>
  <c r="W1567" i="1" s="1"/>
  <c r="L1566" i="1" l="1"/>
  <c r="O1566" i="1" s="1"/>
  <c r="G1566" i="1"/>
  <c r="P1474" i="1"/>
  <c r="X1474" i="1" s="1"/>
  <c r="B1474" i="1" s="1"/>
  <c r="C1475" i="1"/>
  <c r="Q1650" i="1"/>
  <c r="H1650" i="1"/>
  <c r="A1651" i="1"/>
  <c r="AA1650" i="1"/>
  <c r="R1649" i="1"/>
  <c r="S1649" i="1" s="1"/>
  <c r="Y1649" i="1"/>
  <c r="N1569" i="1"/>
  <c r="M1569" i="1"/>
  <c r="J1569" i="1"/>
  <c r="K1569" i="1" s="1"/>
  <c r="I1570" i="1"/>
  <c r="U1568" i="1"/>
  <c r="W1568" i="1" s="1"/>
  <c r="E1568" i="1"/>
  <c r="D1567" i="1"/>
  <c r="F1567" i="1" s="1"/>
  <c r="L1567" i="1" l="1"/>
  <c r="O1567" i="1" s="1"/>
  <c r="P1475" i="1"/>
  <c r="X1475" i="1" s="1"/>
  <c r="B1475" i="1" s="1"/>
  <c r="C1476" i="1"/>
  <c r="Y1650" i="1"/>
  <c r="AA1651" i="1"/>
  <c r="R1650" i="1"/>
  <c r="S1650" i="1" s="1"/>
  <c r="H1651" i="1"/>
  <c r="A1652" i="1"/>
  <c r="Q1651" i="1"/>
  <c r="J1570" i="1"/>
  <c r="K1570" i="1" s="1"/>
  <c r="N1570" i="1"/>
  <c r="M1570" i="1"/>
  <c r="I1571" i="1"/>
  <c r="U1569" i="1"/>
  <c r="W1569" i="1" s="1"/>
  <c r="E1569" i="1"/>
  <c r="D1568" i="1"/>
  <c r="F1568" i="1" s="1"/>
  <c r="G1567" i="1"/>
  <c r="P1476" i="1" l="1"/>
  <c r="X1476" i="1" s="1"/>
  <c r="B1476" i="1" s="1"/>
  <c r="C1477" i="1"/>
  <c r="Q1652" i="1"/>
  <c r="H1652" i="1"/>
  <c r="A1653" i="1"/>
  <c r="AA1652" i="1"/>
  <c r="R1651" i="1"/>
  <c r="S1651" i="1" s="1"/>
  <c r="Y1651" i="1"/>
  <c r="D1569" i="1"/>
  <c r="F1569" i="1" s="1"/>
  <c r="J1571" i="1"/>
  <c r="K1571" i="1" s="1"/>
  <c r="M1571" i="1"/>
  <c r="N1571" i="1"/>
  <c r="I1572" i="1"/>
  <c r="G1568" i="1"/>
  <c r="L1568" i="1"/>
  <c r="O1568" i="1" s="1"/>
  <c r="E1570" i="1"/>
  <c r="U1570" i="1"/>
  <c r="W1570" i="1" s="1"/>
  <c r="G1569" i="1" l="1"/>
  <c r="C1478" i="1"/>
  <c r="P1477" i="1"/>
  <c r="X1477" i="1" s="1"/>
  <c r="B1477" i="1" s="1"/>
  <c r="H1653" i="1"/>
  <c r="A1654" i="1"/>
  <c r="Q1653" i="1"/>
  <c r="R1652" i="1"/>
  <c r="S1652" i="1" s="1"/>
  <c r="Y1652" i="1"/>
  <c r="AA1653" i="1"/>
  <c r="U1571" i="1"/>
  <c r="W1571" i="1" s="1"/>
  <c r="E1571" i="1"/>
  <c r="D1570" i="1"/>
  <c r="F1570" i="1" s="1"/>
  <c r="J1572" i="1"/>
  <c r="K1572" i="1" s="1"/>
  <c r="M1572" i="1"/>
  <c r="I1573" i="1"/>
  <c r="N1572" i="1"/>
  <c r="L1569" i="1"/>
  <c r="O1569" i="1" s="1"/>
  <c r="L1570" i="1" l="1"/>
  <c r="O1570" i="1" s="1"/>
  <c r="G1570" i="1"/>
  <c r="C1479" i="1"/>
  <c r="P1478" i="1"/>
  <c r="X1478" i="1" s="1"/>
  <c r="B1478" i="1" s="1"/>
  <c r="Y1653" i="1"/>
  <c r="AA1654" i="1"/>
  <c r="R1653" i="1"/>
  <c r="S1653" i="1" s="1"/>
  <c r="Q1654" i="1"/>
  <c r="H1654" i="1"/>
  <c r="A1655" i="1"/>
  <c r="J1573" i="1"/>
  <c r="K1573" i="1" s="1"/>
  <c r="N1573" i="1"/>
  <c r="M1573" i="1"/>
  <c r="I1574" i="1"/>
  <c r="D1571" i="1"/>
  <c r="F1571" i="1" s="1"/>
  <c r="U1572" i="1"/>
  <c r="W1572" i="1" s="1"/>
  <c r="E1572" i="1"/>
  <c r="G1571" i="1" l="1"/>
  <c r="L1571" i="1"/>
  <c r="O1571" i="1" s="1"/>
  <c r="C1480" i="1"/>
  <c r="P1479" i="1"/>
  <c r="X1479" i="1" s="1"/>
  <c r="B1479" i="1" s="1"/>
  <c r="H1655" i="1"/>
  <c r="A1656" i="1"/>
  <c r="Q1655" i="1"/>
  <c r="AA1655" i="1"/>
  <c r="R1654" i="1"/>
  <c r="S1654" i="1" s="1"/>
  <c r="Y1654" i="1"/>
  <c r="D1572" i="1"/>
  <c r="F1572" i="1" s="1"/>
  <c r="J1574" i="1"/>
  <c r="K1574" i="1" s="1"/>
  <c r="N1574" i="1"/>
  <c r="M1574" i="1"/>
  <c r="I1575" i="1"/>
  <c r="E1573" i="1"/>
  <c r="U1573" i="1"/>
  <c r="W1573" i="1" s="1"/>
  <c r="G1572" i="1" l="1"/>
  <c r="L1572" i="1"/>
  <c r="O1572" i="1" s="1"/>
  <c r="C1481" i="1"/>
  <c r="P1480" i="1"/>
  <c r="X1480" i="1" s="1"/>
  <c r="B1480" i="1" s="1"/>
  <c r="AA1656" i="1"/>
  <c r="R1655" i="1"/>
  <c r="S1655" i="1" s="1"/>
  <c r="Y1655" i="1"/>
  <c r="A1657" i="1"/>
  <c r="Q1656" i="1"/>
  <c r="H1656" i="1"/>
  <c r="D1573" i="1"/>
  <c r="F1573" i="1" s="1"/>
  <c r="J1575" i="1"/>
  <c r="K1575" i="1" s="1"/>
  <c r="I1576" i="1"/>
  <c r="M1575" i="1"/>
  <c r="N1575" i="1"/>
  <c r="E1574" i="1"/>
  <c r="U1574" i="1"/>
  <c r="W1574" i="1" s="1"/>
  <c r="G1573" i="1" l="1"/>
  <c r="C1482" i="1"/>
  <c r="P1481" i="1"/>
  <c r="X1481" i="1" s="1"/>
  <c r="B1481" i="1" s="1"/>
  <c r="AA1657" i="1"/>
  <c r="R1656" i="1"/>
  <c r="S1656" i="1" s="1"/>
  <c r="Y1656" i="1"/>
  <c r="A1658" i="1"/>
  <c r="H1657" i="1"/>
  <c r="Q1657" i="1"/>
  <c r="E1575" i="1"/>
  <c r="U1575" i="1"/>
  <c r="W1575" i="1" s="1"/>
  <c r="D1574" i="1"/>
  <c r="F1574" i="1" s="1"/>
  <c r="N1576" i="1"/>
  <c r="M1576" i="1"/>
  <c r="J1576" i="1"/>
  <c r="K1576" i="1" s="1"/>
  <c r="I1577" i="1"/>
  <c r="L1573" i="1"/>
  <c r="O1573" i="1" s="1"/>
  <c r="L1574" i="1" l="1"/>
  <c r="O1574" i="1" s="1"/>
  <c r="G1574" i="1"/>
  <c r="C1483" i="1"/>
  <c r="P1482" i="1"/>
  <c r="X1482" i="1" s="1"/>
  <c r="B1482" i="1" s="1"/>
  <c r="AA1658" i="1"/>
  <c r="R1657" i="1"/>
  <c r="S1657" i="1" s="1"/>
  <c r="Y1657" i="1"/>
  <c r="H1658" i="1"/>
  <c r="A1659" i="1"/>
  <c r="Q1658" i="1"/>
  <c r="E1576" i="1"/>
  <c r="U1576" i="1"/>
  <c r="W1576" i="1" s="1"/>
  <c r="N1577" i="1"/>
  <c r="J1577" i="1"/>
  <c r="K1577" i="1" s="1"/>
  <c r="M1577" i="1"/>
  <c r="I1578" i="1"/>
  <c r="D1575" i="1"/>
  <c r="F1575" i="1" s="1"/>
  <c r="C1484" i="1" l="1"/>
  <c r="P1483" i="1"/>
  <c r="X1483" i="1" s="1"/>
  <c r="B1483" i="1" s="1"/>
  <c r="Q1659" i="1"/>
  <c r="A1660" i="1"/>
  <c r="H1659" i="1"/>
  <c r="R1658" i="1"/>
  <c r="S1658" i="1" s="1"/>
  <c r="Y1658" i="1"/>
  <c r="AA1659" i="1"/>
  <c r="U1577" i="1"/>
  <c r="W1577" i="1" s="1"/>
  <c r="E1577" i="1"/>
  <c r="L1575" i="1"/>
  <c r="O1575" i="1" s="1"/>
  <c r="J1578" i="1"/>
  <c r="K1578" i="1" s="1"/>
  <c r="N1578" i="1"/>
  <c r="I1579" i="1"/>
  <c r="M1578" i="1"/>
  <c r="G1575" i="1"/>
  <c r="D1576" i="1"/>
  <c r="F1576" i="1" s="1"/>
  <c r="C1485" i="1" l="1"/>
  <c r="P1484" i="1"/>
  <c r="X1484" i="1" s="1"/>
  <c r="B1484" i="1" s="1"/>
  <c r="L1576" i="1"/>
  <c r="O1576" i="1" s="1"/>
  <c r="A1661" i="1"/>
  <c r="Q1660" i="1"/>
  <c r="H1660" i="1"/>
  <c r="Y1659" i="1"/>
  <c r="AA1660" i="1"/>
  <c r="R1659" i="1"/>
  <c r="S1659" i="1" s="1"/>
  <c r="U1578" i="1"/>
  <c r="W1578" i="1" s="1"/>
  <c r="E1578" i="1"/>
  <c r="D1577" i="1"/>
  <c r="F1577" i="1" s="1"/>
  <c r="J1579" i="1"/>
  <c r="K1579" i="1" s="1"/>
  <c r="M1579" i="1"/>
  <c r="N1579" i="1"/>
  <c r="I1580" i="1"/>
  <c r="G1576" i="1"/>
  <c r="L1577" i="1" l="1"/>
  <c r="O1577" i="1" s="1"/>
  <c r="C1486" i="1"/>
  <c r="P1485" i="1"/>
  <c r="X1485" i="1" s="1"/>
  <c r="B1485" i="1" s="1"/>
  <c r="Y1660" i="1"/>
  <c r="R1660" i="1"/>
  <c r="S1660" i="1" s="1"/>
  <c r="AA1661" i="1"/>
  <c r="G1577" i="1"/>
  <c r="H1661" i="1"/>
  <c r="A1662" i="1"/>
  <c r="Q1661" i="1"/>
  <c r="D1578" i="1"/>
  <c r="F1578" i="1" s="1"/>
  <c r="U1579" i="1"/>
  <c r="W1579" i="1" s="1"/>
  <c r="E1579" i="1"/>
  <c r="N1580" i="1"/>
  <c r="J1580" i="1"/>
  <c r="K1580" i="1" s="1"/>
  <c r="M1580" i="1"/>
  <c r="I1581" i="1"/>
  <c r="L1578" i="1" l="1"/>
  <c r="O1578" i="1" s="1"/>
  <c r="P1486" i="1"/>
  <c r="X1486" i="1" s="1"/>
  <c r="B1486" i="1" s="1"/>
  <c r="C1487" i="1"/>
  <c r="Y1661" i="1"/>
  <c r="AA1662" i="1"/>
  <c r="R1661" i="1"/>
  <c r="S1661" i="1" s="1"/>
  <c r="Q1662" i="1"/>
  <c r="A1663" i="1"/>
  <c r="H1662" i="1"/>
  <c r="U1580" i="1"/>
  <c r="W1580" i="1" s="1"/>
  <c r="E1580" i="1"/>
  <c r="D1579" i="1"/>
  <c r="F1579" i="1" s="1"/>
  <c r="N1581" i="1"/>
  <c r="M1581" i="1"/>
  <c r="J1581" i="1"/>
  <c r="K1581" i="1" s="1"/>
  <c r="I1582" i="1"/>
  <c r="G1578" i="1"/>
  <c r="G1579" i="1" l="1"/>
  <c r="C1488" i="1"/>
  <c r="P1487" i="1"/>
  <c r="X1487" i="1" s="1"/>
  <c r="B1487" i="1" s="1"/>
  <c r="Q1663" i="1"/>
  <c r="A1664" i="1"/>
  <c r="H1663" i="1"/>
  <c r="Y1662" i="1"/>
  <c r="AA1663" i="1"/>
  <c r="R1662" i="1"/>
  <c r="S1662" i="1" s="1"/>
  <c r="L1579" i="1"/>
  <c r="O1579" i="1" s="1"/>
  <c r="D1580" i="1"/>
  <c r="F1580" i="1" s="1"/>
  <c r="U1581" i="1"/>
  <c r="W1581" i="1" s="1"/>
  <c r="E1581" i="1"/>
  <c r="M1582" i="1"/>
  <c r="N1582" i="1"/>
  <c r="J1582" i="1"/>
  <c r="K1582" i="1" s="1"/>
  <c r="I1583" i="1"/>
  <c r="G1580" i="1" l="1"/>
  <c r="L1580" i="1"/>
  <c r="O1580" i="1" s="1"/>
  <c r="C1489" i="1"/>
  <c r="P1488" i="1"/>
  <c r="X1488" i="1" s="1"/>
  <c r="B1488" i="1" s="1"/>
  <c r="A1665" i="1"/>
  <c r="Q1664" i="1"/>
  <c r="H1664" i="1"/>
  <c r="AA1664" i="1"/>
  <c r="R1663" i="1"/>
  <c r="S1663" i="1" s="1"/>
  <c r="Y1663" i="1"/>
  <c r="D1581" i="1"/>
  <c r="F1581" i="1" s="1"/>
  <c r="N1583" i="1"/>
  <c r="M1583" i="1"/>
  <c r="J1583" i="1"/>
  <c r="K1583" i="1" s="1"/>
  <c r="I1584" i="1"/>
  <c r="E1582" i="1"/>
  <c r="U1582" i="1"/>
  <c r="W1582" i="1" s="1"/>
  <c r="G1581" i="1" l="1"/>
  <c r="L1581" i="1"/>
  <c r="O1581" i="1" s="1"/>
  <c r="P1489" i="1"/>
  <c r="AA1665" i="1"/>
  <c r="R1664" i="1"/>
  <c r="S1664" i="1" s="1"/>
  <c r="Y1664" i="1"/>
  <c r="A1666" i="1"/>
  <c r="H1665" i="1"/>
  <c r="Q1665" i="1"/>
  <c r="E1583" i="1"/>
  <c r="U1583" i="1"/>
  <c r="W1583" i="1" s="1"/>
  <c r="D1582" i="1"/>
  <c r="F1582" i="1" s="1"/>
  <c r="M1584" i="1"/>
  <c r="N1584" i="1"/>
  <c r="J1584" i="1"/>
  <c r="K1584" i="1" s="1"/>
  <c r="I1585" i="1"/>
  <c r="G1582" i="1" l="1"/>
  <c r="X1489" i="1"/>
  <c r="B1489" i="1" s="1"/>
  <c r="S1489" i="1"/>
  <c r="AA1666" i="1"/>
  <c r="R1665" i="1"/>
  <c r="S1665" i="1" s="1"/>
  <c r="Y1665" i="1"/>
  <c r="L1582" i="1"/>
  <c r="O1582" i="1" s="1"/>
  <c r="A1667" i="1"/>
  <c r="Q1666" i="1"/>
  <c r="H1666" i="1"/>
  <c r="U1584" i="1"/>
  <c r="W1584" i="1" s="1"/>
  <c r="E1584" i="1"/>
  <c r="J1585" i="1"/>
  <c r="K1585" i="1" s="1"/>
  <c r="N1585" i="1"/>
  <c r="M1585" i="1"/>
  <c r="I1586" i="1"/>
  <c r="D1583" i="1"/>
  <c r="F1583" i="1" s="1"/>
  <c r="Y1489" i="1" l="1"/>
  <c r="C1490" i="1"/>
  <c r="AA1667" i="1"/>
  <c r="R1666" i="1"/>
  <c r="S1666" i="1" s="1"/>
  <c r="Y1666" i="1"/>
  <c r="A1668" i="1"/>
  <c r="Q1667" i="1"/>
  <c r="H1667" i="1"/>
  <c r="L1583" i="1"/>
  <c r="O1583" i="1" s="1"/>
  <c r="J1586" i="1"/>
  <c r="K1586" i="1" s="1"/>
  <c r="N1586" i="1"/>
  <c r="M1586" i="1"/>
  <c r="I1587" i="1"/>
  <c r="D1584" i="1"/>
  <c r="F1584" i="1" s="1"/>
  <c r="E1585" i="1"/>
  <c r="U1585" i="1"/>
  <c r="W1585" i="1" s="1"/>
  <c r="G1583" i="1"/>
  <c r="L1584" i="1" l="1"/>
  <c r="O1584" i="1" s="1"/>
  <c r="C1491" i="1"/>
  <c r="P1490" i="1"/>
  <c r="X1490" i="1" s="1"/>
  <c r="B1490" i="1" s="1"/>
  <c r="G1584" i="1"/>
  <c r="AA1668" i="1"/>
  <c r="Y1667" i="1"/>
  <c r="R1667" i="1"/>
  <c r="S1667" i="1" s="1"/>
  <c r="H1668" i="1"/>
  <c r="A1669" i="1"/>
  <c r="Q1668" i="1"/>
  <c r="D1585" i="1"/>
  <c r="F1585" i="1" s="1"/>
  <c r="I1588" i="1"/>
  <c r="J1587" i="1"/>
  <c r="K1587" i="1" s="1"/>
  <c r="M1587" i="1"/>
  <c r="N1587" i="1"/>
  <c r="E1586" i="1"/>
  <c r="U1586" i="1"/>
  <c r="W1586" i="1" s="1"/>
  <c r="L1585" i="1" l="1"/>
  <c r="O1585" i="1" s="1"/>
  <c r="G1585" i="1"/>
  <c r="C1492" i="1"/>
  <c r="P1491" i="1"/>
  <c r="X1491" i="1" s="1"/>
  <c r="B1491" i="1" s="1"/>
  <c r="A1670" i="1"/>
  <c r="H1669" i="1"/>
  <c r="Q1669" i="1"/>
  <c r="Y1668" i="1"/>
  <c r="R1668" i="1"/>
  <c r="S1668" i="1" s="1"/>
  <c r="AA1669" i="1"/>
  <c r="D1586" i="1"/>
  <c r="F1586" i="1" s="1"/>
  <c r="E1587" i="1"/>
  <c r="U1587" i="1"/>
  <c r="W1587" i="1" s="1"/>
  <c r="N1588" i="1"/>
  <c r="M1588" i="1"/>
  <c r="J1588" i="1"/>
  <c r="K1588" i="1" s="1"/>
  <c r="I1589" i="1"/>
  <c r="L1586" i="1" l="1"/>
  <c r="O1586" i="1" s="1"/>
  <c r="G1586" i="1"/>
  <c r="C1493" i="1"/>
  <c r="P1492" i="1"/>
  <c r="X1492" i="1" s="1"/>
  <c r="B1492" i="1" s="1"/>
  <c r="Y1669" i="1"/>
  <c r="AA1670" i="1"/>
  <c r="R1669" i="1"/>
  <c r="S1669" i="1" s="1"/>
  <c r="A1671" i="1"/>
  <c r="Q1670" i="1"/>
  <c r="H1670" i="1"/>
  <c r="D1587" i="1"/>
  <c r="F1587" i="1" s="1"/>
  <c r="E1588" i="1"/>
  <c r="U1588" i="1"/>
  <c r="W1588" i="1" s="1"/>
  <c r="N1589" i="1"/>
  <c r="J1589" i="1"/>
  <c r="K1589" i="1" s="1"/>
  <c r="M1589" i="1"/>
  <c r="I1590" i="1"/>
  <c r="G1587" i="1" l="1"/>
  <c r="L1587" i="1"/>
  <c r="O1587" i="1" s="1"/>
  <c r="C1494" i="1"/>
  <c r="P1493" i="1"/>
  <c r="X1493" i="1" s="1"/>
  <c r="B1493" i="1" s="1"/>
  <c r="AA1671" i="1"/>
  <c r="R1670" i="1"/>
  <c r="S1670" i="1" s="1"/>
  <c r="Y1670" i="1"/>
  <c r="Q1671" i="1"/>
  <c r="H1671" i="1"/>
  <c r="A1672" i="1"/>
  <c r="E1589" i="1"/>
  <c r="U1589" i="1"/>
  <c r="W1589" i="1" s="1"/>
  <c r="D1588" i="1"/>
  <c r="F1588" i="1" s="1"/>
  <c r="M1590" i="1"/>
  <c r="N1590" i="1"/>
  <c r="J1590" i="1"/>
  <c r="K1590" i="1" s="1"/>
  <c r="I1591" i="1"/>
  <c r="L1588" i="1" l="1"/>
  <c r="O1588" i="1" s="1"/>
  <c r="C1495" i="1"/>
  <c r="P1494" i="1"/>
  <c r="X1494" i="1" s="1"/>
  <c r="B1494" i="1" s="1"/>
  <c r="A1673" i="1"/>
  <c r="Q1672" i="1"/>
  <c r="H1672" i="1"/>
  <c r="AA1672" i="1"/>
  <c r="R1671" i="1"/>
  <c r="S1671" i="1" s="1"/>
  <c r="Y1671" i="1"/>
  <c r="U1590" i="1"/>
  <c r="W1590" i="1" s="1"/>
  <c r="E1590" i="1"/>
  <c r="G1588" i="1"/>
  <c r="N1591" i="1"/>
  <c r="J1591" i="1"/>
  <c r="K1591" i="1" s="1"/>
  <c r="M1591" i="1"/>
  <c r="I1592" i="1"/>
  <c r="D1589" i="1"/>
  <c r="F1589" i="1" s="1"/>
  <c r="P1495" i="1" l="1"/>
  <c r="X1495" i="1" s="1"/>
  <c r="B1495" i="1" s="1"/>
  <c r="C1496" i="1"/>
  <c r="AA1673" i="1"/>
  <c r="R1672" i="1"/>
  <c r="L1589" i="1"/>
  <c r="O1589" i="1" s="1"/>
  <c r="G1589" i="1"/>
  <c r="Q1673" i="1"/>
  <c r="H1673" i="1"/>
  <c r="A1674" i="1"/>
  <c r="D1590" i="1"/>
  <c r="F1590" i="1" s="1"/>
  <c r="U1591" i="1"/>
  <c r="W1591" i="1" s="1"/>
  <c r="E1591" i="1"/>
  <c r="M1592" i="1"/>
  <c r="J1592" i="1"/>
  <c r="K1592" i="1" s="1"/>
  <c r="N1592" i="1"/>
  <c r="I1593" i="1"/>
  <c r="G1590" i="1" l="1"/>
  <c r="L1590" i="1"/>
  <c r="O1590" i="1" s="1"/>
  <c r="P1496" i="1"/>
  <c r="X1496" i="1" s="1"/>
  <c r="B1496" i="1" s="1"/>
  <c r="C1497" i="1"/>
  <c r="AA1674" i="1"/>
  <c r="Y1673" i="1"/>
  <c r="R1673" i="1"/>
  <c r="S1673" i="1" s="1"/>
  <c r="A1675" i="1"/>
  <c r="H1674" i="1"/>
  <c r="Q1674" i="1"/>
  <c r="D1591" i="1"/>
  <c r="F1591" i="1" s="1"/>
  <c r="N1593" i="1"/>
  <c r="M1593" i="1"/>
  <c r="J1593" i="1"/>
  <c r="K1593" i="1" s="1"/>
  <c r="I1594" i="1"/>
  <c r="E1592" i="1"/>
  <c r="U1592" i="1"/>
  <c r="W1592" i="1" s="1"/>
  <c r="L1591" i="1" l="1"/>
  <c r="O1591" i="1" s="1"/>
  <c r="G1591" i="1"/>
  <c r="C1498" i="1"/>
  <c r="P1497" i="1"/>
  <c r="X1497" i="1" s="1"/>
  <c r="B1497" i="1" s="1"/>
  <c r="R1674" i="1"/>
  <c r="S1674" i="1" s="1"/>
  <c r="Y1674" i="1"/>
  <c r="AA1675" i="1"/>
  <c r="A1676" i="1"/>
  <c r="H1675" i="1"/>
  <c r="Q1675" i="1"/>
  <c r="N1594" i="1"/>
  <c r="M1594" i="1"/>
  <c r="J1594" i="1"/>
  <c r="K1594" i="1" s="1"/>
  <c r="I1595" i="1"/>
  <c r="U1593" i="1"/>
  <c r="W1593" i="1" s="1"/>
  <c r="E1593" i="1"/>
  <c r="D1592" i="1"/>
  <c r="F1592" i="1" s="1"/>
  <c r="C1499" i="1" l="1"/>
  <c r="P1498" i="1"/>
  <c r="X1498" i="1" s="1"/>
  <c r="B1498" i="1" s="1"/>
  <c r="AA1676" i="1"/>
  <c r="R1675" i="1"/>
  <c r="S1675" i="1" s="1"/>
  <c r="Y1675" i="1"/>
  <c r="A1677" i="1"/>
  <c r="Q1676" i="1"/>
  <c r="H1676" i="1"/>
  <c r="L1592" i="1"/>
  <c r="O1592" i="1" s="1"/>
  <c r="D1593" i="1"/>
  <c r="F1593" i="1" s="1"/>
  <c r="J1595" i="1"/>
  <c r="K1595" i="1" s="1"/>
  <c r="M1595" i="1"/>
  <c r="N1595" i="1"/>
  <c r="I1596" i="1"/>
  <c r="E1594" i="1"/>
  <c r="U1594" i="1"/>
  <c r="W1594" i="1" s="1"/>
  <c r="G1592" i="1"/>
  <c r="C1500" i="1" l="1"/>
  <c r="P1499" i="1"/>
  <c r="X1499" i="1" s="1"/>
  <c r="B1499" i="1" s="1"/>
  <c r="L1593" i="1"/>
  <c r="O1593" i="1" s="1"/>
  <c r="R1676" i="1"/>
  <c r="S1676" i="1" s="1"/>
  <c r="AA1677" i="1"/>
  <c r="Y1676" i="1"/>
  <c r="H1677" i="1"/>
  <c r="A1678" i="1"/>
  <c r="Q1677" i="1"/>
  <c r="N1596" i="1"/>
  <c r="J1596" i="1"/>
  <c r="K1596" i="1" s="1"/>
  <c r="M1596" i="1"/>
  <c r="I1597" i="1"/>
  <c r="G1593" i="1"/>
  <c r="E1595" i="1"/>
  <c r="U1595" i="1"/>
  <c r="W1595" i="1" s="1"/>
  <c r="D1594" i="1"/>
  <c r="F1594" i="1" s="1"/>
  <c r="C1501" i="1" l="1"/>
  <c r="P1500" i="1"/>
  <c r="X1500" i="1" s="1"/>
  <c r="B1500" i="1" s="1"/>
  <c r="AA1678" i="1"/>
  <c r="R1677" i="1"/>
  <c r="S1677" i="1" s="1"/>
  <c r="Y1677" i="1"/>
  <c r="H1678" i="1"/>
  <c r="Q1678" i="1"/>
  <c r="A1679" i="1"/>
  <c r="L1594" i="1"/>
  <c r="O1594" i="1" s="1"/>
  <c r="U1596" i="1"/>
  <c r="W1596" i="1" s="1"/>
  <c r="E1596" i="1"/>
  <c r="G1594" i="1"/>
  <c r="N1597" i="1"/>
  <c r="M1597" i="1"/>
  <c r="J1597" i="1"/>
  <c r="K1597" i="1" s="1"/>
  <c r="I1598" i="1"/>
  <c r="D1595" i="1"/>
  <c r="F1595" i="1" s="1"/>
  <c r="C1502" i="1" l="1"/>
  <c r="P1501" i="1"/>
  <c r="X1501" i="1" s="1"/>
  <c r="B1501" i="1" s="1"/>
  <c r="AA1679" i="1"/>
  <c r="R1678" i="1"/>
  <c r="S1678" i="1" s="1"/>
  <c r="Y1678" i="1"/>
  <c r="Q1679" i="1"/>
  <c r="H1679" i="1"/>
  <c r="A1680" i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L1595" i="1"/>
  <c r="O1595" i="1" s="1"/>
  <c r="C1503" i="1" l="1"/>
  <c r="P1502" i="1"/>
  <c r="X1502" i="1" s="1"/>
  <c r="B1502" i="1" s="1"/>
  <c r="Q1680" i="1"/>
  <c r="H1680" i="1"/>
  <c r="A1681" i="1"/>
  <c r="R1679" i="1"/>
  <c r="S1679" i="1" s="1"/>
  <c r="AA1680" i="1"/>
  <c r="Y1679" i="1"/>
  <c r="G1596" i="1"/>
  <c r="L1596" i="1"/>
  <c r="O1596" i="1" s="1"/>
  <c r="M1599" i="1"/>
  <c r="I1600" i="1"/>
  <c r="N1599" i="1"/>
  <c r="J1599" i="1"/>
  <c r="K1599" i="1" s="1"/>
  <c r="D1597" i="1"/>
  <c r="F1597" i="1" s="1"/>
  <c r="E1598" i="1"/>
  <c r="U1598" i="1"/>
  <c r="W1598" i="1" s="1"/>
  <c r="C1504" i="1" l="1"/>
  <c r="P1503" i="1"/>
  <c r="X1503" i="1" s="1"/>
  <c r="B1503" i="1" s="1"/>
  <c r="A1682" i="1"/>
  <c r="Q1681" i="1"/>
  <c r="H1681" i="1"/>
  <c r="AA1681" i="1"/>
  <c r="R1680" i="1"/>
  <c r="S1680" i="1" s="1"/>
  <c r="Y1680" i="1"/>
  <c r="L1597" i="1"/>
  <c r="O1597" i="1" s="1"/>
  <c r="D1598" i="1"/>
  <c r="F1598" i="1" s="1"/>
  <c r="G1597" i="1"/>
  <c r="E1599" i="1"/>
  <c r="U1599" i="1"/>
  <c r="W1599" i="1" s="1"/>
  <c r="J1600" i="1"/>
  <c r="K1600" i="1" s="1"/>
  <c r="M1600" i="1"/>
  <c r="N1600" i="1"/>
  <c r="I1601" i="1"/>
  <c r="G1598" i="1" l="1"/>
  <c r="L1598" i="1"/>
  <c r="O1598" i="1" s="1"/>
  <c r="C1505" i="1"/>
  <c r="P1504" i="1"/>
  <c r="X1504" i="1" s="1"/>
  <c r="B1504" i="1" s="1"/>
  <c r="R1681" i="1"/>
  <c r="S1681" i="1" s="1"/>
  <c r="AA1682" i="1"/>
  <c r="Y1681" i="1"/>
  <c r="A1683" i="1"/>
  <c r="Q1682" i="1"/>
  <c r="H1682" i="1"/>
  <c r="E1600" i="1"/>
  <c r="U1600" i="1"/>
  <c r="W1600" i="1" s="1"/>
  <c r="D1599" i="1"/>
  <c r="F1599" i="1" s="1"/>
  <c r="J1601" i="1"/>
  <c r="K1601" i="1" s="1"/>
  <c r="N1601" i="1"/>
  <c r="M1601" i="1"/>
  <c r="I1602" i="1"/>
  <c r="C1506" i="1" l="1"/>
  <c r="P1505" i="1"/>
  <c r="X1505" i="1" s="1"/>
  <c r="B1505" i="1" s="1"/>
  <c r="R1682" i="1"/>
  <c r="S1682" i="1" s="1"/>
  <c r="Y1682" i="1"/>
  <c r="AA1683" i="1"/>
  <c r="A1684" i="1"/>
  <c r="Q1683" i="1"/>
  <c r="H1683" i="1"/>
  <c r="E1601" i="1"/>
  <c r="U1601" i="1"/>
  <c r="W1601" i="1" s="1"/>
  <c r="L1599" i="1"/>
  <c r="O1599" i="1" s="1"/>
  <c r="G1599" i="1"/>
  <c r="N1602" i="1"/>
  <c r="M1602" i="1"/>
  <c r="J1602" i="1"/>
  <c r="K1602" i="1" s="1"/>
  <c r="I1603" i="1"/>
  <c r="D1600" i="1"/>
  <c r="F1600" i="1" s="1"/>
  <c r="G1600" i="1" l="1"/>
  <c r="L1600" i="1"/>
  <c r="O1600" i="1" s="1"/>
  <c r="P1506" i="1"/>
  <c r="X1506" i="1" s="1"/>
  <c r="B1506" i="1" s="1"/>
  <c r="C1507" i="1"/>
  <c r="R1683" i="1"/>
  <c r="S1683" i="1" s="1"/>
  <c r="Y1683" i="1"/>
  <c r="AA1684" i="1"/>
  <c r="A1685" i="1"/>
  <c r="Q1684" i="1"/>
  <c r="H1684" i="1"/>
  <c r="N1603" i="1"/>
  <c r="M1603" i="1"/>
  <c r="J1603" i="1"/>
  <c r="K1603" i="1" s="1"/>
  <c r="I1604" i="1"/>
  <c r="U1602" i="1"/>
  <c r="W1602" i="1" s="1"/>
  <c r="E1602" i="1"/>
  <c r="D1601" i="1"/>
  <c r="F1601" i="1" s="1"/>
  <c r="G1601" i="1" l="1"/>
  <c r="C1508" i="1"/>
  <c r="P1507" i="1"/>
  <c r="X1507" i="1" s="1"/>
  <c r="B1507" i="1" s="1"/>
  <c r="R1684" i="1"/>
  <c r="S1684" i="1" s="1"/>
  <c r="AA1685" i="1"/>
  <c r="Y1684" i="1"/>
  <c r="A1686" i="1"/>
  <c r="H1685" i="1"/>
  <c r="Q1685" i="1"/>
  <c r="L1601" i="1"/>
  <c r="O1601" i="1" s="1"/>
  <c r="D1602" i="1"/>
  <c r="F1602" i="1" s="1"/>
  <c r="N1604" i="1"/>
  <c r="M1604" i="1"/>
  <c r="J1604" i="1"/>
  <c r="K1604" i="1" s="1"/>
  <c r="I1605" i="1"/>
  <c r="U1603" i="1"/>
  <c r="W1603" i="1" s="1"/>
  <c r="E1603" i="1"/>
  <c r="L1602" i="1" l="1"/>
  <c r="O1602" i="1" s="1"/>
  <c r="G1602" i="1"/>
  <c r="P1508" i="1"/>
  <c r="X1508" i="1" s="1"/>
  <c r="B1508" i="1" s="1"/>
  <c r="C1509" i="1"/>
  <c r="AA1686" i="1"/>
  <c r="R1685" i="1"/>
  <c r="S1685" i="1" s="1"/>
  <c r="Y1685" i="1"/>
  <c r="A1687" i="1"/>
  <c r="Q1686" i="1"/>
  <c r="H1686" i="1"/>
  <c r="N1605" i="1"/>
  <c r="J1605" i="1"/>
  <c r="K1605" i="1" s="1"/>
  <c r="M1605" i="1"/>
  <c r="I1606" i="1"/>
  <c r="E1604" i="1"/>
  <c r="U1604" i="1"/>
  <c r="W1604" i="1" s="1"/>
  <c r="D1603" i="1"/>
  <c r="F1603" i="1" s="1"/>
  <c r="P1509" i="1" l="1"/>
  <c r="X1509" i="1" s="1"/>
  <c r="B1509" i="1" s="1"/>
  <c r="C1510" i="1"/>
  <c r="Y1686" i="1"/>
  <c r="AA1687" i="1"/>
  <c r="R1686" i="1"/>
  <c r="S1686" i="1" s="1"/>
  <c r="A1688" i="1"/>
  <c r="Q1687" i="1"/>
  <c r="H1687" i="1"/>
  <c r="L1603" i="1"/>
  <c r="O1603" i="1" s="1"/>
  <c r="D1604" i="1"/>
  <c r="F1604" i="1" s="1"/>
  <c r="E1605" i="1"/>
  <c r="U1605" i="1"/>
  <c r="W1605" i="1" s="1"/>
  <c r="N1606" i="1"/>
  <c r="M1606" i="1"/>
  <c r="J1606" i="1"/>
  <c r="K1606" i="1" s="1"/>
  <c r="I1607" i="1"/>
  <c r="G1603" i="1"/>
  <c r="L1604" i="1" l="1"/>
  <c r="O1604" i="1" s="1"/>
  <c r="G1604" i="1"/>
  <c r="C1511" i="1"/>
  <c r="P1510" i="1"/>
  <c r="X1510" i="1" s="1"/>
  <c r="B1510" i="1" s="1"/>
  <c r="R1687" i="1"/>
  <c r="S1687" i="1" s="1"/>
  <c r="Y1687" i="1"/>
  <c r="AA1688" i="1"/>
  <c r="A1689" i="1"/>
  <c r="Q1688" i="1"/>
  <c r="H1688" i="1"/>
  <c r="D1605" i="1"/>
  <c r="F1605" i="1" s="1"/>
  <c r="N1607" i="1"/>
  <c r="I1608" i="1"/>
  <c r="M1607" i="1"/>
  <c r="J1607" i="1"/>
  <c r="K1607" i="1" s="1"/>
  <c r="E1606" i="1"/>
  <c r="U1606" i="1"/>
  <c r="W1606" i="1" s="1"/>
  <c r="L1605" i="1" l="1"/>
  <c r="O1605" i="1" s="1"/>
  <c r="G1605" i="1"/>
  <c r="C1512" i="1"/>
  <c r="P1511" i="1"/>
  <c r="X1511" i="1" s="1"/>
  <c r="B1511" i="1" s="1"/>
  <c r="AA1689" i="1"/>
  <c r="R1688" i="1"/>
  <c r="S1688" i="1" s="1"/>
  <c r="Y1688" i="1"/>
  <c r="Q1689" i="1"/>
  <c r="H1689" i="1"/>
  <c r="A1690" i="1"/>
  <c r="J1608" i="1"/>
  <c r="K1608" i="1" s="1"/>
  <c r="N1608" i="1"/>
  <c r="M1608" i="1"/>
  <c r="I1609" i="1"/>
  <c r="D1606" i="1"/>
  <c r="F1606" i="1" s="1"/>
  <c r="U1607" i="1"/>
  <c r="W1607" i="1" s="1"/>
  <c r="E1607" i="1"/>
  <c r="C1513" i="1" l="1"/>
  <c r="P1512" i="1"/>
  <c r="X1512" i="1" s="1"/>
  <c r="B1512" i="1" s="1"/>
  <c r="H1690" i="1"/>
  <c r="A1691" i="1"/>
  <c r="Q1690" i="1"/>
  <c r="AA1690" i="1"/>
  <c r="R1689" i="1"/>
  <c r="S1689" i="1" s="1"/>
  <c r="Y1689" i="1"/>
  <c r="G1606" i="1"/>
  <c r="J1609" i="1"/>
  <c r="K1609" i="1" s="1"/>
  <c r="M1609" i="1"/>
  <c r="I1610" i="1"/>
  <c r="N1609" i="1"/>
  <c r="L1606" i="1"/>
  <c r="O1606" i="1" s="1"/>
  <c r="D1607" i="1"/>
  <c r="F1607" i="1" s="1"/>
  <c r="E1608" i="1"/>
  <c r="U1608" i="1"/>
  <c r="W1608" i="1" s="1"/>
  <c r="C1514" i="1" l="1"/>
  <c r="P1513" i="1"/>
  <c r="X1513" i="1" s="1"/>
  <c r="B1513" i="1" s="1"/>
  <c r="R1690" i="1"/>
  <c r="S1690" i="1" s="1"/>
  <c r="Y1690" i="1"/>
  <c r="AA1691" i="1"/>
  <c r="G1607" i="1"/>
  <c r="A1692" i="1"/>
  <c r="Q1691" i="1"/>
  <c r="H1691" i="1"/>
  <c r="N1610" i="1"/>
  <c r="M1610" i="1"/>
  <c r="J1610" i="1"/>
  <c r="K1610" i="1" s="1"/>
  <c r="I1611" i="1"/>
  <c r="U1609" i="1"/>
  <c r="W1609" i="1" s="1"/>
  <c r="E1609" i="1"/>
  <c r="D1608" i="1"/>
  <c r="F1608" i="1" s="1"/>
  <c r="L1607" i="1"/>
  <c r="O1607" i="1" s="1"/>
  <c r="C1515" i="1" l="1"/>
  <c r="P1514" i="1"/>
  <c r="X1514" i="1" s="1"/>
  <c r="B1514" i="1" s="1"/>
  <c r="R1691" i="1"/>
  <c r="S1691" i="1" s="1"/>
  <c r="Y1691" i="1"/>
  <c r="AA1692" i="1"/>
  <c r="L1608" i="1"/>
  <c r="O1608" i="1" s="1"/>
  <c r="A1693" i="1"/>
  <c r="Q1692" i="1"/>
  <c r="H1692" i="1"/>
  <c r="G1608" i="1"/>
  <c r="D1609" i="1"/>
  <c r="F1609" i="1" s="1"/>
  <c r="U1610" i="1"/>
  <c r="W1610" i="1" s="1"/>
  <c r="E1610" i="1"/>
  <c r="N1611" i="1"/>
  <c r="M1611" i="1"/>
  <c r="J1611" i="1"/>
  <c r="K1611" i="1" s="1"/>
  <c r="I1612" i="1"/>
  <c r="L1609" i="1" l="1"/>
  <c r="O1609" i="1" s="1"/>
  <c r="G1609" i="1"/>
  <c r="P1515" i="1"/>
  <c r="X1515" i="1" s="1"/>
  <c r="B1515" i="1" s="1"/>
  <c r="C1516" i="1"/>
  <c r="R1692" i="1"/>
  <c r="S1692" i="1" s="1"/>
  <c r="Y1692" i="1"/>
  <c r="AA1693" i="1"/>
  <c r="H1693" i="1"/>
  <c r="Q1693" i="1"/>
  <c r="A1694" i="1"/>
  <c r="D1610" i="1"/>
  <c r="F1610" i="1" s="1"/>
  <c r="E1611" i="1"/>
  <c r="U1611" i="1"/>
  <c r="W1611" i="1" s="1"/>
  <c r="N1612" i="1"/>
  <c r="J1612" i="1"/>
  <c r="K1612" i="1" s="1"/>
  <c r="M1612" i="1"/>
  <c r="I1613" i="1"/>
  <c r="G1610" i="1" l="1"/>
  <c r="L1610" i="1"/>
  <c r="O1610" i="1" s="1"/>
  <c r="C1517" i="1"/>
  <c r="P1516" i="1"/>
  <c r="X1516" i="1" s="1"/>
  <c r="B1516" i="1" s="1"/>
  <c r="A1695" i="1"/>
  <c r="Q1694" i="1"/>
  <c r="H1694" i="1"/>
  <c r="R1693" i="1"/>
  <c r="S1693" i="1" s="1"/>
  <c r="Y1693" i="1"/>
  <c r="AA1694" i="1"/>
  <c r="D1611" i="1"/>
  <c r="F1611" i="1" s="1"/>
  <c r="E1612" i="1"/>
  <c r="U1612" i="1"/>
  <c r="W1612" i="1" s="1"/>
  <c r="J1613" i="1"/>
  <c r="K1613" i="1" s="1"/>
  <c r="N1613" i="1"/>
  <c r="M1613" i="1"/>
  <c r="I1614" i="1"/>
  <c r="L1611" i="1" l="1"/>
  <c r="O1611" i="1" s="1"/>
  <c r="G1611" i="1"/>
  <c r="C1518" i="1"/>
  <c r="P1517" i="1"/>
  <c r="X1517" i="1" s="1"/>
  <c r="B1517" i="1" s="1"/>
  <c r="AA1695" i="1"/>
  <c r="R1694" i="1"/>
  <c r="S1694" i="1" s="1"/>
  <c r="Y1694" i="1"/>
  <c r="A1696" i="1"/>
  <c r="Q1695" i="1"/>
  <c r="H1695" i="1"/>
  <c r="E1613" i="1"/>
  <c r="U1613" i="1"/>
  <c r="W1613" i="1" s="1"/>
  <c r="D1612" i="1"/>
  <c r="F1612" i="1" s="1"/>
  <c r="N1614" i="1"/>
  <c r="M1614" i="1"/>
  <c r="J1614" i="1"/>
  <c r="K1614" i="1" s="1"/>
  <c r="I1615" i="1"/>
  <c r="G1612" i="1" l="1"/>
  <c r="L1612" i="1"/>
  <c r="O1612" i="1" s="1"/>
  <c r="C1519" i="1"/>
  <c r="P1518" i="1"/>
  <c r="X1518" i="1" s="1"/>
  <c r="B1518" i="1" s="1"/>
  <c r="Y1695" i="1"/>
  <c r="AA1696" i="1"/>
  <c r="R1695" i="1"/>
  <c r="S1695" i="1" s="1"/>
  <c r="H1696" i="1"/>
  <c r="A1697" i="1"/>
  <c r="Q1696" i="1"/>
  <c r="E1614" i="1"/>
  <c r="U1614" i="1"/>
  <c r="W1614" i="1" s="1"/>
  <c r="N1615" i="1"/>
  <c r="J1615" i="1"/>
  <c r="K1615" i="1" s="1"/>
  <c r="M1615" i="1"/>
  <c r="I1616" i="1"/>
  <c r="D1613" i="1"/>
  <c r="F1613" i="1" s="1"/>
  <c r="L1613" i="1" l="1"/>
  <c r="O1613" i="1" s="1"/>
  <c r="P1519" i="1"/>
  <c r="AA1697" i="1"/>
  <c r="R1696" i="1"/>
  <c r="S1696" i="1" s="1"/>
  <c r="Y1696" i="1"/>
  <c r="H1697" i="1"/>
  <c r="A1698" i="1"/>
  <c r="Q1697" i="1"/>
  <c r="M1616" i="1"/>
  <c r="N1616" i="1"/>
  <c r="J1616" i="1"/>
  <c r="K1616" i="1" s="1"/>
  <c r="I1617" i="1"/>
  <c r="E1615" i="1"/>
  <c r="U1615" i="1"/>
  <c r="W1615" i="1" s="1"/>
  <c r="G1613" i="1"/>
  <c r="D1614" i="1"/>
  <c r="F1614" i="1" s="1"/>
  <c r="S1519" i="1" l="1"/>
  <c r="X1519" i="1"/>
  <c r="B1519" i="1" s="1"/>
  <c r="Y1697" i="1"/>
  <c r="R1697" i="1"/>
  <c r="S1697" i="1" s="1"/>
  <c r="AA1698" i="1"/>
  <c r="Q1698" i="1"/>
  <c r="A1699" i="1"/>
  <c r="H1698" i="1"/>
  <c r="D1615" i="1"/>
  <c r="F1615" i="1" s="1"/>
  <c r="J1617" i="1"/>
  <c r="K1617" i="1" s="1"/>
  <c r="M1617" i="1"/>
  <c r="N1617" i="1"/>
  <c r="I1618" i="1"/>
  <c r="E1616" i="1"/>
  <c r="U1616" i="1"/>
  <c r="W1616" i="1" s="1"/>
  <c r="L1614" i="1"/>
  <c r="O1614" i="1" s="1"/>
  <c r="G1614" i="1"/>
  <c r="G1615" i="1" l="1"/>
  <c r="L1615" i="1"/>
  <c r="O1615" i="1" s="1"/>
  <c r="Y1519" i="1"/>
  <c r="C1520" i="1"/>
  <c r="Q1699" i="1"/>
  <c r="H1699" i="1"/>
  <c r="A1700" i="1"/>
  <c r="AA1699" i="1"/>
  <c r="R1698" i="1"/>
  <c r="S1698" i="1" s="1"/>
  <c r="Y1698" i="1"/>
  <c r="D1616" i="1"/>
  <c r="F1616" i="1" s="1"/>
  <c r="M1618" i="1"/>
  <c r="I1619" i="1"/>
  <c r="N1618" i="1"/>
  <c r="J1618" i="1"/>
  <c r="K1618" i="1" s="1"/>
  <c r="U1617" i="1"/>
  <c r="W1617" i="1" s="1"/>
  <c r="E1617" i="1"/>
  <c r="L1616" i="1" l="1"/>
  <c r="O1616" i="1" s="1"/>
  <c r="G1616" i="1"/>
  <c r="C1521" i="1"/>
  <c r="P1520" i="1"/>
  <c r="X1520" i="1" s="1"/>
  <c r="B1520" i="1" s="1"/>
  <c r="Q1700" i="1"/>
  <c r="H1700" i="1"/>
  <c r="A1701" i="1"/>
  <c r="R1699" i="1"/>
  <c r="S1699" i="1" s="1"/>
  <c r="AA1700" i="1"/>
  <c r="Y1699" i="1"/>
  <c r="E1618" i="1"/>
  <c r="U1618" i="1"/>
  <c r="W1618" i="1" s="1"/>
  <c r="J1619" i="1"/>
  <c r="K1619" i="1" s="1"/>
  <c r="M1619" i="1"/>
  <c r="N1619" i="1"/>
  <c r="I1620" i="1"/>
  <c r="D1617" i="1"/>
  <c r="F1617" i="1" s="1"/>
  <c r="G1617" i="1" l="1"/>
  <c r="C1522" i="1"/>
  <c r="P1521" i="1"/>
  <c r="X1521" i="1" s="1"/>
  <c r="B1521" i="1" s="1"/>
  <c r="Q1701" i="1"/>
  <c r="A1702" i="1"/>
  <c r="H1701" i="1"/>
  <c r="L1617" i="1"/>
  <c r="O1617" i="1" s="1"/>
  <c r="Y1700" i="1"/>
  <c r="AA1701" i="1"/>
  <c r="R1700" i="1"/>
  <c r="S1700" i="1" s="1"/>
  <c r="E1619" i="1"/>
  <c r="U1619" i="1"/>
  <c r="W1619" i="1" s="1"/>
  <c r="N1620" i="1"/>
  <c r="J1620" i="1"/>
  <c r="K1620" i="1" s="1"/>
  <c r="M1620" i="1"/>
  <c r="I1621" i="1"/>
  <c r="D1618" i="1"/>
  <c r="F1618" i="1" s="1"/>
  <c r="C1523" i="1" l="1"/>
  <c r="P1522" i="1"/>
  <c r="X1522" i="1" s="1"/>
  <c r="B1522" i="1" s="1"/>
  <c r="A1703" i="1"/>
  <c r="Q1702" i="1"/>
  <c r="H1702" i="1"/>
  <c r="G1618" i="1"/>
  <c r="R1701" i="1"/>
  <c r="S1701" i="1" s="1"/>
  <c r="Y1701" i="1"/>
  <c r="AA1702" i="1"/>
  <c r="N1621" i="1"/>
  <c r="M1621" i="1"/>
  <c r="J1621" i="1"/>
  <c r="K1621" i="1" s="1"/>
  <c r="I1622" i="1"/>
  <c r="U1620" i="1"/>
  <c r="W1620" i="1" s="1"/>
  <c r="E1620" i="1"/>
  <c r="L1618" i="1"/>
  <c r="O1618" i="1" s="1"/>
  <c r="D1619" i="1"/>
  <c r="F1619" i="1" s="1"/>
  <c r="C1524" i="1" l="1"/>
  <c r="P1523" i="1"/>
  <c r="X1523" i="1" s="1"/>
  <c r="B1523" i="1" s="1"/>
  <c r="AA1703" i="1"/>
  <c r="Y1702" i="1"/>
  <c r="R1702" i="1"/>
  <c r="S1702" i="1" s="1"/>
  <c r="A1704" i="1"/>
  <c r="Q1703" i="1"/>
  <c r="H1703" i="1"/>
  <c r="D1620" i="1"/>
  <c r="F1620" i="1" s="1"/>
  <c r="N1622" i="1"/>
  <c r="M1622" i="1"/>
  <c r="J1622" i="1"/>
  <c r="K1622" i="1" s="1"/>
  <c r="I1623" i="1"/>
  <c r="U1621" i="1"/>
  <c r="W1621" i="1" s="1"/>
  <c r="E1621" i="1"/>
  <c r="L1619" i="1"/>
  <c r="O1619" i="1" s="1"/>
  <c r="G1619" i="1"/>
  <c r="L1620" i="1" l="1"/>
  <c r="O1620" i="1" s="1"/>
  <c r="C1525" i="1"/>
  <c r="P1524" i="1"/>
  <c r="X1524" i="1" s="1"/>
  <c r="B1524" i="1" s="1"/>
  <c r="AA1704" i="1"/>
  <c r="R1703" i="1"/>
  <c r="A1705" i="1"/>
  <c r="Q1704" i="1"/>
  <c r="H1704" i="1"/>
  <c r="N1623" i="1"/>
  <c r="M1623" i="1"/>
  <c r="J1623" i="1"/>
  <c r="K1623" i="1" s="1"/>
  <c r="I1624" i="1"/>
  <c r="E1622" i="1"/>
  <c r="U1622" i="1"/>
  <c r="W1622" i="1" s="1"/>
  <c r="D1621" i="1"/>
  <c r="F1621" i="1" s="1"/>
  <c r="G1620" i="1"/>
  <c r="G1621" i="1" l="1"/>
  <c r="C1526" i="1"/>
  <c r="P1525" i="1"/>
  <c r="X1525" i="1" s="1"/>
  <c r="B1525" i="1" s="1"/>
  <c r="AA1705" i="1"/>
  <c r="Y1704" i="1"/>
  <c r="R1704" i="1"/>
  <c r="S1704" i="1" s="1"/>
  <c r="H1705" i="1"/>
  <c r="A1706" i="1"/>
  <c r="Q1705" i="1"/>
  <c r="M1624" i="1"/>
  <c r="J1624" i="1"/>
  <c r="K1624" i="1" s="1"/>
  <c r="N1624" i="1"/>
  <c r="I1625" i="1"/>
  <c r="D1622" i="1"/>
  <c r="F1622" i="1" s="1"/>
  <c r="E1623" i="1"/>
  <c r="U1623" i="1"/>
  <c r="W1623" i="1" s="1"/>
  <c r="L1621" i="1"/>
  <c r="O1621" i="1" s="1"/>
  <c r="C1527" i="1" l="1"/>
  <c r="P1526" i="1"/>
  <c r="X1526" i="1" s="1"/>
  <c r="B1526" i="1" s="1"/>
  <c r="G1622" i="1"/>
  <c r="L1622" i="1"/>
  <c r="O1622" i="1" s="1"/>
  <c r="R1705" i="1"/>
  <c r="S1705" i="1" s="1"/>
  <c r="AA1706" i="1"/>
  <c r="Y1705" i="1"/>
  <c r="Q1706" i="1"/>
  <c r="A1707" i="1"/>
  <c r="H1706" i="1"/>
  <c r="D1623" i="1"/>
  <c r="F1623" i="1" s="1"/>
  <c r="E1624" i="1"/>
  <c r="U1624" i="1"/>
  <c r="W1624" i="1" s="1"/>
  <c r="I1626" i="1"/>
  <c r="N1625" i="1"/>
  <c r="M1625" i="1"/>
  <c r="J1625" i="1"/>
  <c r="K1625" i="1" s="1"/>
  <c r="L1623" i="1" l="1"/>
  <c r="O1623" i="1" s="1"/>
  <c r="G1623" i="1"/>
  <c r="C1528" i="1"/>
  <c r="P1527" i="1"/>
  <c r="X1527" i="1" s="1"/>
  <c r="B1527" i="1" s="1"/>
  <c r="R1706" i="1"/>
  <c r="S1706" i="1" s="1"/>
  <c r="Y1706" i="1"/>
  <c r="AA1707" i="1"/>
  <c r="A1708" i="1"/>
  <c r="Q1707" i="1"/>
  <c r="H1707" i="1"/>
  <c r="J1626" i="1"/>
  <c r="K1626" i="1" s="1"/>
  <c r="M1626" i="1"/>
  <c r="N1626" i="1"/>
  <c r="I1627" i="1"/>
  <c r="U1625" i="1"/>
  <c r="W1625" i="1" s="1"/>
  <c r="E1625" i="1"/>
  <c r="D1624" i="1"/>
  <c r="F1624" i="1" s="1"/>
  <c r="L1624" i="1" l="1"/>
  <c r="O1624" i="1" s="1"/>
  <c r="C1529" i="1"/>
  <c r="P1528" i="1"/>
  <c r="X1528" i="1" s="1"/>
  <c r="B1528" i="1" s="1"/>
  <c r="AA1708" i="1"/>
  <c r="R1707" i="1"/>
  <c r="S1707" i="1" s="1"/>
  <c r="Y1707" i="1"/>
  <c r="Q1708" i="1"/>
  <c r="H1708" i="1"/>
  <c r="A1709" i="1"/>
  <c r="G1624" i="1"/>
  <c r="D1625" i="1"/>
  <c r="F1625" i="1" s="1"/>
  <c r="J1627" i="1"/>
  <c r="K1627" i="1" s="1"/>
  <c r="N1627" i="1"/>
  <c r="M1627" i="1"/>
  <c r="I1628" i="1"/>
  <c r="E1626" i="1"/>
  <c r="U1626" i="1"/>
  <c r="W1626" i="1" s="1"/>
  <c r="G1625" i="1" l="1"/>
  <c r="L1625" i="1"/>
  <c r="O1625" i="1" s="1"/>
  <c r="C1530" i="1"/>
  <c r="P1529" i="1"/>
  <c r="X1529" i="1" s="1"/>
  <c r="B1529" i="1" s="1"/>
  <c r="A1710" i="1"/>
  <c r="Q1709" i="1"/>
  <c r="H1709" i="1"/>
  <c r="Y1708" i="1"/>
  <c r="AA1709" i="1"/>
  <c r="R1708" i="1"/>
  <c r="S1708" i="1" s="1"/>
  <c r="N1628" i="1"/>
  <c r="I1629" i="1"/>
  <c r="J1628" i="1"/>
  <c r="K1628" i="1" s="1"/>
  <c r="M1628" i="1"/>
  <c r="E1627" i="1"/>
  <c r="U1627" i="1"/>
  <c r="W1627" i="1" s="1"/>
  <c r="D1626" i="1"/>
  <c r="F1626" i="1" s="1"/>
  <c r="G1626" i="1" l="1"/>
  <c r="C1531" i="1"/>
  <c r="P1530" i="1"/>
  <c r="X1530" i="1" s="1"/>
  <c r="B1530" i="1" s="1"/>
  <c r="AA1710" i="1"/>
  <c r="R1709" i="1"/>
  <c r="S1709" i="1" s="1"/>
  <c r="Y1709" i="1"/>
  <c r="A1711" i="1"/>
  <c r="H1710" i="1"/>
  <c r="Q1710" i="1"/>
  <c r="D1627" i="1"/>
  <c r="F1627" i="1" s="1"/>
  <c r="E1628" i="1"/>
  <c r="U1628" i="1"/>
  <c r="W1628" i="1" s="1"/>
  <c r="N1629" i="1"/>
  <c r="J1629" i="1"/>
  <c r="K1629" i="1" s="1"/>
  <c r="M1629" i="1"/>
  <c r="I1630" i="1"/>
  <c r="L1626" i="1"/>
  <c r="O1626" i="1" s="1"/>
  <c r="L1627" i="1" l="1"/>
  <c r="O1627" i="1" s="1"/>
  <c r="G1627" i="1"/>
  <c r="P1531" i="1"/>
  <c r="X1531" i="1" s="1"/>
  <c r="B1531" i="1" s="1"/>
  <c r="C1532" i="1"/>
  <c r="AA1711" i="1"/>
  <c r="R1710" i="1"/>
  <c r="S1710" i="1" s="1"/>
  <c r="Y1710" i="1"/>
  <c r="A1712" i="1"/>
  <c r="Q1711" i="1"/>
  <c r="H1711" i="1"/>
  <c r="U1629" i="1"/>
  <c r="W1629" i="1" s="1"/>
  <c r="E1629" i="1"/>
  <c r="D1628" i="1"/>
  <c r="F1628" i="1" s="1"/>
  <c r="M1630" i="1"/>
  <c r="N1630" i="1"/>
  <c r="J1630" i="1"/>
  <c r="K1630" i="1" s="1"/>
  <c r="I1631" i="1"/>
  <c r="G1628" i="1" l="1"/>
  <c r="L1628" i="1"/>
  <c r="O1628" i="1" s="1"/>
  <c r="P1532" i="1"/>
  <c r="X1532" i="1" s="1"/>
  <c r="B1532" i="1" s="1"/>
  <c r="C1533" i="1"/>
  <c r="A1713" i="1"/>
  <c r="H1712" i="1"/>
  <c r="Q1712" i="1"/>
  <c r="AA1712" i="1"/>
  <c r="R1711" i="1"/>
  <c r="S1711" i="1" s="1"/>
  <c r="Y1711" i="1"/>
  <c r="U1630" i="1"/>
  <c r="W1630" i="1" s="1"/>
  <c r="E1630" i="1"/>
  <c r="D1629" i="1"/>
  <c r="F1629" i="1" s="1"/>
  <c r="N1631" i="1"/>
  <c r="M1631" i="1"/>
  <c r="J1631" i="1"/>
  <c r="K1631" i="1" s="1"/>
  <c r="I1632" i="1"/>
  <c r="G1629" i="1" l="1"/>
  <c r="L1629" i="1"/>
  <c r="O1629" i="1" s="1"/>
  <c r="C1534" i="1"/>
  <c r="P1533" i="1"/>
  <c r="X1533" i="1" s="1"/>
  <c r="B1533" i="1" s="1"/>
  <c r="AA1713" i="1"/>
  <c r="R1712" i="1"/>
  <c r="S1712" i="1" s="1"/>
  <c r="Y1712" i="1"/>
  <c r="A1714" i="1"/>
  <c r="H1713" i="1"/>
  <c r="Q1713" i="1"/>
  <c r="D1630" i="1"/>
  <c r="F1630" i="1" s="1"/>
  <c r="E1631" i="1"/>
  <c r="U1631" i="1"/>
  <c r="W1631" i="1" s="1"/>
  <c r="J1632" i="1"/>
  <c r="K1632" i="1" s="1"/>
  <c r="M1632" i="1"/>
  <c r="N1632" i="1"/>
  <c r="I1633" i="1"/>
  <c r="G1630" i="1" l="1"/>
  <c r="L1630" i="1"/>
  <c r="O1630" i="1" s="1"/>
  <c r="C1535" i="1"/>
  <c r="P1534" i="1"/>
  <c r="X1534" i="1" s="1"/>
  <c r="B1534" i="1" s="1"/>
  <c r="R1713" i="1"/>
  <c r="S1713" i="1" s="1"/>
  <c r="Y1713" i="1"/>
  <c r="AA1714" i="1"/>
  <c r="H1714" i="1"/>
  <c r="A1715" i="1"/>
  <c r="Q1714" i="1"/>
  <c r="U1632" i="1"/>
  <c r="W1632" i="1" s="1"/>
  <c r="E1632" i="1"/>
  <c r="D1631" i="1"/>
  <c r="F1631" i="1" s="1"/>
  <c r="N1633" i="1"/>
  <c r="M1633" i="1"/>
  <c r="J1633" i="1"/>
  <c r="K1633" i="1" s="1"/>
  <c r="I1634" i="1"/>
  <c r="P1535" i="1" l="1"/>
  <c r="X1535" i="1" s="1"/>
  <c r="B1535" i="1" s="1"/>
  <c r="C1536" i="1"/>
  <c r="A1716" i="1"/>
  <c r="Q1715" i="1"/>
  <c r="H1715" i="1"/>
  <c r="G1631" i="1"/>
  <c r="AA1715" i="1"/>
  <c r="R1714" i="1"/>
  <c r="S1714" i="1" s="1"/>
  <c r="Y1714" i="1"/>
  <c r="E1633" i="1"/>
  <c r="U1633" i="1"/>
  <c r="W1633" i="1" s="1"/>
  <c r="L1631" i="1"/>
  <c r="O1631" i="1" s="1"/>
  <c r="D1632" i="1"/>
  <c r="F1632" i="1" s="1"/>
  <c r="J1634" i="1"/>
  <c r="K1634" i="1" s="1"/>
  <c r="N1634" i="1"/>
  <c r="M1634" i="1"/>
  <c r="I1635" i="1"/>
  <c r="L1632" i="1" l="1"/>
  <c r="O1632" i="1" s="1"/>
  <c r="C1537" i="1"/>
  <c r="P1536" i="1"/>
  <c r="X1536" i="1" s="1"/>
  <c r="B1536" i="1" s="1"/>
  <c r="G1632" i="1"/>
  <c r="R1715" i="1"/>
  <c r="S1715" i="1" s="1"/>
  <c r="AA1716" i="1"/>
  <c r="Y1715" i="1"/>
  <c r="A1717" i="1"/>
  <c r="Q1716" i="1"/>
  <c r="H1716" i="1"/>
  <c r="E1634" i="1"/>
  <c r="U1634" i="1"/>
  <c r="W1634" i="1" s="1"/>
  <c r="N1635" i="1"/>
  <c r="J1635" i="1"/>
  <c r="K1635" i="1" s="1"/>
  <c r="M1635" i="1"/>
  <c r="I1636" i="1"/>
  <c r="D1633" i="1"/>
  <c r="F1633" i="1" s="1"/>
  <c r="G1633" i="1" l="1"/>
  <c r="C1538" i="1"/>
  <c r="P1537" i="1"/>
  <c r="X1537" i="1" s="1"/>
  <c r="B1537" i="1" s="1"/>
  <c r="Y1716" i="1"/>
  <c r="R1716" i="1"/>
  <c r="S1716" i="1" s="1"/>
  <c r="AA1717" i="1"/>
  <c r="Q1717" i="1"/>
  <c r="H1717" i="1"/>
  <c r="A1718" i="1"/>
  <c r="N1636" i="1"/>
  <c r="M1636" i="1"/>
  <c r="J1636" i="1"/>
  <c r="K1636" i="1" s="1"/>
  <c r="I1637" i="1"/>
  <c r="E1635" i="1"/>
  <c r="U1635" i="1"/>
  <c r="W1635" i="1" s="1"/>
  <c r="L1633" i="1"/>
  <c r="O1633" i="1" s="1"/>
  <c r="D1634" i="1"/>
  <c r="F1634" i="1" s="1"/>
  <c r="L1634" i="1" l="1"/>
  <c r="O1634" i="1" s="1"/>
  <c r="G1634" i="1"/>
  <c r="C1539" i="1"/>
  <c r="P1538" i="1"/>
  <c r="X1538" i="1" s="1"/>
  <c r="B1538" i="1" s="1"/>
  <c r="A1719" i="1"/>
  <c r="Q1718" i="1"/>
  <c r="H1718" i="1"/>
  <c r="R1717" i="1"/>
  <c r="S1717" i="1" s="1"/>
  <c r="Y1717" i="1"/>
  <c r="AA1718" i="1"/>
  <c r="D1635" i="1"/>
  <c r="F1635" i="1" s="1"/>
  <c r="E1636" i="1"/>
  <c r="U1636" i="1"/>
  <c r="W1636" i="1" s="1"/>
  <c r="N1637" i="1"/>
  <c r="M1637" i="1"/>
  <c r="J1637" i="1"/>
  <c r="K1637" i="1" s="1"/>
  <c r="I1638" i="1"/>
  <c r="L1635" i="1" l="1"/>
  <c r="O1635" i="1" s="1"/>
  <c r="G1635" i="1"/>
  <c r="C1540" i="1"/>
  <c r="P1539" i="1"/>
  <c r="X1539" i="1" s="1"/>
  <c r="B1539" i="1" s="1"/>
  <c r="AA1719" i="1"/>
  <c r="R1718" i="1"/>
  <c r="S1718" i="1" s="1"/>
  <c r="Y1718" i="1"/>
  <c r="A1720" i="1"/>
  <c r="Q1719" i="1"/>
  <c r="H1719" i="1"/>
  <c r="D1636" i="1"/>
  <c r="F1636" i="1" s="1"/>
  <c r="U1637" i="1"/>
  <c r="W1637" i="1" s="1"/>
  <c r="E1637" i="1"/>
  <c r="N1638" i="1"/>
  <c r="J1638" i="1"/>
  <c r="K1638" i="1" s="1"/>
  <c r="M1638" i="1"/>
  <c r="I1639" i="1"/>
  <c r="L1636" i="1" l="1"/>
  <c r="O1636" i="1" s="1"/>
  <c r="G1636" i="1"/>
  <c r="C1541" i="1"/>
  <c r="P1540" i="1"/>
  <c r="X1540" i="1" s="1"/>
  <c r="B1540" i="1" s="1"/>
  <c r="H1720" i="1"/>
  <c r="Q1720" i="1"/>
  <c r="A1721" i="1"/>
  <c r="R1719" i="1"/>
  <c r="S1719" i="1" s="1"/>
  <c r="Y1719" i="1"/>
  <c r="AA1720" i="1"/>
  <c r="D1637" i="1"/>
  <c r="F1637" i="1" s="1"/>
  <c r="J1639" i="1"/>
  <c r="K1639" i="1" s="1"/>
  <c r="N1639" i="1"/>
  <c r="M1639" i="1"/>
  <c r="I1640" i="1"/>
  <c r="U1638" i="1"/>
  <c r="W1638" i="1" s="1"/>
  <c r="E1638" i="1"/>
  <c r="G1637" i="1" l="1"/>
  <c r="L1637" i="1"/>
  <c r="O1637" i="1" s="1"/>
  <c r="C1542" i="1"/>
  <c r="P1541" i="1"/>
  <c r="X1541" i="1" s="1"/>
  <c r="B1541" i="1" s="1"/>
  <c r="A1722" i="1"/>
  <c r="Q1721" i="1"/>
  <c r="H1721" i="1"/>
  <c r="R1720" i="1"/>
  <c r="S1720" i="1" s="1"/>
  <c r="Y1720" i="1"/>
  <c r="AA1721" i="1"/>
  <c r="E1639" i="1"/>
  <c r="U1639" i="1"/>
  <c r="W1639" i="1" s="1"/>
  <c r="D1638" i="1"/>
  <c r="F1638" i="1" s="1"/>
  <c r="M1640" i="1"/>
  <c r="J1640" i="1"/>
  <c r="K1640" i="1" s="1"/>
  <c r="N1640" i="1"/>
  <c r="I1641" i="1"/>
  <c r="G1638" i="1" l="1"/>
  <c r="L1638" i="1"/>
  <c r="O1638" i="1" s="1"/>
  <c r="P1542" i="1"/>
  <c r="X1542" i="1" s="1"/>
  <c r="B1542" i="1" s="1"/>
  <c r="C1543" i="1"/>
  <c r="AA1722" i="1"/>
  <c r="R1721" i="1"/>
  <c r="S1721" i="1" s="1"/>
  <c r="Y1721" i="1"/>
  <c r="A1723" i="1"/>
  <c r="H1722" i="1"/>
  <c r="Q1722" i="1"/>
  <c r="E1640" i="1"/>
  <c r="U1640" i="1"/>
  <c r="W1640" i="1" s="1"/>
  <c r="J1641" i="1"/>
  <c r="K1641" i="1" s="1"/>
  <c r="N1641" i="1"/>
  <c r="M1641" i="1"/>
  <c r="I1642" i="1"/>
  <c r="D1639" i="1"/>
  <c r="F1639" i="1" s="1"/>
  <c r="L1639" i="1" l="1"/>
  <c r="O1639" i="1" s="1"/>
  <c r="C1544" i="1"/>
  <c r="P1543" i="1"/>
  <c r="X1543" i="1" s="1"/>
  <c r="B1543" i="1" s="1"/>
  <c r="R1722" i="1"/>
  <c r="S1722" i="1" s="1"/>
  <c r="AA1723" i="1"/>
  <c r="Y1722" i="1"/>
  <c r="A1724" i="1"/>
  <c r="H1723" i="1"/>
  <c r="Q1723" i="1"/>
  <c r="J1642" i="1"/>
  <c r="K1642" i="1" s="1"/>
  <c r="M1642" i="1"/>
  <c r="N1642" i="1"/>
  <c r="I1643" i="1"/>
  <c r="U1641" i="1"/>
  <c r="W1641" i="1" s="1"/>
  <c r="E1641" i="1"/>
  <c r="G1639" i="1"/>
  <c r="D1640" i="1"/>
  <c r="F1640" i="1" s="1"/>
  <c r="L1640" i="1" l="1"/>
  <c r="O1640" i="1" s="1"/>
  <c r="C1545" i="1"/>
  <c r="P1544" i="1"/>
  <c r="X1544" i="1" s="1"/>
  <c r="B1544" i="1" s="1"/>
  <c r="AA1724" i="1"/>
  <c r="R1723" i="1"/>
  <c r="S1723" i="1" s="1"/>
  <c r="Y1723" i="1"/>
  <c r="H1724" i="1"/>
  <c r="A1725" i="1"/>
  <c r="Q1724" i="1"/>
  <c r="G1640" i="1"/>
  <c r="D1641" i="1"/>
  <c r="F1641" i="1" s="1"/>
  <c r="M1643" i="1"/>
  <c r="J1643" i="1"/>
  <c r="K1643" i="1" s="1"/>
  <c r="N1643" i="1"/>
  <c r="I1644" i="1"/>
  <c r="E1642" i="1"/>
  <c r="U1642" i="1"/>
  <c r="W1642" i="1" s="1"/>
  <c r="C1546" i="1" l="1"/>
  <c r="P1545" i="1"/>
  <c r="X1545" i="1" s="1"/>
  <c r="B1545" i="1" s="1"/>
  <c r="R1724" i="1"/>
  <c r="S1724" i="1" s="1"/>
  <c r="Y1724" i="1"/>
  <c r="AA1725" i="1"/>
  <c r="A1726" i="1"/>
  <c r="Q1725" i="1"/>
  <c r="H1725" i="1"/>
  <c r="E1643" i="1"/>
  <c r="U1643" i="1"/>
  <c r="W1643" i="1" s="1"/>
  <c r="L1641" i="1"/>
  <c r="O1641" i="1" s="1"/>
  <c r="G1641" i="1"/>
  <c r="I1645" i="1"/>
  <c r="J1644" i="1"/>
  <c r="K1644" i="1" s="1"/>
  <c r="M1644" i="1"/>
  <c r="N1644" i="1"/>
  <c r="D1642" i="1"/>
  <c r="F1642" i="1" s="1"/>
  <c r="C1547" i="1" l="1"/>
  <c r="P1546" i="1"/>
  <c r="X1546" i="1" s="1"/>
  <c r="B1546" i="1" s="1"/>
  <c r="R1725" i="1"/>
  <c r="S1725" i="1" s="1"/>
  <c r="AA1726" i="1"/>
  <c r="Y1725" i="1"/>
  <c r="L1642" i="1"/>
  <c r="O1642" i="1" s="1"/>
  <c r="A1727" i="1"/>
  <c r="Q1726" i="1"/>
  <c r="H1726" i="1"/>
  <c r="G1642" i="1"/>
  <c r="E1644" i="1"/>
  <c r="U1644" i="1"/>
  <c r="W1644" i="1" s="1"/>
  <c r="J1645" i="1"/>
  <c r="K1645" i="1" s="1"/>
  <c r="N1645" i="1"/>
  <c r="M1645" i="1"/>
  <c r="I1646" i="1"/>
  <c r="D1643" i="1"/>
  <c r="F1643" i="1" s="1"/>
  <c r="L1643" i="1" l="1"/>
  <c r="O1643" i="1" s="1"/>
  <c r="C1548" i="1"/>
  <c r="P1547" i="1"/>
  <c r="X1547" i="1" s="1"/>
  <c r="B1547" i="1" s="1"/>
  <c r="AA1727" i="1"/>
  <c r="Y1726" i="1"/>
  <c r="R1726" i="1"/>
  <c r="S1726" i="1" s="1"/>
  <c r="H1727" i="1"/>
  <c r="A1728" i="1"/>
  <c r="Q1727" i="1"/>
  <c r="E1645" i="1"/>
  <c r="U1645" i="1"/>
  <c r="W1645" i="1" s="1"/>
  <c r="N1646" i="1"/>
  <c r="J1646" i="1"/>
  <c r="K1646" i="1" s="1"/>
  <c r="M1646" i="1"/>
  <c r="I1647" i="1"/>
  <c r="G1643" i="1"/>
  <c r="D1644" i="1"/>
  <c r="F1644" i="1" s="1"/>
  <c r="C1549" i="1" l="1"/>
  <c r="P1548" i="1"/>
  <c r="X1548" i="1" s="1"/>
  <c r="B1548" i="1" s="1"/>
  <c r="Q1728" i="1"/>
  <c r="A1729" i="1"/>
  <c r="H1728" i="1"/>
  <c r="AA1728" i="1"/>
  <c r="R1727" i="1"/>
  <c r="S1727" i="1" s="1"/>
  <c r="Y1727" i="1"/>
  <c r="E1646" i="1"/>
  <c r="U1646" i="1"/>
  <c r="W1646" i="1" s="1"/>
  <c r="L1644" i="1"/>
  <c r="O1644" i="1" s="1"/>
  <c r="M1647" i="1"/>
  <c r="J1647" i="1"/>
  <c r="K1647" i="1" s="1"/>
  <c r="N1647" i="1"/>
  <c r="I1648" i="1"/>
  <c r="G1644" i="1"/>
  <c r="D1645" i="1"/>
  <c r="F1645" i="1" s="1"/>
  <c r="L1645" i="1" l="1"/>
  <c r="O1645" i="1" s="1"/>
  <c r="G1645" i="1"/>
  <c r="C1550" i="1"/>
  <c r="P1549" i="1"/>
  <c r="X1549" i="1" s="1"/>
  <c r="B1549" i="1" s="1"/>
  <c r="A1730" i="1"/>
  <c r="Q1729" i="1"/>
  <c r="H1729" i="1"/>
  <c r="AA1729" i="1"/>
  <c r="R1728" i="1"/>
  <c r="S1728" i="1" s="1"/>
  <c r="Y1728" i="1"/>
  <c r="J1648" i="1"/>
  <c r="K1648" i="1" s="1"/>
  <c r="N1648" i="1"/>
  <c r="M1648" i="1"/>
  <c r="I1649" i="1"/>
  <c r="U1647" i="1"/>
  <c r="W1647" i="1" s="1"/>
  <c r="E1647" i="1"/>
  <c r="D1646" i="1"/>
  <c r="F1646" i="1" s="1"/>
  <c r="C1551" i="1" l="1"/>
  <c r="P1550" i="1"/>
  <c r="X1550" i="1" s="1"/>
  <c r="B1550" i="1" s="1"/>
  <c r="AA1730" i="1"/>
  <c r="Y1729" i="1"/>
  <c r="R1729" i="1"/>
  <c r="S1729" i="1" s="1"/>
  <c r="H1730" i="1"/>
  <c r="Q1730" i="1"/>
  <c r="A1731" i="1"/>
  <c r="D1647" i="1"/>
  <c r="F1647" i="1" s="1"/>
  <c r="N1649" i="1"/>
  <c r="M1649" i="1"/>
  <c r="J1649" i="1"/>
  <c r="K1649" i="1" s="1"/>
  <c r="I1650" i="1"/>
  <c r="L1646" i="1"/>
  <c r="O1646" i="1" s="1"/>
  <c r="G1646" i="1"/>
  <c r="U1648" i="1"/>
  <c r="W1648" i="1" s="1"/>
  <c r="E1648" i="1"/>
  <c r="G1647" i="1" l="1"/>
  <c r="L1647" i="1"/>
  <c r="O1647" i="1" s="1"/>
  <c r="C1552" i="1"/>
  <c r="P1551" i="1"/>
  <c r="X1551" i="1" s="1"/>
  <c r="B1551" i="1" s="1"/>
  <c r="A1732" i="1"/>
  <c r="Q1731" i="1"/>
  <c r="H1731" i="1"/>
  <c r="AA1731" i="1"/>
  <c r="R1730" i="1"/>
  <c r="S1730" i="1" s="1"/>
  <c r="Y1730" i="1"/>
  <c r="E1649" i="1"/>
  <c r="U1649" i="1"/>
  <c r="W1649" i="1" s="1"/>
  <c r="I1651" i="1"/>
  <c r="J1650" i="1"/>
  <c r="K1650" i="1" s="1"/>
  <c r="N1650" i="1"/>
  <c r="M1650" i="1"/>
  <c r="D1648" i="1"/>
  <c r="F1648" i="1" s="1"/>
  <c r="G1648" i="1" l="1"/>
  <c r="P1552" i="1"/>
  <c r="R1731" i="1"/>
  <c r="S1731" i="1" s="1"/>
  <c r="Y1731" i="1"/>
  <c r="AA1732" i="1"/>
  <c r="Q1732" i="1"/>
  <c r="A1733" i="1"/>
  <c r="H1732" i="1"/>
  <c r="E1650" i="1"/>
  <c r="U1650" i="1"/>
  <c r="W1650" i="1" s="1"/>
  <c r="N1651" i="1"/>
  <c r="M1651" i="1"/>
  <c r="J1651" i="1"/>
  <c r="K1651" i="1" s="1"/>
  <c r="I1652" i="1"/>
  <c r="L1648" i="1"/>
  <c r="O1648" i="1" s="1"/>
  <c r="D1649" i="1"/>
  <c r="F1649" i="1" s="1"/>
  <c r="G1649" i="1" l="1"/>
  <c r="L1649" i="1"/>
  <c r="O1649" i="1" s="1"/>
  <c r="S1552" i="1"/>
  <c r="X1552" i="1"/>
  <c r="B1552" i="1" s="1"/>
  <c r="H1733" i="1"/>
  <c r="A1734" i="1"/>
  <c r="Q1733" i="1"/>
  <c r="Y1732" i="1"/>
  <c r="R1732" i="1"/>
  <c r="S1732" i="1" s="1"/>
  <c r="AA1733" i="1"/>
  <c r="I1653" i="1"/>
  <c r="N1652" i="1"/>
  <c r="J1652" i="1"/>
  <c r="K1652" i="1" s="1"/>
  <c r="M1652" i="1"/>
  <c r="E1651" i="1"/>
  <c r="U1651" i="1"/>
  <c r="W1651" i="1" s="1"/>
  <c r="D1650" i="1"/>
  <c r="F1650" i="1" s="1"/>
  <c r="G1650" i="1" l="1"/>
  <c r="Y1552" i="1"/>
  <c r="C1553" i="1"/>
  <c r="R1733" i="1"/>
  <c r="S1733" i="1" s="1"/>
  <c r="Y1733" i="1"/>
  <c r="AA1734" i="1"/>
  <c r="A1735" i="1"/>
  <c r="Q1734" i="1"/>
  <c r="H1734" i="1"/>
  <c r="D1651" i="1"/>
  <c r="F1651" i="1" s="1"/>
  <c r="U1652" i="1"/>
  <c r="W1652" i="1" s="1"/>
  <c r="E1652" i="1"/>
  <c r="L1650" i="1"/>
  <c r="O1650" i="1" s="1"/>
  <c r="N1653" i="1"/>
  <c r="M1653" i="1"/>
  <c r="J1653" i="1"/>
  <c r="K1653" i="1" s="1"/>
  <c r="I1654" i="1"/>
  <c r="G1651" i="1" l="1"/>
  <c r="L1651" i="1"/>
  <c r="O1651" i="1" s="1"/>
  <c r="C1554" i="1"/>
  <c r="P1553" i="1"/>
  <c r="X1553" i="1" s="1"/>
  <c r="B1553" i="1" s="1"/>
  <c r="AA1735" i="1"/>
  <c r="R1734" i="1"/>
  <c r="Q1735" i="1"/>
  <c r="H1735" i="1"/>
  <c r="A1736" i="1"/>
  <c r="D1652" i="1"/>
  <c r="F1652" i="1" s="1"/>
  <c r="N1654" i="1"/>
  <c r="M1654" i="1"/>
  <c r="I1655" i="1"/>
  <c r="J1654" i="1"/>
  <c r="K1654" i="1" s="1"/>
  <c r="E1653" i="1"/>
  <c r="U1653" i="1"/>
  <c r="W1653" i="1" s="1"/>
  <c r="C1555" i="1" l="1"/>
  <c r="P1554" i="1"/>
  <c r="X1554" i="1" s="1"/>
  <c r="B1554" i="1" s="1"/>
  <c r="A1737" i="1"/>
  <c r="Q1736" i="1"/>
  <c r="H1736" i="1"/>
  <c r="AA1736" i="1"/>
  <c r="R1735" i="1"/>
  <c r="G1652" i="1"/>
  <c r="U1654" i="1"/>
  <c r="W1654" i="1" s="1"/>
  <c r="E1654" i="1"/>
  <c r="N1655" i="1"/>
  <c r="J1655" i="1"/>
  <c r="K1655" i="1" s="1"/>
  <c r="M1655" i="1"/>
  <c r="I1656" i="1"/>
  <c r="L1652" i="1"/>
  <c r="O1652" i="1" s="1"/>
  <c r="D1653" i="1"/>
  <c r="F1653" i="1" s="1"/>
  <c r="C1556" i="1" l="1"/>
  <c r="P1555" i="1"/>
  <c r="X1555" i="1" s="1"/>
  <c r="B1555" i="1" s="1"/>
  <c r="Y1736" i="1"/>
  <c r="AA1737" i="1"/>
  <c r="R1736" i="1"/>
  <c r="S1736" i="1" s="1"/>
  <c r="H1737" i="1"/>
  <c r="A1738" i="1"/>
  <c r="Q1737" i="1"/>
  <c r="J1656" i="1"/>
  <c r="K1656" i="1" s="1"/>
  <c r="N1656" i="1"/>
  <c r="M1656" i="1"/>
  <c r="I1657" i="1"/>
  <c r="U1655" i="1"/>
  <c r="W1655" i="1" s="1"/>
  <c r="E1655" i="1"/>
  <c r="G1653" i="1"/>
  <c r="D1654" i="1"/>
  <c r="F1654" i="1" s="1"/>
  <c r="L1653" i="1"/>
  <c r="O1653" i="1" s="1"/>
  <c r="G1654" i="1" l="1"/>
  <c r="C1557" i="1"/>
  <c r="P1556" i="1"/>
  <c r="X1556" i="1" s="1"/>
  <c r="B1556" i="1" s="1"/>
  <c r="R1737" i="1"/>
  <c r="S1737" i="1" s="1"/>
  <c r="Y1737" i="1"/>
  <c r="AA1738" i="1"/>
  <c r="H1738" i="1"/>
  <c r="A1739" i="1"/>
  <c r="Q1738" i="1"/>
  <c r="L1654" i="1"/>
  <c r="O1654" i="1" s="1"/>
  <c r="U1656" i="1"/>
  <c r="W1656" i="1" s="1"/>
  <c r="E1656" i="1"/>
  <c r="D1655" i="1"/>
  <c r="F1655" i="1" s="1"/>
  <c r="N1657" i="1"/>
  <c r="J1657" i="1"/>
  <c r="K1657" i="1" s="1"/>
  <c r="M1657" i="1"/>
  <c r="I1658" i="1"/>
  <c r="C1558" i="1" l="1"/>
  <c r="P1557" i="1"/>
  <c r="X1557" i="1" s="1"/>
  <c r="B1557" i="1" s="1"/>
  <c r="G1655" i="1"/>
  <c r="A1740" i="1"/>
  <c r="Q1739" i="1"/>
  <c r="H1739" i="1"/>
  <c r="R1738" i="1"/>
  <c r="S1738" i="1" s="1"/>
  <c r="AA1739" i="1"/>
  <c r="Y1738" i="1"/>
  <c r="U1657" i="1"/>
  <c r="W1657" i="1" s="1"/>
  <c r="E1657" i="1"/>
  <c r="L1655" i="1"/>
  <c r="O1655" i="1" s="1"/>
  <c r="D1656" i="1"/>
  <c r="F1656" i="1" s="1"/>
  <c r="J1658" i="1"/>
  <c r="K1658" i="1" s="1"/>
  <c r="N1658" i="1"/>
  <c r="M1658" i="1"/>
  <c r="I1659" i="1"/>
  <c r="C1559" i="1" l="1"/>
  <c r="P1558" i="1"/>
  <c r="X1558" i="1" s="1"/>
  <c r="B1558" i="1" s="1"/>
  <c r="AA1740" i="1"/>
  <c r="R1739" i="1"/>
  <c r="S1739" i="1" s="1"/>
  <c r="Y1739" i="1"/>
  <c r="Q1740" i="1"/>
  <c r="H1740" i="1"/>
  <c r="A1741" i="1"/>
  <c r="G1656" i="1"/>
  <c r="E1658" i="1"/>
  <c r="U1658" i="1"/>
  <c r="W1658" i="1" s="1"/>
  <c r="L1656" i="1"/>
  <c r="O1656" i="1" s="1"/>
  <c r="M1659" i="1"/>
  <c r="N1659" i="1"/>
  <c r="J1659" i="1"/>
  <c r="K1659" i="1" s="1"/>
  <c r="I1660" i="1"/>
  <c r="D1657" i="1"/>
  <c r="F1657" i="1" s="1"/>
  <c r="G1657" i="1" l="1"/>
  <c r="C1560" i="1"/>
  <c r="P1559" i="1"/>
  <c r="X1559" i="1" s="1"/>
  <c r="B1559" i="1" s="1"/>
  <c r="Y1740" i="1"/>
  <c r="R1740" i="1"/>
  <c r="S1740" i="1" s="1"/>
  <c r="AA1741" i="1"/>
  <c r="H1741" i="1"/>
  <c r="A1742" i="1"/>
  <c r="Q1741" i="1"/>
  <c r="E1659" i="1"/>
  <c r="U1659" i="1"/>
  <c r="W1659" i="1" s="1"/>
  <c r="N1660" i="1"/>
  <c r="I1661" i="1"/>
  <c r="M1660" i="1"/>
  <c r="J1660" i="1"/>
  <c r="K1660" i="1" s="1"/>
  <c r="D1658" i="1"/>
  <c r="F1658" i="1" s="1"/>
  <c r="L1657" i="1"/>
  <c r="O1657" i="1" s="1"/>
  <c r="L1658" i="1" l="1"/>
  <c r="O1658" i="1" s="1"/>
  <c r="P1560" i="1"/>
  <c r="X1560" i="1" s="1"/>
  <c r="B1560" i="1" s="1"/>
  <c r="C1561" i="1"/>
  <c r="Y1741" i="1"/>
  <c r="AA1742" i="1"/>
  <c r="R1741" i="1"/>
  <c r="S1741" i="1" s="1"/>
  <c r="A1743" i="1"/>
  <c r="Q1742" i="1"/>
  <c r="H1742" i="1"/>
  <c r="E1660" i="1"/>
  <c r="U1660" i="1"/>
  <c r="W1660" i="1" s="1"/>
  <c r="N1661" i="1"/>
  <c r="J1661" i="1"/>
  <c r="K1661" i="1" s="1"/>
  <c r="M1661" i="1"/>
  <c r="I1662" i="1"/>
  <c r="G1658" i="1"/>
  <c r="D1659" i="1"/>
  <c r="F1659" i="1" s="1"/>
  <c r="C1562" i="1" l="1"/>
  <c r="P1561" i="1"/>
  <c r="X1561" i="1" s="1"/>
  <c r="B1561" i="1" s="1"/>
  <c r="Y1742" i="1"/>
  <c r="AA1743" i="1"/>
  <c r="R1742" i="1"/>
  <c r="S1742" i="1" s="1"/>
  <c r="Q1743" i="1"/>
  <c r="H1743" i="1"/>
  <c r="A1744" i="1"/>
  <c r="N1662" i="1"/>
  <c r="M1662" i="1"/>
  <c r="J1662" i="1"/>
  <c r="K1662" i="1" s="1"/>
  <c r="I1663" i="1"/>
  <c r="E1661" i="1"/>
  <c r="U1661" i="1"/>
  <c r="W1661" i="1" s="1"/>
  <c r="L1659" i="1"/>
  <c r="O1659" i="1" s="1"/>
  <c r="G1659" i="1"/>
  <c r="D1660" i="1"/>
  <c r="F1660" i="1" s="1"/>
  <c r="G1660" i="1" l="1"/>
  <c r="L1660" i="1"/>
  <c r="O1660" i="1" s="1"/>
  <c r="C1563" i="1"/>
  <c r="P1562" i="1"/>
  <c r="X1562" i="1" s="1"/>
  <c r="B1562" i="1" s="1"/>
  <c r="AA1744" i="1"/>
  <c r="R1743" i="1"/>
  <c r="S1743" i="1" s="1"/>
  <c r="Y1743" i="1"/>
  <c r="H1744" i="1"/>
  <c r="Q1744" i="1"/>
  <c r="A1745" i="1"/>
  <c r="D1661" i="1"/>
  <c r="F1661" i="1" s="1"/>
  <c r="E1662" i="1"/>
  <c r="U1662" i="1"/>
  <c r="W1662" i="1" s="1"/>
  <c r="M1663" i="1"/>
  <c r="N1663" i="1"/>
  <c r="J1663" i="1"/>
  <c r="K1663" i="1" s="1"/>
  <c r="I1664" i="1"/>
  <c r="G1661" i="1" l="1"/>
  <c r="L1661" i="1"/>
  <c r="O1661" i="1" s="1"/>
  <c r="P1563" i="1"/>
  <c r="X1563" i="1" s="1"/>
  <c r="B1563" i="1" s="1"/>
  <c r="C1564" i="1"/>
  <c r="A1746" i="1"/>
  <c r="H1745" i="1"/>
  <c r="Q1745" i="1"/>
  <c r="AA1745" i="1"/>
  <c r="R1744" i="1"/>
  <c r="S1744" i="1" s="1"/>
  <c r="Y1744" i="1"/>
  <c r="E1663" i="1"/>
  <c r="U1663" i="1"/>
  <c r="W1663" i="1" s="1"/>
  <c r="D1662" i="1"/>
  <c r="F1662" i="1" s="1"/>
  <c r="M1664" i="1"/>
  <c r="J1664" i="1"/>
  <c r="K1664" i="1" s="1"/>
  <c r="N1664" i="1"/>
  <c r="I1665" i="1"/>
  <c r="L1662" i="1" l="1"/>
  <c r="O1662" i="1" s="1"/>
  <c r="C1565" i="1"/>
  <c r="P1564" i="1"/>
  <c r="X1564" i="1" s="1"/>
  <c r="B1564" i="1" s="1"/>
  <c r="AA1746" i="1"/>
  <c r="Y1745" i="1"/>
  <c r="R1745" i="1"/>
  <c r="S1745" i="1" s="1"/>
  <c r="A1747" i="1"/>
  <c r="Q1746" i="1"/>
  <c r="H1746" i="1"/>
  <c r="U1664" i="1"/>
  <c r="W1664" i="1" s="1"/>
  <c r="E1664" i="1"/>
  <c r="G1662" i="1"/>
  <c r="N1665" i="1"/>
  <c r="M1665" i="1"/>
  <c r="J1665" i="1"/>
  <c r="K1665" i="1" s="1"/>
  <c r="I1666" i="1"/>
  <c r="D1663" i="1"/>
  <c r="F1663" i="1" s="1"/>
  <c r="C1566" i="1" l="1"/>
  <c r="P1565" i="1"/>
  <c r="X1565" i="1" s="1"/>
  <c r="B1565" i="1" s="1"/>
  <c r="AA1747" i="1"/>
  <c r="Y1746" i="1"/>
  <c r="R1746" i="1"/>
  <c r="S1746" i="1" s="1"/>
  <c r="Q1747" i="1"/>
  <c r="A1748" i="1"/>
  <c r="H1747" i="1"/>
  <c r="E1665" i="1"/>
  <c r="U1665" i="1"/>
  <c r="W1665" i="1" s="1"/>
  <c r="M1666" i="1"/>
  <c r="N1666" i="1"/>
  <c r="J1666" i="1"/>
  <c r="K1666" i="1" s="1"/>
  <c r="I1667" i="1"/>
  <c r="L1663" i="1"/>
  <c r="O1663" i="1" s="1"/>
  <c r="D1664" i="1"/>
  <c r="F1664" i="1" s="1"/>
  <c r="G1663" i="1"/>
  <c r="L1664" i="1" l="1"/>
  <c r="O1664" i="1" s="1"/>
  <c r="G1664" i="1"/>
  <c r="C1567" i="1"/>
  <c r="P1566" i="1"/>
  <c r="X1566" i="1" s="1"/>
  <c r="B1566" i="1" s="1"/>
  <c r="Q1748" i="1"/>
  <c r="H1748" i="1"/>
  <c r="A1749" i="1"/>
  <c r="AA1748" i="1"/>
  <c r="R1747" i="1"/>
  <c r="S1747" i="1" s="1"/>
  <c r="Y1747" i="1"/>
  <c r="E1666" i="1"/>
  <c r="U1666" i="1"/>
  <c r="W1666" i="1" s="1"/>
  <c r="N1667" i="1"/>
  <c r="J1667" i="1"/>
  <c r="K1667" i="1" s="1"/>
  <c r="M1667" i="1"/>
  <c r="I1668" i="1"/>
  <c r="D1665" i="1"/>
  <c r="F1665" i="1" s="1"/>
  <c r="C1568" i="1" l="1"/>
  <c r="P1567" i="1"/>
  <c r="X1567" i="1" s="1"/>
  <c r="B1567" i="1" s="1"/>
  <c r="H1749" i="1"/>
  <c r="A1750" i="1"/>
  <c r="Q1749" i="1"/>
  <c r="Y1748" i="1"/>
  <c r="AA1749" i="1"/>
  <c r="R1748" i="1"/>
  <c r="S1748" i="1" s="1"/>
  <c r="M1668" i="1"/>
  <c r="N1668" i="1"/>
  <c r="J1668" i="1"/>
  <c r="K1668" i="1" s="1"/>
  <c r="I1669" i="1"/>
  <c r="L1665" i="1"/>
  <c r="O1665" i="1" s="1"/>
  <c r="U1667" i="1"/>
  <c r="W1667" i="1" s="1"/>
  <c r="E1667" i="1"/>
  <c r="G1665" i="1"/>
  <c r="D1666" i="1"/>
  <c r="F1666" i="1" s="1"/>
  <c r="G1666" i="1" l="1"/>
  <c r="L1666" i="1"/>
  <c r="O1666" i="1" s="1"/>
  <c r="C1569" i="1"/>
  <c r="P1568" i="1"/>
  <c r="X1568" i="1" s="1"/>
  <c r="B1568" i="1" s="1"/>
  <c r="H1750" i="1"/>
  <c r="A1751" i="1"/>
  <c r="Q1750" i="1"/>
  <c r="AA1750" i="1"/>
  <c r="Y1749" i="1"/>
  <c r="R1749" i="1"/>
  <c r="S1749" i="1" s="1"/>
  <c r="D1667" i="1"/>
  <c r="F1667" i="1" s="1"/>
  <c r="E1668" i="1"/>
  <c r="U1668" i="1"/>
  <c r="W1668" i="1" s="1"/>
  <c r="M1669" i="1"/>
  <c r="J1669" i="1"/>
  <c r="K1669" i="1" s="1"/>
  <c r="N1669" i="1"/>
  <c r="I1670" i="1"/>
  <c r="L1667" i="1" l="1"/>
  <c r="O1667" i="1" s="1"/>
  <c r="G1667" i="1"/>
  <c r="C1570" i="1"/>
  <c r="P1569" i="1"/>
  <c r="X1569" i="1" s="1"/>
  <c r="B1569" i="1" s="1"/>
  <c r="A1752" i="1"/>
  <c r="Q1751" i="1"/>
  <c r="H1751" i="1"/>
  <c r="R1750" i="1"/>
  <c r="S1750" i="1" s="1"/>
  <c r="Y1750" i="1"/>
  <c r="AA1751" i="1"/>
  <c r="D1668" i="1"/>
  <c r="F1668" i="1" s="1"/>
  <c r="E1669" i="1"/>
  <c r="U1669" i="1"/>
  <c r="W1669" i="1" s="1"/>
  <c r="N1670" i="1"/>
  <c r="M1670" i="1"/>
  <c r="J1670" i="1"/>
  <c r="K1670" i="1" s="1"/>
  <c r="I1671" i="1"/>
  <c r="C1571" i="1" l="1"/>
  <c r="P1570" i="1"/>
  <c r="X1570" i="1" s="1"/>
  <c r="B1570" i="1" s="1"/>
  <c r="Y1751" i="1"/>
  <c r="AA1752" i="1"/>
  <c r="R1751" i="1"/>
  <c r="S1751" i="1" s="1"/>
  <c r="A1753" i="1"/>
  <c r="Q1752" i="1"/>
  <c r="H1752" i="1"/>
  <c r="E1670" i="1"/>
  <c r="U1670" i="1"/>
  <c r="W1670" i="1" s="1"/>
  <c r="D1669" i="1"/>
  <c r="F1669" i="1" s="1"/>
  <c r="L1668" i="1"/>
  <c r="O1668" i="1" s="1"/>
  <c r="M1671" i="1"/>
  <c r="N1671" i="1"/>
  <c r="J1671" i="1"/>
  <c r="K1671" i="1" s="1"/>
  <c r="I1672" i="1"/>
  <c r="G1668" i="1"/>
  <c r="L1669" i="1" l="1"/>
  <c r="O1669" i="1" s="1"/>
  <c r="G1669" i="1"/>
  <c r="C1572" i="1"/>
  <c r="P1571" i="1"/>
  <c r="X1571" i="1" s="1"/>
  <c r="B1571" i="1" s="1"/>
  <c r="AA1753" i="1"/>
  <c r="R1752" i="1"/>
  <c r="S1752" i="1" s="1"/>
  <c r="Y1752" i="1"/>
  <c r="A1754" i="1"/>
  <c r="Q1753" i="1"/>
  <c r="H1753" i="1"/>
  <c r="M1672" i="1"/>
  <c r="J1672" i="1"/>
  <c r="K1672" i="1" s="1"/>
  <c r="N1672" i="1"/>
  <c r="I1673" i="1"/>
  <c r="E1671" i="1"/>
  <c r="U1671" i="1"/>
  <c r="W1671" i="1" s="1"/>
  <c r="D1670" i="1"/>
  <c r="F1670" i="1" s="1"/>
  <c r="C1573" i="1" l="1"/>
  <c r="P1572" i="1"/>
  <c r="X1572" i="1" s="1"/>
  <c r="B1572" i="1" s="1"/>
  <c r="L1670" i="1"/>
  <c r="O1670" i="1" s="1"/>
  <c r="R1753" i="1"/>
  <c r="S1753" i="1" s="1"/>
  <c r="Y1753" i="1"/>
  <c r="AA1754" i="1"/>
  <c r="H1754" i="1"/>
  <c r="Q1754" i="1"/>
  <c r="A1755" i="1"/>
  <c r="G1670" i="1"/>
  <c r="D1671" i="1"/>
  <c r="F1671" i="1" s="1"/>
  <c r="I1674" i="1"/>
  <c r="J1673" i="1"/>
  <c r="K1673" i="1" s="1"/>
  <c r="N1673" i="1"/>
  <c r="M1673" i="1"/>
  <c r="U1672" i="1"/>
  <c r="W1672" i="1" s="1"/>
  <c r="E1672" i="1"/>
  <c r="L1671" i="1" l="1"/>
  <c r="O1671" i="1" s="1"/>
  <c r="G1671" i="1"/>
  <c r="C1574" i="1"/>
  <c r="P1573" i="1"/>
  <c r="X1573" i="1" s="1"/>
  <c r="B1573" i="1" s="1"/>
  <c r="AA1755" i="1"/>
  <c r="R1754" i="1"/>
  <c r="S1754" i="1" s="1"/>
  <c r="Y1754" i="1"/>
  <c r="A1756" i="1"/>
  <c r="H1755" i="1"/>
  <c r="Q1755" i="1"/>
  <c r="E1673" i="1"/>
  <c r="U1673" i="1"/>
  <c r="W1673" i="1" s="1"/>
  <c r="I1675" i="1"/>
  <c r="J1674" i="1"/>
  <c r="K1674" i="1" s="1"/>
  <c r="N1674" i="1"/>
  <c r="M1674" i="1"/>
  <c r="D1672" i="1"/>
  <c r="F1672" i="1" s="1"/>
  <c r="L1672" i="1" l="1"/>
  <c r="O1672" i="1" s="1"/>
  <c r="C1575" i="1"/>
  <c r="P1574" i="1"/>
  <c r="X1574" i="1" s="1"/>
  <c r="B1574" i="1" s="1"/>
  <c r="AA1756" i="1"/>
  <c r="R1755" i="1"/>
  <c r="S1755" i="1" s="1"/>
  <c r="Y1755" i="1"/>
  <c r="Q1756" i="1"/>
  <c r="H1756" i="1"/>
  <c r="A1757" i="1"/>
  <c r="U1674" i="1"/>
  <c r="W1674" i="1" s="1"/>
  <c r="E1674" i="1"/>
  <c r="N1675" i="1"/>
  <c r="J1675" i="1"/>
  <c r="K1675" i="1" s="1"/>
  <c r="M1675" i="1"/>
  <c r="I1676" i="1"/>
  <c r="G1672" i="1"/>
  <c r="D1673" i="1"/>
  <c r="F1673" i="1" s="1"/>
  <c r="C1576" i="1" l="1"/>
  <c r="P1575" i="1"/>
  <c r="X1575" i="1" s="1"/>
  <c r="B1575" i="1" s="1"/>
  <c r="H1757" i="1"/>
  <c r="A1758" i="1"/>
  <c r="Q1757" i="1"/>
  <c r="R1756" i="1"/>
  <c r="S1756" i="1" s="1"/>
  <c r="Y1756" i="1"/>
  <c r="AA1757" i="1"/>
  <c r="I1677" i="1"/>
  <c r="M1676" i="1"/>
  <c r="J1676" i="1"/>
  <c r="K1676" i="1" s="1"/>
  <c r="N1676" i="1"/>
  <c r="L1673" i="1"/>
  <c r="O1673" i="1" s="1"/>
  <c r="D1674" i="1"/>
  <c r="F1674" i="1" s="1"/>
  <c r="U1675" i="1"/>
  <c r="W1675" i="1" s="1"/>
  <c r="E1675" i="1"/>
  <c r="G1673" i="1"/>
  <c r="C1577" i="1" l="1"/>
  <c r="P1576" i="1"/>
  <c r="X1576" i="1" s="1"/>
  <c r="B1576" i="1" s="1"/>
  <c r="AA1758" i="1"/>
  <c r="Y1757" i="1"/>
  <c r="R1757" i="1"/>
  <c r="S1757" i="1" s="1"/>
  <c r="H1758" i="1"/>
  <c r="A1759" i="1"/>
  <c r="Q1758" i="1"/>
  <c r="G1674" i="1"/>
  <c r="L1674" i="1"/>
  <c r="O1674" i="1" s="1"/>
  <c r="U1676" i="1"/>
  <c r="W1676" i="1" s="1"/>
  <c r="E1676" i="1"/>
  <c r="D1675" i="1"/>
  <c r="F1675" i="1" s="1"/>
  <c r="M1677" i="1"/>
  <c r="J1677" i="1"/>
  <c r="K1677" i="1" s="1"/>
  <c r="N1677" i="1"/>
  <c r="I1678" i="1"/>
  <c r="G1675" i="1" l="1"/>
  <c r="C1578" i="1"/>
  <c r="P1577" i="1"/>
  <c r="X1577" i="1" s="1"/>
  <c r="B1577" i="1" s="1"/>
  <c r="AA1759" i="1"/>
  <c r="Y1758" i="1"/>
  <c r="R1758" i="1"/>
  <c r="S1758" i="1" s="1"/>
  <c r="Q1759" i="1"/>
  <c r="H1759" i="1"/>
  <c r="A1760" i="1"/>
  <c r="L1675" i="1"/>
  <c r="O1675" i="1" s="1"/>
  <c r="D1676" i="1"/>
  <c r="F1676" i="1" s="1"/>
  <c r="J1678" i="1"/>
  <c r="K1678" i="1" s="1"/>
  <c r="N1678" i="1"/>
  <c r="M1678" i="1"/>
  <c r="I1679" i="1"/>
  <c r="E1677" i="1"/>
  <c r="U1677" i="1"/>
  <c r="W1677" i="1" s="1"/>
  <c r="L1676" i="1" l="1"/>
  <c r="O1676" i="1" s="1"/>
  <c r="G1676" i="1"/>
  <c r="P1578" i="1"/>
  <c r="X1578" i="1" s="1"/>
  <c r="B1578" i="1" s="1"/>
  <c r="C1579" i="1"/>
  <c r="A1761" i="1"/>
  <c r="Q1760" i="1"/>
  <c r="H1760" i="1"/>
  <c r="AA1760" i="1"/>
  <c r="Y1759" i="1"/>
  <c r="R1759" i="1"/>
  <c r="S1759" i="1" s="1"/>
  <c r="E1678" i="1"/>
  <c r="U1678" i="1"/>
  <c r="W1678" i="1" s="1"/>
  <c r="N1679" i="1"/>
  <c r="M1679" i="1"/>
  <c r="J1679" i="1"/>
  <c r="K1679" i="1" s="1"/>
  <c r="I1680" i="1"/>
  <c r="D1677" i="1"/>
  <c r="F1677" i="1" s="1"/>
  <c r="G1677" i="1" l="1"/>
  <c r="P1579" i="1"/>
  <c r="X1579" i="1" s="1"/>
  <c r="B1579" i="1" s="1"/>
  <c r="C1580" i="1"/>
  <c r="AA1761" i="1"/>
  <c r="R1760" i="1"/>
  <c r="S1760" i="1" s="1"/>
  <c r="Y1760" i="1"/>
  <c r="Q1761" i="1"/>
  <c r="H1761" i="1"/>
  <c r="A1762" i="1"/>
  <c r="I1681" i="1"/>
  <c r="N1680" i="1"/>
  <c r="M1680" i="1"/>
  <c r="J1680" i="1"/>
  <c r="K1680" i="1" s="1"/>
  <c r="E1679" i="1"/>
  <c r="U1679" i="1"/>
  <c r="W1679" i="1" s="1"/>
  <c r="L1677" i="1"/>
  <c r="O1677" i="1" s="1"/>
  <c r="D1678" i="1"/>
  <c r="F1678" i="1" s="1"/>
  <c r="C1581" i="1" l="1"/>
  <c r="P1580" i="1"/>
  <c r="X1580" i="1" s="1"/>
  <c r="B1580" i="1" s="1"/>
  <c r="A1763" i="1"/>
  <c r="Q1762" i="1"/>
  <c r="H1762" i="1"/>
  <c r="R1761" i="1"/>
  <c r="S1761" i="1" s="1"/>
  <c r="Y1761" i="1"/>
  <c r="AA1762" i="1"/>
  <c r="D1679" i="1"/>
  <c r="F1679" i="1" s="1"/>
  <c r="E1680" i="1"/>
  <c r="U1680" i="1"/>
  <c r="W1680" i="1" s="1"/>
  <c r="G1678" i="1"/>
  <c r="L1678" i="1"/>
  <c r="O1678" i="1" s="1"/>
  <c r="J1681" i="1"/>
  <c r="K1681" i="1" s="1"/>
  <c r="N1681" i="1"/>
  <c r="M1681" i="1"/>
  <c r="I1682" i="1"/>
  <c r="L1679" i="1" l="1"/>
  <c r="O1679" i="1" s="1"/>
  <c r="P1581" i="1"/>
  <c r="AA1763" i="1"/>
  <c r="R1762" i="1"/>
  <c r="A1764" i="1"/>
  <c r="Q1763" i="1"/>
  <c r="H1763" i="1"/>
  <c r="D1680" i="1"/>
  <c r="F1680" i="1" s="1"/>
  <c r="J1682" i="1"/>
  <c r="K1682" i="1" s="1"/>
  <c r="M1682" i="1"/>
  <c r="N1682" i="1"/>
  <c r="I1683" i="1"/>
  <c r="G1679" i="1"/>
  <c r="U1681" i="1"/>
  <c r="W1681" i="1" s="1"/>
  <c r="E1681" i="1"/>
  <c r="S1581" i="1" l="1"/>
  <c r="X1581" i="1"/>
  <c r="B1581" i="1" s="1"/>
  <c r="H1764" i="1"/>
  <c r="Q1764" i="1"/>
  <c r="A1765" i="1"/>
  <c r="AA1764" i="1"/>
  <c r="R1763" i="1"/>
  <c r="S1763" i="1" s="1"/>
  <c r="Y1763" i="1"/>
  <c r="L1680" i="1"/>
  <c r="O1680" i="1" s="1"/>
  <c r="G1680" i="1"/>
  <c r="E1682" i="1"/>
  <c r="U1682" i="1"/>
  <c r="W1682" i="1" s="1"/>
  <c r="D1681" i="1"/>
  <c r="F1681" i="1" s="1"/>
  <c r="J1683" i="1"/>
  <c r="K1683" i="1" s="1"/>
  <c r="N1683" i="1"/>
  <c r="M1683" i="1"/>
  <c r="I1684" i="1"/>
  <c r="G1681" i="1" l="1"/>
  <c r="Y1581" i="1"/>
  <c r="C1582" i="1"/>
  <c r="A1766" i="1"/>
  <c r="H1765" i="1"/>
  <c r="Q1765" i="1"/>
  <c r="Y1764" i="1"/>
  <c r="AA1765" i="1"/>
  <c r="R1764" i="1"/>
  <c r="S1764" i="1" s="1"/>
  <c r="E1683" i="1"/>
  <c r="U1683" i="1"/>
  <c r="W1683" i="1" s="1"/>
  <c r="L1681" i="1"/>
  <c r="O1681" i="1" s="1"/>
  <c r="M1684" i="1"/>
  <c r="I1685" i="1"/>
  <c r="J1684" i="1"/>
  <c r="K1684" i="1" s="1"/>
  <c r="N1684" i="1"/>
  <c r="D1682" i="1"/>
  <c r="F1682" i="1" s="1"/>
  <c r="C1583" i="1" l="1"/>
  <c r="P1582" i="1"/>
  <c r="X1582" i="1" s="1"/>
  <c r="B1582" i="1" s="1"/>
  <c r="Y1765" i="1"/>
  <c r="AA1766" i="1"/>
  <c r="R1765" i="1"/>
  <c r="S1765" i="1" s="1"/>
  <c r="A1767" i="1"/>
  <c r="Q1766" i="1"/>
  <c r="H1766" i="1"/>
  <c r="M1685" i="1"/>
  <c r="J1685" i="1"/>
  <c r="K1685" i="1" s="1"/>
  <c r="N1685" i="1"/>
  <c r="I1686" i="1"/>
  <c r="U1684" i="1"/>
  <c r="W1684" i="1" s="1"/>
  <c r="E1684" i="1"/>
  <c r="G1682" i="1"/>
  <c r="L1682" i="1"/>
  <c r="O1682" i="1" s="1"/>
  <c r="D1683" i="1"/>
  <c r="F1683" i="1" s="1"/>
  <c r="G1683" i="1" l="1"/>
  <c r="L1683" i="1"/>
  <c r="O1683" i="1" s="1"/>
  <c r="C1584" i="1"/>
  <c r="P1583" i="1"/>
  <c r="X1583" i="1" s="1"/>
  <c r="B1583" i="1" s="1"/>
  <c r="H1767" i="1"/>
  <c r="A1768" i="1"/>
  <c r="Q1767" i="1"/>
  <c r="AA1767" i="1"/>
  <c r="R1766" i="1"/>
  <c r="S1766" i="1" s="1"/>
  <c r="Y1766" i="1"/>
  <c r="D1684" i="1"/>
  <c r="F1684" i="1" s="1"/>
  <c r="M1686" i="1"/>
  <c r="J1686" i="1"/>
  <c r="K1686" i="1" s="1"/>
  <c r="N1686" i="1"/>
  <c r="I1687" i="1"/>
  <c r="U1685" i="1"/>
  <c r="W1685" i="1" s="1"/>
  <c r="E1685" i="1"/>
  <c r="L1684" i="1" l="1"/>
  <c r="O1684" i="1" s="1"/>
  <c r="G1684" i="1"/>
  <c r="C1585" i="1"/>
  <c r="P1584" i="1"/>
  <c r="X1584" i="1" s="1"/>
  <c r="B1584" i="1" s="1"/>
  <c r="AA1768" i="1"/>
  <c r="R1767" i="1"/>
  <c r="S1767" i="1" s="1"/>
  <c r="Y1767" i="1"/>
  <c r="A1769" i="1"/>
  <c r="H1768" i="1"/>
  <c r="Q1768" i="1"/>
  <c r="E1686" i="1"/>
  <c r="U1686" i="1"/>
  <c r="W1686" i="1" s="1"/>
  <c r="N1687" i="1"/>
  <c r="M1687" i="1"/>
  <c r="J1687" i="1"/>
  <c r="K1687" i="1" s="1"/>
  <c r="I1688" i="1"/>
  <c r="D1685" i="1"/>
  <c r="F1685" i="1" s="1"/>
  <c r="G1685" i="1" l="1"/>
  <c r="C1586" i="1"/>
  <c r="P1585" i="1"/>
  <c r="X1585" i="1" s="1"/>
  <c r="B1585" i="1" s="1"/>
  <c r="R1768" i="1"/>
  <c r="S1768" i="1" s="1"/>
  <c r="Y1768" i="1"/>
  <c r="AA1769" i="1"/>
  <c r="Q1769" i="1"/>
  <c r="A1770" i="1"/>
  <c r="H1769" i="1"/>
  <c r="L1685" i="1"/>
  <c r="O1685" i="1" s="1"/>
  <c r="U1687" i="1"/>
  <c r="W1687" i="1" s="1"/>
  <c r="E1687" i="1"/>
  <c r="M1688" i="1"/>
  <c r="J1688" i="1"/>
  <c r="K1688" i="1" s="1"/>
  <c r="N1688" i="1"/>
  <c r="I1689" i="1"/>
  <c r="D1686" i="1"/>
  <c r="F1686" i="1" s="1"/>
  <c r="P1586" i="1" l="1"/>
  <c r="X1586" i="1" s="1"/>
  <c r="B1586" i="1" s="1"/>
  <c r="C1587" i="1"/>
  <c r="A1771" i="1"/>
  <c r="Q1770" i="1"/>
  <c r="H1770" i="1"/>
  <c r="AA1770" i="1"/>
  <c r="R1769" i="1"/>
  <c r="S1769" i="1" s="1"/>
  <c r="Y1769" i="1"/>
  <c r="G1686" i="1"/>
  <c r="J1689" i="1"/>
  <c r="K1689" i="1" s="1"/>
  <c r="N1689" i="1"/>
  <c r="M1689" i="1"/>
  <c r="I1690" i="1"/>
  <c r="D1687" i="1"/>
  <c r="F1687" i="1" s="1"/>
  <c r="E1688" i="1"/>
  <c r="U1688" i="1"/>
  <c r="W1688" i="1" s="1"/>
  <c r="L1686" i="1"/>
  <c r="O1686" i="1" s="1"/>
  <c r="C1588" i="1" l="1"/>
  <c r="P1587" i="1"/>
  <c r="X1587" i="1" s="1"/>
  <c r="B1587" i="1" s="1"/>
  <c r="G1687" i="1"/>
  <c r="L1687" i="1"/>
  <c r="O1687" i="1" s="1"/>
  <c r="Y1770" i="1"/>
  <c r="AA1771" i="1"/>
  <c r="R1770" i="1"/>
  <c r="S1770" i="1" s="1"/>
  <c r="Q1771" i="1"/>
  <c r="H1771" i="1"/>
  <c r="A1772" i="1"/>
  <c r="D1688" i="1"/>
  <c r="F1688" i="1" s="1"/>
  <c r="I1691" i="1"/>
  <c r="J1690" i="1"/>
  <c r="K1690" i="1" s="1"/>
  <c r="N1690" i="1"/>
  <c r="M1690" i="1"/>
  <c r="E1689" i="1"/>
  <c r="U1689" i="1"/>
  <c r="W1689" i="1" s="1"/>
  <c r="P1588" i="1" l="1"/>
  <c r="X1588" i="1" s="1"/>
  <c r="B1588" i="1" s="1"/>
  <c r="C1589" i="1"/>
  <c r="Q1772" i="1"/>
  <c r="H1772" i="1"/>
  <c r="A1773" i="1"/>
  <c r="AA1772" i="1"/>
  <c r="Y1771" i="1"/>
  <c r="R1771" i="1"/>
  <c r="S1771" i="1" s="1"/>
  <c r="D1689" i="1"/>
  <c r="F1689" i="1" s="1"/>
  <c r="E1690" i="1"/>
  <c r="U1690" i="1"/>
  <c r="W1690" i="1" s="1"/>
  <c r="M1691" i="1"/>
  <c r="J1691" i="1"/>
  <c r="K1691" i="1" s="1"/>
  <c r="N1691" i="1"/>
  <c r="I1692" i="1"/>
  <c r="L1688" i="1"/>
  <c r="O1688" i="1" s="1"/>
  <c r="G1688" i="1"/>
  <c r="L1689" i="1" l="1"/>
  <c r="O1689" i="1" s="1"/>
  <c r="G1689" i="1"/>
  <c r="C1590" i="1"/>
  <c r="P1589" i="1"/>
  <c r="X1589" i="1" s="1"/>
  <c r="B1589" i="1" s="1"/>
  <c r="H1773" i="1"/>
  <c r="A1774" i="1"/>
  <c r="Q1773" i="1"/>
  <c r="Y1772" i="1"/>
  <c r="AA1773" i="1"/>
  <c r="R1772" i="1"/>
  <c r="S1772" i="1" s="1"/>
  <c r="U1691" i="1"/>
  <c r="W1691" i="1" s="1"/>
  <c r="E1691" i="1"/>
  <c r="D1690" i="1"/>
  <c r="F1690" i="1" s="1"/>
  <c r="N1692" i="1"/>
  <c r="J1692" i="1"/>
  <c r="K1692" i="1" s="1"/>
  <c r="M1692" i="1"/>
  <c r="I1693" i="1"/>
  <c r="C1591" i="1" l="1"/>
  <c r="P1590" i="1"/>
  <c r="X1590" i="1" s="1"/>
  <c r="B1590" i="1" s="1"/>
  <c r="AA1774" i="1"/>
  <c r="Y1773" i="1"/>
  <c r="R1773" i="1"/>
  <c r="S1773" i="1" s="1"/>
  <c r="A1775" i="1"/>
  <c r="Q1774" i="1"/>
  <c r="H1774" i="1"/>
  <c r="L1690" i="1"/>
  <c r="O1690" i="1" s="1"/>
  <c r="E1692" i="1"/>
  <c r="U1692" i="1"/>
  <c r="W1692" i="1" s="1"/>
  <c r="D1691" i="1"/>
  <c r="F1691" i="1" s="1"/>
  <c r="G1690" i="1"/>
  <c r="N1693" i="1"/>
  <c r="M1693" i="1"/>
  <c r="I1694" i="1"/>
  <c r="J1693" i="1"/>
  <c r="K1693" i="1" s="1"/>
  <c r="G1691" i="1" l="1"/>
  <c r="C1592" i="1"/>
  <c r="P1591" i="1"/>
  <c r="X1591" i="1" s="1"/>
  <c r="B1591" i="1" s="1"/>
  <c r="R1774" i="1"/>
  <c r="S1774" i="1" s="1"/>
  <c r="Y1774" i="1"/>
  <c r="AA1775" i="1"/>
  <c r="Q1775" i="1"/>
  <c r="H1775" i="1"/>
  <c r="A1776" i="1"/>
  <c r="L1691" i="1"/>
  <c r="O1691" i="1" s="1"/>
  <c r="U1693" i="1"/>
  <c r="W1693" i="1" s="1"/>
  <c r="E1693" i="1"/>
  <c r="N1694" i="1"/>
  <c r="M1694" i="1"/>
  <c r="J1694" i="1"/>
  <c r="K1694" i="1" s="1"/>
  <c r="I1695" i="1"/>
  <c r="D1692" i="1"/>
  <c r="F1692" i="1" s="1"/>
  <c r="P1592" i="1" l="1"/>
  <c r="X1592" i="1" s="1"/>
  <c r="B1592" i="1" s="1"/>
  <c r="C1593" i="1"/>
  <c r="H1776" i="1"/>
  <c r="A1777" i="1"/>
  <c r="Q1776" i="1"/>
  <c r="AA1776" i="1"/>
  <c r="R1775" i="1"/>
  <c r="S1775" i="1" s="1"/>
  <c r="Y1775" i="1"/>
  <c r="U1694" i="1"/>
  <c r="W1694" i="1" s="1"/>
  <c r="E1694" i="1"/>
  <c r="D1693" i="1"/>
  <c r="F1693" i="1" s="1"/>
  <c r="L1692" i="1"/>
  <c r="O1692" i="1" s="1"/>
  <c r="N1695" i="1"/>
  <c r="M1695" i="1"/>
  <c r="J1695" i="1"/>
  <c r="K1695" i="1" s="1"/>
  <c r="I1696" i="1"/>
  <c r="G1692" i="1"/>
  <c r="G1693" i="1" l="1"/>
  <c r="C1594" i="1"/>
  <c r="P1593" i="1"/>
  <c r="X1593" i="1" s="1"/>
  <c r="B1593" i="1" s="1"/>
  <c r="AA1777" i="1"/>
  <c r="R1776" i="1"/>
  <c r="S1776" i="1" s="1"/>
  <c r="Y1776" i="1"/>
  <c r="A1778" i="1"/>
  <c r="H1777" i="1"/>
  <c r="Q1777" i="1"/>
  <c r="L1693" i="1"/>
  <c r="O1693" i="1" s="1"/>
  <c r="M1696" i="1"/>
  <c r="N1696" i="1"/>
  <c r="J1696" i="1"/>
  <c r="K1696" i="1" s="1"/>
  <c r="I1697" i="1"/>
  <c r="D1694" i="1"/>
  <c r="F1694" i="1" s="1"/>
  <c r="E1695" i="1"/>
  <c r="U1695" i="1"/>
  <c r="W1695" i="1" s="1"/>
  <c r="P1594" i="1" l="1"/>
  <c r="X1594" i="1" s="1"/>
  <c r="B1594" i="1" s="1"/>
  <c r="C1595" i="1"/>
  <c r="AA1778" i="1"/>
  <c r="Y1777" i="1"/>
  <c r="R1777" i="1"/>
  <c r="S1777" i="1" s="1"/>
  <c r="H1778" i="1"/>
  <c r="A1779" i="1"/>
  <c r="Q1778" i="1"/>
  <c r="M1697" i="1"/>
  <c r="J1697" i="1"/>
  <c r="K1697" i="1" s="1"/>
  <c r="N1697" i="1"/>
  <c r="I1698" i="1"/>
  <c r="G1694" i="1"/>
  <c r="L1694" i="1"/>
  <c r="O1694" i="1" s="1"/>
  <c r="E1696" i="1"/>
  <c r="U1696" i="1"/>
  <c r="W1696" i="1" s="1"/>
  <c r="D1695" i="1"/>
  <c r="F1695" i="1" s="1"/>
  <c r="G1695" i="1" l="1"/>
  <c r="C1596" i="1"/>
  <c r="P1595" i="1"/>
  <c r="X1595" i="1" s="1"/>
  <c r="B1595" i="1" s="1"/>
  <c r="AA1779" i="1"/>
  <c r="R1778" i="1"/>
  <c r="S1778" i="1" s="1"/>
  <c r="Y1778" i="1"/>
  <c r="A1780" i="1"/>
  <c r="H1779" i="1"/>
  <c r="Q1779" i="1"/>
  <c r="U1697" i="1"/>
  <c r="W1697" i="1" s="1"/>
  <c r="E1697" i="1"/>
  <c r="D1696" i="1"/>
  <c r="F1696" i="1" s="1"/>
  <c r="J1698" i="1"/>
  <c r="K1698" i="1" s="1"/>
  <c r="M1698" i="1"/>
  <c r="N1698" i="1"/>
  <c r="I1699" i="1"/>
  <c r="L1695" i="1"/>
  <c r="O1695" i="1" s="1"/>
  <c r="L1696" i="1" l="1"/>
  <c r="O1696" i="1" s="1"/>
  <c r="C1597" i="1"/>
  <c r="P1596" i="1"/>
  <c r="X1596" i="1" s="1"/>
  <c r="B1596" i="1" s="1"/>
  <c r="AA1780" i="1"/>
  <c r="R1779" i="1"/>
  <c r="S1779" i="1" s="1"/>
  <c r="Y1779" i="1"/>
  <c r="H1780" i="1"/>
  <c r="Q1780" i="1"/>
  <c r="A1781" i="1"/>
  <c r="E1698" i="1"/>
  <c r="U1698" i="1"/>
  <c r="W1698" i="1" s="1"/>
  <c r="G1696" i="1"/>
  <c r="J1699" i="1"/>
  <c r="K1699" i="1" s="1"/>
  <c r="N1699" i="1"/>
  <c r="M1699" i="1"/>
  <c r="I1700" i="1"/>
  <c r="D1697" i="1"/>
  <c r="F1697" i="1" s="1"/>
  <c r="L1697" i="1" l="1"/>
  <c r="O1697" i="1" s="1"/>
  <c r="G1697" i="1"/>
  <c r="C1598" i="1"/>
  <c r="P1597" i="1"/>
  <c r="X1597" i="1" s="1"/>
  <c r="B1597" i="1" s="1"/>
  <c r="H1781" i="1"/>
  <c r="A1782" i="1"/>
  <c r="Q1781" i="1"/>
  <c r="Y1780" i="1"/>
  <c r="AA1781" i="1"/>
  <c r="R1780" i="1"/>
  <c r="S1780" i="1" s="1"/>
  <c r="M1700" i="1"/>
  <c r="I1701" i="1"/>
  <c r="N1700" i="1"/>
  <c r="J1700" i="1"/>
  <c r="K1700" i="1" s="1"/>
  <c r="E1699" i="1"/>
  <c r="U1699" i="1"/>
  <c r="W1699" i="1" s="1"/>
  <c r="D1698" i="1"/>
  <c r="F1698" i="1" s="1"/>
  <c r="L1698" i="1" l="1"/>
  <c r="O1698" i="1" s="1"/>
  <c r="G1698" i="1"/>
  <c r="C1599" i="1"/>
  <c r="P1598" i="1"/>
  <c r="X1598" i="1" s="1"/>
  <c r="B1598" i="1" s="1"/>
  <c r="A1783" i="1"/>
  <c r="Q1782" i="1"/>
  <c r="H1782" i="1"/>
  <c r="R1781" i="1"/>
  <c r="S1781" i="1" s="1"/>
  <c r="Y1781" i="1"/>
  <c r="AA1782" i="1"/>
  <c r="E1700" i="1"/>
  <c r="U1700" i="1"/>
  <c r="W1700" i="1" s="1"/>
  <c r="D1699" i="1"/>
  <c r="F1699" i="1" s="1"/>
  <c r="N1701" i="1"/>
  <c r="J1701" i="1"/>
  <c r="K1701" i="1" s="1"/>
  <c r="M1701" i="1"/>
  <c r="I1702" i="1"/>
  <c r="L1699" i="1" l="1"/>
  <c r="O1699" i="1" s="1"/>
  <c r="G1699" i="1"/>
  <c r="C1600" i="1"/>
  <c r="P1599" i="1"/>
  <c r="X1599" i="1" s="1"/>
  <c r="B1599" i="1" s="1"/>
  <c r="AA1783" i="1"/>
  <c r="R1782" i="1"/>
  <c r="S1782" i="1" s="1"/>
  <c r="Y1782" i="1"/>
  <c r="A1784" i="1"/>
  <c r="Q1783" i="1"/>
  <c r="H1783" i="1"/>
  <c r="E1701" i="1"/>
  <c r="U1701" i="1"/>
  <c r="W1701" i="1" s="1"/>
  <c r="N1702" i="1"/>
  <c r="M1702" i="1"/>
  <c r="J1702" i="1"/>
  <c r="K1702" i="1" s="1"/>
  <c r="I1703" i="1"/>
  <c r="D1700" i="1"/>
  <c r="F1700" i="1" s="1"/>
  <c r="G1700" i="1" l="1"/>
  <c r="C1601" i="1"/>
  <c r="P1600" i="1"/>
  <c r="X1600" i="1" s="1"/>
  <c r="B1600" i="1" s="1"/>
  <c r="AA1784" i="1"/>
  <c r="R1783" i="1"/>
  <c r="S1783" i="1" s="1"/>
  <c r="Y1783" i="1"/>
  <c r="Q1784" i="1"/>
  <c r="A1785" i="1"/>
  <c r="H1784" i="1"/>
  <c r="N1703" i="1"/>
  <c r="M1703" i="1"/>
  <c r="J1703" i="1"/>
  <c r="K1703" i="1" s="1"/>
  <c r="I1704" i="1"/>
  <c r="E1702" i="1"/>
  <c r="U1702" i="1"/>
  <c r="W1702" i="1" s="1"/>
  <c r="L1700" i="1"/>
  <c r="O1700" i="1" s="1"/>
  <c r="D1701" i="1"/>
  <c r="F1701" i="1" s="1"/>
  <c r="C1602" i="1" l="1"/>
  <c r="P1601" i="1"/>
  <c r="X1601" i="1" s="1"/>
  <c r="B1601" i="1" s="1"/>
  <c r="A1786" i="1"/>
  <c r="H1785" i="1"/>
  <c r="Q1785" i="1"/>
  <c r="R1784" i="1"/>
  <c r="S1784" i="1" s="1"/>
  <c r="Y1784" i="1"/>
  <c r="AA1785" i="1"/>
  <c r="D1702" i="1"/>
  <c r="F1702" i="1" s="1"/>
  <c r="N1704" i="1"/>
  <c r="M1704" i="1"/>
  <c r="J1704" i="1"/>
  <c r="K1704" i="1" s="1"/>
  <c r="I1705" i="1"/>
  <c r="G1701" i="1"/>
  <c r="E1703" i="1"/>
  <c r="U1703" i="1"/>
  <c r="W1703" i="1" s="1"/>
  <c r="L1701" i="1"/>
  <c r="O1701" i="1" s="1"/>
  <c r="L1702" i="1" l="1"/>
  <c r="O1702" i="1" s="1"/>
  <c r="C1603" i="1"/>
  <c r="P1602" i="1"/>
  <c r="X1602" i="1" s="1"/>
  <c r="B1602" i="1" s="1"/>
  <c r="R1785" i="1"/>
  <c r="S1785" i="1" s="1"/>
  <c r="Y1785" i="1"/>
  <c r="AA1786" i="1"/>
  <c r="A1787" i="1"/>
  <c r="H1786" i="1"/>
  <c r="Q1786" i="1"/>
  <c r="J1705" i="1"/>
  <c r="K1705" i="1" s="1"/>
  <c r="N1705" i="1"/>
  <c r="M1705" i="1"/>
  <c r="I1706" i="1"/>
  <c r="E1704" i="1"/>
  <c r="U1704" i="1"/>
  <c r="W1704" i="1" s="1"/>
  <c r="D1703" i="1"/>
  <c r="F1703" i="1" s="1"/>
  <c r="G1702" i="1"/>
  <c r="L1703" i="1" l="1"/>
  <c r="O1703" i="1" s="1"/>
  <c r="G1703" i="1"/>
  <c r="C1604" i="1"/>
  <c r="P1603" i="1"/>
  <c r="X1603" i="1" s="1"/>
  <c r="B1603" i="1" s="1"/>
  <c r="R1786" i="1"/>
  <c r="S1786" i="1" s="1"/>
  <c r="Y1786" i="1"/>
  <c r="AA1787" i="1"/>
  <c r="A1788" i="1"/>
  <c r="H1787" i="1"/>
  <c r="Q1787" i="1"/>
  <c r="M1706" i="1"/>
  <c r="I1707" i="1"/>
  <c r="J1706" i="1"/>
  <c r="K1706" i="1" s="1"/>
  <c r="N1706" i="1"/>
  <c r="D1704" i="1"/>
  <c r="F1704" i="1" s="1"/>
  <c r="E1705" i="1"/>
  <c r="U1705" i="1"/>
  <c r="W1705" i="1" s="1"/>
  <c r="G1704" i="1" l="1"/>
  <c r="L1704" i="1"/>
  <c r="O1704" i="1" s="1"/>
  <c r="C1605" i="1"/>
  <c r="P1604" i="1"/>
  <c r="X1604" i="1" s="1"/>
  <c r="B1604" i="1" s="1"/>
  <c r="AA1788" i="1"/>
  <c r="R1787" i="1"/>
  <c r="S1787" i="1" s="1"/>
  <c r="Y1787" i="1"/>
  <c r="H1788" i="1"/>
  <c r="A1789" i="1"/>
  <c r="Q1788" i="1"/>
  <c r="D1705" i="1"/>
  <c r="F1705" i="1" s="1"/>
  <c r="N1707" i="1"/>
  <c r="J1707" i="1"/>
  <c r="K1707" i="1" s="1"/>
  <c r="I1708" i="1"/>
  <c r="M1707" i="1"/>
  <c r="E1706" i="1"/>
  <c r="U1706" i="1"/>
  <c r="W1706" i="1" s="1"/>
  <c r="C1606" i="1" l="1"/>
  <c r="P1605" i="1"/>
  <c r="X1605" i="1" s="1"/>
  <c r="B1605" i="1" s="1"/>
  <c r="Y1788" i="1"/>
  <c r="R1788" i="1"/>
  <c r="S1788" i="1" s="1"/>
  <c r="AA1789" i="1"/>
  <c r="A1790" i="1"/>
  <c r="Q1789" i="1"/>
  <c r="H1789" i="1"/>
  <c r="L1705" i="1"/>
  <c r="O1705" i="1" s="1"/>
  <c r="G1705" i="1"/>
  <c r="D1706" i="1"/>
  <c r="F1706" i="1" s="1"/>
  <c r="I1709" i="1"/>
  <c r="N1708" i="1"/>
  <c r="M1708" i="1"/>
  <c r="J1708" i="1"/>
  <c r="K1708" i="1" s="1"/>
  <c r="E1707" i="1"/>
  <c r="U1707" i="1"/>
  <c r="W1707" i="1" s="1"/>
  <c r="G1706" i="1" l="1"/>
  <c r="C1607" i="1"/>
  <c r="P1606" i="1"/>
  <c r="X1606" i="1" s="1"/>
  <c r="B1606" i="1" s="1"/>
  <c r="Y1789" i="1"/>
  <c r="R1789" i="1"/>
  <c r="S1789" i="1" s="1"/>
  <c r="AA1790" i="1"/>
  <c r="L1706" i="1"/>
  <c r="O1706" i="1" s="1"/>
  <c r="H1790" i="1"/>
  <c r="Q1790" i="1"/>
  <c r="A1791" i="1"/>
  <c r="D1707" i="1"/>
  <c r="F1707" i="1" s="1"/>
  <c r="E1708" i="1"/>
  <c r="U1708" i="1"/>
  <c r="W1708" i="1" s="1"/>
  <c r="J1709" i="1"/>
  <c r="K1709" i="1" s="1"/>
  <c r="M1709" i="1"/>
  <c r="N1709" i="1"/>
  <c r="I1710" i="1"/>
  <c r="G1707" i="1" l="1"/>
  <c r="L1707" i="1"/>
  <c r="O1707" i="1" s="1"/>
  <c r="C1608" i="1"/>
  <c r="P1607" i="1"/>
  <c r="X1607" i="1" s="1"/>
  <c r="B1607" i="1" s="1"/>
  <c r="Q1791" i="1"/>
  <c r="H1791" i="1"/>
  <c r="A1792" i="1"/>
  <c r="AA1791" i="1"/>
  <c r="R1790" i="1"/>
  <c r="S1790" i="1" s="1"/>
  <c r="Y1790" i="1"/>
  <c r="D1708" i="1"/>
  <c r="F1708" i="1" s="1"/>
  <c r="E1709" i="1"/>
  <c r="U1709" i="1"/>
  <c r="W1709" i="1" s="1"/>
  <c r="N1710" i="1"/>
  <c r="M1710" i="1"/>
  <c r="J1710" i="1"/>
  <c r="K1710" i="1" s="1"/>
  <c r="I1711" i="1"/>
  <c r="L1708" i="1" l="1"/>
  <c r="O1708" i="1" s="1"/>
  <c r="G1708" i="1"/>
  <c r="C1609" i="1"/>
  <c r="P1608" i="1"/>
  <c r="X1608" i="1" s="1"/>
  <c r="B1608" i="1" s="1"/>
  <c r="Q1792" i="1"/>
  <c r="A1793" i="1"/>
  <c r="H1792" i="1"/>
  <c r="AA1792" i="1"/>
  <c r="Y1791" i="1"/>
  <c r="R1791" i="1"/>
  <c r="S1791" i="1" s="1"/>
  <c r="E1710" i="1"/>
  <c r="U1710" i="1"/>
  <c r="W1710" i="1" s="1"/>
  <c r="D1709" i="1"/>
  <c r="F1709" i="1" s="1"/>
  <c r="N1711" i="1"/>
  <c r="M1711" i="1"/>
  <c r="J1711" i="1"/>
  <c r="K1711" i="1" s="1"/>
  <c r="I1712" i="1"/>
  <c r="C1610" i="1" l="1"/>
  <c r="P1609" i="1"/>
  <c r="X1609" i="1" s="1"/>
  <c r="B1609" i="1" s="1"/>
  <c r="Q1793" i="1"/>
  <c r="H1793" i="1"/>
  <c r="A1794" i="1"/>
  <c r="AA1793" i="1"/>
  <c r="Y1792" i="1"/>
  <c r="R1792" i="1"/>
  <c r="S1792" i="1" s="1"/>
  <c r="G1709" i="1"/>
  <c r="L1709" i="1"/>
  <c r="O1709" i="1" s="1"/>
  <c r="M1712" i="1"/>
  <c r="N1712" i="1"/>
  <c r="J1712" i="1"/>
  <c r="K1712" i="1" s="1"/>
  <c r="I1713" i="1"/>
  <c r="E1711" i="1"/>
  <c r="U1711" i="1"/>
  <c r="W1711" i="1" s="1"/>
  <c r="D1710" i="1"/>
  <c r="F1710" i="1" s="1"/>
  <c r="C1611" i="1" l="1"/>
  <c r="P1610" i="1"/>
  <c r="X1610" i="1" s="1"/>
  <c r="B1610" i="1" s="1"/>
  <c r="A1795" i="1"/>
  <c r="Q1794" i="1"/>
  <c r="H1794" i="1"/>
  <c r="AA1794" i="1"/>
  <c r="R1793" i="1"/>
  <c r="E1712" i="1"/>
  <c r="U1712" i="1"/>
  <c r="W1712" i="1" s="1"/>
  <c r="M1713" i="1"/>
  <c r="N1713" i="1"/>
  <c r="J1713" i="1"/>
  <c r="K1713" i="1" s="1"/>
  <c r="I1714" i="1"/>
  <c r="G1710" i="1"/>
  <c r="D1711" i="1"/>
  <c r="F1711" i="1" s="1"/>
  <c r="L1710" i="1"/>
  <c r="O1710" i="1" s="1"/>
  <c r="P1611" i="1" l="1"/>
  <c r="L1711" i="1"/>
  <c r="O1711" i="1" s="1"/>
  <c r="R1794" i="1"/>
  <c r="S1794" i="1" s="1"/>
  <c r="Y1794" i="1"/>
  <c r="AA1795" i="1"/>
  <c r="G1711" i="1"/>
  <c r="A1796" i="1"/>
  <c r="Q1795" i="1"/>
  <c r="H1795" i="1"/>
  <c r="N1714" i="1"/>
  <c r="M1714" i="1"/>
  <c r="J1714" i="1"/>
  <c r="K1714" i="1" s="1"/>
  <c r="I1715" i="1"/>
  <c r="E1713" i="1"/>
  <c r="U1713" i="1"/>
  <c r="W1713" i="1" s="1"/>
  <c r="D1712" i="1"/>
  <c r="F1712" i="1" s="1"/>
  <c r="S1611" i="1" l="1"/>
  <c r="X1611" i="1"/>
  <c r="B1611" i="1" s="1"/>
  <c r="Q1796" i="1"/>
  <c r="H1796" i="1"/>
  <c r="A1797" i="1"/>
  <c r="AA1796" i="1"/>
  <c r="R1795" i="1"/>
  <c r="S1795" i="1" s="1"/>
  <c r="Y1795" i="1"/>
  <c r="G1712" i="1"/>
  <c r="D1713" i="1"/>
  <c r="F1713" i="1" s="1"/>
  <c r="N1715" i="1"/>
  <c r="J1715" i="1"/>
  <c r="K1715" i="1" s="1"/>
  <c r="M1715" i="1"/>
  <c r="I1716" i="1"/>
  <c r="E1714" i="1"/>
  <c r="U1714" i="1"/>
  <c r="W1714" i="1" s="1"/>
  <c r="L1712" i="1"/>
  <c r="O1712" i="1" s="1"/>
  <c r="L1713" i="1" l="1"/>
  <c r="O1713" i="1" s="1"/>
  <c r="G1713" i="1"/>
  <c r="Y1611" i="1"/>
  <c r="C1612" i="1"/>
  <c r="Q1797" i="1"/>
  <c r="H1797" i="1"/>
  <c r="A1798" i="1"/>
  <c r="Y1796" i="1"/>
  <c r="R1796" i="1"/>
  <c r="S1796" i="1" s="1"/>
  <c r="AA1797" i="1"/>
  <c r="M1716" i="1"/>
  <c r="J1716" i="1"/>
  <c r="K1716" i="1" s="1"/>
  <c r="N1716" i="1"/>
  <c r="I1717" i="1"/>
  <c r="E1715" i="1"/>
  <c r="U1715" i="1"/>
  <c r="W1715" i="1" s="1"/>
  <c r="D1714" i="1"/>
  <c r="F1714" i="1" s="1"/>
  <c r="L1714" i="1" l="1"/>
  <c r="O1714" i="1" s="1"/>
  <c r="C1613" i="1"/>
  <c r="P1612" i="1"/>
  <c r="X1612" i="1" s="1"/>
  <c r="B1612" i="1" s="1"/>
  <c r="A1799" i="1"/>
  <c r="Q1798" i="1"/>
  <c r="H1798" i="1"/>
  <c r="AA1798" i="1"/>
  <c r="R1797" i="1"/>
  <c r="S1797" i="1" s="1"/>
  <c r="Y1797" i="1"/>
  <c r="D1715" i="1"/>
  <c r="F1715" i="1" s="1"/>
  <c r="N1717" i="1"/>
  <c r="M1717" i="1"/>
  <c r="J1717" i="1"/>
  <c r="K1717" i="1" s="1"/>
  <c r="I1718" i="1"/>
  <c r="E1716" i="1"/>
  <c r="U1716" i="1"/>
  <c r="W1716" i="1" s="1"/>
  <c r="G1714" i="1"/>
  <c r="L1715" i="1" l="1"/>
  <c r="O1715" i="1" s="1"/>
  <c r="G1715" i="1"/>
  <c r="C1614" i="1"/>
  <c r="P1613" i="1"/>
  <c r="X1613" i="1" s="1"/>
  <c r="B1613" i="1" s="1"/>
  <c r="AA1799" i="1"/>
  <c r="R1798" i="1"/>
  <c r="S1798" i="1" s="1"/>
  <c r="Y1798" i="1"/>
  <c r="H1799" i="1"/>
  <c r="A1800" i="1"/>
  <c r="Q1799" i="1"/>
  <c r="N1718" i="1"/>
  <c r="I1719" i="1"/>
  <c r="M1718" i="1"/>
  <c r="J1718" i="1"/>
  <c r="K1718" i="1" s="1"/>
  <c r="U1717" i="1"/>
  <c r="W1717" i="1" s="1"/>
  <c r="E1717" i="1"/>
  <c r="D1716" i="1"/>
  <c r="F1716" i="1" s="1"/>
  <c r="C1615" i="1" l="1"/>
  <c r="P1614" i="1"/>
  <c r="X1614" i="1" s="1"/>
  <c r="B1614" i="1" s="1"/>
  <c r="L1716" i="1"/>
  <c r="O1716" i="1" s="1"/>
  <c r="R1799" i="1"/>
  <c r="S1799" i="1" s="1"/>
  <c r="Y1799" i="1"/>
  <c r="AA1800" i="1"/>
  <c r="A1801" i="1"/>
  <c r="H1800" i="1"/>
  <c r="Q1800" i="1"/>
  <c r="D1717" i="1"/>
  <c r="F1717" i="1" s="1"/>
  <c r="J1719" i="1"/>
  <c r="K1719" i="1" s="1"/>
  <c r="N1719" i="1"/>
  <c r="M1719" i="1"/>
  <c r="I1720" i="1"/>
  <c r="U1718" i="1"/>
  <c r="W1718" i="1" s="1"/>
  <c r="E1718" i="1"/>
  <c r="G1716" i="1"/>
  <c r="P1615" i="1" l="1"/>
  <c r="X1615" i="1" s="1"/>
  <c r="B1615" i="1" s="1"/>
  <c r="C1616" i="1"/>
  <c r="Y1800" i="1"/>
  <c r="AA1801" i="1"/>
  <c r="R1800" i="1"/>
  <c r="S1800" i="1" s="1"/>
  <c r="A1802" i="1"/>
  <c r="Q1801" i="1"/>
  <c r="H1801" i="1"/>
  <c r="G1717" i="1"/>
  <c r="N1720" i="1"/>
  <c r="M1720" i="1"/>
  <c r="J1720" i="1"/>
  <c r="K1720" i="1" s="1"/>
  <c r="I1721" i="1"/>
  <c r="U1719" i="1"/>
  <c r="W1719" i="1" s="1"/>
  <c r="E1719" i="1"/>
  <c r="D1718" i="1"/>
  <c r="F1718" i="1" s="1"/>
  <c r="L1717" i="1"/>
  <c r="O1717" i="1" s="1"/>
  <c r="P1616" i="1" l="1"/>
  <c r="X1616" i="1" s="1"/>
  <c r="B1616" i="1" s="1"/>
  <c r="C1617" i="1"/>
  <c r="AA1802" i="1"/>
  <c r="R1801" i="1"/>
  <c r="S1801" i="1" s="1"/>
  <c r="Y1801" i="1"/>
  <c r="A1803" i="1"/>
  <c r="Q1802" i="1"/>
  <c r="H1802" i="1"/>
  <c r="G1718" i="1"/>
  <c r="E1720" i="1"/>
  <c r="U1720" i="1"/>
  <c r="W1720" i="1" s="1"/>
  <c r="N1721" i="1"/>
  <c r="M1721" i="1"/>
  <c r="J1721" i="1"/>
  <c r="K1721" i="1" s="1"/>
  <c r="I1722" i="1"/>
  <c r="D1719" i="1"/>
  <c r="F1719" i="1" s="1"/>
  <c r="L1718" i="1"/>
  <c r="O1718" i="1" s="1"/>
  <c r="G1719" i="1" l="1"/>
  <c r="L1719" i="1"/>
  <c r="O1719" i="1" s="1"/>
  <c r="C1618" i="1"/>
  <c r="P1617" i="1"/>
  <c r="X1617" i="1" s="1"/>
  <c r="B1617" i="1" s="1"/>
  <c r="H1803" i="1"/>
  <c r="Q1803" i="1"/>
  <c r="A1804" i="1"/>
  <c r="AA1803" i="1"/>
  <c r="R1802" i="1"/>
  <c r="S1802" i="1" s="1"/>
  <c r="Y1802" i="1"/>
  <c r="J1722" i="1"/>
  <c r="K1722" i="1" s="1"/>
  <c r="N1722" i="1"/>
  <c r="M1722" i="1"/>
  <c r="I1723" i="1"/>
  <c r="D1720" i="1"/>
  <c r="F1720" i="1" s="1"/>
  <c r="U1721" i="1"/>
  <c r="W1721" i="1" s="1"/>
  <c r="E1721" i="1"/>
  <c r="G1720" i="1" l="1"/>
  <c r="L1720" i="1"/>
  <c r="O1720" i="1" s="1"/>
  <c r="C1619" i="1"/>
  <c r="P1618" i="1"/>
  <c r="X1618" i="1" s="1"/>
  <c r="B1618" i="1" s="1"/>
  <c r="Q1804" i="1"/>
  <c r="H1804" i="1"/>
  <c r="A1805" i="1"/>
  <c r="R1803" i="1"/>
  <c r="S1803" i="1" s="1"/>
  <c r="AA1804" i="1"/>
  <c r="Y1803" i="1"/>
  <c r="D1721" i="1"/>
  <c r="F1721" i="1" s="1"/>
  <c r="J1723" i="1"/>
  <c r="K1723" i="1" s="1"/>
  <c r="N1723" i="1"/>
  <c r="M1723" i="1"/>
  <c r="I1724" i="1"/>
  <c r="E1722" i="1"/>
  <c r="U1722" i="1"/>
  <c r="W1722" i="1" s="1"/>
  <c r="L1721" i="1" l="1"/>
  <c r="O1721" i="1" s="1"/>
  <c r="G1721" i="1"/>
  <c r="C1620" i="1"/>
  <c r="P1619" i="1"/>
  <c r="X1619" i="1" s="1"/>
  <c r="B1619" i="1" s="1"/>
  <c r="Q1805" i="1"/>
  <c r="H1805" i="1"/>
  <c r="A1806" i="1"/>
  <c r="Y1804" i="1"/>
  <c r="R1804" i="1"/>
  <c r="S1804" i="1" s="1"/>
  <c r="AA1805" i="1"/>
  <c r="D1722" i="1"/>
  <c r="F1722" i="1" s="1"/>
  <c r="E1723" i="1"/>
  <c r="U1723" i="1"/>
  <c r="W1723" i="1" s="1"/>
  <c r="N1724" i="1"/>
  <c r="M1724" i="1"/>
  <c r="J1724" i="1"/>
  <c r="K1724" i="1" s="1"/>
  <c r="I1725" i="1"/>
  <c r="L1722" i="1" l="1"/>
  <c r="O1722" i="1" s="1"/>
  <c r="G1722" i="1"/>
  <c r="C1621" i="1"/>
  <c r="P1620" i="1"/>
  <c r="X1620" i="1" s="1"/>
  <c r="B1620" i="1" s="1"/>
  <c r="H1806" i="1"/>
  <c r="A1807" i="1"/>
  <c r="Q1806" i="1"/>
  <c r="Y1805" i="1"/>
  <c r="AA1806" i="1"/>
  <c r="R1805" i="1"/>
  <c r="S1805" i="1" s="1"/>
  <c r="E1724" i="1"/>
  <c r="U1724" i="1"/>
  <c r="W1724" i="1" s="1"/>
  <c r="D1723" i="1"/>
  <c r="F1723" i="1" s="1"/>
  <c r="I1726" i="1"/>
  <c r="N1725" i="1"/>
  <c r="M1725" i="1"/>
  <c r="J1725" i="1"/>
  <c r="K1725" i="1" s="1"/>
  <c r="C1622" i="1" l="1"/>
  <c r="P1621" i="1"/>
  <c r="X1621" i="1" s="1"/>
  <c r="B1621" i="1" s="1"/>
  <c r="H1807" i="1"/>
  <c r="A1808" i="1"/>
  <c r="Q1807" i="1"/>
  <c r="AA1807" i="1"/>
  <c r="Y1806" i="1"/>
  <c r="R1806" i="1"/>
  <c r="S1806" i="1" s="1"/>
  <c r="M1726" i="1"/>
  <c r="J1726" i="1"/>
  <c r="K1726" i="1" s="1"/>
  <c r="I1727" i="1"/>
  <c r="N1726" i="1"/>
  <c r="L1723" i="1"/>
  <c r="O1723" i="1" s="1"/>
  <c r="G1723" i="1"/>
  <c r="E1725" i="1"/>
  <c r="U1725" i="1"/>
  <c r="W1725" i="1" s="1"/>
  <c r="D1724" i="1"/>
  <c r="F1724" i="1" s="1"/>
  <c r="G1724" i="1" l="1"/>
  <c r="L1724" i="1"/>
  <c r="O1724" i="1" s="1"/>
  <c r="C1623" i="1"/>
  <c r="P1622" i="1"/>
  <c r="X1622" i="1" s="1"/>
  <c r="B1622" i="1" s="1"/>
  <c r="H1808" i="1"/>
  <c r="A1809" i="1"/>
  <c r="Q1808" i="1"/>
  <c r="Y1807" i="1"/>
  <c r="AA1808" i="1"/>
  <c r="R1807" i="1"/>
  <c r="S1807" i="1" s="1"/>
  <c r="D1725" i="1"/>
  <c r="F1725" i="1" s="1"/>
  <c r="E1726" i="1"/>
  <c r="U1726" i="1"/>
  <c r="W1726" i="1" s="1"/>
  <c r="N1727" i="1"/>
  <c r="M1727" i="1"/>
  <c r="J1727" i="1"/>
  <c r="K1727" i="1" s="1"/>
  <c r="I1728" i="1"/>
  <c r="L1725" i="1" l="1"/>
  <c r="O1725" i="1" s="1"/>
  <c r="C1624" i="1"/>
  <c r="P1623" i="1"/>
  <c r="X1623" i="1" s="1"/>
  <c r="B1623" i="1" s="1"/>
  <c r="G1725" i="1"/>
  <c r="R1808" i="1"/>
  <c r="S1808" i="1" s="1"/>
  <c r="AA1809" i="1"/>
  <c r="Y1808" i="1"/>
  <c r="Q1809" i="1"/>
  <c r="H1809" i="1"/>
  <c r="A1810" i="1"/>
  <c r="E1727" i="1"/>
  <c r="U1727" i="1"/>
  <c r="W1727" i="1" s="1"/>
  <c r="D1726" i="1"/>
  <c r="F1726" i="1" s="1"/>
  <c r="M1728" i="1"/>
  <c r="J1728" i="1"/>
  <c r="K1728" i="1" s="1"/>
  <c r="N1728" i="1"/>
  <c r="I1729" i="1"/>
  <c r="C1625" i="1" l="1"/>
  <c r="P1624" i="1"/>
  <c r="X1624" i="1" s="1"/>
  <c r="B1624" i="1" s="1"/>
  <c r="A1811" i="1"/>
  <c r="Q1810" i="1"/>
  <c r="H1810" i="1"/>
  <c r="R1809" i="1"/>
  <c r="S1809" i="1" s="1"/>
  <c r="AA1810" i="1"/>
  <c r="Y1809" i="1"/>
  <c r="G1726" i="1"/>
  <c r="L1726" i="1"/>
  <c r="O1726" i="1" s="1"/>
  <c r="M1729" i="1"/>
  <c r="J1729" i="1"/>
  <c r="K1729" i="1" s="1"/>
  <c r="I1730" i="1"/>
  <c r="N1729" i="1"/>
  <c r="D1727" i="1"/>
  <c r="F1727" i="1" s="1"/>
  <c r="E1728" i="1"/>
  <c r="U1728" i="1"/>
  <c r="W1728" i="1" s="1"/>
  <c r="G1727" i="1" l="1"/>
  <c r="C1626" i="1"/>
  <c r="P1625" i="1"/>
  <c r="X1625" i="1" s="1"/>
  <c r="B1625" i="1" s="1"/>
  <c r="AA1811" i="1"/>
  <c r="R1810" i="1"/>
  <c r="S1810" i="1" s="1"/>
  <c r="Y1810" i="1"/>
  <c r="H1811" i="1"/>
  <c r="A1812" i="1"/>
  <c r="Q1811" i="1"/>
  <c r="E1729" i="1"/>
  <c r="U1729" i="1"/>
  <c r="W1729" i="1" s="1"/>
  <c r="N1730" i="1"/>
  <c r="M1730" i="1"/>
  <c r="J1730" i="1"/>
  <c r="K1730" i="1" s="1"/>
  <c r="I1731" i="1"/>
  <c r="D1728" i="1"/>
  <c r="F1728" i="1" s="1"/>
  <c r="L1727" i="1"/>
  <c r="O1727" i="1" s="1"/>
  <c r="G1728" i="1" l="1"/>
  <c r="C1627" i="1"/>
  <c r="P1626" i="1"/>
  <c r="X1626" i="1" s="1"/>
  <c r="B1626" i="1" s="1"/>
  <c r="R1811" i="1"/>
  <c r="S1811" i="1" s="1"/>
  <c r="AA1812" i="1"/>
  <c r="Y1811" i="1"/>
  <c r="Q1812" i="1"/>
  <c r="H1812" i="1"/>
  <c r="A1813" i="1"/>
  <c r="L1728" i="1"/>
  <c r="O1728" i="1" s="1"/>
  <c r="E1730" i="1"/>
  <c r="U1730" i="1"/>
  <c r="W1730" i="1" s="1"/>
  <c r="J1731" i="1"/>
  <c r="K1731" i="1" s="1"/>
  <c r="M1731" i="1"/>
  <c r="N1731" i="1"/>
  <c r="I1732" i="1"/>
  <c r="D1729" i="1"/>
  <c r="F1729" i="1" s="1"/>
  <c r="L1729" i="1" l="1"/>
  <c r="O1729" i="1" s="1"/>
  <c r="C1628" i="1"/>
  <c r="P1627" i="1"/>
  <c r="X1627" i="1" s="1"/>
  <c r="B1627" i="1" s="1"/>
  <c r="AA1813" i="1"/>
  <c r="R1812" i="1"/>
  <c r="S1812" i="1" s="1"/>
  <c r="Y1812" i="1"/>
  <c r="A1814" i="1"/>
  <c r="Q1813" i="1"/>
  <c r="H1813" i="1"/>
  <c r="G1729" i="1"/>
  <c r="E1731" i="1"/>
  <c r="U1731" i="1"/>
  <c r="W1731" i="1" s="1"/>
  <c r="M1732" i="1"/>
  <c r="J1732" i="1"/>
  <c r="K1732" i="1" s="1"/>
  <c r="I1733" i="1"/>
  <c r="N1732" i="1"/>
  <c r="D1730" i="1"/>
  <c r="F1730" i="1" s="1"/>
  <c r="C1629" i="1" l="1"/>
  <c r="P1628" i="1"/>
  <c r="X1628" i="1" s="1"/>
  <c r="B1628" i="1" s="1"/>
  <c r="Y1813" i="1"/>
  <c r="AA1814" i="1"/>
  <c r="R1813" i="1"/>
  <c r="S1813" i="1" s="1"/>
  <c r="Q1814" i="1"/>
  <c r="H1814" i="1"/>
  <c r="A1815" i="1"/>
  <c r="L1730" i="1"/>
  <c r="O1730" i="1" s="1"/>
  <c r="G1730" i="1"/>
  <c r="E1732" i="1"/>
  <c r="U1732" i="1"/>
  <c r="W1732" i="1" s="1"/>
  <c r="N1733" i="1"/>
  <c r="M1733" i="1"/>
  <c r="J1733" i="1"/>
  <c r="K1733" i="1" s="1"/>
  <c r="I1734" i="1"/>
  <c r="D1731" i="1"/>
  <c r="F1731" i="1" s="1"/>
  <c r="G1731" i="1" l="1"/>
  <c r="C1630" i="1"/>
  <c r="P1629" i="1"/>
  <c r="X1629" i="1" s="1"/>
  <c r="B1629" i="1" s="1"/>
  <c r="A1816" i="1"/>
  <c r="Q1815" i="1"/>
  <c r="H1815" i="1"/>
  <c r="R1814" i="1"/>
  <c r="S1814" i="1" s="1"/>
  <c r="AA1815" i="1"/>
  <c r="Y1814" i="1"/>
  <c r="M1734" i="1"/>
  <c r="N1734" i="1"/>
  <c r="J1734" i="1"/>
  <c r="K1734" i="1" s="1"/>
  <c r="I1735" i="1"/>
  <c r="E1733" i="1"/>
  <c r="U1733" i="1"/>
  <c r="W1733" i="1" s="1"/>
  <c r="L1731" i="1"/>
  <c r="O1731" i="1" s="1"/>
  <c r="D1732" i="1"/>
  <c r="F1732" i="1" s="1"/>
  <c r="C1631" i="1" l="1"/>
  <c r="P1630" i="1"/>
  <c r="X1630" i="1" s="1"/>
  <c r="B1630" i="1" s="1"/>
  <c r="AA1816" i="1"/>
  <c r="R1815" i="1"/>
  <c r="S1815" i="1" s="1"/>
  <c r="Y1815" i="1"/>
  <c r="Q1816" i="1"/>
  <c r="A1817" i="1"/>
  <c r="H1816" i="1"/>
  <c r="D1733" i="1"/>
  <c r="F1733" i="1" s="1"/>
  <c r="M1735" i="1"/>
  <c r="J1735" i="1"/>
  <c r="K1735" i="1" s="1"/>
  <c r="N1735" i="1"/>
  <c r="I1736" i="1"/>
  <c r="U1734" i="1"/>
  <c r="W1734" i="1" s="1"/>
  <c r="E1734" i="1"/>
  <c r="L1732" i="1"/>
  <c r="O1732" i="1" s="1"/>
  <c r="G1732" i="1"/>
  <c r="G1733" i="1" l="1"/>
  <c r="C1632" i="1"/>
  <c r="P1631" i="1"/>
  <c r="X1631" i="1" s="1"/>
  <c r="B1631" i="1" s="1"/>
  <c r="Q1817" i="1"/>
  <c r="A1818" i="1"/>
  <c r="H1817" i="1"/>
  <c r="Y1816" i="1"/>
  <c r="AA1817" i="1"/>
  <c r="R1816" i="1"/>
  <c r="S1816" i="1" s="1"/>
  <c r="J1736" i="1"/>
  <c r="K1736" i="1" s="1"/>
  <c r="N1736" i="1"/>
  <c r="M1736" i="1"/>
  <c r="I1737" i="1"/>
  <c r="E1735" i="1"/>
  <c r="U1735" i="1"/>
  <c r="W1735" i="1" s="1"/>
  <c r="D1734" i="1"/>
  <c r="F1734" i="1" s="1"/>
  <c r="L1733" i="1"/>
  <c r="O1733" i="1" s="1"/>
  <c r="C1633" i="1" l="1"/>
  <c r="P1632" i="1"/>
  <c r="X1632" i="1" s="1"/>
  <c r="B1632" i="1" s="1"/>
  <c r="H1818" i="1"/>
  <c r="A1819" i="1"/>
  <c r="Q1818" i="1"/>
  <c r="R1817" i="1"/>
  <c r="S1817" i="1" s="1"/>
  <c r="Y1817" i="1"/>
  <c r="AA1818" i="1"/>
  <c r="J1737" i="1"/>
  <c r="K1737" i="1" s="1"/>
  <c r="M1737" i="1"/>
  <c r="N1737" i="1"/>
  <c r="I1738" i="1"/>
  <c r="D1735" i="1"/>
  <c r="F1735" i="1" s="1"/>
  <c r="G1734" i="1"/>
  <c r="L1734" i="1"/>
  <c r="O1734" i="1" s="1"/>
  <c r="U1736" i="1"/>
  <c r="W1736" i="1" s="1"/>
  <c r="E1736" i="1"/>
  <c r="C1634" i="1" l="1"/>
  <c r="P1633" i="1"/>
  <c r="X1633" i="1" s="1"/>
  <c r="B1633" i="1" s="1"/>
  <c r="L1735" i="1"/>
  <c r="O1735" i="1" s="1"/>
  <c r="H1819" i="1"/>
  <c r="Q1819" i="1"/>
  <c r="A1820" i="1"/>
  <c r="R1818" i="1"/>
  <c r="S1818" i="1" s="1"/>
  <c r="Y1818" i="1"/>
  <c r="AA1819" i="1"/>
  <c r="S1735" i="1"/>
  <c r="Y1735" i="1" s="1"/>
  <c r="G1735" i="1"/>
  <c r="D1736" i="1"/>
  <c r="F1736" i="1" s="1"/>
  <c r="J1738" i="1"/>
  <c r="K1738" i="1" s="1"/>
  <c r="M1738" i="1"/>
  <c r="I1739" i="1"/>
  <c r="N1738" i="1"/>
  <c r="E1737" i="1"/>
  <c r="U1737" i="1"/>
  <c r="W1737" i="1" s="1"/>
  <c r="L1736" i="1" l="1"/>
  <c r="O1736" i="1" s="1"/>
  <c r="G1736" i="1"/>
  <c r="C1635" i="1"/>
  <c r="P1634" i="1"/>
  <c r="X1634" i="1" s="1"/>
  <c r="B1634" i="1" s="1"/>
  <c r="AA1820" i="1"/>
  <c r="Y1819" i="1"/>
  <c r="R1819" i="1"/>
  <c r="S1819" i="1" s="1"/>
  <c r="H1820" i="1"/>
  <c r="A1821" i="1"/>
  <c r="Q1820" i="1"/>
  <c r="E1738" i="1"/>
  <c r="U1738" i="1"/>
  <c r="W1738" i="1" s="1"/>
  <c r="D1737" i="1"/>
  <c r="F1737" i="1" s="1"/>
  <c r="J1739" i="1"/>
  <c r="K1739" i="1" s="1"/>
  <c r="M1739" i="1"/>
  <c r="N1739" i="1"/>
  <c r="I1740" i="1"/>
  <c r="G1737" i="1" l="1"/>
  <c r="P1635" i="1"/>
  <c r="X1635" i="1" s="1"/>
  <c r="B1635" i="1" s="1"/>
  <c r="C1636" i="1"/>
  <c r="Q1821" i="1"/>
  <c r="H1821" i="1"/>
  <c r="A1822" i="1"/>
  <c r="Y1820" i="1"/>
  <c r="R1820" i="1"/>
  <c r="S1820" i="1" s="1"/>
  <c r="AA1821" i="1"/>
  <c r="E1739" i="1"/>
  <c r="U1739" i="1"/>
  <c r="W1739" i="1" s="1"/>
  <c r="L1737" i="1"/>
  <c r="O1737" i="1" s="1"/>
  <c r="M1740" i="1"/>
  <c r="J1740" i="1"/>
  <c r="K1740" i="1" s="1"/>
  <c r="N1740" i="1"/>
  <c r="I1741" i="1"/>
  <c r="D1738" i="1"/>
  <c r="F1738" i="1" s="1"/>
  <c r="C1637" i="1" l="1"/>
  <c r="P1636" i="1"/>
  <c r="X1636" i="1" s="1"/>
  <c r="B1636" i="1" s="1"/>
  <c r="H1822" i="1"/>
  <c r="A1823" i="1"/>
  <c r="Q1822" i="1"/>
  <c r="R1821" i="1"/>
  <c r="S1821" i="1" s="1"/>
  <c r="Y1821" i="1"/>
  <c r="AA1822" i="1"/>
  <c r="N1741" i="1"/>
  <c r="J1741" i="1"/>
  <c r="K1741" i="1" s="1"/>
  <c r="M1741" i="1"/>
  <c r="I1742" i="1"/>
  <c r="U1740" i="1"/>
  <c r="W1740" i="1" s="1"/>
  <c r="E1740" i="1"/>
  <c r="G1738" i="1"/>
  <c r="L1738" i="1"/>
  <c r="O1738" i="1" s="1"/>
  <c r="D1739" i="1"/>
  <c r="F1739" i="1" s="1"/>
  <c r="L1739" i="1" l="1"/>
  <c r="O1739" i="1" s="1"/>
  <c r="C1638" i="1"/>
  <c r="P1637" i="1"/>
  <c r="X1637" i="1" s="1"/>
  <c r="B1637" i="1" s="1"/>
  <c r="AA1823" i="1"/>
  <c r="Y1822" i="1"/>
  <c r="R1822" i="1"/>
  <c r="S1822" i="1" s="1"/>
  <c r="G1739" i="1"/>
  <c r="A1824" i="1"/>
  <c r="Q1823" i="1"/>
  <c r="H1823" i="1"/>
  <c r="D1740" i="1"/>
  <c r="F1740" i="1" s="1"/>
  <c r="U1741" i="1"/>
  <c r="W1741" i="1" s="1"/>
  <c r="E1741" i="1"/>
  <c r="M1742" i="1"/>
  <c r="N1742" i="1"/>
  <c r="I1743" i="1"/>
  <c r="J1742" i="1"/>
  <c r="K1742" i="1" s="1"/>
  <c r="G1740" i="1" l="1"/>
  <c r="L1740" i="1"/>
  <c r="O1740" i="1" s="1"/>
  <c r="C1639" i="1"/>
  <c r="P1638" i="1"/>
  <c r="X1638" i="1" s="1"/>
  <c r="B1638" i="1" s="1"/>
  <c r="AA1824" i="1"/>
  <c r="R1823" i="1"/>
  <c r="S1823" i="1" s="1"/>
  <c r="Y1823" i="1"/>
  <c r="A1825" i="1"/>
  <c r="Q1824" i="1"/>
  <c r="H1824" i="1"/>
  <c r="N1743" i="1"/>
  <c r="M1743" i="1"/>
  <c r="J1743" i="1"/>
  <c r="K1743" i="1" s="1"/>
  <c r="I1744" i="1"/>
  <c r="D1741" i="1"/>
  <c r="F1741" i="1" s="1"/>
  <c r="U1742" i="1"/>
  <c r="W1742" i="1" s="1"/>
  <c r="E1742" i="1"/>
  <c r="C1640" i="1" l="1"/>
  <c r="P1639" i="1"/>
  <c r="X1639" i="1" s="1"/>
  <c r="B1639" i="1" s="1"/>
  <c r="Y1824" i="1"/>
  <c r="R1824" i="1"/>
  <c r="S1824" i="1" s="1"/>
  <c r="AA1825" i="1"/>
  <c r="H1825" i="1"/>
  <c r="A1826" i="1"/>
  <c r="Q1825" i="1"/>
  <c r="L1741" i="1"/>
  <c r="O1741" i="1" s="1"/>
  <c r="G1741" i="1"/>
  <c r="E1743" i="1"/>
  <c r="U1743" i="1"/>
  <c r="W1743" i="1" s="1"/>
  <c r="M1744" i="1"/>
  <c r="J1744" i="1"/>
  <c r="K1744" i="1" s="1"/>
  <c r="N1744" i="1"/>
  <c r="I1745" i="1"/>
  <c r="D1742" i="1"/>
  <c r="F1742" i="1" s="1"/>
  <c r="L1742" i="1" l="1"/>
  <c r="O1742" i="1" s="1"/>
  <c r="G1742" i="1"/>
  <c r="C1641" i="1"/>
  <c r="P1640" i="1"/>
  <c r="X1640" i="1" s="1"/>
  <c r="B1640" i="1" s="1"/>
  <c r="AA1826" i="1"/>
  <c r="R1825" i="1"/>
  <c r="A1827" i="1"/>
  <c r="H1826" i="1"/>
  <c r="Q1826" i="1"/>
  <c r="N1745" i="1"/>
  <c r="M1745" i="1"/>
  <c r="J1745" i="1"/>
  <c r="K1745" i="1" s="1"/>
  <c r="I1746" i="1"/>
  <c r="U1744" i="1"/>
  <c r="W1744" i="1" s="1"/>
  <c r="E1744" i="1"/>
  <c r="D1743" i="1"/>
  <c r="F1743" i="1" s="1"/>
  <c r="G1743" i="1" l="1"/>
  <c r="C1642" i="1"/>
  <c r="P1641" i="1"/>
  <c r="X1641" i="1" s="1"/>
  <c r="B1641" i="1" s="1"/>
  <c r="AA1827" i="1"/>
  <c r="R1826" i="1"/>
  <c r="S1826" i="1" s="1"/>
  <c r="Y1826" i="1"/>
  <c r="H1827" i="1"/>
  <c r="Q1827" i="1"/>
  <c r="A1828" i="1"/>
  <c r="J1746" i="1"/>
  <c r="K1746" i="1" s="1"/>
  <c r="N1746" i="1"/>
  <c r="M1746" i="1"/>
  <c r="I1747" i="1"/>
  <c r="D1744" i="1"/>
  <c r="F1744" i="1" s="1"/>
  <c r="E1745" i="1"/>
  <c r="U1745" i="1"/>
  <c r="W1745" i="1" s="1"/>
  <c r="L1743" i="1"/>
  <c r="O1743" i="1" s="1"/>
  <c r="C1643" i="1" l="1"/>
  <c r="P1642" i="1"/>
  <c r="X1642" i="1" s="1"/>
  <c r="B1642" i="1" s="1"/>
  <c r="R1827" i="1"/>
  <c r="S1827" i="1" s="1"/>
  <c r="Y1827" i="1"/>
  <c r="AA1828" i="1"/>
  <c r="A1829" i="1"/>
  <c r="Q1828" i="1"/>
  <c r="H1828" i="1"/>
  <c r="D1745" i="1"/>
  <c r="F1745" i="1" s="1"/>
  <c r="L1744" i="1"/>
  <c r="O1744" i="1" s="1"/>
  <c r="G1744" i="1"/>
  <c r="J1747" i="1"/>
  <c r="K1747" i="1" s="1"/>
  <c r="N1747" i="1"/>
  <c r="M1747" i="1"/>
  <c r="I1748" i="1"/>
  <c r="E1746" i="1"/>
  <c r="U1746" i="1"/>
  <c r="W1746" i="1" s="1"/>
  <c r="L1745" i="1" l="1"/>
  <c r="O1745" i="1" s="1"/>
  <c r="G1745" i="1"/>
  <c r="P1643" i="1"/>
  <c r="R1828" i="1"/>
  <c r="S1828" i="1" s="1"/>
  <c r="AA1829" i="1"/>
  <c r="Y1828" i="1"/>
  <c r="H1829" i="1"/>
  <c r="A1830" i="1"/>
  <c r="Q1829" i="1"/>
  <c r="U1747" i="1"/>
  <c r="W1747" i="1" s="1"/>
  <c r="E1747" i="1"/>
  <c r="D1746" i="1"/>
  <c r="F1746" i="1" s="1"/>
  <c r="I1749" i="1"/>
  <c r="N1748" i="1"/>
  <c r="M1748" i="1"/>
  <c r="J1748" i="1"/>
  <c r="K1748" i="1" s="1"/>
  <c r="G1746" i="1" l="1"/>
  <c r="L1746" i="1"/>
  <c r="O1746" i="1" s="1"/>
  <c r="X1643" i="1"/>
  <c r="B1643" i="1" s="1"/>
  <c r="S1643" i="1"/>
  <c r="AA1830" i="1"/>
  <c r="R1829" i="1"/>
  <c r="S1829" i="1" s="1"/>
  <c r="Y1829" i="1"/>
  <c r="H1830" i="1"/>
  <c r="A1831" i="1"/>
  <c r="Q1830" i="1"/>
  <c r="J1749" i="1"/>
  <c r="K1749" i="1" s="1"/>
  <c r="M1749" i="1"/>
  <c r="N1749" i="1"/>
  <c r="I1750" i="1"/>
  <c r="D1747" i="1"/>
  <c r="F1747" i="1" s="1"/>
  <c r="E1748" i="1"/>
  <c r="U1748" i="1"/>
  <c r="W1748" i="1" s="1"/>
  <c r="G1747" i="1" l="1"/>
  <c r="Y1643" i="1"/>
  <c r="C1644" i="1"/>
  <c r="R1830" i="1"/>
  <c r="S1830" i="1" s="1"/>
  <c r="Y1830" i="1"/>
  <c r="AA1831" i="1"/>
  <c r="A1832" i="1"/>
  <c r="H1831" i="1"/>
  <c r="Q1831" i="1"/>
  <c r="N1750" i="1"/>
  <c r="M1750" i="1"/>
  <c r="J1750" i="1"/>
  <c r="K1750" i="1" s="1"/>
  <c r="I1751" i="1"/>
  <c r="D1748" i="1"/>
  <c r="F1748" i="1" s="1"/>
  <c r="L1747" i="1"/>
  <c r="O1747" i="1" s="1"/>
  <c r="U1749" i="1"/>
  <c r="W1749" i="1" s="1"/>
  <c r="E1749" i="1"/>
  <c r="L1748" i="1" l="1"/>
  <c r="O1748" i="1" s="1"/>
  <c r="P1644" i="1"/>
  <c r="X1644" i="1" s="1"/>
  <c r="B1644" i="1" s="1"/>
  <c r="C1645" i="1"/>
  <c r="G1748" i="1"/>
  <c r="AA1832" i="1"/>
  <c r="R1831" i="1"/>
  <c r="S1831" i="1" s="1"/>
  <c r="Y1831" i="1"/>
  <c r="Q1832" i="1"/>
  <c r="A1833" i="1"/>
  <c r="H1832" i="1"/>
  <c r="N1751" i="1"/>
  <c r="M1751" i="1"/>
  <c r="J1751" i="1"/>
  <c r="K1751" i="1" s="1"/>
  <c r="I1752" i="1"/>
  <c r="D1749" i="1"/>
  <c r="F1749" i="1" s="1"/>
  <c r="E1750" i="1"/>
  <c r="U1750" i="1"/>
  <c r="W1750" i="1" s="1"/>
  <c r="L1749" i="1" l="1"/>
  <c r="O1749" i="1" s="1"/>
  <c r="P1645" i="1"/>
  <c r="X1645" i="1" s="1"/>
  <c r="B1645" i="1" s="1"/>
  <c r="C1646" i="1"/>
  <c r="G1749" i="1"/>
  <c r="A1834" i="1"/>
  <c r="H1833" i="1"/>
  <c r="Q1833" i="1"/>
  <c r="AA1833" i="1"/>
  <c r="Y1832" i="1"/>
  <c r="R1832" i="1"/>
  <c r="S1832" i="1" s="1"/>
  <c r="E1751" i="1"/>
  <c r="U1751" i="1"/>
  <c r="W1751" i="1" s="1"/>
  <c r="D1750" i="1"/>
  <c r="F1750" i="1" s="1"/>
  <c r="M1752" i="1"/>
  <c r="J1752" i="1"/>
  <c r="K1752" i="1" s="1"/>
  <c r="N1752" i="1"/>
  <c r="I1753" i="1"/>
  <c r="C1647" i="1" l="1"/>
  <c r="P1646" i="1"/>
  <c r="X1646" i="1" s="1"/>
  <c r="B1646" i="1" s="1"/>
  <c r="Y1833" i="1"/>
  <c r="AA1834" i="1"/>
  <c r="R1833" i="1"/>
  <c r="S1833" i="1" s="1"/>
  <c r="Q1834" i="1"/>
  <c r="A1835" i="1"/>
  <c r="H1834" i="1"/>
  <c r="J1753" i="1"/>
  <c r="K1753" i="1" s="1"/>
  <c r="N1753" i="1"/>
  <c r="M1753" i="1"/>
  <c r="I1754" i="1"/>
  <c r="D1751" i="1"/>
  <c r="F1751" i="1" s="1"/>
  <c r="U1752" i="1"/>
  <c r="W1752" i="1" s="1"/>
  <c r="E1752" i="1"/>
  <c r="G1750" i="1"/>
  <c r="L1750" i="1"/>
  <c r="O1750" i="1" s="1"/>
  <c r="C1648" i="1" l="1"/>
  <c r="P1647" i="1"/>
  <c r="X1647" i="1" s="1"/>
  <c r="B1647" i="1" s="1"/>
  <c r="A1836" i="1"/>
  <c r="Q1835" i="1"/>
  <c r="H1835" i="1"/>
  <c r="AA1835" i="1"/>
  <c r="R1834" i="1"/>
  <c r="S1834" i="1" s="1"/>
  <c r="Y1834" i="1"/>
  <c r="G1751" i="1"/>
  <c r="J1754" i="1"/>
  <c r="K1754" i="1" s="1"/>
  <c r="N1754" i="1"/>
  <c r="M1754" i="1"/>
  <c r="I1755" i="1"/>
  <c r="D1752" i="1"/>
  <c r="F1752" i="1" s="1"/>
  <c r="L1751" i="1"/>
  <c r="O1751" i="1" s="1"/>
  <c r="E1753" i="1"/>
  <c r="U1753" i="1"/>
  <c r="W1753" i="1" s="1"/>
  <c r="P1648" i="1" l="1"/>
  <c r="X1648" i="1" s="1"/>
  <c r="B1648" i="1" s="1"/>
  <c r="C1649" i="1"/>
  <c r="R1835" i="1"/>
  <c r="S1835" i="1" s="1"/>
  <c r="Y1835" i="1"/>
  <c r="AA1836" i="1"/>
  <c r="H1836" i="1"/>
  <c r="Q1836" i="1"/>
  <c r="A1837" i="1"/>
  <c r="J1755" i="1"/>
  <c r="K1755" i="1" s="1"/>
  <c r="N1755" i="1"/>
  <c r="M1755" i="1"/>
  <c r="I1756" i="1"/>
  <c r="L1752" i="1"/>
  <c r="O1752" i="1" s="1"/>
  <c r="G1752" i="1"/>
  <c r="D1753" i="1"/>
  <c r="F1753" i="1" s="1"/>
  <c r="E1754" i="1"/>
  <c r="U1754" i="1"/>
  <c r="W1754" i="1" s="1"/>
  <c r="L1753" i="1" l="1"/>
  <c r="O1753" i="1" s="1"/>
  <c r="G1753" i="1"/>
  <c r="C1650" i="1"/>
  <c r="P1649" i="1"/>
  <c r="X1649" i="1" s="1"/>
  <c r="B1649" i="1" s="1"/>
  <c r="A1838" i="1"/>
  <c r="Q1837" i="1"/>
  <c r="H1837" i="1"/>
  <c r="R1836" i="1"/>
  <c r="S1836" i="1" s="1"/>
  <c r="AA1837" i="1"/>
  <c r="Y1836" i="1"/>
  <c r="M1756" i="1"/>
  <c r="N1756" i="1"/>
  <c r="J1756" i="1"/>
  <c r="K1756" i="1" s="1"/>
  <c r="I1757" i="1"/>
  <c r="D1754" i="1"/>
  <c r="F1754" i="1" s="1"/>
  <c r="E1755" i="1"/>
  <c r="U1755" i="1"/>
  <c r="W1755" i="1" s="1"/>
  <c r="L1754" i="1" l="1"/>
  <c r="O1754" i="1" s="1"/>
  <c r="C1651" i="1"/>
  <c r="P1650" i="1"/>
  <c r="X1650" i="1" s="1"/>
  <c r="B1650" i="1" s="1"/>
  <c r="R1837" i="1"/>
  <c r="S1837" i="1" s="1"/>
  <c r="Y1837" i="1"/>
  <c r="AA1838" i="1"/>
  <c r="A1839" i="1"/>
  <c r="H1838" i="1"/>
  <c r="Q1838" i="1"/>
  <c r="E1756" i="1"/>
  <c r="U1756" i="1"/>
  <c r="W1756" i="1" s="1"/>
  <c r="M1757" i="1"/>
  <c r="J1757" i="1"/>
  <c r="K1757" i="1" s="1"/>
  <c r="N1757" i="1"/>
  <c r="I1758" i="1"/>
  <c r="D1755" i="1"/>
  <c r="F1755" i="1" s="1"/>
  <c r="G1754" i="1"/>
  <c r="L1755" i="1" l="1"/>
  <c r="O1755" i="1" s="1"/>
  <c r="C1652" i="1"/>
  <c r="P1651" i="1"/>
  <c r="X1651" i="1" s="1"/>
  <c r="B1651" i="1" s="1"/>
  <c r="AO21" i="1"/>
  <c r="AO59" i="1" s="1"/>
  <c r="AO20" i="1"/>
  <c r="A1840" i="1"/>
  <c r="H1839" i="1"/>
  <c r="AO23" i="1"/>
  <c r="Q1839" i="1"/>
  <c r="Y1838" i="1"/>
  <c r="AA1839" i="1"/>
  <c r="R1838" i="1"/>
  <c r="S1838" i="1" s="1"/>
  <c r="I1759" i="1"/>
  <c r="M1758" i="1"/>
  <c r="N1758" i="1"/>
  <c r="J1758" i="1"/>
  <c r="K1758" i="1" s="1"/>
  <c r="U1757" i="1"/>
  <c r="W1757" i="1" s="1"/>
  <c r="E1757" i="1"/>
  <c r="G1755" i="1"/>
  <c r="D1756" i="1"/>
  <c r="F1756" i="1" s="1"/>
  <c r="AO26" i="1" l="1"/>
  <c r="C1653" i="1"/>
  <c r="P1652" i="1"/>
  <c r="X1652" i="1" s="1"/>
  <c r="B1652" i="1" s="1"/>
  <c r="R1839" i="1"/>
  <c r="S1839" i="1" s="1"/>
  <c r="Y1839" i="1"/>
  <c r="AA1840" i="1"/>
  <c r="A1841" i="1"/>
  <c r="H1840" i="1"/>
  <c r="Q1840" i="1"/>
  <c r="AO25" i="1"/>
  <c r="D1757" i="1"/>
  <c r="F1757" i="1" s="1"/>
  <c r="G1756" i="1"/>
  <c r="E1758" i="1"/>
  <c r="U1758" i="1"/>
  <c r="W1758" i="1" s="1"/>
  <c r="L1756" i="1"/>
  <c r="O1756" i="1" s="1"/>
  <c r="I1760" i="1"/>
  <c r="M1759" i="1"/>
  <c r="J1759" i="1"/>
  <c r="K1759" i="1" s="1"/>
  <c r="N1759" i="1"/>
  <c r="G1757" i="1" l="1"/>
  <c r="L1757" i="1"/>
  <c r="O1757" i="1" s="1"/>
  <c r="AO35" i="1"/>
  <c r="AO33" i="1"/>
  <c r="AO41" i="1"/>
  <c r="C1654" i="1"/>
  <c r="P1653" i="1"/>
  <c r="X1653" i="1" s="1"/>
  <c r="B1653" i="1" s="1"/>
  <c r="AA1841" i="1"/>
  <c r="R1840" i="1"/>
  <c r="S1840" i="1" s="1"/>
  <c r="Y1840" i="1"/>
  <c r="Q1841" i="1"/>
  <c r="A1842" i="1"/>
  <c r="H1841" i="1"/>
  <c r="J1760" i="1"/>
  <c r="K1760" i="1" s="1"/>
  <c r="N1760" i="1"/>
  <c r="M1760" i="1"/>
  <c r="I1761" i="1"/>
  <c r="E1759" i="1"/>
  <c r="U1759" i="1"/>
  <c r="W1759" i="1" s="1"/>
  <c r="D1758" i="1"/>
  <c r="F1758" i="1" s="1"/>
  <c r="C1655" i="1" l="1"/>
  <c r="P1654" i="1"/>
  <c r="X1654" i="1" s="1"/>
  <c r="B1654" i="1" s="1"/>
  <c r="AO42" i="1"/>
  <c r="AO43" i="1" s="1"/>
  <c r="AA1842" i="1"/>
  <c r="R1841" i="1"/>
  <c r="S1841" i="1" s="1"/>
  <c r="Y1841" i="1"/>
  <c r="A1843" i="1"/>
  <c r="Q1842" i="1"/>
  <c r="H1842" i="1"/>
  <c r="D1759" i="1"/>
  <c r="F1759" i="1" s="1"/>
  <c r="J1761" i="1"/>
  <c r="K1761" i="1" s="1"/>
  <c r="N1761" i="1"/>
  <c r="M1761" i="1"/>
  <c r="I1762" i="1"/>
  <c r="G1758" i="1"/>
  <c r="L1758" i="1"/>
  <c r="O1758" i="1" s="1"/>
  <c r="E1760" i="1"/>
  <c r="U1760" i="1"/>
  <c r="W1760" i="1" s="1"/>
  <c r="L1759" i="1" l="1"/>
  <c r="O1759" i="1" s="1"/>
  <c r="G1759" i="1"/>
  <c r="C1656" i="1"/>
  <c r="P1655" i="1"/>
  <c r="X1655" i="1" s="1"/>
  <c r="B1655" i="1" s="1"/>
  <c r="AA1843" i="1"/>
  <c r="Y1842" i="1"/>
  <c r="R1842" i="1"/>
  <c r="S1842" i="1" s="1"/>
  <c r="A1844" i="1"/>
  <c r="Q1843" i="1"/>
  <c r="H1843" i="1"/>
  <c r="M1762" i="1"/>
  <c r="J1762" i="1"/>
  <c r="K1762" i="1" s="1"/>
  <c r="N1762" i="1"/>
  <c r="I1763" i="1"/>
  <c r="D1760" i="1"/>
  <c r="F1760" i="1" s="1"/>
  <c r="E1761" i="1"/>
  <c r="U1761" i="1"/>
  <c r="W1761" i="1" s="1"/>
  <c r="G1760" i="1" l="1"/>
  <c r="C1657" i="1"/>
  <c r="P1656" i="1"/>
  <c r="X1656" i="1" s="1"/>
  <c r="B1656" i="1" s="1"/>
  <c r="L1760" i="1"/>
  <c r="O1760" i="1" s="1"/>
  <c r="R1843" i="1"/>
  <c r="S1843" i="1" s="1"/>
  <c r="Y1843" i="1"/>
  <c r="AA1844" i="1"/>
  <c r="Q1844" i="1"/>
  <c r="A1845" i="1"/>
  <c r="H1844" i="1"/>
  <c r="D1761" i="1"/>
  <c r="F1761" i="1" s="1"/>
  <c r="J1763" i="1"/>
  <c r="K1763" i="1" s="1"/>
  <c r="N1763" i="1"/>
  <c r="M1763" i="1"/>
  <c r="I1764" i="1"/>
  <c r="E1762" i="1"/>
  <c r="U1762" i="1"/>
  <c r="W1762" i="1" s="1"/>
  <c r="G1761" i="1" l="1"/>
  <c r="L1761" i="1"/>
  <c r="O1761" i="1" s="1"/>
  <c r="C1658" i="1"/>
  <c r="P1657" i="1"/>
  <c r="X1657" i="1" s="1"/>
  <c r="B1657" i="1" s="1"/>
  <c r="Q1845" i="1"/>
  <c r="H1845" i="1"/>
  <c r="A1846" i="1"/>
  <c r="Y1844" i="1"/>
  <c r="AA1845" i="1"/>
  <c r="R1844" i="1"/>
  <c r="S1844" i="1" s="1"/>
  <c r="D1762" i="1"/>
  <c r="F1762" i="1" s="1"/>
  <c r="I1765" i="1"/>
  <c r="N1764" i="1"/>
  <c r="M1764" i="1"/>
  <c r="J1764" i="1"/>
  <c r="K1764" i="1" s="1"/>
  <c r="E1763" i="1"/>
  <c r="U1763" i="1"/>
  <c r="W1763" i="1" s="1"/>
  <c r="L1762" i="1" l="1"/>
  <c r="O1762" i="1" s="1"/>
  <c r="G1762" i="1"/>
  <c r="C1659" i="1"/>
  <c r="P1658" i="1"/>
  <c r="X1658" i="1" s="1"/>
  <c r="B1658" i="1" s="1"/>
  <c r="A1847" i="1"/>
  <c r="Q1846" i="1"/>
  <c r="H1846" i="1"/>
  <c r="Y1845" i="1"/>
  <c r="AA1846" i="1"/>
  <c r="R1845" i="1"/>
  <c r="S1845" i="1" s="1"/>
  <c r="E1764" i="1"/>
  <c r="U1764" i="1"/>
  <c r="W1764" i="1" s="1"/>
  <c r="D1763" i="1"/>
  <c r="F1763" i="1" s="1"/>
  <c r="M1765" i="1"/>
  <c r="J1765" i="1"/>
  <c r="K1765" i="1" s="1"/>
  <c r="N1765" i="1"/>
  <c r="I1766" i="1"/>
  <c r="G1763" i="1" l="1"/>
  <c r="L1763" i="1"/>
  <c r="O1763" i="1" s="1"/>
  <c r="C1660" i="1"/>
  <c r="P1659" i="1"/>
  <c r="X1659" i="1" s="1"/>
  <c r="B1659" i="1" s="1"/>
  <c r="AA1847" i="1"/>
  <c r="Y1846" i="1"/>
  <c r="R1846" i="1"/>
  <c r="S1846" i="1" s="1"/>
  <c r="A1848" i="1"/>
  <c r="Q1847" i="1"/>
  <c r="H1847" i="1"/>
  <c r="E1765" i="1"/>
  <c r="U1765" i="1"/>
  <c r="W1765" i="1" s="1"/>
  <c r="J1766" i="1"/>
  <c r="K1766" i="1" s="1"/>
  <c r="N1766" i="1"/>
  <c r="M1766" i="1"/>
  <c r="I1767" i="1"/>
  <c r="D1764" i="1"/>
  <c r="F1764" i="1" s="1"/>
  <c r="C1661" i="1" l="1"/>
  <c r="P1660" i="1"/>
  <c r="X1660" i="1" s="1"/>
  <c r="B1660" i="1" s="1"/>
  <c r="R1847" i="1"/>
  <c r="S1847" i="1" s="1"/>
  <c r="Y1847" i="1"/>
  <c r="AA1848" i="1"/>
  <c r="H1848" i="1"/>
  <c r="A1849" i="1"/>
  <c r="Q1848" i="1"/>
  <c r="G1764" i="1"/>
  <c r="N1767" i="1"/>
  <c r="M1767" i="1"/>
  <c r="J1767" i="1"/>
  <c r="K1767" i="1" s="1"/>
  <c r="I1768" i="1"/>
  <c r="E1766" i="1"/>
  <c r="U1766" i="1"/>
  <c r="W1766" i="1" s="1"/>
  <c r="L1764" i="1"/>
  <c r="O1764" i="1" s="1"/>
  <c r="D1765" i="1"/>
  <c r="F1765" i="1" s="1"/>
  <c r="L1765" i="1" l="1"/>
  <c r="O1765" i="1" s="1"/>
  <c r="G1765" i="1"/>
  <c r="C1662" i="1"/>
  <c r="P1661" i="1"/>
  <c r="X1661" i="1" s="1"/>
  <c r="B1661" i="1" s="1"/>
  <c r="A1850" i="1"/>
  <c r="Q1849" i="1"/>
  <c r="H1849" i="1"/>
  <c r="Y1848" i="1"/>
  <c r="R1848" i="1"/>
  <c r="S1848" i="1" s="1"/>
  <c r="AA1849" i="1"/>
  <c r="D1766" i="1"/>
  <c r="F1766" i="1" s="1"/>
  <c r="M1768" i="1"/>
  <c r="J1768" i="1"/>
  <c r="K1768" i="1" s="1"/>
  <c r="N1768" i="1"/>
  <c r="I1769" i="1"/>
  <c r="E1767" i="1"/>
  <c r="U1767" i="1"/>
  <c r="W1767" i="1" s="1"/>
  <c r="P1662" i="1" l="1"/>
  <c r="X1662" i="1" s="1"/>
  <c r="B1662" i="1" s="1"/>
  <c r="C1663" i="1"/>
  <c r="AA1850" i="1"/>
  <c r="R1849" i="1"/>
  <c r="S1849" i="1" s="1"/>
  <c r="Y1849" i="1"/>
  <c r="H1850" i="1"/>
  <c r="A1851" i="1"/>
  <c r="Q1850" i="1"/>
  <c r="U1768" i="1"/>
  <c r="W1768" i="1" s="1"/>
  <c r="E1768" i="1"/>
  <c r="D1767" i="1"/>
  <c r="F1767" i="1" s="1"/>
  <c r="L1766" i="1"/>
  <c r="O1766" i="1" s="1"/>
  <c r="N1769" i="1"/>
  <c r="M1769" i="1"/>
  <c r="J1769" i="1"/>
  <c r="K1769" i="1" s="1"/>
  <c r="I1770" i="1"/>
  <c r="G1766" i="1"/>
  <c r="L1767" i="1" l="1"/>
  <c r="O1767" i="1" s="1"/>
  <c r="G1767" i="1"/>
  <c r="C1664" i="1"/>
  <c r="P1663" i="1"/>
  <c r="X1663" i="1" s="1"/>
  <c r="B1663" i="1" s="1"/>
  <c r="AA1851" i="1"/>
  <c r="Y1850" i="1"/>
  <c r="R1850" i="1"/>
  <c r="S1850" i="1" s="1"/>
  <c r="A1852" i="1"/>
  <c r="Q1851" i="1"/>
  <c r="H1851" i="1"/>
  <c r="U1769" i="1"/>
  <c r="W1769" i="1" s="1"/>
  <c r="E1769" i="1"/>
  <c r="J1770" i="1"/>
  <c r="K1770" i="1" s="1"/>
  <c r="N1770" i="1"/>
  <c r="M1770" i="1"/>
  <c r="I1771" i="1"/>
  <c r="D1768" i="1"/>
  <c r="F1768" i="1" s="1"/>
  <c r="L1768" i="1" l="1"/>
  <c r="O1768" i="1" s="1"/>
  <c r="P1664" i="1"/>
  <c r="X1664" i="1" s="1"/>
  <c r="B1664" i="1" s="1"/>
  <c r="C1665" i="1"/>
  <c r="AA1852" i="1"/>
  <c r="Y1851" i="1"/>
  <c r="R1851" i="1"/>
  <c r="S1851" i="1" s="1"/>
  <c r="Q1852" i="1"/>
  <c r="A1853" i="1"/>
  <c r="H1852" i="1"/>
  <c r="G1768" i="1"/>
  <c r="J1771" i="1"/>
  <c r="K1771" i="1" s="1"/>
  <c r="N1771" i="1"/>
  <c r="M1771" i="1"/>
  <c r="I1772" i="1"/>
  <c r="D1769" i="1"/>
  <c r="F1769" i="1" s="1"/>
  <c r="U1770" i="1"/>
  <c r="W1770" i="1" s="1"/>
  <c r="E1770" i="1"/>
  <c r="L1769" i="1" l="1"/>
  <c r="O1769" i="1" s="1"/>
  <c r="C1666" i="1"/>
  <c r="P1665" i="1"/>
  <c r="X1665" i="1" s="1"/>
  <c r="B1665" i="1" s="1"/>
  <c r="G1769" i="1"/>
  <c r="H1853" i="1"/>
  <c r="Q1853" i="1"/>
  <c r="R1853" i="1" s="1"/>
  <c r="Y1852" i="1"/>
  <c r="AA1853" i="1"/>
  <c r="R1852" i="1"/>
  <c r="S1852" i="1" s="1"/>
  <c r="D1770" i="1"/>
  <c r="F1770" i="1" s="1"/>
  <c r="I1773" i="1"/>
  <c r="N1772" i="1"/>
  <c r="M1772" i="1"/>
  <c r="J1772" i="1"/>
  <c r="K1772" i="1" s="1"/>
  <c r="E1771" i="1"/>
  <c r="U1771" i="1"/>
  <c r="W1771" i="1" s="1"/>
  <c r="L1770" i="1" l="1"/>
  <c r="O1770" i="1" s="1"/>
  <c r="C1667" i="1"/>
  <c r="P1666" i="1"/>
  <c r="X1666" i="1" s="1"/>
  <c r="B1666" i="1" s="1"/>
  <c r="G1770" i="1"/>
  <c r="D1771" i="1"/>
  <c r="F1771" i="1" s="1"/>
  <c r="M1773" i="1"/>
  <c r="N1773" i="1"/>
  <c r="J1773" i="1"/>
  <c r="K1773" i="1" s="1"/>
  <c r="I1774" i="1"/>
  <c r="U1772" i="1"/>
  <c r="W1772" i="1" s="1"/>
  <c r="E1772" i="1"/>
  <c r="L1771" i="1" l="1"/>
  <c r="O1771" i="1" s="1"/>
  <c r="G1771" i="1"/>
  <c r="C1668" i="1"/>
  <c r="P1667" i="1"/>
  <c r="X1667" i="1" s="1"/>
  <c r="B1667" i="1" s="1"/>
  <c r="N1774" i="1"/>
  <c r="M1774" i="1"/>
  <c r="J1774" i="1"/>
  <c r="K1774" i="1" s="1"/>
  <c r="I1775" i="1"/>
  <c r="U1773" i="1"/>
  <c r="W1773" i="1" s="1"/>
  <c r="E1773" i="1"/>
  <c r="D1772" i="1"/>
  <c r="F1772" i="1" s="1"/>
  <c r="L1772" i="1" l="1"/>
  <c r="O1772" i="1" s="1"/>
  <c r="P1668" i="1"/>
  <c r="X1668" i="1" s="1"/>
  <c r="B1668" i="1" s="1"/>
  <c r="C1669" i="1"/>
  <c r="U1774" i="1"/>
  <c r="W1774" i="1" s="1"/>
  <c r="E1774" i="1"/>
  <c r="D1773" i="1"/>
  <c r="F1773" i="1" s="1"/>
  <c r="N1775" i="1"/>
  <c r="J1775" i="1"/>
  <c r="K1775" i="1" s="1"/>
  <c r="M1775" i="1"/>
  <c r="I1776" i="1"/>
  <c r="G1772" i="1"/>
  <c r="L1773" i="1" l="1"/>
  <c r="O1773" i="1" s="1"/>
  <c r="G1773" i="1"/>
  <c r="C1670" i="1"/>
  <c r="P1669" i="1"/>
  <c r="X1669" i="1" s="1"/>
  <c r="B1669" i="1" s="1"/>
  <c r="M1776" i="1"/>
  <c r="J1776" i="1"/>
  <c r="K1776" i="1" s="1"/>
  <c r="N1776" i="1"/>
  <c r="I1777" i="1"/>
  <c r="U1775" i="1"/>
  <c r="W1775" i="1" s="1"/>
  <c r="E1775" i="1"/>
  <c r="D1774" i="1"/>
  <c r="F1774" i="1" s="1"/>
  <c r="P1670" i="1" l="1"/>
  <c r="X1670" i="1" s="1"/>
  <c r="B1670" i="1" s="1"/>
  <c r="C1671" i="1"/>
  <c r="L1774" i="1"/>
  <c r="O1774" i="1" s="1"/>
  <c r="D1775" i="1"/>
  <c r="F1775" i="1" s="1"/>
  <c r="J1777" i="1"/>
  <c r="K1777" i="1" s="1"/>
  <c r="M1777" i="1"/>
  <c r="N1777" i="1"/>
  <c r="I1778" i="1"/>
  <c r="E1776" i="1"/>
  <c r="U1776" i="1"/>
  <c r="W1776" i="1" s="1"/>
  <c r="G1774" i="1"/>
  <c r="G1775" i="1" l="1"/>
  <c r="P1671" i="1"/>
  <c r="X1671" i="1" s="1"/>
  <c r="B1671" i="1" s="1"/>
  <c r="C1672" i="1"/>
  <c r="L1775" i="1"/>
  <c r="O1775" i="1" s="1"/>
  <c r="E1777" i="1"/>
  <c r="U1777" i="1"/>
  <c r="W1777" i="1" s="1"/>
  <c r="D1776" i="1"/>
  <c r="F1776" i="1" s="1"/>
  <c r="J1778" i="1"/>
  <c r="K1778" i="1" s="1"/>
  <c r="I1779" i="1"/>
  <c r="N1778" i="1"/>
  <c r="M1778" i="1"/>
  <c r="L1776" i="1" l="1"/>
  <c r="O1776" i="1" s="1"/>
  <c r="P1672" i="1"/>
  <c r="G1776" i="1"/>
  <c r="J1779" i="1"/>
  <c r="K1779" i="1" s="1"/>
  <c r="N1779" i="1"/>
  <c r="M1779" i="1"/>
  <c r="I1780" i="1"/>
  <c r="E1778" i="1"/>
  <c r="U1778" i="1"/>
  <c r="W1778" i="1" s="1"/>
  <c r="D1777" i="1"/>
  <c r="F1777" i="1" s="1"/>
  <c r="L1777" i="1" l="1"/>
  <c r="O1777" i="1" s="1"/>
  <c r="X1672" i="1"/>
  <c r="B1672" i="1" s="1"/>
  <c r="S1672" i="1"/>
  <c r="G1777" i="1"/>
  <c r="D1778" i="1"/>
  <c r="F1778" i="1" s="1"/>
  <c r="N1780" i="1"/>
  <c r="M1780" i="1"/>
  <c r="J1780" i="1"/>
  <c r="K1780" i="1" s="1"/>
  <c r="I1781" i="1"/>
  <c r="E1779" i="1"/>
  <c r="U1779" i="1"/>
  <c r="W1779" i="1" s="1"/>
  <c r="G1778" i="1" l="1"/>
  <c r="Y1672" i="1"/>
  <c r="C1673" i="1"/>
  <c r="L1778" i="1"/>
  <c r="O1778" i="1" s="1"/>
  <c r="M1781" i="1"/>
  <c r="N1781" i="1"/>
  <c r="J1781" i="1"/>
  <c r="K1781" i="1" s="1"/>
  <c r="I1782" i="1"/>
  <c r="E1780" i="1"/>
  <c r="U1780" i="1"/>
  <c r="W1780" i="1" s="1"/>
  <c r="D1779" i="1"/>
  <c r="F1779" i="1" s="1"/>
  <c r="G1779" i="1" l="1"/>
  <c r="C1674" i="1"/>
  <c r="P1673" i="1"/>
  <c r="X1673" i="1" s="1"/>
  <c r="B1673" i="1" s="1"/>
  <c r="E1781" i="1"/>
  <c r="U1781" i="1"/>
  <c r="W1781" i="1" s="1"/>
  <c r="D1780" i="1"/>
  <c r="F1780" i="1" s="1"/>
  <c r="J1782" i="1"/>
  <c r="K1782" i="1" s="1"/>
  <c r="N1782" i="1"/>
  <c r="M1782" i="1"/>
  <c r="I1783" i="1"/>
  <c r="L1779" i="1"/>
  <c r="O1779" i="1" s="1"/>
  <c r="G1780" i="1" l="1"/>
  <c r="L1780" i="1"/>
  <c r="O1780" i="1" s="1"/>
  <c r="P1674" i="1"/>
  <c r="X1674" i="1" s="1"/>
  <c r="B1674" i="1" s="1"/>
  <c r="C1675" i="1"/>
  <c r="E1782" i="1"/>
  <c r="U1782" i="1"/>
  <c r="W1782" i="1" s="1"/>
  <c r="M1783" i="1"/>
  <c r="J1783" i="1"/>
  <c r="K1783" i="1" s="1"/>
  <c r="N1783" i="1"/>
  <c r="I1784" i="1"/>
  <c r="D1781" i="1"/>
  <c r="F1781" i="1" s="1"/>
  <c r="G1781" i="1" l="1"/>
  <c r="P1675" i="1"/>
  <c r="X1675" i="1" s="1"/>
  <c r="B1675" i="1" s="1"/>
  <c r="C1676" i="1"/>
  <c r="E1783" i="1"/>
  <c r="U1783" i="1"/>
  <c r="W1783" i="1" s="1"/>
  <c r="M1784" i="1"/>
  <c r="J1784" i="1"/>
  <c r="K1784" i="1" s="1"/>
  <c r="N1784" i="1"/>
  <c r="I1785" i="1"/>
  <c r="D1782" i="1"/>
  <c r="F1782" i="1" s="1"/>
  <c r="L1781" i="1"/>
  <c r="O1781" i="1" s="1"/>
  <c r="L1782" i="1" l="1"/>
  <c r="O1782" i="1" s="1"/>
  <c r="P1676" i="1"/>
  <c r="X1676" i="1" s="1"/>
  <c r="B1676" i="1" s="1"/>
  <c r="C1677" i="1"/>
  <c r="E1784" i="1"/>
  <c r="U1784" i="1"/>
  <c r="W1784" i="1" s="1"/>
  <c r="N1785" i="1"/>
  <c r="M1785" i="1"/>
  <c r="J1785" i="1"/>
  <c r="K1785" i="1" s="1"/>
  <c r="I1786" i="1"/>
  <c r="G1782" i="1"/>
  <c r="D1783" i="1"/>
  <c r="F1783" i="1" s="1"/>
  <c r="P1677" i="1" l="1"/>
  <c r="X1677" i="1" s="1"/>
  <c r="B1677" i="1" s="1"/>
  <c r="C1678" i="1"/>
  <c r="J1786" i="1"/>
  <c r="K1786" i="1" s="1"/>
  <c r="N1786" i="1"/>
  <c r="M1786" i="1"/>
  <c r="I1787" i="1"/>
  <c r="E1785" i="1"/>
  <c r="U1785" i="1"/>
  <c r="W1785" i="1" s="1"/>
  <c r="G1783" i="1"/>
  <c r="L1783" i="1"/>
  <c r="O1783" i="1" s="1"/>
  <c r="D1784" i="1"/>
  <c r="F1784" i="1" s="1"/>
  <c r="C1679" i="1" l="1"/>
  <c r="P1678" i="1"/>
  <c r="X1678" i="1" s="1"/>
  <c r="B1678" i="1" s="1"/>
  <c r="D1785" i="1"/>
  <c r="F1785" i="1" s="1"/>
  <c r="J1787" i="1"/>
  <c r="K1787" i="1" s="1"/>
  <c r="N1787" i="1"/>
  <c r="M1787" i="1"/>
  <c r="I1788" i="1"/>
  <c r="L1784" i="1"/>
  <c r="O1784" i="1" s="1"/>
  <c r="G1784" i="1"/>
  <c r="E1786" i="1"/>
  <c r="U1786" i="1"/>
  <c r="W1786" i="1" s="1"/>
  <c r="P1679" i="1" l="1"/>
  <c r="X1679" i="1" s="1"/>
  <c r="B1679" i="1" s="1"/>
  <c r="C1680" i="1"/>
  <c r="D1786" i="1"/>
  <c r="F1786" i="1" s="1"/>
  <c r="M1788" i="1"/>
  <c r="J1788" i="1"/>
  <c r="K1788" i="1" s="1"/>
  <c r="N1788" i="1"/>
  <c r="I1789" i="1"/>
  <c r="E1787" i="1"/>
  <c r="U1787" i="1"/>
  <c r="W1787" i="1" s="1"/>
  <c r="L1785" i="1"/>
  <c r="O1785" i="1" s="1"/>
  <c r="G1785" i="1"/>
  <c r="C1681" i="1" l="1"/>
  <c r="P1680" i="1"/>
  <c r="X1680" i="1" s="1"/>
  <c r="B1680" i="1" s="1"/>
  <c r="N1789" i="1"/>
  <c r="J1789" i="1"/>
  <c r="K1789" i="1" s="1"/>
  <c r="M1789" i="1"/>
  <c r="I1790" i="1"/>
  <c r="D1787" i="1"/>
  <c r="F1787" i="1" s="1"/>
  <c r="E1788" i="1"/>
  <c r="U1788" i="1"/>
  <c r="W1788" i="1" s="1"/>
  <c r="G1786" i="1"/>
  <c r="L1786" i="1"/>
  <c r="O1786" i="1" s="1"/>
  <c r="C1682" i="1" l="1"/>
  <c r="P1681" i="1"/>
  <c r="X1681" i="1" s="1"/>
  <c r="B1681" i="1" s="1"/>
  <c r="G1787" i="1"/>
  <c r="L1787" i="1"/>
  <c r="O1787" i="1" s="1"/>
  <c r="N1790" i="1"/>
  <c r="M1790" i="1"/>
  <c r="J1790" i="1"/>
  <c r="K1790" i="1" s="1"/>
  <c r="I1791" i="1"/>
  <c r="E1789" i="1"/>
  <c r="U1789" i="1"/>
  <c r="W1789" i="1" s="1"/>
  <c r="D1788" i="1"/>
  <c r="F1788" i="1" s="1"/>
  <c r="L1788" i="1" l="1"/>
  <c r="O1788" i="1" s="1"/>
  <c r="C1683" i="1"/>
  <c r="P1682" i="1"/>
  <c r="X1682" i="1" s="1"/>
  <c r="B1682" i="1" s="1"/>
  <c r="D1789" i="1"/>
  <c r="F1789" i="1" s="1"/>
  <c r="E1790" i="1"/>
  <c r="U1790" i="1"/>
  <c r="W1790" i="1" s="1"/>
  <c r="J1791" i="1"/>
  <c r="K1791" i="1" s="1"/>
  <c r="N1791" i="1"/>
  <c r="M1791" i="1"/>
  <c r="I1792" i="1"/>
  <c r="G1788" i="1"/>
  <c r="G1789" i="1" l="1"/>
  <c r="L1789" i="1"/>
  <c r="O1789" i="1" s="1"/>
  <c r="C1684" i="1"/>
  <c r="P1683" i="1"/>
  <c r="X1683" i="1" s="1"/>
  <c r="B1683" i="1" s="1"/>
  <c r="E1791" i="1"/>
  <c r="U1791" i="1"/>
  <c r="W1791" i="1" s="1"/>
  <c r="D1790" i="1"/>
  <c r="F1790" i="1" s="1"/>
  <c r="M1792" i="1"/>
  <c r="J1792" i="1"/>
  <c r="K1792" i="1" s="1"/>
  <c r="N1792" i="1"/>
  <c r="I1793" i="1"/>
  <c r="L1790" i="1" l="1"/>
  <c r="O1790" i="1" s="1"/>
  <c r="G1790" i="1"/>
  <c r="P1684" i="1"/>
  <c r="X1684" i="1" s="1"/>
  <c r="B1684" i="1" s="1"/>
  <c r="C1685" i="1"/>
  <c r="J1793" i="1"/>
  <c r="K1793" i="1" s="1"/>
  <c r="N1793" i="1"/>
  <c r="M1793" i="1"/>
  <c r="I1794" i="1"/>
  <c r="E1792" i="1"/>
  <c r="U1792" i="1"/>
  <c r="W1792" i="1" s="1"/>
  <c r="D1791" i="1"/>
  <c r="F1791" i="1" s="1"/>
  <c r="L1791" i="1" l="1"/>
  <c r="O1791" i="1" s="1"/>
  <c r="G1791" i="1"/>
  <c r="P1685" i="1"/>
  <c r="X1685" i="1" s="1"/>
  <c r="B1685" i="1" s="1"/>
  <c r="C1686" i="1"/>
  <c r="J1794" i="1"/>
  <c r="K1794" i="1" s="1"/>
  <c r="N1794" i="1"/>
  <c r="M1794" i="1"/>
  <c r="I1795" i="1"/>
  <c r="D1792" i="1"/>
  <c r="F1792" i="1" s="1"/>
  <c r="E1793" i="1"/>
  <c r="U1793" i="1"/>
  <c r="W1793" i="1" s="1"/>
  <c r="C1687" i="1" l="1"/>
  <c r="P1686" i="1"/>
  <c r="X1686" i="1" s="1"/>
  <c r="B1686" i="1" s="1"/>
  <c r="G1792" i="1"/>
  <c r="L1792" i="1"/>
  <c r="O1792" i="1" s="1"/>
  <c r="J1795" i="1"/>
  <c r="K1795" i="1" s="1"/>
  <c r="N1795" i="1"/>
  <c r="I1796" i="1"/>
  <c r="M1795" i="1"/>
  <c r="D1793" i="1"/>
  <c r="F1793" i="1" s="1"/>
  <c r="E1794" i="1"/>
  <c r="U1794" i="1"/>
  <c r="W1794" i="1" s="1"/>
  <c r="C1688" i="1" l="1"/>
  <c r="P1687" i="1"/>
  <c r="X1687" i="1" s="1"/>
  <c r="B1687" i="1" s="1"/>
  <c r="L1793" i="1"/>
  <c r="O1793" i="1" s="1"/>
  <c r="G1793" i="1"/>
  <c r="D1794" i="1"/>
  <c r="F1794" i="1" s="1"/>
  <c r="N1796" i="1"/>
  <c r="M1796" i="1"/>
  <c r="J1796" i="1"/>
  <c r="K1796" i="1" s="1"/>
  <c r="I1797" i="1"/>
  <c r="U1795" i="1"/>
  <c r="W1795" i="1" s="1"/>
  <c r="E1795" i="1"/>
  <c r="L1794" i="1" l="1"/>
  <c r="O1794" i="1" s="1"/>
  <c r="G1794" i="1"/>
  <c r="C1689" i="1"/>
  <c r="P1688" i="1"/>
  <c r="X1688" i="1" s="1"/>
  <c r="B1688" i="1" s="1"/>
  <c r="E1796" i="1"/>
  <c r="U1796" i="1"/>
  <c r="W1796" i="1" s="1"/>
  <c r="N1797" i="1"/>
  <c r="M1797" i="1"/>
  <c r="J1797" i="1"/>
  <c r="K1797" i="1" s="1"/>
  <c r="I1798" i="1"/>
  <c r="D1795" i="1"/>
  <c r="F1795" i="1" s="1"/>
  <c r="G1795" i="1" l="1"/>
  <c r="P1689" i="1"/>
  <c r="X1689" i="1" s="1"/>
  <c r="B1689" i="1" s="1"/>
  <c r="C1690" i="1"/>
  <c r="M1798" i="1"/>
  <c r="J1798" i="1"/>
  <c r="K1798" i="1" s="1"/>
  <c r="N1798" i="1"/>
  <c r="I1799" i="1"/>
  <c r="U1797" i="1"/>
  <c r="W1797" i="1" s="1"/>
  <c r="E1797" i="1"/>
  <c r="L1795" i="1"/>
  <c r="O1795" i="1" s="1"/>
  <c r="D1796" i="1"/>
  <c r="F1796" i="1" s="1"/>
  <c r="C1691" i="1" l="1"/>
  <c r="P1690" i="1"/>
  <c r="X1690" i="1" s="1"/>
  <c r="B1690" i="1" s="1"/>
  <c r="E1798" i="1"/>
  <c r="U1798" i="1"/>
  <c r="W1798" i="1" s="1"/>
  <c r="D1797" i="1"/>
  <c r="F1797" i="1" s="1"/>
  <c r="N1799" i="1"/>
  <c r="M1799" i="1"/>
  <c r="J1799" i="1"/>
  <c r="K1799" i="1" s="1"/>
  <c r="I1800" i="1"/>
  <c r="L1796" i="1"/>
  <c r="O1796" i="1" s="1"/>
  <c r="G1796" i="1"/>
  <c r="L1797" i="1" l="1"/>
  <c r="O1797" i="1" s="1"/>
  <c r="P1691" i="1"/>
  <c r="X1691" i="1" s="1"/>
  <c r="B1691" i="1" s="1"/>
  <c r="C1692" i="1"/>
  <c r="G1797" i="1"/>
  <c r="E1799" i="1"/>
  <c r="U1799" i="1"/>
  <c r="W1799" i="1" s="1"/>
  <c r="J1800" i="1"/>
  <c r="K1800" i="1" s="1"/>
  <c r="N1800" i="1"/>
  <c r="M1800" i="1"/>
  <c r="I1801" i="1"/>
  <c r="D1798" i="1"/>
  <c r="F1798" i="1" s="1"/>
  <c r="L1798" i="1" l="1"/>
  <c r="O1798" i="1" s="1"/>
  <c r="G1798" i="1"/>
  <c r="C1693" i="1"/>
  <c r="P1692" i="1"/>
  <c r="X1692" i="1" s="1"/>
  <c r="B1692" i="1" s="1"/>
  <c r="E1800" i="1"/>
  <c r="U1800" i="1"/>
  <c r="W1800" i="1" s="1"/>
  <c r="D1799" i="1"/>
  <c r="F1799" i="1" s="1"/>
  <c r="M1801" i="1"/>
  <c r="J1801" i="1"/>
  <c r="K1801" i="1" s="1"/>
  <c r="N1801" i="1"/>
  <c r="I1802" i="1"/>
  <c r="L1799" i="1" l="1"/>
  <c r="O1799" i="1" s="1"/>
  <c r="C1694" i="1"/>
  <c r="P1693" i="1"/>
  <c r="X1693" i="1" s="1"/>
  <c r="B1693" i="1" s="1"/>
  <c r="E1801" i="1"/>
  <c r="U1801" i="1"/>
  <c r="W1801" i="1" s="1"/>
  <c r="G1799" i="1"/>
  <c r="N1802" i="1"/>
  <c r="M1802" i="1"/>
  <c r="J1802" i="1"/>
  <c r="K1802" i="1" s="1"/>
  <c r="I1803" i="1"/>
  <c r="D1800" i="1"/>
  <c r="F1800" i="1" s="1"/>
  <c r="C1695" i="1" l="1"/>
  <c r="P1694" i="1"/>
  <c r="X1694" i="1" s="1"/>
  <c r="B1694" i="1" s="1"/>
  <c r="M1803" i="1"/>
  <c r="J1803" i="1"/>
  <c r="K1803" i="1" s="1"/>
  <c r="N1803" i="1"/>
  <c r="I1804" i="1"/>
  <c r="E1802" i="1"/>
  <c r="U1802" i="1"/>
  <c r="W1802" i="1" s="1"/>
  <c r="L1800" i="1"/>
  <c r="O1800" i="1" s="1"/>
  <c r="G1800" i="1"/>
  <c r="D1801" i="1"/>
  <c r="F1801" i="1" s="1"/>
  <c r="P1695" i="1" l="1"/>
  <c r="X1695" i="1" s="1"/>
  <c r="B1695" i="1" s="1"/>
  <c r="C1696" i="1"/>
  <c r="L1801" i="1"/>
  <c r="O1801" i="1" s="1"/>
  <c r="D1802" i="1"/>
  <c r="F1802" i="1" s="1"/>
  <c r="I1805" i="1"/>
  <c r="N1804" i="1"/>
  <c r="M1804" i="1"/>
  <c r="J1804" i="1"/>
  <c r="K1804" i="1" s="1"/>
  <c r="E1803" i="1"/>
  <c r="U1803" i="1"/>
  <c r="W1803" i="1" s="1"/>
  <c r="G1801" i="1"/>
  <c r="L1802" i="1" l="1"/>
  <c r="O1802" i="1" s="1"/>
  <c r="C1697" i="1"/>
  <c r="P1696" i="1"/>
  <c r="X1696" i="1" s="1"/>
  <c r="B1696" i="1" s="1"/>
  <c r="E1804" i="1"/>
  <c r="U1804" i="1"/>
  <c r="W1804" i="1" s="1"/>
  <c r="D1803" i="1"/>
  <c r="F1803" i="1" s="1"/>
  <c r="M1805" i="1"/>
  <c r="N1805" i="1"/>
  <c r="J1805" i="1"/>
  <c r="K1805" i="1" s="1"/>
  <c r="I1806" i="1"/>
  <c r="G1802" i="1"/>
  <c r="L1803" i="1" l="1"/>
  <c r="O1803" i="1" s="1"/>
  <c r="C1698" i="1"/>
  <c r="P1697" i="1"/>
  <c r="X1697" i="1" s="1"/>
  <c r="B1697" i="1" s="1"/>
  <c r="E1805" i="1"/>
  <c r="U1805" i="1"/>
  <c r="W1805" i="1" s="1"/>
  <c r="D1804" i="1"/>
  <c r="F1804" i="1" s="1"/>
  <c r="M1806" i="1"/>
  <c r="N1806" i="1"/>
  <c r="J1806" i="1"/>
  <c r="K1806" i="1" s="1"/>
  <c r="I1807" i="1"/>
  <c r="G1803" i="1"/>
  <c r="C1699" i="1" l="1"/>
  <c r="P1698" i="1"/>
  <c r="X1698" i="1" s="1"/>
  <c r="B1698" i="1" s="1"/>
  <c r="G1804" i="1"/>
  <c r="L1804" i="1"/>
  <c r="O1804" i="1" s="1"/>
  <c r="E1806" i="1"/>
  <c r="U1806" i="1"/>
  <c r="W1806" i="1" s="1"/>
  <c r="N1807" i="1"/>
  <c r="M1807" i="1"/>
  <c r="J1807" i="1"/>
  <c r="K1807" i="1" s="1"/>
  <c r="I1808" i="1"/>
  <c r="D1805" i="1"/>
  <c r="F1805" i="1" s="1"/>
  <c r="G1805" i="1" l="1"/>
  <c r="L1805" i="1"/>
  <c r="O1805" i="1" s="1"/>
  <c r="C1700" i="1"/>
  <c r="P1699" i="1"/>
  <c r="X1699" i="1" s="1"/>
  <c r="B1699" i="1" s="1"/>
  <c r="N1808" i="1"/>
  <c r="J1808" i="1"/>
  <c r="K1808" i="1" s="1"/>
  <c r="M1808" i="1"/>
  <c r="I1809" i="1"/>
  <c r="E1807" i="1"/>
  <c r="U1807" i="1"/>
  <c r="W1807" i="1" s="1"/>
  <c r="D1806" i="1"/>
  <c r="F1806" i="1" s="1"/>
  <c r="L1806" i="1" l="1"/>
  <c r="O1806" i="1" s="1"/>
  <c r="G1806" i="1"/>
  <c r="P1700" i="1"/>
  <c r="X1700" i="1" s="1"/>
  <c r="B1700" i="1" s="1"/>
  <c r="C1701" i="1"/>
  <c r="D1807" i="1"/>
  <c r="F1807" i="1" s="1"/>
  <c r="N1809" i="1"/>
  <c r="M1809" i="1"/>
  <c r="J1809" i="1"/>
  <c r="K1809" i="1" s="1"/>
  <c r="I1810" i="1"/>
  <c r="U1808" i="1"/>
  <c r="W1808" i="1" s="1"/>
  <c r="E1808" i="1"/>
  <c r="C1702" i="1" l="1"/>
  <c r="P1701" i="1"/>
  <c r="X1701" i="1" s="1"/>
  <c r="B1701" i="1" s="1"/>
  <c r="L1807" i="1"/>
  <c r="O1807" i="1" s="1"/>
  <c r="G1807" i="1"/>
  <c r="E1809" i="1"/>
  <c r="U1809" i="1"/>
  <c r="W1809" i="1" s="1"/>
  <c r="N1810" i="1"/>
  <c r="M1810" i="1"/>
  <c r="J1810" i="1"/>
  <c r="K1810" i="1" s="1"/>
  <c r="I1811" i="1"/>
  <c r="D1808" i="1"/>
  <c r="F1808" i="1" s="1"/>
  <c r="G1808" i="1" l="1"/>
  <c r="P1702" i="1"/>
  <c r="X1702" i="1" s="1"/>
  <c r="B1702" i="1" s="1"/>
  <c r="C1703" i="1"/>
  <c r="E1810" i="1"/>
  <c r="U1810" i="1"/>
  <c r="W1810" i="1" s="1"/>
  <c r="J1811" i="1"/>
  <c r="K1811" i="1" s="1"/>
  <c r="M1811" i="1"/>
  <c r="N1811" i="1"/>
  <c r="I1812" i="1"/>
  <c r="L1808" i="1"/>
  <c r="O1808" i="1" s="1"/>
  <c r="D1809" i="1"/>
  <c r="F1809" i="1" s="1"/>
  <c r="P1703" i="1" l="1"/>
  <c r="N1812" i="1"/>
  <c r="I1813" i="1"/>
  <c r="M1812" i="1"/>
  <c r="J1812" i="1"/>
  <c r="K1812" i="1" s="1"/>
  <c r="E1811" i="1"/>
  <c r="U1811" i="1"/>
  <c r="W1811" i="1" s="1"/>
  <c r="L1809" i="1"/>
  <c r="O1809" i="1" s="1"/>
  <c r="G1809" i="1"/>
  <c r="D1810" i="1"/>
  <c r="F1810" i="1" s="1"/>
  <c r="X1703" i="1" l="1"/>
  <c r="B1703" i="1" s="1"/>
  <c r="S1703" i="1"/>
  <c r="L1810" i="1"/>
  <c r="O1810" i="1" s="1"/>
  <c r="D1811" i="1"/>
  <c r="F1811" i="1" s="1"/>
  <c r="G1810" i="1"/>
  <c r="N1813" i="1"/>
  <c r="I1814" i="1"/>
  <c r="M1813" i="1"/>
  <c r="J1813" i="1"/>
  <c r="K1813" i="1" s="1"/>
  <c r="E1812" i="1"/>
  <c r="U1812" i="1"/>
  <c r="W1812" i="1" s="1"/>
  <c r="L1811" i="1" l="1"/>
  <c r="O1811" i="1" s="1"/>
  <c r="G1811" i="1"/>
  <c r="Y1703" i="1"/>
  <c r="C1704" i="1"/>
  <c r="U1813" i="1"/>
  <c r="W1813" i="1" s="1"/>
  <c r="E1813" i="1"/>
  <c r="J1814" i="1"/>
  <c r="K1814" i="1" s="1"/>
  <c r="N1814" i="1"/>
  <c r="M1814" i="1"/>
  <c r="I1815" i="1"/>
  <c r="D1812" i="1"/>
  <c r="F1812" i="1" s="1"/>
  <c r="L1812" i="1" l="1"/>
  <c r="O1812" i="1" s="1"/>
  <c r="G1812" i="1"/>
  <c r="P1704" i="1"/>
  <c r="X1704" i="1" s="1"/>
  <c r="B1704" i="1" s="1"/>
  <c r="C1705" i="1"/>
  <c r="U1814" i="1"/>
  <c r="W1814" i="1" s="1"/>
  <c r="E1814" i="1"/>
  <c r="D1813" i="1"/>
  <c r="F1813" i="1" s="1"/>
  <c r="M1815" i="1"/>
  <c r="J1815" i="1"/>
  <c r="K1815" i="1" s="1"/>
  <c r="N1815" i="1"/>
  <c r="I1816" i="1"/>
  <c r="L1813" i="1" l="1"/>
  <c r="O1813" i="1" s="1"/>
  <c r="C1706" i="1"/>
  <c r="P1705" i="1"/>
  <c r="X1705" i="1" s="1"/>
  <c r="B1705" i="1" s="1"/>
  <c r="G1813" i="1"/>
  <c r="M1816" i="1"/>
  <c r="J1816" i="1"/>
  <c r="K1816" i="1" s="1"/>
  <c r="N1816" i="1"/>
  <c r="I1817" i="1"/>
  <c r="D1814" i="1"/>
  <c r="F1814" i="1" s="1"/>
  <c r="E1815" i="1"/>
  <c r="U1815" i="1"/>
  <c r="W1815" i="1" s="1"/>
  <c r="C1707" i="1" l="1"/>
  <c r="P1706" i="1"/>
  <c r="X1706" i="1" s="1"/>
  <c r="B1706" i="1" s="1"/>
  <c r="G1814" i="1"/>
  <c r="U1816" i="1"/>
  <c r="W1816" i="1" s="1"/>
  <c r="E1816" i="1"/>
  <c r="N1817" i="1"/>
  <c r="M1817" i="1"/>
  <c r="J1817" i="1"/>
  <c r="K1817" i="1" s="1"/>
  <c r="I1818" i="1"/>
  <c r="D1815" i="1"/>
  <c r="F1815" i="1" s="1"/>
  <c r="L1814" i="1"/>
  <c r="O1814" i="1" s="1"/>
  <c r="G1815" i="1" l="1"/>
  <c r="L1815" i="1"/>
  <c r="O1815" i="1" s="1"/>
  <c r="C1708" i="1"/>
  <c r="P1707" i="1"/>
  <c r="X1707" i="1" s="1"/>
  <c r="B1707" i="1" s="1"/>
  <c r="N1818" i="1"/>
  <c r="M1818" i="1"/>
  <c r="J1818" i="1"/>
  <c r="K1818" i="1" s="1"/>
  <c r="I1819" i="1"/>
  <c r="E1817" i="1"/>
  <c r="U1817" i="1"/>
  <c r="W1817" i="1" s="1"/>
  <c r="D1816" i="1"/>
  <c r="F1816" i="1" s="1"/>
  <c r="P1708" i="1" l="1"/>
  <c r="X1708" i="1" s="1"/>
  <c r="B1708" i="1" s="1"/>
  <c r="C1709" i="1"/>
  <c r="G1816" i="1"/>
  <c r="D1817" i="1"/>
  <c r="F1817" i="1" s="1"/>
  <c r="M1819" i="1"/>
  <c r="J1819" i="1"/>
  <c r="K1819" i="1" s="1"/>
  <c r="N1819" i="1"/>
  <c r="I1820" i="1"/>
  <c r="E1818" i="1"/>
  <c r="U1818" i="1"/>
  <c r="W1818" i="1" s="1"/>
  <c r="L1816" i="1"/>
  <c r="O1816" i="1" s="1"/>
  <c r="L1817" i="1" l="1"/>
  <c r="O1817" i="1" s="1"/>
  <c r="G1817" i="1"/>
  <c r="C1710" i="1"/>
  <c r="P1709" i="1"/>
  <c r="X1709" i="1" s="1"/>
  <c r="B1709" i="1" s="1"/>
  <c r="E1819" i="1"/>
  <c r="U1819" i="1"/>
  <c r="W1819" i="1" s="1"/>
  <c r="N1820" i="1"/>
  <c r="M1820" i="1"/>
  <c r="J1820" i="1"/>
  <c r="K1820" i="1" s="1"/>
  <c r="I1821" i="1"/>
  <c r="D1818" i="1"/>
  <c r="F1818" i="1" s="1"/>
  <c r="G1818" i="1" l="1"/>
  <c r="P1710" i="1"/>
  <c r="X1710" i="1" s="1"/>
  <c r="B1710" i="1" s="1"/>
  <c r="C1711" i="1"/>
  <c r="N1821" i="1"/>
  <c r="M1821" i="1"/>
  <c r="J1821" i="1"/>
  <c r="K1821" i="1" s="1"/>
  <c r="I1822" i="1"/>
  <c r="E1820" i="1"/>
  <c r="U1820" i="1"/>
  <c r="W1820" i="1" s="1"/>
  <c r="L1818" i="1"/>
  <c r="O1818" i="1" s="1"/>
  <c r="D1819" i="1"/>
  <c r="F1819" i="1" s="1"/>
  <c r="P1711" i="1" l="1"/>
  <c r="X1711" i="1" s="1"/>
  <c r="B1711" i="1" s="1"/>
  <c r="C1712" i="1"/>
  <c r="L1819" i="1"/>
  <c r="O1819" i="1" s="1"/>
  <c r="D1820" i="1"/>
  <c r="F1820" i="1" s="1"/>
  <c r="G1819" i="1"/>
  <c r="N1822" i="1"/>
  <c r="M1822" i="1"/>
  <c r="J1822" i="1"/>
  <c r="K1822" i="1" s="1"/>
  <c r="I1823" i="1"/>
  <c r="E1821" i="1"/>
  <c r="U1821" i="1"/>
  <c r="W1821" i="1" s="1"/>
  <c r="L1820" i="1" l="1"/>
  <c r="O1820" i="1" s="1"/>
  <c r="P1712" i="1"/>
  <c r="X1712" i="1" s="1"/>
  <c r="B1712" i="1" s="1"/>
  <c r="C1713" i="1"/>
  <c r="E1822" i="1"/>
  <c r="U1822" i="1"/>
  <c r="W1822" i="1" s="1"/>
  <c r="N1823" i="1"/>
  <c r="J1823" i="1"/>
  <c r="K1823" i="1" s="1"/>
  <c r="M1823" i="1"/>
  <c r="I1824" i="1"/>
  <c r="G1820" i="1"/>
  <c r="D1821" i="1"/>
  <c r="F1821" i="1" s="1"/>
  <c r="C1714" i="1" l="1"/>
  <c r="P1713" i="1"/>
  <c r="X1713" i="1" s="1"/>
  <c r="B1713" i="1" s="1"/>
  <c r="G1821" i="1"/>
  <c r="L1821" i="1"/>
  <c r="O1821" i="1" s="1"/>
  <c r="U1823" i="1"/>
  <c r="W1823" i="1" s="1"/>
  <c r="E1823" i="1"/>
  <c r="M1824" i="1"/>
  <c r="J1824" i="1"/>
  <c r="K1824" i="1" s="1"/>
  <c r="N1824" i="1"/>
  <c r="I1825" i="1"/>
  <c r="D1822" i="1"/>
  <c r="F1822" i="1" s="1"/>
  <c r="C1715" i="1" l="1"/>
  <c r="P1714" i="1"/>
  <c r="X1714" i="1" s="1"/>
  <c r="B1714" i="1" s="1"/>
  <c r="M1825" i="1"/>
  <c r="J1825" i="1"/>
  <c r="K1825" i="1" s="1"/>
  <c r="N1825" i="1"/>
  <c r="I1826" i="1"/>
  <c r="L1822" i="1"/>
  <c r="O1822" i="1" s="1"/>
  <c r="U1824" i="1"/>
  <c r="W1824" i="1" s="1"/>
  <c r="E1824" i="1"/>
  <c r="D1823" i="1"/>
  <c r="F1823" i="1" s="1"/>
  <c r="G1822" i="1"/>
  <c r="P1715" i="1" l="1"/>
  <c r="X1715" i="1" s="1"/>
  <c r="B1715" i="1" s="1"/>
  <c r="C1716" i="1"/>
  <c r="J1826" i="1"/>
  <c r="K1826" i="1" s="1"/>
  <c r="N1826" i="1"/>
  <c r="M1826" i="1"/>
  <c r="I1827" i="1"/>
  <c r="U1825" i="1"/>
  <c r="W1825" i="1" s="1"/>
  <c r="E1825" i="1"/>
  <c r="D1824" i="1"/>
  <c r="F1824" i="1" s="1"/>
  <c r="L1823" i="1"/>
  <c r="O1823" i="1" s="1"/>
  <c r="G1823" i="1"/>
  <c r="C1717" i="1" l="1"/>
  <c r="P1716" i="1"/>
  <c r="X1716" i="1" s="1"/>
  <c r="B1716" i="1" s="1"/>
  <c r="D1825" i="1"/>
  <c r="F1825" i="1" s="1"/>
  <c r="E1826" i="1"/>
  <c r="U1826" i="1"/>
  <c r="W1826" i="1" s="1"/>
  <c r="M1827" i="1"/>
  <c r="J1827" i="1"/>
  <c r="K1827" i="1" s="1"/>
  <c r="N1827" i="1"/>
  <c r="I1828" i="1"/>
  <c r="G1824" i="1"/>
  <c r="L1824" i="1"/>
  <c r="O1824" i="1" s="1"/>
  <c r="L1825" i="1" l="1"/>
  <c r="O1825" i="1" s="1"/>
  <c r="G1825" i="1"/>
  <c r="C1718" i="1"/>
  <c r="P1717" i="1"/>
  <c r="X1717" i="1" s="1"/>
  <c r="B1717" i="1" s="1"/>
  <c r="U1827" i="1"/>
  <c r="W1827" i="1" s="1"/>
  <c r="E1827" i="1"/>
  <c r="D1826" i="1"/>
  <c r="F1826" i="1" s="1"/>
  <c r="M1828" i="1"/>
  <c r="J1828" i="1"/>
  <c r="K1828" i="1" s="1"/>
  <c r="N1828" i="1"/>
  <c r="I1829" i="1"/>
  <c r="G1826" i="1" l="1"/>
  <c r="P1718" i="1"/>
  <c r="X1718" i="1" s="1"/>
  <c r="B1718" i="1" s="1"/>
  <c r="C1719" i="1"/>
  <c r="L1826" i="1"/>
  <c r="O1826" i="1" s="1"/>
  <c r="E1828" i="1"/>
  <c r="U1828" i="1"/>
  <c r="W1828" i="1" s="1"/>
  <c r="D1827" i="1"/>
  <c r="F1827" i="1" s="1"/>
  <c r="M1829" i="1"/>
  <c r="J1829" i="1"/>
  <c r="K1829" i="1" s="1"/>
  <c r="N1829" i="1"/>
  <c r="I1830" i="1"/>
  <c r="L1827" i="1" l="1"/>
  <c r="O1827" i="1" s="1"/>
  <c r="G1827" i="1"/>
  <c r="C1720" i="1"/>
  <c r="P1719" i="1"/>
  <c r="X1719" i="1" s="1"/>
  <c r="B1719" i="1" s="1"/>
  <c r="D1828" i="1"/>
  <c r="F1828" i="1" s="1"/>
  <c r="E1829" i="1"/>
  <c r="U1829" i="1"/>
  <c r="W1829" i="1" s="1"/>
  <c r="M1830" i="1"/>
  <c r="N1830" i="1"/>
  <c r="J1830" i="1"/>
  <c r="K1830" i="1" s="1"/>
  <c r="I1831" i="1"/>
  <c r="G1828" i="1" l="1"/>
  <c r="C1721" i="1"/>
  <c r="P1720" i="1"/>
  <c r="X1720" i="1" s="1"/>
  <c r="B1720" i="1" s="1"/>
  <c r="N1831" i="1"/>
  <c r="M1831" i="1"/>
  <c r="J1831" i="1"/>
  <c r="K1831" i="1" s="1"/>
  <c r="I1832" i="1"/>
  <c r="D1829" i="1"/>
  <c r="F1829" i="1" s="1"/>
  <c r="U1830" i="1"/>
  <c r="W1830" i="1" s="1"/>
  <c r="E1830" i="1"/>
  <c r="L1828" i="1"/>
  <c r="O1828" i="1" s="1"/>
  <c r="G1829" i="1" l="1"/>
  <c r="C1722" i="1"/>
  <c r="P1721" i="1"/>
  <c r="X1721" i="1" s="1"/>
  <c r="B1721" i="1" s="1"/>
  <c r="L1829" i="1"/>
  <c r="O1829" i="1" s="1"/>
  <c r="M1832" i="1"/>
  <c r="N1832" i="1"/>
  <c r="J1832" i="1"/>
  <c r="K1832" i="1" s="1"/>
  <c r="I1833" i="1"/>
  <c r="E1831" i="1"/>
  <c r="U1831" i="1"/>
  <c r="W1831" i="1" s="1"/>
  <c r="D1830" i="1"/>
  <c r="F1830" i="1" s="1"/>
  <c r="G1830" i="1" l="1"/>
  <c r="L1830" i="1"/>
  <c r="O1830" i="1" s="1"/>
  <c r="P1722" i="1"/>
  <c r="X1722" i="1" s="1"/>
  <c r="B1722" i="1" s="1"/>
  <c r="C1723" i="1"/>
  <c r="E1832" i="1"/>
  <c r="U1832" i="1"/>
  <c r="W1832" i="1" s="1"/>
  <c r="J1833" i="1"/>
  <c r="K1833" i="1" s="1"/>
  <c r="N1833" i="1"/>
  <c r="M1833" i="1"/>
  <c r="I1834" i="1"/>
  <c r="D1831" i="1"/>
  <c r="F1831" i="1" s="1"/>
  <c r="G1831" i="1" l="1"/>
  <c r="C1724" i="1"/>
  <c r="P1723" i="1"/>
  <c r="X1723" i="1" s="1"/>
  <c r="B1723" i="1" s="1"/>
  <c r="E1833" i="1"/>
  <c r="U1833" i="1"/>
  <c r="W1833" i="1" s="1"/>
  <c r="J1834" i="1"/>
  <c r="K1834" i="1" s="1"/>
  <c r="M1834" i="1"/>
  <c r="N1834" i="1"/>
  <c r="I1835" i="1"/>
  <c r="L1831" i="1"/>
  <c r="O1831" i="1" s="1"/>
  <c r="D1832" i="1"/>
  <c r="F1832" i="1" s="1"/>
  <c r="L1832" i="1" l="1"/>
  <c r="O1832" i="1" s="1"/>
  <c r="P1724" i="1"/>
  <c r="X1724" i="1" s="1"/>
  <c r="B1724" i="1" s="1"/>
  <c r="C1725" i="1"/>
  <c r="G1832" i="1"/>
  <c r="U1834" i="1"/>
  <c r="W1834" i="1" s="1"/>
  <c r="E1834" i="1"/>
  <c r="J1835" i="1"/>
  <c r="K1835" i="1" s="1"/>
  <c r="N1835" i="1"/>
  <c r="M1835" i="1"/>
  <c r="I1836" i="1"/>
  <c r="D1833" i="1"/>
  <c r="F1833" i="1" s="1"/>
  <c r="L1833" i="1" l="1"/>
  <c r="O1833" i="1" s="1"/>
  <c r="C1726" i="1"/>
  <c r="P1725" i="1"/>
  <c r="X1725" i="1" s="1"/>
  <c r="B1725" i="1" s="1"/>
  <c r="G1833" i="1"/>
  <c r="J1836" i="1"/>
  <c r="K1836" i="1" s="1"/>
  <c r="N1836" i="1"/>
  <c r="M1836" i="1"/>
  <c r="I1837" i="1"/>
  <c r="D1834" i="1"/>
  <c r="F1834" i="1" s="1"/>
  <c r="U1835" i="1"/>
  <c r="W1835" i="1" s="1"/>
  <c r="E1835" i="1"/>
  <c r="P1726" i="1" l="1"/>
  <c r="X1726" i="1" s="1"/>
  <c r="B1726" i="1" s="1"/>
  <c r="C1727" i="1"/>
  <c r="G1834" i="1"/>
  <c r="L1834" i="1"/>
  <c r="O1834" i="1" s="1"/>
  <c r="E1836" i="1"/>
  <c r="U1836" i="1"/>
  <c r="W1836" i="1" s="1"/>
  <c r="M1837" i="1"/>
  <c r="J1837" i="1"/>
  <c r="K1837" i="1" s="1"/>
  <c r="N1837" i="1"/>
  <c r="I1838" i="1"/>
  <c r="D1835" i="1"/>
  <c r="F1835" i="1" s="1"/>
  <c r="G1835" i="1" l="1"/>
  <c r="C1728" i="1"/>
  <c r="P1727" i="1"/>
  <c r="X1727" i="1" s="1"/>
  <c r="B1727" i="1" s="1"/>
  <c r="D1836" i="1"/>
  <c r="F1836" i="1" s="1"/>
  <c r="L1835" i="1"/>
  <c r="O1835" i="1" s="1"/>
  <c r="M1838" i="1"/>
  <c r="J1838" i="1"/>
  <c r="K1838" i="1" s="1"/>
  <c r="N1838" i="1"/>
  <c r="I1839" i="1"/>
  <c r="U1837" i="1"/>
  <c r="W1837" i="1" s="1"/>
  <c r="E1837" i="1"/>
  <c r="G1836" i="1" l="1"/>
  <c r="P1728" i="1"/>
  <c r="X1728" i="1" s="1"/>
  <c r="B1728" i="1" s="1"/>
  <c r="C1729" i="1"/>
  <c r="D1837" i="1"/>
  <c r="F1837" i="1" s="1"/>
  <c r="I1840" i="1"/>
  <c r="N1839" i="1"/>
  <c r="M1839" i="1"/>
  <c r="J1839" i="1"/>
  <c r="K1839" i="1" s="1"/>
  <c r="E1838" i="1"/>
  <c r="U1838" i="1"/>
  <c r="W1838" i="1" s="1"/>
  <c r="L1836" i="1"/>
  <c r="O1836" i="1" s="1"/>
  <c r="C1730" i="1" l="1"/>
  <c r="P1729" i="1"/>
  <c r="X1729" i="1" s="1"/>
  <c r="B1729" i="1" s="1"/>
  <c r="U1839" i="1"/>
  <c r="W1839" i="1" s="1"/>
  <c r="E1839" i="1"/>
  <c r="G1837" i="1"/>
  <c r="D1838" i="1"/>
  <c r="F1838" i="1" s="1"/>
  <c r="N1840" i="1"/>
  <c r="M1840" i="1"/>
  <c r="J1840" i="1"/>
  <c r="K1840" i="1" s="1"/>
  <c r="I1841" i="1"/>
  <c r="L1837" i="1"/>
  <c r="O1837" i="1" s="1"/>
  <c r="C1731" i="1" l="1"/>
  <c r="P1730" i="1"/>
  <c r="X1730" i="1" s="1"/>
  <c r="B1730" i="1" s="1"/>
  <c r="D1839" i="1"/>
  <c r="F1839" i="1" s="1"/>
  <c r="L1838" i="1"/>
  <c r="O1838" i="1" s="1"/>
  <c r="G1838" i="1"/>
  <c r="J1841" i="1"/>
  <c r="K1841" i="1" s="1"/>
  <c r="N1841" i="1"/>
  <c r="M1841" i="1"/>
  <c r="I1842" i="1"/>
  <c r="U1840" i="1"/>
  <c r="W1840" i="1" s="1"/>
  <c r="E1840" i="1"/>
  <c r="G1839" i="1" l="1"/>
  <c r="C1732" i="1"/>
  <c r="P1731" i="1"/>
  <c r="X1731" i="1" s="1"/>
  <c r="B1731" i="1" s="1"/>
  <c r="E1841" i="1"/>
  <c r="U1841" i="1"/>
  <c r="W1841" i="1" s="1"/>
  <c r="M1842" i="1"/>
  <c r="N1842" i="1"/>
  <c r="J1842" i="1"/>
  <c r="K1842" i="1" s="1"/>
  <c r="I1843" i="1"/>
  <c r="D1840" i="1"/>
  <c r="F1840" i="1" s="1"/>
  <c r="L1839" i="1"/>
  <c r="O1839" i="1" s="1"/>
  <c r="L1840" i="1" l="1"/>
  <c r="O1840" i="1" s="1"/>
  <c r="G1840" i="1"/>
  <c r="C1733" i="1"/>
  <c r="P1732" i="1"/>
  <c r="X1732" i="1" s="1"/>
  <c r="B1732" i="1" s="1"/>
  <c r="D1841" i="1"/>
  <c r="F1841" i="1" s="1"/>
  <c r="J1843" i="1"/>
  <c r="K1843" i="1" s="1"/>
  <c r="N1843" i="1"/>
  <c r="M1843" i="1"/>
  <c r="I1844" i="1"/>
  <c r="E1842" i="1"/>
  <c r="U1842" i="1"/>
  <c r="W1842" i="1" s="1"/>
  <c r="P1733" i="1" l="1"/>
  <c r="X1733" i="1" s="1"/>
  <c r="B1733" i="1" s="1"/>
  <c r="C1734" i="1"/>
  <c r="N1844" i="1"/>
  <c r="M1844" i="1"/>
  <c r="I1845" i="1"/>
  <c r="J1844" i="1"/>
  <c r="K1844" i="1" s="1"/>
  <c r="U1843" i="1"/>
  <c r="W1843" i="1" s="1"/>
  <c r="E1843" i="1"/>
  <c r="G1841" i="1"/>
  <c r="D1842" i="1"/>
  <c r="F1842" i="1" s="1"/>
  <c r="L1841" i="1"/>
  <c r="O1841" i="1" s="1"/>
  <c r="L1842" i="1" l="1"/>
  <c r="O1842" i="1" s="1"/>
  <c r="P1734" i="1"/>
  <c r="D1843" i="1"/>
  <c r="F1843" i="1" s="1"/>
  <c r="I1846" i="1"/>
  <c r="N1845" i="1"/>
  <c r="M1845" i="1"/>
  <c r="J1845" i="1"/>
  <c r="K1845" i="1" s="1"/>
  <c r="E1844" i="1"/>
  <c r="U1844" i="1"/>
  <c r="W1844" i="1" s="1"/>
  <c r="G1842" i="1"/>
  <c r="G1843" i="1" l="1"/>
  <c r="X1734" i="1"/>
  <c r="B1734" i="1" s="1"/>
  <c r="S1734" i="1"/>
  <c r="N1846" i="1"/>
  <c r="M1846" i="1"/>
  <c r="J1846" i="1"/>
  <c r="K1846" i="1" s="1"/>
  <c r="I1847" i="1"/>
  <c r="L1843" i="1"/>
  <c r="O1843" i="1" s="1"/>
  <c r="U1845" i="1"/>
  <c r="W1845" i="1" s="1"/>
  <c r="E1845" i="1"/>
  <c r="D1844" i="1"/>
  <c r="F1844" i="1" s="1"/>
  <c r="Y1734" i="1" l="1"/>
  <c r="C1735" i="1"/>
  <c r="D1845" i="1"/>
  <c r="F1845" i="1" s="1"/>
  <c r="E1846" i="1"/>
  <c r="U1846" i="1"/>
  <c r="W1846" i="1" s="1"/>
  <c r="J1847" i="1"/>
  <c r="K1847" i="1" s="1"/>
  <c r="N1847" i="1"/>
  <c r="M1847" i="1"/>
  <c r="I1848" i="1"/>
  <c r="L1844" i="1"/>
  <c r="O1844" i="1" s="1"/>
  <c r="G1844" i="1"/>
  <c r="L1845" i="1" l="1"/>
  <c r="O1845" i="1" s="1"/>
  <c r="G1845" i="1"/>
  <c r="P1735" i="1"/>
  <c r="X1735" i="1" s="1"/>
  <c r="B1735" i="1" s="1"/>
  <c r="C1736" i="1"/>
  <c r="N1848" i="1"/>
  <c r="M1848" i="1"/>
  <c r="J1848" i="1"/>
  <c r="K1848" i="1" s="1"/>
  <c r="I1849" i="1"/>
  <c r="E1847" i="1"/>
  <c r="U1847" i="1"/>
  <c r="W1847" i="1" s="1"/>
  <c r="D1846" i="1"/>
  <c r="F1846" i="1" s="1"/>
  <c r="C1737" i="1" l="1"/>
  <c r="P1736" i="1"/>
  <c r="X1736" i="1" s="1"/>
  <c r="B1736" i="1" s="1"/>
  <c r="G1846" i="1"/>
  <c r="L1846" i="1"/>
  <c r="O1846" i="1" s="1"/>
  <c r="E1848" i="1"/>
  <c r="U1848" i="1"/>
  <c r="W1848" i="1" s="1"/>
  <c r="D1847" i="1"/>
  <c r="F1847" i="1" s="1"/>
  <c r="J1849" i="1"/>
  <c r="K1849" i="1" s="1"/>
  <c r="N1849" i="1"/>
  <c r="M1849" i="1"/>
  <c r="I1850" i="1"/>
  <c r="G1847" i="1" l="1"/>
  <c r="C1738" i="1"/>
  <c r="P1737" i="1"/>
  <c r="X1737" i="1" s="1"/>
  <c r="B1737" i="1" s="1"/>
  <c r="U1849" i="1"/>
  <c r="W1849" i="1" s="1"/>
  <c r="E1849" i="1"/>
  <c r="M1850" i="1"/>
  <c r="N1850" i="1"/>
  <c r="J1850" i="1"/>
  <c r="K1850" i="1" s="1"/>
  <c r="I1851" i="1"/>
  <c r="L1847" i="1"/>
  <c r="O1847" i="1" s="1"/>
  <c r="D1848" i="1"/>
  <c r="F1848" i="1" s="1"/>
  <c r="L1848" i="1" l="1"/>
  <c r="O1848" i="1" s="1"/>
  <c r="C1739" i="1"/>
  <c r="P1738" i="1"/>
  <c r="X1738" i="1" s="1"/>
  <c r="B1738" i="1" s="1"/>
  <c r="E1850" i="1"/>
  <c r="U1850" i="1"/>
  <c r="W1850" i="1" s="1"/>
  <c r="J1851" i="1"/>
  <c r="K1851" i="1" s="1"/>
  <c r="N1851" i="1"/>
  <c r="M1851" i="1"/>
  <c r="I1852" i="1"/>
  <c r="D1849" i="1"/>
  <c r="F1849" i="1" s="1"/>
  <c r="G1848" i="1"/>
  <c r="C1740" i="1" l="1"/>
  <c r="P1739" i="1"/>
  <c r="X1739" i="1" s="1"/>
  <c r="B1739" i="1" s="1"/>
  <c r="E1851" i="1"/>
  <c r="U1851" i="1"/>
  <c r="W1851" i="1" s="1"/>
  <c r="G1849" i="1"/>
  <c r="M1852" i="1"/>
  <c r="J1852" i="1"/>
  <c r="K1852" i="1" s="1"/>
  <c r="N1852" i="1"/>
  <c r="I1853" i="1"/>
  <c r="L1849" i="1"/>
  <c r="O1849" i="1" s="1"/>
  <c r="D1850" i="1"/>
  <c r="F1850" i="1" s="1"/>
  <c r="C1741" i="1" l="1"/>
  <c r="P1740" i="1"/>
  <c r="X1740" i="1" s="1"/>
  <c r="B1740" i="1" s="1"/>
  <c r="U1852" i="1"/>
  <c r="W1852" i="1" s="1"/>
  <c r="E1852" i="1"/>
  <c r="L1850" i="1"/>
  <c r="O1850" i="1" s="1"/>
  <c r="N1853" i="1"/>
  <c r="M1853" i="1"/>
  <c r="J1853" i="1"/>
  <c r="K1853" i="1" s="1"/>
  <c r="G1850" i="1"/>
  <c r="D1851" i="1"/>
  <c r="F1851" i="1" s="1"/>
  <c r="G1851" i="1" l="1"/>
  <c r="C1742" i="1"/>
  <c r="P1741" i="1"/>
  <c r="X1741" i="1" s="1"/>
  <c r="B1741" i="1" s="1"/>
  <c r="E1853" i="1"/>
  <c r="U1853" i="1"/>
  <c r="W1853" i="1" s="1"/>
  <c r="L1851" i="1"/>
  <c r="O1851" i="1" s="1"/>
  <c r="D1852" i="1"/>
  <c r="F1852" i="1" s="1"/>
  <c r="C1743" i="1" l="1"/>
  <c r="P1742" i="1"/>
  <c r="X1742" i="1" s="1"/>
  <c r="B1742" i="1" s="1"/>
  <c r="L1852" i="1"/>
  <c r="O1852" i="1" s="1"/>
  <c r="G1852" i="1"/>
  <c r="D1853" i="1"/>
  <c r="F1853" i="1" s="1"/>
  <c r="C1744" i="1" l="1"/>
  <c r="P1743" i="1"/>
  <c r="X1743" i="1" s="1"/>
  <c r="B1743" i="1" s="1"/>
  <c r="L1853" i="1"/>
  <c r="O1853" i="1" s="1"/>
  <c r="G1853" i="1"/>
  <c r="C1745" i="1" l="1"/>
  <c r="P1744" i="1"/>
  <c r="X1744" i="1" s="1"/>
  <c r="B1744" i="1" s="1"/>
  <c r="C1746" i="1" l="1"/>
  <c r="P1745" i="1"/>
  <c r="X1745" i="1" s="1"/>
  <c r="B1745" i="1" s="1"/>
  <c r="P1746" i="1" l="1"/>
  <c r="X1746" i="1" s="1"/>
  <c r="B1746" i="1" s="1"/>
  <c r="C1747" i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P1755" i="1" l="1"/>
  <c r="X1755" i="1" s="1"/>
  <c r="B1755" i="1" s="1"/>
  <c r="C1756" i="1"/>
  <c r="C1757" i="1" l="1"/>
  <c r="P1756" i="1"/>
  <c r="X1756" i="1" s="1"/>
  <c r="B1756" i="1" s="1"/>
  <c r="P1757" i="1" l="1"/>
  <c r="X1757" i="1" s="1"/>
  <c r="B1757" i="1" s="1"/>
  <c r="C1758" i="1"/>
  <c r="C1759" i="1" l="1"/>
  <c r="P1758" i="1"/>
  <c r="X1758" i="1" s="1"/>
  <c r="B1758" i="1" s="1"/>
  <c r="P1759" i="1" l="1"/>
  <c r="X1759" i="1" s="1"/>
  <c r="B1759" i="1" s="1"/>
  <c r="C1760" i="1"/>
  <c r="C1761" i="1" l="1"/>
  <c r="P1760" i="1"/>
  <c r="X1760" i="1" s="1"/>
  <c r="B1760" i="1" s="1"/>
  <c r="C1762" i="1" l="1"/>
  <c r="P1761" i="1"/>
  <c r="X1761" i="1" s="1"/>
  <c r="B1761" i="1" s="1"/>
  <c r="P1762" i="1" l="1"/>
  <c r="X1762" i="1" l="1"/>
  <c r="B1762" i="1" s="1"/>
  <c r="S1762" i="1"/>
  <c r="Y1762" i="1" l="1"/>
  <c r="C1763" i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C1776" i="1" l="1"/>
  <c r="P1775" i="1"/>
  <c r="X1775" i="1" s="1"/>
  <c r="B1775" i="1" s="1"/>
  <c r="C1777" i="1" l="1"/>
  <c r="P1776" i="1"/>
  <c r="X1776" i="1" s="1"/>
  <c r="B1776" i="1" s="1"/>
  <c r="C1778" i="1" l="1"/>
  <c r="P1777" i="1"/>
  <c r="X1777" i="1" s="1"/>
  <c r="B1777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P1787" i="1" l="1"/>
  <c r="X1787" i="1" s="1"/>
  <c r="B1787" i="1" s="1"/>
  <c r="C1788" i="1"/>
  <c r="C1789" i="1" l="1"/>
  <c r="P1788" i="1"/>
  <c r="X1788" i="1" s="1"/>
  <c r="B1788" i="1" s="1"/>
  <c r="P1789" i="1" l="1"/>
  <c r="X1789" i="1" s="1"/>
  <c r="B1789" i="1" s="1"/>
  <c r="C1790" i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P1793" i="1" l="1"/>
  <c r="X1793" i="1" l="1"/>
  <c r="B1793" i="1" s="1"/>
  <c r="S1793" i="1"/>
  <c r="Y1793" i="1" l="1"/>
  <c r="C1794" i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C1807" i="1" l="1"/>
  <c r="P1806" i="1"/>
  <c r="X1806" i="1" s="1"/>
  <c r="B1806" i="1" s="1"/>
  <c r="P1807" i="1" l="1"/>
  <c r="X1807" i="1" s="1"/>
  <c r="B1807" i="1" s="1"/>
  <c r="C1808" i="1"/>
  <c r="P1808" i="1" l="1"/>
  <c r="X1808" i="1" s="1"/>
  <c r="B1808" i="1" s="1"/>
  <c r="C1809" i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P1819" i="1" l="1"/>
  <c r="X1819" i="1" s="1"/>
  <c r="B1819" i="1" s="1"/>
  <c r="C1820" i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P1825" i="1" l="1"/>
  <c r="S1825" i="1" l="1"/>
  <c r="X1825" i="1"/>
  <c r="B1825" i="1" s="1"/>
  <c r="Y1825" i="1" l="1"/>
  <c r="C1826" i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P1831" i="1" l="1"/>
  <c r="X1831" i="1" s="1"/>
  <c r="B1831" i="1" s="1"/>
  <c r="C1832" i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C1838" i="1" l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3" i="1" s="1"/>
  <c r="P1852" i="1"/>
  <c r="X1852" i="1" s="1"/>
  <c r="B1852" i="1" s="1"/>
  <c r="S1853" i="1" l="1"/>
  <c r="X1853" i="1"/>
  <c r="B1853" i="1" s="1"/>
  <c r="Y1853" i="1" l="1"/>
  <c r="AO57" i="1"/>
  <c r="AO56" i="1"/>
  <c r="AO55" i="1"/>
  <c r="AO58" i="1" l="1"/>
  <c r="AO6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tc={A7251848-95F0-4AB2-A2FB-6DC0639EE412}</author>
    <author>Carlos Alberto Bacha</author>
  </authors>
  <commentList>
    <comment ref="AI45" authorId="0" shapeId="0" xr:uid="{A7251848-95F0-4AB2-A2FB-6DC0639EE41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AGD JULHO/2024</t>
      </text>
    </comment>
    <comment ref="AI52" authorId="1" shapeId="0" xr:uid="{1F7D0A0C-C04B-4AAF-A9E1-38264D83201A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AGD JAN/2025
</t>
        </r>
      </text>
    </comment>
  </commentList>
</comments>
</file>

<file path=xl/sharedStrings.xml><?xml version="1.0" encoding="utf-8"?>
<sst xmlns="http://schemas.openxmlformats.org/spreadsheetml/2006/main" count="2075" uniqueCount="156">
  <si>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</si>
  <si>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</si>
  <si>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</si>
  <si>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</si>
  <si>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</si>
  <si>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</si>
  <si>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</si>
  <si>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</si>
  <si>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</si>
  <si>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</si>
  <si>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</si>
  <si>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</si>
  <si>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</si>
  <si>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</si>
  <si>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</si>
  <si>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</si>
  <si>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</si>
  <si>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</si>
  <si>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</si>
  <si>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</si>
  <si>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</si>
  <si>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</si>
  <si>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</si>
  <si>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</si>
  <si>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</si>
  <si>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</si>
  <si>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</si>
  <si>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</si>
  <si>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</si>
  <si>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</si>
  <si>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</si>
  <si>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</si>
  <si>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</si>
  <si>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</si>
  <si>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</si>
  <si>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</si>
  <si>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</si>
  <si>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</si>
  <si>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</si>
  <si>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</si>
  <si>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</si>
  <si>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</si>
  <si>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</si>
  <si>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</si>
  <si>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</si>
  <si>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</si>
  <si>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</si>
  <si>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</si>
  <si>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</si>
  <si>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</si>
  <si>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</si>
  <si>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</si>
  <si>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</si>
  <si>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</si>
  <si>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</si>
  <si>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</si>
  <si>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</si>
  <si>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</si>
  <si>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</si>
  <si>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</si>
  <si>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</si>
  <si>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</si>
  <si>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</si>
  <si>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</si>
  <si>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</si>
  <si>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</si>
  <si>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</si>
  <si>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</si>
  <si>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</si>
  <si>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</si>
  <si>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</si>
  <si>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</si>
  <si>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</si>
  <si>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Tabela de Feriados</t>
  </si>
  <si>
    <t>Data Base</t>
  </si>
  <si>
    <t>DU Ant</t>
  </si>
  <si>
    <t>Prox DU</t>
  </si>
  <si>
    <t>Prox Aniv</t>
  </si>
  <si>
    <t>DU</t>
  </si>
  <si>
    <t>1ª</t>
  </si>
  <si>
    <t>Única</t>
  </si>
  <si>
    <t xml:space="preserve">ELFE OPERAÇÕES </t>
  </si>
  <si>
    <t xml:space="preserve">IPCA + 12,00% AA </t>
  </si>
  <si>
    <t>ELFE OPERACAO E MANUTENCAO SA</t>
  </si>
  <si>
    <t>NIPCA</t>
  </si>
  <si>
    <t>Pagamentos</t>
  </si>
  <si>
    <t>Valor Nominal Atualizado Após Eventos</t>
  </si>
  <si>
    <t>Saldo Devedor</t>
  </si>
  <si>
    <t>Código Spavarini</t>
  </si>
  <si>
    <t>Data de Pagamento Devido</t>
  </si>
  <si>
    <t>Valor Devido</t>
  </si>
  <si>
    <t>Multa</t>
  </si>
  <si>
    <t>Juros de Mora</t>
  </si>
  <si>
    <t>Fator IPCA Inicial</t>
  </si>
  <si>
    <t>Fator IPCA Final</t>
  </si>
  <si>
    <t>Fator Juros</t>
  </si>
  <si>
    <t>Remuneração</t>
  </si>
  <si>
    <t>Encargos Moratórios</t>
  </si>
  <si>
    <t>2ª</t>
  </si>
  <si>
    <t>Código SPAVARINI</t>
  </si>
  <si>
    <t>Título</t>
  </si>
  <si>
    <t>DEBÊNTURES</t>
  </si>
  <si>
    <t>Valor Nominal Unitário</t>
  </si>
  <si>
    <t>Valor Nominal Unitário Atualizado</t>
  </si>
  <si>
    <t>Juros Remuneratórios</t>
  </si>
  <si>
    <t>Preço Unitário - PU</t>
  </si>
  <si>
    <t>CNPJ</t>
  </si>
  <si>
    <t>97.428.668/0001-76</t>
  </si>
  <si>
    <t>Colocação</t>
  </si>
  <si>
    <t>Privada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</si>
  <si>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</si>
  <si>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</si>
  <si>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</si>
  <si>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</si>
  <si>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</si>
  <si>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</si>
  <si>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</si>
  <si>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</si>
  <si>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</si>
  <si>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</si>
  <si>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</si>
  <si>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</si>
  <si>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</si>
  <si>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</si>
  <si>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</si>
  <si>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</si>
  <si>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</si>
  <si>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</si>
  <si>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</si>
  <si>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</si>
  <si>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</si>
  <si>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</si>
  <si>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</si>
  <si>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</si>
  <si>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</si>
  <si>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</si>
  <si>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Amortização Paga na Data</t>
  </si>
  <si>
    <t>Juros Pagos na Data</t>
  </si>
  <si>
    <t>Data Aniv Anterior</t>
  </si>
  <si>
    <t>ELFE OPERAÇÃO E MANUTENÇÃO SA. - 2ª EMISSÃO DE DEBÊNTURES - 2ª SÉRIE - R$ 15.000.000,00</t>
  </si>
  <si>
    <t>ELFE22</t>
  </si>
  <si>
    <t>INCORPJ=</t>
  </si>
  <si>
    <t>A+J=</t>
  </si>
  <si>
    <t>SALDO DEVEDOR ELFE22</t>
  </si>
  <si>
    <t>SALDO DEVEDOR ELFE12</t>
  </si>
  <si>
    <t>VALOR TOTAL PAGO EM 07/10/22</t>
  </si>
  <si>
    <t>VALOR PROP ELFE12</t>
  </si>
  <si>
    <t>VALOR PROP ELFE22</t>
  </si>
  <si>
    <t>VALOR PROP ELFE22 UNITARIO</t>
  </si>
  <si>
    <t>VALOR PROP ELFE12 UNITARIO</t>
  </si>
  <si>
    <t>JUROS DEVIDOS</t>
  </si>
  <si>
    <t>AGD JUL/2024</t>
  </si>
  <si>
    <t>AGD JAN/2025</t>
  </si>
  <si>
    <t>Data de Cálculo</t>
  </si>
  <si>
    <t>Valor Devido na Data de Cálculo</t>
  </si>
  <si>
    <t>PMT + Encargos Moratórios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</si>
</sst>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R$&quot;#,##0.00_);\(&quot;R$&quot;#,##0.00\)"/>
    <numFmt numFmtId="165" formatCode="_(* #,##0.00_);_(* \(#,##0.00\);_(* &quot;-&quot;??_);_(@_)"/>
    <numFmt numFmtId="166" formatCode="d\-mmm\-yy"/>
    <numFmt numFmtId="167" formatCode="#,##0.00000000"/>
    <numFmt numFmtId="168" formatCode="0.000000000%"/>
    <numFmt numFmtId="169" formatCode="0.0000%"/>
    <numFmt numFmtId="170" formatCode="#,##0.000000"/>
    <numFmt numFmtId="171" formatCode="#,##0.000000000"/>
    <numFmt numFmtId="172" formatCode="0.000000%"/>
    <numFmt numFmtId="173" formatCode="[$R$-416]#,##0.00000000"/>
    <numFmt numFmtId="174" formatCode="[$-416]mmm\-yy;@"/>
    <numFmt numFmtId="175" formatCode="[$R$-416]#,##0.00"/>
    <numFmt numFmtId="176" formatCode="&quot;R$&quot;\ #,##0.00"/>
    <numFmt numFmtId="177" formatCode="&quot;R$&quot;\ #,##0.00000000"/>
    <numFmt numFmtId="178" formatCode="&quot;R$&quot;#,##0.00000000"/>
    <numFmt numFmtId="179" formatCode="0.00000000"/>
    <numFmt numFmtId="180" formatCode="&quot;R$&quot;\ #,##0.00000000;\-&quot;R$&quot;\ #,##0.00000000"/>
  </numFmts>
  <fonts count="3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  <font>
      <sz val="9"/>
      <name val="Verdana"/>
      <family val="2"/>
    </font>
    <font>
      <sz val="10"/>
      <color rgb="FF000000"/>
      <name val="Verdana"/>
      <family val="2"/>
    </font>
    <font>
      <sz val="14"/>
      <color rgb="FF9C5700"/>
      <name val="Calibri"/>
      <family val="2"/>
      <scheme val="minor"/>
    </font>
    <font>
      <sz val="12"/>
      <name val="Verdana"/>
      <family val="2"/>
    </font>
    <font>
      <b/>
      <sz val="12"/>
      <name val="Verdana"/>
      <family val="2"/>
    </font>
    <font>
      <sz val="12"/>
      <color indexed="8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165" fontId="15" fillId="0" borderId="0" applyFont="0" applyFill="0" applyBorder="0" applyAlignment="0" applyProtection="0"/>
    <xf numFmtId="0" fontId="16" fillId="9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9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7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70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right" vertical="center"/>
    </xf>
    <xf numFmtId="169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71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71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2" fillId="4" borderId="0" xfId="0" applyNumberFormat="1" applyFont="1" applyFill="1" applyAlignment="1">
      <alignment horizontal="fill" vertical="center"/>
    </xf>
    <xf numFmtId="169" fontId="6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5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11" fillId="6" borderId="0" xfId="0" applyFont="1" applyFill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1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74" fontId="1" fillId="0" borderId="0" xfId="0" applyNumberFormat="1" applyFont="1" applyAlignment="1">
      <alignment horizontal="center" vertical="center"/>
    </xf>
    <xf numFmtId="174" fontId="8" fillId="0" borderId="0" xfId="0" applyNumberFormat="1" applyFont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0" fontId="16" fillId="9" borderId="0" xfId="2" applyAlignment="1">
      <alignment horizontal="center" vertical="center"/>
    </xf>
    <xf numFmtId="0" fontId="16" fillId="9" borderId="0" xfId="2" applyAlignment="1">
      <alignment horizontal="right" vertical="center"/>
    </xf>
    <xf numFmtId="0" fontId="17" fillId="9" borderId="0" xfId="2" applyFont="1" applyAlignment="1">
      <alignment horizontal="center" vertical="center"/>
    </xf>
    <xf numFmtId="0" fontId="17" fillId="9" borderId="0" xfId="2" applyFont="1" applyAlignment="1">
      <alignment horizontal="right" vertical="center"/>
    </xf>
    <xf numFmtId="0" fontId="18" fillId="4" borderId="0" xfId="0" applyFont="1" applyFill="1" applyAlignment="1">
      <alignment horizontal="left" vertical="center"/>
    </xf>
    <xf numFmtId="0" fontId="18" fillId="4" borderId="0" xfId="0" applyFont="1" applyFill="1" applyAlignment="1">
      <alignment vertical="top"/>
    </xf>
    <xf numFmtId="4" fontId="16" fillId="9" borderId="0" xfId="2" applyNumberFormat="1" applyAlignment="1">
      <alignment horizontal="center" vertical="center"/>
    </xf>
    <xf numFmtId="14" fontId="16" fillId="9" borderId="0" xfId="2" applyNumberFormat="1" applyAlignment="1">
      <alignment horizontal="center" vertical="center"/>
    </xf>
    <xf numFmtId="14" fontId="16" fillId="9" borderId="0" xfId="2" applyNumberFormat="1" applyAlignment="1">
      <alignment horizontal="center" vertical="top"/>
    </xf>
    <xf numFmtId="166" fontId="16" fillId="9" borderId="0" xfId="2" applyNumberFormat="1" applyAlignment="1">
      <alignment horizontal="right" vertical="center"/>
    </xf>
    <xf numFmtId="4" fontId="16" fillId="9" borderId="0" xfId="2" applyNumberFormat="1" applyAlignment="1">
      <alignment horizontal="right" vertical="top"/>
    </xf>
    <xf numFmtId="0" fontId="16" fillId="9" borderId="0" xfId="2" applyAlignment="1">
      <alignment horizontal="center" vertical="top"/>
    </xf>
    <xf numFmtId="166" fontId="3" fillId="10" borderId="0" xfId="0" applyNumberFormat="1" applyFont="1" applyFill="1" applyAlignment="1">
      <alignment horizontal="center" vertical="center"/>
    </xf>
    <xf numFmtId="167" fontId="3" fillId="10" borderId="0" xfId="0" applyNumberFormat="1" applyFont="1" applyFill="1" applyAlignment="1">
      <alignment horizontal="center" vertical="center"/>
    </xf>
    <xf numFmtId="4" fontId="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" vertical="center"/>
    </xf>
    <xf numFmtId="3" fontId="3" fillId="10" borderId="0" xfId="0" applyNumberFormat="1" applyFont="1" applyFill="1" applyAlignment="1">
      <alignment horizontal="center" vertical="center"/>
    </xf>
    <xf numFmtId="168" fontId="3" fillId="10" borderId="0" xfId="0" applyNumberFormat="1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Continuous" vertical="center"/>
    </xf>
    <xf numFmtId="0" fontId="3" fillId="10" borderId="0" xfId="0" applyFont="1" applyFill="1" applyAlignment="1">
      <alignment horizontal="centerContinuous" vertical="center"/>
    </xf>
    <xf numFmtId="170" fontId="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right" vertical="center"/>
    </xf>
    <xf numFmtId="166" fontId="3" fillId="10" borderId="0" xfId="0" applyNumberFormat="1" applyFont="1" applyFill="1" applyAlignment="1">
      <alignment horizontal="centerContinuous" vertical="center"/>
    </xf>
    <xf numFmtId="10" fontId="3" fillId="10" borderId="0" xfId="0" applyNumberFormat="1" applyFont="1" applyFill="1" applyAlignment="1">
      <alignment horizontal="center" vertical="center"/>
    </xf>
    <xf numFmtId="171" fontId="3" fillId="10" borderId="0" xfId="0" applyNumberFormat="1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9" fontId="7" fillId="8" borderId="0" xfId="0" applyNumberFormat="1" applyFont="1" applyFill="1" applyAlignment="1">
      <alignment horizontal="center" vertical="center"/>
    </xf>
    <xf numFmtId="166" fontId="1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3" fillId="11" borderId="0" xfId="0" applyFont="1" applyFill="1" applyAlignment="1">
      <alignment horizontal="center"/>
    </xf>
    <xf numFmtId="166" fontId="3" fillId="11" borderId="0" xfId="0" applyNumberFormat="1" applyFont="1" applyFill="1" applyAlignment="1">
      <alignment horizontal="center"/>
    </xf>
    <xf numFmtId="169" fontId="3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 applyAlignment="1">
      <alignment horizontal="center"/>
    </xf>
    <xf numFmtId="169" fontId="14" fillId="11" borderId="0" xfId="0" applyNumberFormat="1" applyFont="1" applyFill="1" applyAlignment="1">
      <alignment horizontal="center"/>
    </xf>
    <xf numFmtId="14" fontId="1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5" fillId="10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9" fontId="3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right" vertical="center"/>
    </xf>
    <xf numFmtId="167" fontId="21" fillId="9" borderId="0" xfId="2" applyNumberFormat="1" applyFont="1" applyAlignment="1">
      <alignment horizontal="center" vertical="center"/>
    </xf>
    <xf numFmtId="176" fontId="1" fillId="0" borderId="0" xfId="0" applyNumberFormat="1" applyFont="1" applyAlignment="1">
      <alignment horizontal="right" vertical="center"/>
    </xf>
    <xf numFmtId="176" fontId="16" fillId="9" borderId="0" xfId="2" applyNumberFormat="1" applyAlignment="1">
      <alignment horizontal="center" vertical="center"/>
    </xf>
    <xf numFmtId="177" fontId="16" fillId="9" borderId="0" xfId="2" applyNumberFormat="1" applyAlignment="1">
      <alignment horizontal="center" vertical="center"/>
    </xf>
    <xf numFmtId="0" fontId="22" fillId="0" borderId="0" xfId="0" applyFont="1"/>
    <xf numFmtId="14" fontId="23" fillId="8" borderId="2" xfId="0" applyNumberFormat="1" applyFont="1" applyFill="1" applyBorder="1" applyAlignment="1">
      <alignment horizontal="center" vertical="center"/>
    </xf>
    <xf numFmtId="14" fontId="23" fillId="8" borderId="0" xfId="0" applyNumberFormat="1" applyFont="1" applyFill="1" applyAlignment="1">
      <alignment horizontal="center" vertical="center"/>
    </xf>
    <xf numFmtId="169" fontId="23" fillId="8" borderId="2" xfId="0" applyNumberFormat="1" applyFont="1" applyFill="1" applyBorder="1" applyAlignment="1">
      <alignment horizontal="center" vertical="center"/>
    </xf>
    <xf numFmtId="169" fontId="23" fillId="8" borderId="0" xfId="0" applyNumberFormat="1" applyFont="1" applyFill="1" applyAlignment="1">
      <alignment horizontal="center" vertical="center"/>
    </xf>
    <xf numFmtId="167" fontId="24" fillId="9" borderId="0" xfId="2" applyNumberFormat="1" applyFont="1" applyAlignment="1">
      <alignment horizontal="center" vertical="center"/>
    </xf>
    <xf numFmtId="14" fontId="21" fillId="9" borderId="0" xfId="2" applyNumberFormat="1" applyFont="1" applyAlignment="1">
      <alignment horizontal="center" vertical="center"/>
    </xf>
    <xf numFmtId="4" fontId="21" fillId="9" borderId="0" xfId="2" applyNumberFormat="1" applyFont="1" applyAlignment="1">
      <alignment horizontal="center"/>
    </xf>
    <xf numFmtId="4" fontId="21" fillId="9" borderId="0" xfId="2" applyNumberFormat="1" applyFont="1" applyAlignment="1">
      <alignment horizontal="center" vertical="center"/>
    </xf>
    <xf numFmtId="174" fontId="21" fillId="9" borderId="0" xfId="2" applyNumberFormat="1" applyFont="1" applyAlignment="1">
      <alignment horizontal="center" vertical="center"/>
    </xf>
    <xf numFmtId="10" fontId="21" fillId="9" borderId="0" xfId="2" applyNumberFormat="1" applyFont="1" applyAlignment="1">
      <alignment horizontal="center" vertical="center"/>
    </xf>
    <xf numFmtId="0" fontId="21" fillId="9" borderId="0" xfId="2" applyFont="1" applyAlignment="1">
      <alignment horizontal="center" vertical="center"/>
    </xf>
    <xf numFmtId="171" fontId="21" fillId="9" borderId="0" xfId="2" applyNumberFormat="1" applyFont="1" applyAlignment="1">
      <alignment horizontal="center" vertical="center"/>
    </xf>
    <xf numFmtId="3" fontId="21" fillId="9" borderId="0" xfId="2" applyNumberFormat="1" applyFont="1" applyAlignment="1">
      <alignment horizontal="center" vertical="center"/>
    </xf>
    <xf numFmtId="169" fontId="21" fillId="9" borderId="0" xfId="2" applyNumberFormat="1" applyFont="1" applyAlignment="1">
      <alignment horizontal="center" vertical="center"/>
    </xf>
    <xf numFmtId="0" fontId="21" fillId="9" borderId="0" xfId="2" applyFont="1" applyAlignment="1">
      <alignment horizontal="right" vertical="center"/>
    </xf>
    <xf numFmtId="178" fontId="16" fillId="9" borderId="0" xfId="2" applyNumberFormat="1" applyAlignment="1">
      <alignment horizontal="center" vertical="center"/>
    </xf>
    <xf numFmtId="167" fontId="16" fillId="9" borderId="0" xfId="2" applyNumberForma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167" fontId="25" fillId="7" borderId="0" xfId="0" applyNumberFormat="1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14" fontId="25" fillId="7" borderId="0" xfId="0" applyNumberFormat="1" applyFont="1" applyFill="1" applyAlignment="1">
      <alignment horizontal="left" vertical="center"/>
    </xf>
    <xf numFmtId="172" fontId="25" fillId="7" borderId="0" xfId="0" applyNumberFormat="1" applyFont="1" applyFill="1" applyAlignment="1">
      <alignment horizontal="left" vertical="center"/>
    </xf>
    <xf numFmtId="173" fontId="25" fillId="0" borderId="0" xfId="0" applyNumberFormat="1" applyFont="1" applyAlignment="1">
      <alignment horizontal="left" vertical="center"/>
    </xf>
    <xf numFmtId="3" fontId="25" fillId="7" borderId="0" xfId="0" applyNumberFormat="1" applyFont="1" applyFill="1" applyAlignment="1">
      <alignment horizontal="left" vertical="center"/>
    </xf>
    <xf numFmtId="175" fontId="25" fillId="0" borderId="0" xfId="0" applyNumberFormat="1" applyFont="1" applyAlignment="1">
      <alignment horizontal="left" vertical="center"/>
    </xf>
    <xf numFmtId="0" fontId="27" fillId="7" borderId="0" xfId="0" applyFont="1" applyFill="1" applyAlignment="1">
      <alignment horizontal="left" vertical="center"/>
    </xf>
    <xf numFmtId="173" fontId="25" fillId="7" borderId="0" xfId="0" applyNumberFormat="1" applyFont="1" applyFill="1" applyAlignment="1">
      <alignment horizontal="left" vertical="center"/>
    </xf>
    <xf numFmtId="169" fontId="16" fillId="9" borderId="0" xfId="2" applyNumberFormat="1" applyAlignment="1">
      <alignment horizontal="center" vertical="center"/>
    </xf>
    <xf numFmtId="0" fontId="24" fillId="9" borderId="0" xfId="2" applyFont="1"/>
    <xf numFmtId="0" fontId="30" fillId="8" borderId="0" xfId="0" applyFont="1" applyFill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4" fontId="31" fillId="8" borderId="0" xfId="0" applyNumberFormat="1" applyFont="1" applyFill="1" applyAlignment="1">
      <alignment horizontal="left" vertical="center"/>
    </xf>
    <xf numFmtId="176" fontId="31" fillId="8" borderId="0" xfId="0" applyNumberFormat="1" applyFont="1" applyFill="1" applyAlignment="1">
      <alignment horizontal="left" vertical="center"/>
    </xf>
    <xf numFmtId="9" fontId="31" fillId="8" borderId="0" xfId="0" applyNumberFormat="1" applyFont="1" applyFill="1" applyAlignment="1">
      <alignment horizontal="left" vertical="center"/>
    </xf>
    <xf numFmtId="179" fontId="31" fillId="8" borderId="0" xfId="0" applyNumberFormat="1" applyFont="1" applyFill="1" applyAlignment="1">
      <alignment horizontal="left" vertical="center"/>
    </xf>
    <xf numFmtId="171" fontId="31" fillId="8" borderId="0" xfId="0" applyNumberFormat="1" applyFont="1" applyFill="1" applyAlignment="1">
      <alignment horizontal="left" vertical="center"/>
    </xf>
    <xf numFmtId="176" fontId="30" fillId="8" borderId="0" xfId="0" applyNumberFormat="1" applyFont="1" applyFill="1" applyAlignment="1">
      <alignment horizontal="left" vertical="center"/>
    </xf>
    <xf numFmtId="0" fontId="13" fillId="8" borderId="0" xfId="0" applyFont="1" applyFill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32" fillId="8" borderId="0" xfId="0" applyFont="1" applyFill="1" applyAlignment="1">
      <alignment horizontal="left" vertical="center"/>
    </xf>
    <xf numFmtId="167" fontId="32" fillId="8" borderId="0" xfId="0" applyNumberFormat="1" applyFont="1" applyFill="1" applyAlignment="1">
      <alignment horizontal="left" vertical="center"/>
    </xf>
    <xf numFmtId="14" fontId="33" fillId="8" borderId="0" xfId="0" applyNumberFormat="1" applyFont="1" applyFill="1" applyAlignment="1">
      <alignment horizontal="left" vertical="center"/>
    </xf>
    <xf numFmtId="180" fontId="32" fillId="8" borderId="0" xfId="1" applyNumberFormat="1" applyFont="1" applyFill="1" applyAlignment="1">
      <alignment horizontal="left" vertical="center"/>
    </xf>
    <xf numFmtId="173" fontId="32" fillId="8" borderId="0" xfId="0" applyNumberFormat="1" applyFont="1" applyFill="1" applyAlignment="1">
      <alignment horizontal="left" vertical="center"/>
    </xf>
    <xf numFmtId="3" fontId="32" fillId="8" borderId="0" xfId="0" applyNumberFormat="1" applyFont="1" applyFill="1" applyAlignment="1">
      <alignment horizontal="left" vertical="center"/>
    </xf>
    <xf numFmtId="164" fontId="32" fillId="8" borderId="0" xfId="1" applyNumberFormat="1" applyFont="1" applyFill="1" applyAlignment="1">
      <alignment horizontal="left" vertical="center"/>
    </xf>
  </cellXfs>
  <cellStyles count="3">
    <cellStyle name="Neutro" xfId="2" builtinId="28"/>
    <cellStyle name="Normal" xfId="0" builtinId="0"/>
    <cellStyle name="Vírgula" xfId="1" builtinId="3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1206771</xdr:colOff>
      <xdr:row>3</xdr:row>
      <xdr:rowOff>156845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A77F1BD-49C7-4A0C-9194-E252ABE2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7150"/>
          <a:ext cx="1060086" cy="695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7245.38</v>
          </cell>
        </row>
        <row r="233">
          <cell r="BO233">
            <v>45792</v>
          </cell>
          <cell r="BP233">
            <v>45792</v>
          </cell>
          <cell r="BQ233">
            <v>7245.38</v>
          </cell>
        </row>
        <row r="234">
          <cell r="BO234">
            <v>45824</v>
          </cell>
          <cell r="BP234">
            <v>45824</v>
          </cell>
          <cell r="BQ234">
            <v>7245.38</v>
          </cell>
        </row>
        <row r="235">
          <cell r="BO235">
            <v>45853</v>
          </cell>
          <cell r="BP235">
            <v>45853</v>
          </cell>
          <cell r="BQ235">
            <v>7245.38</v>
          </cell>
        </row>
        <row r="236">
          <cell r="BO236">
            <v>45884</v>
          </cell>
          <cell r="BP236">
            <v>45884</v>
          </cell>
          <cell r="BQ236">
            <v>7245.38</v>
          </cell>
        </row>
        <row r="237">
          <cell r="BO237">
            <v>45915</v>
          </cell>
          <cell r="BP237">
            <v>45915</v>
          </cell>
          <cell r="BQ237">
            <v>7245.38</v>
          </cell>
        </row>
        <row r="238">
          <cell r="BO238">
            <v>45945</v>
          </cell>
          <cell r="BP238">
            <v>45945</v>
          </cell>
          <cell r="BQ238">
            <v>7245.38</v>
          </cell>
        </row>
        <row r="239">
          <cell r="BO239">
            <v>45978</v>
          </cell>
          <cell r="BP239">
            <v>45978</v>
          </cell>
          <cell r="BQ239">
            <v>7245.38</v>
          </cell>
        </row>
        <row r="240">
          <cell r="BO240">
            <v>46006</v>
          </cell>
          <cell r="BP240">
            <v>46006</v>
          </cell>
          <cell r="BQ240">
            <v>7245.38</v>
          </cell>
        </row>
        <row r="241">
          <cell r="BO241">
            <v>46037</v>
          </cell>
          <cell r="BP241">
            <v>46037</v>
          </cell>
          <cell r="BQ241">
            <v>7245.38</v>
          </cell>
        </row>
        <row r="242">
          <cell r="BO242">
            <v>46071</v>
          </cell>
          <cell r="BP242">
            <v>46071</v>
          </cell>
          <cell r="BQ242">
            <v>7245.38</v>
          </cell>
        </row>
        <row r="243">
          <cell r="BO243">
            <v>46097</v>
          </cell>
          <cell r="BP243">
            <v>46097</v>
          </cell>
          <cell r="BQ243">
            <v>7245.38</v>
          </cell>
        </row>
        <row r="244">
          <cell r="BO244">
            <v>46127</v>
          </cell>
          <cell r="BP244">
            <v>46127</v>
          </cell>
          <cell r="BQ244">
            <v>7245.38</v>
          </cell>
        </row>
        <row r="245">
          <cell r="BO245">
            <v>46157</v>
          </cell>
          <cell r="BP245">
            <v>46157</v>
          </cell>
          <cell r="BQ245">
            <v>7245.38</v>
          </cell>
        </row>
        <row r="246">
          <cell r="BO246">
            <v>46188</v>
          </cell>
          <cell r="BP246">
            <v>46188</v>
          </cell>
          <cell r="BQ246">
            <v>7245.38</v>
          </cell>
        </row>
        <row r="247">
          <cell r="BO247">
            <v>46218</v>
          </cell>
          <cell r="BP247">
            <v>46218</v>
          </cell>
          <cell r="BQ247">
            <v>7245.38</v>
          </cell>
        </row>
        <row r="248">
          <cell r="BO248">
            <v>46251</v>
          </cell>
          <cell r="BP248">
            <v>46251</v>
          </cell>
          <cell r="BQ248">
            <v>7245.38</v>
          </cell>
        </row>
        <row r="249">
          <cell r="BO249">
            <v>46280</v>
          </cell>
          <cell r="BP249">
            <v>46280</v>
          </cell>
          <cell r="BQ249">
            <v>7245.38</v>
          </cell>
        </row>
        <row r="250">
          <cell r="BO250">
            <v>46310</v>
          </cell>
          <cell r="BP250">
            <v>46310</v>
          </cell>
          <cell r="BQ250">
            <v>7245.38</v>
          </cell>
        </row>
        <row r="251">
          <cell r="BO251">
            <v>46342</v>
          </cell>
          <cell r="BP251">
            <v>46342</v>
          </cell>
          <cell r="BQ251">
            <v>7245.38</v>
          </cell>
        </row>
        <row r="252">
          <cell r="BO252">
            <v>46371</v>
          </cell>
          <cell r="BP252">
            <v>46371</v>
          </cell>
          <cell r="BQ252">
            <v>7245.38</v>
          </cell>
        </row>
        <row r="253">
          <cell r="BO253">
            <v>46402</v>
          </cell>
          <cell r="BP253">
            <v>46402</v>
          </cell>
          <cell r="BQ253">
            <v>7245.38</v>
          </cell>
        </row>
        <row r="254">
          <cell r="BO254">
            <v>46433</v>
          </cell>
          <cell r="BP254">
            <v>46433</v>
          </cell>
          <cell r="BQ254">
            <v>7245.38</v>
          </cell>
        </row>
        <row r="255">
          <cell r="BO255">
            <v>46461</v>
          </cell>
          <cell r="BP255">
            <v>46461</v>
          </cell>
          <cell r="BQ255">
            <v>7245.38</v>
          </cell>
        </row>
        <row r="256">
          <cell r="BO256">
            <v>46492</v>
          </cell>
          <cell r="BP256">
            <v>46492</v>
          </cell>
          <cell r="BQ256">
            <v>7245.38</v>
          </cell>
        </row>
        <row r="257">
          <cell r="BO257">
            <v>46524</v>
          </cell>
          <cell r="BP257">
            <v>46524</v>
          </cell>
          <cell r="BQ257">
            <v>7245.38</v>
          </cell>
        </row>
        <row r="258">
          <cell r="BO258">
            <v>46553</v>
          </cell>
          <cell r="BP258">
            <v>46553</v>
          </cell>
          <cell r="BQ258">
            <v>7245.38</v>
          </cell>
        </row>
        <row r="259">
          <cell r="BO259">
            <v>46583</v>
          </cell>
          <cell r="BP259">
            <v>46583</v>
          </cell>
          <cell r="BQ259">
            <v>7245.38</v>
          </cell>
        </row>
        <row r="260">
          <cell r="BO260">
            <v>46615</v>
          </cell>
          <cell r="BP260">
            <v>46615</v>
          </cell>
          <cell r="BQ260">
            <v>7245.38</v>
          </cell>
        </row>
        <row r="261">
          <cell r="BO261">
            <v>46645</v>
          </cell>
          <cell r="BP261">
            <v>46645</v>
          </cell>
          <cell r="BQ261">
            <v>7245.38</v>
          </cell>
        </row>
        <row r="262">
          <cell r="BO262">
            <v>46675</v>
          </cell>
          <cell r="BP262">
            <v>46675</v>
          </cell>
          <cell r="BQ262">
            <v>7245.38</v>
          </cell>
        </row>
        <row r="263">
          <cell r="BO263">
            <v>46707</v>
          </cell>
          <cell r="BP263">
            <v>46707</v>
          </cell>
          <cell r="BQ263">
            <v>7245.38</v>
          </cell>
        </row>
        <row r="264">
          <cell r="BO264">
            <v>46736</v>
          </cell>
          <cell r="BP264">
            <v>46736</v>
          </cell>
          <cell r="BQ264">
            <v>7245.38</v>
          </cell>
        </row>
        <row r="265">
          <cell r="BO265">
            <v>46769</v>
          </cell>
          <cell r="BP265">
            <v>46769</v>
          </cell>
          <cell r="BQ265">
            <v>7245.38</v>
          </cell>
        </row>
        <row r="266">
          <cell r="BO266">
            <v>46798</v>
          </cell>
          <cell r="BP266">
            <v>46798</v>
          </cell>
          <cell r="BQ266">
            <v>7245.38</v>
          </cell>
        </row>
        <row r="267">
          <cell r="BO267">
            <v>46827</v>
          </cell>
          <cell r="BP267">
            <v>46827</v>
          </cell>
          <cell r="BQ267">
            <v>7245.38</v>
          </cell>
        </row>
        <row r="268">
          <cell r="BO268">
            <v>46860</v>
          </cell>
          <cell r="BP268">
            <v>46860</v>
          </cell>
          <cell r="BQ268">
            <v>7245.38</v>
          </cell>
        </row>
        <row r="269">
          <cell r="BO269">
            <v>46888</v>
          </cell>
          <cell r="BP269">
            <v>46888</v>
          </cell>
          <cell r="BQ269">
            <v>7245.38</v>
          </cell>
        </row>
        <row r="270">
          <cell r="BO270">
            <v>46920</v>
          </cell>
          <cell r="BP270">
            <v>46920</v>
          </cell>
          <cell r="BQ270">
            <v>7245.38</v>
          </cell>
        </row>
        <row r="271">
          <cell r="BO271">
            <v>46951</v>
          </cell>
          <cell r="BP271">
            <v>46951</v>
          </cell>
          <cell r="BQ271">
            <v>7245.38</v>
          </cell>
        </row>
        <row r="272">
          <cell r="BO272">
            <v>46980</v>
          </cell>
          <cell r="BP272">
            <v>46980</v>
          </cell>
          <cell r="BQ272">
            <v>7245.38</v>
          </cell>
        </row>
        <row r="273">
          <cell r="BO273">
            <v>47011</v>
          </cell>
          <cell r="BP273">
            <v>47011</v>
          </cell>
          <cell r="BQ273">
            <v>7245.38</v>
          </cell>
        </row>
        <row r="274">
          <cell r="BO274">
            <v>47042</v>
          </cell>
          <cell r="BP274">
            <v>47042</v>
          </cell>
          <cell r="BQ274">
            <v>7245.38</v>
          </cell>
        </row>
        <row r="275">
          <cell r="BO275">
            <v>47073</v>
          </cell>
          <cell r="BP275">
            <v>47073</v>
          </cell>
          <cell r="BQ275">
            <v>7245.38</v>
          </cell>
        </row>
        <row r="276">
          <cell r="BO276">
            <v>47102</v>
          </cell>
          <cell r="BP276">
            <v>47102</v>
          </cell>
          <cell r="BQ276">
            <v>7245.38</v>
          </cell>
        </row>
        <row r="277">
          <cell r="BO277">
            <v>47133</v>
          </cell>
          <cell r="BP277">
            <v>47133</v>
          </cell>
          <cell r="BQ277">
            <v>7245.38</v>
          </cell>
        </row>
        <row r="278">
          <cell r="BO278">
            <v>47164</v>
          </cell>
          <cell r="BP278">
            <v>47164</v>
          </cell>
          <cell r="BQ278">
            <v>7245.38</v>
          </cell>
        </row>
        <row r="279">
          <cell r="BO279">
            <v>47192</v>
          </cell>
          <cell r="BP279">
            <v>47192</v>
          </cell>
          <cell r="BQ279">
            <v>7245.38</v>
          </cell>
        </row>
        <row r="280">
          <cell r="BO280">
            <v>47224</v>
          </cell>
          <cell r="BP280">
            <v>47224</v>
          </cell>
          <cell r="BQ280">
            <v>7245.38</v>
          </cell>
        </row>
        <row r="281">
          <cell r="BO281">
            <v>47253</v>
          </cell>
          <cell r="BP281">
            <v>47253</v>
          </cell>
          <cell r="BQ281">
            <v>7245.38</v>
          </cell>
        </row>
        <row r="282">
          <cell r="BO282">
            <v>47284</v>
          </cell>
          <cell r="BP282">
            <v>47284</v>
          </cell>
          <cell r="BQ282">
            <v>7245.38</v>
          </cell>
        </row>
        <row r="283">
          <cell r="BO283">
            <v>47315</v>
          </cell>
          <cell r="BP283">
            <v>47315</v>
          </cell>
          <cell r="BQ283">
            <v>7245.38</v>
          </cell>
        </row>
        <row r="284">
          <cell r="BO284">
            <v>47345</v>
          </cell>
          <cell r="BP284">
            <v>47345</v>
          </cell>
          <cell r="BQ284">
            <v>7245.38</v>
          </cell>
        </row>
        <row r="285">
          <cell r="BO285">
            <v>47378</v>
          </cell>
          <cell r="BP285">
            <v>47378</v>
          </cell>
          <cell r="BQ285">
            <v>7245.38</v>
          </cell>
        </row>
        <row r="286">
          <cell r="BO286">
            <v>47406</v>
          </cell>
          <cell r="BP286">
            <v>47406</v>
          </cell>
          <cell r="BQ286">
            <v>7245.38</v>
          </cell>
        </row>
        <row r="287">
          <cell r="BO287">
            <v>47438</v>
          </cell>
          <cell r="BP287">
            <v>47438</v>
          </cell>
          <cell r="BQ287">
            <v>7245.38</v>
          </cell>
        </row>
        <row r="288">
          <cell r="BO288">
            <v>47469</v>
          </cell>
          <cell r="BP288">
            <v>47469</v>
          </cell>
          <cell r="BQ288">
            <v>7245.38</v>
          </cell>
        </row>
        <row r="289">
          <cell r="BO289">
            <v>47498</v>
          </cell>
          <cell r="BP289">
            <v>47498</v>
          </cell>
          <cell r="BQ289">
            <v>7245.38</v>
          </cell>
        </row>
        <row r="290">
          <cell r="BO290">
            <v>47529</v>
          </cell>
          <cell r="BP290">
            <v>47529</v>
          </cell>
          <cell r="BQ290">
            <v>7245.38</v>
          </cell>
        </row>
        <row r="291">
          <cell r="BO291">
            <v>47557</v>
          </cell>
          <cell r="BP291">
            <v>47557</v>
          </cell>
          <cell r="BQ291">
            <v>7245.38</v>
          </cell>
        </row>
        <row r="292">
          <cell r="BO292">
            <v>47588</v>
          </cell>
          <cell r="BP292">
            <v>47588</v>
          </cell>
          <cell r="BQ292">
            <v>7245.38</v>
          </cell>
        </row>
        <row r="293">
          <cell r="BO293">
            <v>47618</v>
          </cell>
          <cell r="BP293">
            <v>47618</v>
          </cell>
          <cell r="BQ293">
            <v>7245.38</v>
          </cell>
        </row>
        <row r="294">
          <cell r="BO294">
            <v>47651</v>
          </cell>
          <cell r="BP294">
            <v>47651</v>
          </cell>
          <cell r="BQ294">
            <v>7245.38</v>
          </cell>
        </row>
        <row r="295">
          <cell r="BO295">
            <v>47679</v>
          </cell>
          <cell r="BP295">
            <v>47679</v>
          </cell>
          <cell r="BQ295">
            <v>7245.38</v>
          </cell>
        </row>
        <row r="296">
          <cell r="BO296">
            <v>47710</v>
          </cell>
          <cell r="BP296">
            <v>47710</v>
          </cell>
          <cell r="BQ296">
            <v>7245.38</v>
          </cell>
        </row>
        <row r="297">
          <cell r="BO297">
            <v>47742</v>
          </cell>
          <cell r="BP297">
            <v>47742</v>
          </cell>
          <cell r="BQ297">
            <v>7245.38</v>
          </cell>
        </row>
        <row r="298">
          <cell r="BO298">
            <v>47771</v>
          </cell>
          <cell r="BP298">
            <v>47771</v>
          </cell>
          <cell r="BQ298">
            <v>7245.38</v>
          </cell>
        </row>
        <row r="299">
          <cell r="BO299">
            <v>47805</v>
          </cell>
          <cell r="BP299">
            <v>47805</v>
          </cell>
          <cell r="BQ299">
            <v>7245.38</v>
          </cell>
        </row>
        <row r="300">
          <cell r="BO300">
            <v>47833</v>
          </cell>
          <cell r="BP300">
            <v>47833</v>
          </cell>
          <cell r="BQ300">
            <v>7245.38</v>
          </cell>
        </row>
        <row r="301">
          <cell r="BO301">
            <v>47863</v>
          </cell>
          <cell r="BP301">
            <v>47863</v>
          </cell>
          <cell r="BQ301">
            <v>7245.38</v>
          </cell>
        </row>
        <row r="302">
          <cell r="BO302">
            <v>47896</v>
          </cell>
          <cell r="BP302">
            <v>47896</v>
          </cell>
          <cell r="BQ302">
            <v>7245.38</v>
          </cell>
        </row>
        <row r="303">
          <cell r="BO303">
            <v>47924</v>
          </cell>
          <cell r="BP303">
            <v>47924</v>
          </cell>
          <cell r="BQ303">
            <v>7245.38</v>
          </cell>
        </row>
        <row r="304">
          <cell r="BO304">
            <v>47953</v>
          </cell>
          <cell r="BP304">
            <v>47953</v>
          </cell>
          <cell r="BQ304">
            <v>7245.38</v>
          </cell>
        </row>
        <row r="305">
          <cell r="BO305">
            <v>47983</v>
          </cell>
          <cell r="BP305">
            <v>47983</v>
          </cell>
          <cell r="BQ305">
            <v>7245.38</v>
          </cell>
        </row>
        <row r="306">
          <cell r="BO306">
            <v>48015</v>
          </cell>
          <cell r="BP306">
            <v>48015</v>
          </cell>
          <cell r="BQ306">
            <v>7245.38</v>
          </cell>
        </row>
        <row r="307">
          <cell r="BO307">
            <v>48044</v>
          </cell>
          <cell r="BP307">
            <v>48044</v>
          </cell>
          <cell r="BQ307">
            <v>7245.38</v>
          </cell>
        </row>
        <row r="308">
          <cell r="BO308">
            <v>48075</v>
          </cell>
          <cell r="BP308">
            <v>48075</v>
          </cell>
          <cell r="BQ308">
            <v>7245.38</v>
          </cell>
        </row>
        <row r="309">
          <cell r="BO309">
            <v>48106</v>
          </cell>
          <cell r="BP309">
            <v>48106</v>
          </cell>
          <cell r="BQ309">
            <v>7245.38</v>
          </cell>
        </row>
        <row r="310">
          <cell r="BO310">
            <v>48136</v>
          </cell>
          <cell r="BP310">
            <v>48136</v>
          </cell>
          <cell r="BQ310">
            <v>7245.38</v>
          </cell>
        </row>
        <row r="311">
          <cell r="BO311">
            <v>48169</v>
          </cell>
          <cell r="BP311">
            <v>48169</v>
          </cell>
          <cell r="BQ311">
            <v>7245.38</v>
          </cell>
        </row>
        <row r="312">
          <cell r="BO312">
            <v>48197</v>
          </cell>
          <cell r="BP312">
            <v>48197</v>
          </cell>
          <cell r="BQ312">
            <v>7245.38</v>
          </cell>
        </row>
        <row r="313">
          <cell r="BO313">
            <v>48228</v>
          </cell>
          <cell r="BP313">
            <v>48228</v>
          </cell>
          <cell r="BQ313">
            <v>7245.38</v>
          </cell>
        </row>
        <row r="314">
          <cell r="BO314">
            <v>48259</v>
          </cell>
          <cell r="BP314">
            <v>48259</v>
          </cell>
          <cell r="BQ314">
            <v>7245.38</v>
          </cell>
        </row>
        <row r="315">
          <cell r="BO315">
            <v>48288</v>
          </cell>
          <cell r="BP315">
            <v>48288</v>
          </cell>
          <cell r="BQ315">
            <v>7245.38</v>
          </cell>
        </row>
        <row r="316">
          <cell r="BO316">
            <v>48319</v>
          </cell>
          <cell r="BP316">
            <v>48319</v>
          </cell>
          <cell r="BQ316">
            <v>7245.38</v>
          </cell>
        </row>
        <row r="317">
          <cell r="BO317">
            <v>48349</v>
          </cell>
          <cell r="BP317">
            <v>48349</v>
          </cell>
          <cell r="BQ317">
            <v>7245.38</v>
          </cell>
        </row>
        <row r="318">
          <cell r="BO318">
            <v>48380</v>
          </cell>
          <cell r="BP318">
            <v>48380</v>
          </cell>
          <cell r="BQ318">
            <v>7245.38</v>
          </cell>
        </row>
        <row r="319">
          <cell r="BO319">
            <v>48410</v>
          </cell>
          <cell r="BP319">
            <v>48410</v>
          </cell>
          <cell r="BQ319">
            <v>7245.38</v>
          </cell>
        </row>
        <row r="320">
          <cell r="BO320">
            <v>48441</v>
          </cell>
          <cell r="BP320">
            <v>48441</v>
          </cell>
          <cell r="BQ320">
            <v>7245.38</v>
          </cell>
        </row>
        <row r="321">
          <cell r="BO321">
            <v>48472</v>
          </cell>
          <cell r="BP321">
            <v>48472</v>
          </cell>
          <cell r="BQ321">
            <v>7245.38</v>
          </cell>
        </row>
        <row r="322">
          <cell r="BO322">
            <v>48502</v>
          </cell>
          <cell r="BP322">
            <v>48502</v>
          </cell>
          <cell r="BQ322">
            <v>7245.38</v>
          </cell>
        </row>
        <row r="323">
          <cell r="BO323">
            <v>48533</v>
          </cell>
          <cell r="BP323">
            <v>48533</v>
          </cell>
          <cell r="BQ323">
            <v>7245.38</v>
          </cell>
        </row>
        <row r="324">
          <cell r="BO324">
            <v>48563</v>
          </cell>
          <cell r="BP324">
            <v>48563</v>
          </cell>
          <cell r="BQ324">
            <v>7245.38</v>
          </cell>
        </row>
        <row r="325">
          <cell r="BO325">
            <v>48594</v>
          </cell>
          <cell r="BP325">
            <v>48594</v>
          </cell>
          <cell r="BQ325">
            <v>7245.38</v>
          </cell>
        </row>
        <row r="326">
          <cell r="BO326">
            <v>48625</v>
          </cell>
          <cell r="BP326">
            <v>48625</v>
          </cell>
          <cell r="BQ326">
            <v>7245.38</v>
          </cell>
        </row>
        <row r="327">
          <cell r="BO327">
            <v>48653</v>
          </cell>
          <cell r="BP327">
            <v>48653</v>
          </cell>
          <cell r="BQ327">
            <v>7245.38</v>
          </cell>
        </row>
        <row r="328">
          <cell r="BO328">
            <v>48684</v>
          </cell>
          <cell r="BP328">
            <v>48684</v>
          </cell>
          <cell r="BQ328">
            <v>7245.38</v>
          </cell>
        </row>
        <row r="329">
          <cell r="BO329">
            <v>48714</v>
          </cell>
          <cell r="BP329">
            <v>48714</v>
          </cell>
          <cell r="BQ329">
            <v>7245.38</v>
          </cell>
        </row>
        <row r="330">
          <cell r="BO330">
            <v>48745</v>
          </cell>
          <cell r="BP330">
            <v>48745</v>
          </cell>
          <cell r="BQ330">
            <v>7245.38</v>
          </cell>
        </row>
        <row r="331">
          <cell r="BO331">
            <v>48775</v>
          </cell>
          <cell r="BP331">
            <v>48775</v>
          </cell>
          <cell r="BQ331">
            <v>7245.38</v>
          </cell>
        </row>
        <row r="332">
          <cell r="BO332">
            <v>48806</v>
          </cell>
          <cell r="BP332">
            <v>48806</v>
          </cell>
          <cell r="BQ332">
            <v>7245.38</v>
          </cell>
        </row>
        <row r="333">
          <cell r="BO333">
            <v>48837</v>
          </cell>
          <cell r="BP333">
            <v>48837</v>
          </cell>
          <cell r="BQ333">
            <v>7245.38</v>
          </cell>
        </row>
        <row r="334">
          <cell r="BO334">
            <v>48867</v>
          </cell>
          <cell r="BP334">
            <v>48867</v>
          </cell>
          <cell r="BQ334">
            <v>7245.38</v>
          </cell>
        </row>
        <row r="335">
          <cell r="BO335">
            <v>48898</v>
          </cell>
          <cell r="BP335">
            <v>48898</v>
          </cell>
          <cell r="BQ335">
            <v>7245.38</v>
          </cell>
        </row>
        <row r="336">
          <cell r="BO336">
            <v>48928</v>
          </cell>
          <cell r="BP336">
            <v>48928</v>
          </cell>
          <cell r="BQ336">
            <v>7245.38</v>
          </cell>
        </row>
        <row r="337">
          <cell r="BO337">
            <v>48959</v>
          </cell>
          <cell r="BP337">
            <v>48959</v>
          </cell>
          <cell r="BQ337">
            <v>7245.38</v>
          </cell>
        </row>
        <row r="338">
          <cell r="BO338">
            <v>48990</v>
          </cell>
          <cell r="BP338">
            <v>48990</v>
          </cell>
          <cell r="BQ338">
            <v>7245.38</v>
          </cell>
        </row>
        <row r="339">
          <cell r="BO339">
            <v>49018</v>
          </cell>
          <cell r="BP339">
            <v>49018</v>
          </cell>
          <cell r="BQ339">
            <v>7245.38</v>
          </cell>
        </row>
        <row r="340">
          <cell r="BO340">
            <v>49049</v>
          </cell>
          <cell r="BP340">
            <v>49049</v>
          </cell>
          <cell r="BQ340">
            <v>7245.38</v>
          </cell>
        </row>
        <row r="341">
          <cell r="BO341">
            <v>49079</v>
          </cell>
          <cell r="BP341">
            <v>49079</v>
          </cell>
          <cell r="BQ341">
            <v>7245.38</v>
          </cell>
        </row>
        <row r="342">
          <cell r="BO342">
            <v>49110</v>
          </cell>
          <cell r="BP342">
            <v>49110</v>
          </cell>
          <cell r="BQ342">
            <v>7245.38</v>
          </cell>
        </row>
        <row r="343">
          <cell r="BO343">
            <v>49140</v>
          </cell>
          <cell r="BP343">
            <v>49140</v>
          </cell>
          <cell r="BQ343">
            <v>7245.38</v>
          </cell>
        </row>
        <row r="344">
          <cell r="BO344">
            <v>49171</v>
          </cell>
          <cell r="BP344">
            <v>49171</v>
          </cell>
          <cell r="BQ344">
            <v>7245.38</v>
          </cell>
        </row>
        <row r="345">
          <cell r="BO345">
            <v>49202</v>
          </cell>
          <cell r="BP345">
            <v>49202</v>
          </cell>
          <cell r="BQ345">
            <v>7245.38</v>
          </cell>
        </row>
        <row r="346">
          <cell r="BO346">
            <v>49232</v>
          </cell>
          <cell r="BP346">
            <v>49232</v>
          </cell>
          <cell r="BQ346">
            <v>7245.38</v>
          </cell>
        </row>
        <row r="347">
          <cell r="BO347">
            <v>49263</v>
          </cell>
          <cell r="BP347">
            <v>49263</v>
          </cell>
          <cell r="BQ347">
            <v>7245.38</v>
          </cell>
        </row>
        <row r="348">
          <cell r="BO348">
            <v>49293</v>
          </cell>
          <cell r="BP348">
            <v>49293</v>
          </cell>
          <cell r="BQ348">
            <v>7245.38</v>
          </cell>
        </row>
        <row r="349">
          <cell r="BO349">
            <v>49324</v>
          </cell>
          <cell r="BP349">
            <v>49324</v>
          </cell>
          <cell r="BQ349">
            <v>7245.38</v>
          </cell>
        </row>
        <row r="350">
          <cell r="BO350">
            <v>49355</v>
          </cell>
          <cell r="BP350">
            <v>49355</v>
          </cell>
          <cell r="BQ350">
            <v>7245.38</v>
          </cell>
        </row>
        <row r="351">
          <cell r="BO351">
            <v>49383</v>
          </cell>
          <cell r="BP351">
            <v>49383</v>
          </cell>
          <cell r="BQ351">
            <v>7245.38</v>
          </cell>
        </row>
        <row r="352">
          <cell r="BO352">
            <v>49414</v>
          </cell>
          <cell r="BP352">
            <v>49414</v>
          </cell>
          <cell r="BQ352">
            <v>7245.38</v>
          </cell>
        </row>
        <row r="353">
          <cell r="BO353">
            <v>49444</v>
          </cell>
          <cell r="BP353">
            <v>49444</v>
          </cell>
          <cell r="BQ353">
            <v>7245.38</v>
          </cell>
        </row>
        <row r="354">
          <cell r="BO354">
            <v>49475</v>
          </cell>
          <cell r="BP354">
            <v>49475</v>
          </cell>
          <cell r="BQ354">
            <v>7245.38</v>
          </cell>
        </row>
        <row r="355">
          <cell r="BO355">
            <v>49505</v>
          </cell>
          <cell r="BP355">
            <v>49505</v>
          </cell>
          <cell r="BQ355">
            <v>7245.38</v>
          </cell>
        </row>
        <row r="356">
          <cell r="BO356">
            <v>49536</v>
          </cell>
          <cell r="BP356">
            <v>49536</v>
          </cell>
          <cell r="BQ356">
            <v>7245.38</v>
          </cell>
        </row>
        <row r="357">
          <cell r="BO357">
            <v>49567</v>
          </cell>
          <cell r="BP357">
            <v>49567</v>
          </cell>
          <cell r="BQ357">
            <v>7245.38</v>
          </cell>
        </row>
        <row r="358">
          <cell r="BO358">
            <v>49597</v>
          </cell>
          <cell r="BP358">
            <v>49597</v>
          </cell>
          <cell r="BQ358">
            <v>7245.38</v>
          </cell>
        </row>
        <row r="359">
          <cell r="BO359">
            <v>49628</v>
          </cell>
          <cell r="BP359">
            <v>49628</v>
          </cell>
          <cell r="BQ359">
            <v>7245.38</v>
          </cell>
        </row>
        <row r="360">
          <cell r="BO360">
            <v>49658</v>
          </cell>
          <cell r="BP360">
            <v>49658</v>
          </cell>
          <cell r="BQ360">
            <v>7245.38</v>
          </cell>
        </row>
        <row r="361">
          <cell r="BO361">
            <v>49689</v>
          </cell>
          <cell r="BP361">
            <v>49689</v>
          </cell>
          <cell r="BQ361">
            <v>7245.38</v>
          </cell>
        </row>
        <row r="362">
          <cell r="BO362">
            <v>49720</v>
          </cell>
          <cell r="BP362">
            <v>49720</v>
          </cell>
          <cell r="BQ362">
            <v>7245.38</v>
          </cell>
        </row>
        <row r="363">
          <cell r="BO363">
            <v>49749</v>
          </cell>
          <cell r="BP363">
            <v>49749</v>
          </cell>
          <cell r="BQ363">
            <v>7245.38</v>
          </cell>
        </row>
        <row r="364">
          <cell r="BO364">
            <v>49780</v>
          </cell>
          <cell r="BP364">
            <v>49780</v>
          </cell>
          <cell r="BQ364">
            <v>7245.38</v>
          </cell>
        </row>
        <row r="365">
          <cell r="BO365">
            <v>49810</v>
          </cell>
          <cell r="BP365">
            <v>49810</v>
          </cell>
          <cell r="BQ365">
            <v>7245.38</v>
          </cell>
        </row>
        <row r="366">
          <cell r="BO366">
            <v>49841</v>
          </cell>
          <cell r="BP366">
            <v>49841</v>
          </cell>
          <cell r="BQ366">
            <v>7245.38</v>
          </cell>
        </row>
        <row r="367">
          <cell r="BO367">
            <v>49871</v>
          </cell>
          <cell r="BP367">
            <v>49871</v>
          </cell>
          <cell r="BQ367">
            <v>7245.38</v>
          </cell>
        </row>
        <row r="368">
          <cell r="BO368">
            <v>49902</v>
          </cell>
          <cell r="BP368">
            <v>49902</v>
          </cell>
          <cell r="BQ368">
            <v>7245.38</v>
          </cell>
        </row>
        <row r="369">
          <cell r="BO369">
            <v>49933</v>
          </cell>
          <cell r="BP369">
            <v>49933</v>
          </cell>
          <cell r="BQ369">
            <v>7245.38</v>
          </cell>
        </row>
        <row r="370">
          <cell r="BO370">
            <v>49963</v>
          </cell>
          <cell r="BP370">
            <v>49963</v>
          </cell>
          <cell r="BQ37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rlos Alberto Bacha" id="{5611470C-F74A-4C2D-BDB4-B814DC94118A}" userId="S::cab@vortx.com.br::d9ffa8fb-0805-4257-a4ff-abdaf1c30838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I45" dT="2024-07-19T17:49:03.73" personId="{5611470C-F74A-4C2D-BDB4-B814DC94118A}" id="{A7251848-95F0-4AB2-A2FB-6DC0639EE412}">
    <text>AGD JULHO/2024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R4533"/>
  <sheetViews>
    <sheetView tabSelected="1" zoomScaleNormal="100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8.7109375" style="53" bestFit="1" customWidth="1"/>
    <col min="2" max="2" width="22.5703125" style="41" customWidth="1"/>
    <col min="3" max="3" width="24" style="41" bestFit="1" customWidth="1"/>
    <col min="4" max="4" width="16.7109375" style="41" customWidth="1"/>
    <col min="5" max="5" width="13.7109375" style="41" customWidth="1"/>
    <col min="6" max="6" width="12.7109375" style="41" bestFit="1" customWidth="1"/>
    <col min="7" max="7" width="12.42578125" style="41" customWidth="1"/>
    <col min="8" max="8" width="19.140625" style="41" bestFit="1" customWidth="1"/>
    <col min="9" max="9" width="15.5703125" style="41" bestFit="1" customWidth="1"/>
    <col min="10" max="10" width="18" style="41" bestFit="1" customWidth="1"/>
    <col min="11" max="11" width="12.28515625" style="41" bestFit="1" customWidth="1"/>
    <col min="12" max="12" width="13.7109375" style="41" bestFit="1" customWidth="1"/>
    <col min="13" max="13" width="15.7109375" style="41" bestFit="1" customWidth="1"/>
    <col min="14" max="14" width="19.42578125" style="41" bestFit="1" customWidth="1"/>
    <col min="15" max="15" width="16" style="41" bestFit="1" customWidth="1"/>
    <col min="16" max="16" width="18.42578125" style="41" bestFit="1" customWidth="1"/>
    <col min="17" max="17" width="10.5703125" style="41" bestFit="1" customWidth="1"/>
    <col min="18" max="18" width="17.28515625" style="41" bestFit="1" customWidth="1"/>
    <col min="19" max="19" width="22.28515625" style="41" bestFit="1" customWidth="1"/>
    <col min="20" max="20" width="16" style="41" bestFit="1" customWidth="1"/>
    <col min="21" max="22" width="8.5703125" style="41" customWidth="1"/>
    <col min="23" max="23" width="22" style="41" bestFit="1" customWidth="1"/>
    <col min="24" max="24" width="16.42578125" style="41" bestFit="1" customWidth="1"/>
    <col min="25" max="25" width="18.28515625" style="41" bestFit="1" customWidth="1"/>
    <col min="26" max="26" width="13.28515625" style="41" customWidth="1"/>
    <col min="27" max="27" width="18.7109375" style="41" bestFit="1" customWidth="1"/>
    <col min="28" max="28" width="34.140625" style="41" customWidth="1"/>
    <col min="29" max="29" width="15.5703125" style="41" bestFit="1" customWidth="1"/>
    <col min="30" max="30" width="22.7109375" style="41" customWidth="1"/>
    <col min="31" max="31" width="41.28515625" style="41" customWidth="1"/>
    <col min="32" max="32" width="13.7109375" style="41" customWidth="1"/>
    <col min="33" max="33" width="16.28515625" style="41" customWidth="1"/>
    <col min="34" max="34" width="22.7109375" style="41" customWidth="1"/>
    <col min="35" max="35" width="21.42578125" style="41" customWidth="1"/>
    <col min="36" max="36" width="17.5703125" style="41" customWidth="1"/>
    <col min="37" max="37" width="16.28515625" style="41" customWidth="1"/>
    <col min="38" max="38" width="13.7109375" style="41" customWidth="1"/>
    <col min="39" max="39" width="15.85546875" style="41" customWidth="1"/>
    <col min="40" max="40" width="54.140625" style="41" customWidth="1"/>
    <col min="41" max="41" width="45" style="41" bestFit="1" customWidth="1"/>
    <col min="42" max="42" width="15.42578125" style="41" customWidth="1"/>
    <col min="43" max="200" width="12.42578125" style="41" customWidth="1"/>
    <col min="201" max="201" width="20.140625" style="42" customWidth="1"/>
    <col min="202" max="202" width="26.5703125" style="42" customWidth="1"/>
    <col min="203" max="203" width="29.140625" style="42" customWidth="1"/>
    <col min="204" max="205" width="13.7109375" style="42" customWidth="1"/>
    <col min="206" max="206" width="17.5703125" style="42" customWidth="1"/>
    <col min="207" max="207" width="12.42578125" style="42" customWidth="1"/>
    <col min="208" max="208" width="20.140625" style="42" customWidth="1"/>
    <col min="209" max="209" width="15" style="42" customWidth="1"/>
    <col min="210" max="210" width="12.42578125" style="42" customWidth="1"/>
    <col min="211" max="211" width="17.5703125" style="42" customWidth="1"/>
    <col min="212" max="212" width="15" style="42" customWidth="1"/>
    <col min="213" max="213" width="16.28515625" style="42" customWidth="1"/>
    <col min="214" max="214" width="24" style="42" customWidth="1"/>
    <col min="215" max="215" width="22.7109375" style="42" customWidth="1"/>
    <col min="216" max="216" width="30.42578125" style="42" customWidth="1"/>
    <col min="217" max="217" width="11.140625" style="42" customWidth="1"/>
    <col min="218" max="218" width="20.140625" style="42" customWidth="1"/>
    <col min="219" max="219" width="27.85546875" style="42" customWidth="1"/>
    <col min="220" max="220" width="17.5703125" style="42" customWidth="1"/>
    <col min="221" max="222" width="8.5703125" style="42" customWidth="1"/>
    <col min="223" max="223" width="16.28515625" style="42" customWidth="1"/>
    <col min="224" max="224" width="25.28515625" style="42" customWidth="1"/>
    <col min="225" max="225" width="24" style="42" customWidth="1"/>
    <col min="226" max="226" width="12.42578125" style="42" customWidth="1"/>
    <col min="227" max="227" width="15" style="42" customWidth="1"/>
    <col min="228" max="228" width="12.42578125" style="42" customWidth="1"/>
    <col min="229" max="229" width="6" style="42" customWidth="1"/>
    <col min="230" max="230" width="22.7109375" style="42" customWidth="1"/>
    <col min="231" max="231" width="31.7109375" style="42" customWidth="1"/>
    <col min="232" max="232" width="13.7109375" style="42" customWidth="1"/>
    <col min="233" max="233" width="16.28515625" style="42" customWidth="1"/>
    <col min="234" max="234" width="22.7109375" style="42" customWidth="1"/>
    <col min="235" max="235" width="21.42578125" style="42" customWidth="1"/>
    <col min="236" max="236" width="17.5703125" style="42" customWidth="1"/>
    <col min="237" max="237" width="16.28515625" style="42" customWidth="1"/>
    <col min="238" max="238" width="13.7109375" style="42" customWidth="1"/>
    <col min="239" max="239" width="8.5703125" style="42" customWidth="1"/>
    <col min="240" max="240" width="15" style="42" customWidth="1"/>
    <col min="241" max="241" width="17.5703125" style="42" customWidth="1"/>
    <col min="242" max="242" width="26.5703125" style="42" customWidth="1"/>
    <col min="243" max="243" width="25.28515625" style="42" customWidth="1"/>
    <col min="244" max="245" width="17.5703125" style="42" customWidth="1"/>
    <col min="246" max="246" width="12.42578125" style="42" customWidth="1"/>
    <col min="247" max="247" width="17.5703125" style="42" customWidth="1"/>
    <col min="248" max="248" width="12.42578125" style="42" customWidth="1"/>
    <col min="249" max="249" width="15" style="42" customWidth="1"/>
    <col min="250" max="250" width="16.28515625" style="42" customWidth="1"/>
    <col min="251" max="252" width="17.5703125" style="42" customWidth="1"/>
    <col min="253" max="253" width="27.85546875" style="42" customWidth="1"/>
    <col min="254" max="254" width="13.7109375" style="42" customWidth="1"/>
    <col min="255" max="256" width="17.5703125" style="42" customWidth="1"/>
    <col min="257" max="257" width="15" style="42" customWidth="1"/>
    <col min="258" max="259" width="12.42578125" style="42" customWidth="1"/>
    <col min="260" max="261" width="17.5703125" style="42" customWidth="1"/>
    <col min="262" max="262" width="22.7109375" style="42" customWidth="1"/>
    <col min="263" max="263" width="17.5703125" style="42" customWidth="1"/>
    <col min="264" max="264" width="15" style="42" customWidth="1"/>
    <col min="265" max="265" width="17.5703125" style="42" customWidth="1"/>
    <col min="266" max="266" width="12.42578125" style="42" customWidth="1"/>
    <col min="267" max="267" width="34.28515625" style="42" customWidth="1"/>
    <col min="268" max="268" width="26.5703125" style="42" customWidth="1"/>
    <col min="269" max="270" width="18.85546875" style="42" customWidth="1"/>
    <col min="271" max="271" width="12.42578125" style="42" customWidth="1"/>
    <col min="272" max="272" width="20.140625" style="42" customWidth="1"/>
    <col min="273" max="273" width="16.28515625" style="42" customWidth="1"/>
    <col min="274" max="274" width="17.5703125" style="42" customWidth="1"/>
    <col min="275" max="456" width="12.42578125" style="42" customWidth="1"/>
    <col min="457" max="457" width="20.140625" style="42" customWidth="1"/>
    <col min="458" max="458" width="26.5703125" style="42" customWidth="1"/>
    <col min="459" max="459" width="29.140625" style="42" customWidth="1"/>
    <col min="460" max="461" width="13.7109375" style="42" customWidth="1"/>
    <col min="462" max="462" width="17.5703125" style="42" customWidth="1"/>
    <col min="463" max="463" width="12.42578125" style="42" customWidth="1"/>
    <col min="464" max="464" width="20.140625" style="42" customWidth="1"/>
    <col min="465" max="465" width="15" style="42" customWidth="1"/>
    <col min="466" max="466" width="12.42578125" style="42" customWidth="1"/>
    <col min="467" max="467" width="17.5703125" style="42" customWidth="1"/>
    <col min="468" max="468" width="15" style="42" customWidth="1"/>
    <col min="469" max="469" width="16.28515625" style="42" customWidth="1"/>
    <col min="470" max="470" width="24" style="42" customWidth="1"/>
    <col min="471" max="471" width="22.7109375" style="42" customWidth="1"/>
    <col min="472" max="472" width="30.42578125" style="42" customWidth="1"/>
    <col min="473" max="473" width="11.140625" style="42" customWidth="1"/>
    <col min="474" max="474" width="20.140625" style="42" customWidth="1"/>
    <col min="475" max="475" width="27.85546875" style="42" customWidth="1"/>
    <col min="476" max="476" width="17.5703125" style="42" customWidth="1"/>
    <col min="477" max="478" width="8.5703125" style="42" customWidth="1"/>
    <col min="479" max="479" width="16.28515625" style="42" customWidth="1"/>
    <col min="480" max="480" width="25.28515625" style="42" customWidth="1"/>
    <col min="481" max="481" width="24" style="42" customWidth="1"/>
    <col min="482" max="482" width="12.42578125" style="42" customWidth="1"/>
    <col min="483" max="483" width="15" style="42" customWidth="1"/>
    <col min="484" max="484" width="12.42578125" style="42" customWidth="1"/>
    <col min="485" max="485" width="6" style="42" customWidth="1"/>
    <col min="486" max="486" width="22.7109375" style="42" customWidth="1"/>
    <col min="487" max="487" width="31.7109375" style="42" customWidth="1"/>
    <col min="488" max="488" width="13.7109375" style="42" customWidth="1"/>
    <col min="489" max="489" width="16.28515625" style="42" customWidth="1"/>
    <col min="490" max="490" width="22.7109375" style="42" customWidth="1"/>
    <col min="491" max="491" width="21.42578125" style="42" customWidth="1"/>
    <col min="492" max="492" width="17.5703125" style="42" customWidth="1"/>
    <col min="493" max="493" width="16.28515625" style="42" customWidth="1"/>
    <col min="494" max="494" width="13.7109375" style="42" customWidth="1"/>
    <col min="495" max="495" width="8.5703125" style="42" customWidth="1"/>
    <col min="496" max="496" width="15" style="42" customWidth="1"/>
    <col min="497" max="497" width="17.5703125" style="42" customWidth="1"/>
    <col min="498" max="498" width="26.5703125" style="42" customWidth="1"/>
    <col min="499" max="499" width="25.28515625" style="42" customWidth="1"/>
    <col min="500" max="501" width="17.5703125" style="42" customWidth="1"/>
    <col min="502" max="502" width="12.42578125" style="42" customWidth="1"/>
    <col min="503" max="503" width="17.5703125" style="42" customWidth="1"/>
    <col min="504" max="504" width="12.42578125" style="42" customWidth="1"/>
    <col min="505" max="505" width="15" style="42" customWidth="1"/>
    <col min="506" max="506" width="16.28515625" style="42" customWidth="1"/>
    <col min="507" max="508" width="17.5703125" style="42" customWidth="1"/>
    <col min="509" max="509" width="27.85546875" style="42" customWidth="1"/>
    <col min="510" max="510" width="13.7109375" style="42" customWidth="1"/>
    <col min="511" max="512" width="17.5703125" style="42" customWidth="1"/>
    <col min="513" max="513" width="15" style="42" customWidth="1"/>
    <col min="514" max="515" width="12.42578125" style="42" customWidth="1"/>
    <col min="516" max="517" width="17.5703125" style="42" customWidth="1"/>
    <col min="518" max="518" width="22.7109375" style="42" customWidth="1"/>
    <col min="519" max="519" width="17.5703125" style="42" customWidth="1"/>
    <col min="520" max="520" width="15" style="42" customWidth="1"/>
    <col min="521" max="521" width="17.5703125" style="42" customWidth="1"/>
    <col min="522" max="522" width="12.42578125" style="42" customWidth="1"/>
    <col min="523" max="523" width="34.28515625" style="42" customWidth="1"/>
    <col min="524" max="524" width="26.5703125" style="42" customWidth="1"/>
    <col min="525" max="526" width="18.85546875" style="42" customWidth="1"/>
    <col min="527" max="527" width="12.42578125" style="42" customWidth="1"/>
    <col min="528" max="528" width="20.140625" style="42" customWidth="1"/>
    <col min="529" max="529" width="16.28515625" style="42" customWidth="1"/>
    <col min="530" max="530" width="17.5703125" style="42" customWidth="1"/>
    <col min="531" max="712" width="12.42578125" style="42" customWidth="1"/>
    <col min="713" max="713" width="20.140625" style="42" customWidth="1"/>
    <col min="714" max="714" width="26.5703125" style="42" customWidth="1"/>
    <col min="715" max="715" width="29.140625" style="42" customWidth="1"/>
    <col min="716" max="717" width="13.7109375" style="42" customWidth="1"/>
    <col min="718" max="718" width="17.5703125" style="42" customWidth="1"/>
    <col min="719" max="719" width="12.42578125" style="42" customWidth="1"/>
    <col min="720" max="720" width="20.140625" style="42" customWidth="1"/>
    <col min="721" max="721" width="15" style="42" customWidth="1"/>
    <col min="722" max="722" width="12.42578125" style="42" customWidth="1"/>
    <col min="723" max="723" width="17.5703125" style="42" customWidth="1"/>
    <col min="724" max="724" width="15" style="42" customWidth="1"/>
    <col min="725" max="725" width="16.28515625" style="42" customWidth="1"/>
    <col min="726" max="726" width="24" style="42" customWidth="1"/>
    <col min="727" max="727" width="22.7109375" style="42" customWidth="1"/>
    <col min="728" max="728" width="30.42578125" style="42" customWidth="1"/>
    <col min="729" max="729" width="11.140625" style="42" customWidth="1"/>
    <col min="730" max="730" width="20.140625" style="42" customWidth="1"/>
    <col min="731" max="731" width="27.85546875" style="42" customWidth="1"/>
    <col min="732" max="732" width="17.5703125" style="42" customWidth="1"/>
    <col min="733" max="734" width="8.5703125" style="42" customWidth="1"/>
    <col min="735" max="735" width="16.28515625" style="42" customWidth="1"/>
    <col min="736" max="736" width="25.28515625" style="42" customWidth="1"/>
    <col min="737" max="737" width="24" style="42" customWidth="1"/>
    <col min="738" max="738" width="12.42578125" style="42" customWidth="1"/>
    <col min="739" max="739" width="15" style="42" customWidth="1"/>
    <col min="740" max="740" width="12.42578125" style="42" customWidth="1"/>
    <col min="741" max="741" width="6" style="42" customWidth="1"/>
    <col min="742" max="742" width="22.7109375" style="42" customWidth="1"/>
    <col min="743" max="743" width="31.7109375" style="42" customWidth="1"/>
    <col min="744" max="744" width="13.7109375" style="42" customWidth="1"/>
    <col min="745" max="745" width="16.28515625" style="42" customWidth="1"/>
    <col min="746" max="746" width="22.7109375" style="42" customWidth="1"/>
    <col min="747" max="747" width="21.42578125" style="42" customWidth="1"/>
    <col min="748" max="748" width="17.5703125" style="42" customWidth="1"/>
    <col min="749" max="749" width="16.28515625" style="42" customWidth="1"/>
    <col min="750" max="750" width="13.7109375" style="42" customWidth="1"/>
    <col min="751" max="751" width="8.5703125" style="42" customWidth="1"/>
    <col min="752" max="752" width="15" style="42" customWidth="1"/>
    <col min="753" max="753" width="17.5703125" style="42" customWidth="1"/>
    <col min="754" max="754" width="26.5703125" style="42" customWidth="1"/>
    <col min="755" max="755" width="25.28515625" style="42" customWidth="1"/>
    <col min="756" max="757" width="17.5703125" style="42" customWidth="1"/>
    <col min="758" max="758" width="12.42578125" style="42" customWidth="1"/>
    <col min="759" max="759" width="17.5703125" style="42" customWidth="1"/>
    <col min="760" max="760" width="12.42578125" style="42" customWidth="1"/>
    <col min="761" max="761" width="15" style="42" customWidth="1"/>
    <col min="762" max="762" width="16.28515625" style="42" customWidth="1"/>
    <col min="763" max="764" width="17.5703125" style="42" customWidth="1"/>
    <col min="765" max="765" width="27.85546875" style="42" customWidth="1"/>
    <col min="766" max="766" width="13.7109375" style="42" customWidth="1"/>
    <col min="767" max="768" width="17.5703125" style="42" customWidth="1"/>
    <col min="769" max="769" width="15" style="42" customWidth="1"/>
    <col min="770" max="771" width="12.42578125" style="42" customWidth="1"/>
    <col min="772" max="773" width="17.5703125" style="42" customWidth="1"/>
    <col min="774" max="774" width="22.7109375" style="42" customWidth="1"/>
    <col min="775" max="775" width="17.5703125" style="42" customWidth="1"/>
    <col min="776" max="776" width="15" style="42" customWidth="1"/>
    <col min="777" max="777" width="17.5703125" style="42" customWidth="1"/>
    <col min="778" max="778" width="12.42578125" style="42" customWidth="1"/>
    <col min="779" max="779" width="34.28515625" style="42" customWidth="1"/>
    <col min="780" max="780" width="26.5703125" style="42" customWidth="1"/>
    <col min="781" max="782" width="18.85546875" style="42" customWidth="1"/>
    <col min="783" max="783" width="12.42578125" style="42" customWidth="1"/>
    <col min="784" max="784" width="20.140625" style="42" customWidth="1"/>
    <col min="785" max="785" width="16.28515625" style="42" customWidth="1"/>
    <col min="786" max="786" width="17.5703125" style="42" customWidth="1"/>
    <col min="787" max="968" width="12.42578125" style="42" customWidth="1"/>
    <col min="969" max="969" width="20.140625" style="42" customWidth="1"/>
    <col min="970" max="970" width="26.5703125" style="42" customWidth="1"/>
    <col min="971" max="971" width="29.140625" style="42" customWidth="1"/>
    <col min="972" max="973" width="13.7109375" style="42" customWidth="1"/>
    <col min="974" max="974" width="17.5703125" style="42" customWidth="1"/>
    <col min="975" max="975" width="12.42578125" style="42" customWidth="1"/>
    <col min="976" max="976" width="20.140625" style="42" customWidth="1"/>
    <col min="977" max="977" width="15" style="42" customWidth="1"/>
    <col min="978" max="978" width="12.42578125" style="42" customWidth="1"/>
    <col min="979" max="979" width="17.5703125" style="42" customWidth="1"/>
    <col min="980" max="980" width="15" style="42" customWidth="1"/>
    <col min="981" max="981" width="16.28515625" style="42" customWidth="1"/>
    <col min="982" max="982" width="24" style="42" customWidth="1"/>
    <col min="983" max="983" width="22.7109375" style="42" customWidth="1"/>
    <col min="984" max="984" width="30.42578125" style="42" customWidth="1"/>
    <col min="985" max="985" width="11.140625" style="42" customWidth="1"/>
    <col min="986" max="986" width="20.140625" style="42" customWidth="1"/>
    <col min="987" max="987" width="27.85546875" style="42" customWidth="1"/>
    <col min="988" max="988" width="17.5703125" style="42" customWidth="1"/>
    <col min="989" max="990" width="8.5703125" style="42" customWidth="1"/>
    <col min="991" max="991" width="16.28515625" style="42" customWidth="1"/>
    <col min="992" max="992" width="25.28515625" style="42" customWidth="1"/>
    <col min="993" max="993" width="24" style="42" customWidth="1"/>
    <col min="994" max="994" width="12.42578125" style="42" customWidth="1"/>
    <col min="995" max="995" width="15" style="42" customWidth="1"/>
    <col min="996" max="996" width="12.42578125" style="42" customWidth="1"/>
    <col min="997" max="997" width="6" style="42" customWidth="1"/>
    <col min="998" max="998" width="22.7109375" style="42" customWidth="1"/>
    <col min="999" max="999" width="31.7109375" style="42" customWidth="1"/>
    <col min="1000" max="1000" width="13.7109375" style="42" customWidth="1"/>
    <col min="1001" max="1001" width="16.28515625" style="42" customWidth="1"/>
    <col min="1002" max="1002" width="22.7109375" style="42" customWidth="1"/>
    <col min="1003" max="1003" width="21.42578125" style="42" customWidth="1"/>
    <col min="1004" max="1004" width="17.5703125" style="42" customWidth="1"/>
    <col min="1005" max="1005" width="16.28515625" style="42" customWidth="1"/>
    <col min="1006" max="1006" width="13.7109375" style="42" customWidth="1"/>
    <col min="1007" max="1007" width="8.5703125" style="42" customWidth="1"/>
    <col min="1008" max="1008" width="15" style="42" customWidth="1"/>
    <col min="1009" max="1009" width="17.5703125" style="42" customWidth="1"/>
    <col min="1010" max="1010" width="26.5703125" style="42" customWidth="1"/>
    <col min="1011" max="1011" width="25.28515625" style="42" customWidth="1"/>
    <col min="1012" max="1013" width="17.5703125" style="42" customWidth="1"/>
    <col min="1014" max="1014" width="12.42578125" style="42" customWidth="1"/>
    <col min="1015" max="1015" width="17.5703125" style="42" customWidth="1"/>
    <col min="1016" max="1016" width="12.42578125" style="42" customWidth="1"/>
    <col min="1017" max="1017" width="15" style="42" customWidth="1"/>
    <col min="1018" max="1018" width="16.28515625" style="42" customWidth="1"/>
    <col min="1019" max="1020" width="17.5703125" style="42" customWidth="1"/>
    <col min="1021" max="1021" width="27.85546875" style="42" customWidth="1"/>
    <col min="1022" max="1022" width="13.7109375" style="42" customWidth="1"/>
    <col min="1023" max="1024" width="17.5703125" style="42" customWidth="1"/>
    <col min="1025" max="1025" width="15" style="42" customWidth="1"/>
    <col min="1026" max="1027" width="12.42578125" style="42" customWidth="1"/>
    <col min="1028" max="1029" width="17.5703125" style="42" customWidth="1"/>
    <col min="1030" max="1030" width="22.7109375" style="42" customWidth="1"/>
    <col min="1031" max="1031" width="17.5703125" style="42" customWidth="1"/>
    <col min="1032" max="1032" width="15" style="42" customWidth="1"/>
    <col min="1033" max="1033" width="17.5703125" style="42" customWidth="1"/>
    <col min="1034" max="1034" width="12.42578125" style="42" customWidth="1"/>
    <col min="1035" max="1035" width="34.28515625" style="42" customWidth="1"/>
    <col min="1036" max="1036" width="26.5703125" style="42" customWidth="1"/>
    <col min="1037" max="1038" width="18.85546875" style="42" customWidth="1"/>
    <col min="1039" max="1039" width="12.42578125" style="42" customWidth="1"/>
    <col min="1040" max="1040" width="20.140625" style="42" customWidth="1"/>
    <col min="1041" max="1041" width="16.28515625" style="42" customWidth="1"/>
    <col min="1042" max="1042" width="17.5703125" style="42" customWidth="1"/>
    <col min="1043" max="1224" width="12.42578125" style="42" customWidth="1"/>
    <col min="1225" max="1225" width="20.140625" style="42" customWidth="1"/>
    <col min="1226" max="1226" width="26.5703125" style="42" customWidth="1"/>
    <col min="1227" max="1227" width="29.140625" style="42" customWidth="1"/>
    <col min="1228" max="1229" width="13.7109375" style="42" customWidth="1"/>
    <col min="1230" max="1230" width="17.5703125" style="42" customWidth="1"/>
    <col min="1231" max="1231" width="12.42578125" style="42" customWidth="1"/>
    <col min="1232" max="1232" width="20.140625" style="42" customWidth="1"/>
    <col min="1233" max="1233" width="15" style="42" customWidth="1"/>
    <col min="1234" max="1234" width="12.42578125" style="42" customWidth="1"/>
    <col min="1235" max="1235" width="17.5703125" style="42" customWidth="1"/>
    <col min="1236" max="1236" width="15" style="42" customWidth="1"/>
    <col min="1237" max="1237" width="16.28515625" style="42" customWidth="1"/>
    <col min="1238" max="1238" width="24" style="42" customWidth="1"/>
    <col min="1239" max="1239" width="22.7109375" style="42" customWidth="1"/>
    <col min="1240" max="1240" width="30.42578125" style="42" customWidth="1"/>
    <col min="1241" max="1241" width="11.140625" style="42" customWidth="1"/>
    <col min="1242" max="1242" width="20.140625" style="42" customWidth="1"/>
    <col min="1243" max="1243" width="27.85546875" style="42" customWidth="1"/>
    <col min="1244" max="1244" width="17.5703125" style="42" customWidth="1"/>
    <col min="1245" max="1246" width="8.5703125" style="42" customWidth="1"/>
    <col min="1247" max="1247" width="16.28515625" style="42" customWidth="1"/>
    <col min="1248" max="1248" width="25.28515625" style="42" customWidth="1"/>
    <col min="1249" max="1249" width="24" style="42" customWidth="1"/>
    <col min="1250" max="1250" width="12.42578125" style="42" customWidth="1"/>
    <col min="1251" max="1251" width="15" style="42" customWidth="1"/>
    <col min="1252" max="1252" width="12.42578125" style="42" customWidth="1"/>
    <col min="1253" max="1253" width="6" style="42" customWidth="1"/>
    <col min="1254" max="1254" width="22.7109375" style="42" customWidth="1"/>
    <col min="1255" max="1255" width="31.7109375" style="42" customWidth="1"/>
    <col min="1256" max="1256" width="13.7109375" style="42" customWidth="1"/>
    <col min="1257" max="1257" width="16.28515625" style="42" customWidth="1"/>
    <col min="1258" max="1258" width="22.7109375" style="42" customWidth="1"/>
    <col min="1259" max="1259" width="21.42578125" style="42" customWidth="1"/>
    <col min="1260" max="1260" width="17.5703125" style="42" customWidth="1"/>
    <col min="1261" max="1261" width="16.28515625" style="42" customWidth="1"/>
    <col min="1262" max="1262" width="13.7109375" style="42" customWidth="1"/>
    <col min="1263" max="1263" width="8.5703125" style="42" customWidth="1"/>
    <col min="1264" max="1264" width="15" style="42" customWidth="1"/>
    <col min="1265" max="1265" width="17.5703125" style="42" customWidth="1"/>
    <col min="1266" max="1266" width="26.5703125" style="42" customWidth="1"/>
    <col min="1267" max="1267" width="25.28515625" style="42" customWidth="1"/>
    <col min="1268" max="1269" width="17.5703125" style="42" customWidth="1"/>
    <col min="1270" max="1270" width="12.42578125" style="42" customWidth="1"/>
    <col min="1271" max="1271" width="17.5703125" style="42" customWidth="1"/>
    <col min="1272" max="1272" width="12.42578125" style="42" customWidth="1"/>
    <col min="1273" max="1273" width="15" style="42" customWidth="1"/>
    <col min="1274" max="1274" width="16.28515625" style="42" customWidth="1"/>
    <col min="1275" max="1276" width="17.5703125" style="42" customWidth="1"/>
    <col min="1277" max="1277" width="27.85546875" style="42" customWidth="1"/>
    <col min="1278" max="1278" width="13.7109375" style="42" customWidth="1"/>
    <col min="1279" max="1280" width="17.5703125" style="42" customWidth="1"/>
    <col min="1281" max="1281" width="15" style="42" customWidth="1"/>
    <col min="1282" max="1283" width="12.42578125" style="42" customWidth="1"/>
    <col min="1284" max="1285" width="17.5703125" style="42" customWidth="1"/>
    <col min="1286" max="1286" width="22.7109375" style="42" customWidth="1"/>
    <col min="1287" max="1287" width="17.5703125" style="42" customWidth="1"/>
    <col min="1288" max="1288" width="15" style="42" customWidth="1"/>
    <col min="1289" max="1289" width="17.5703125" style="42" customWidth="1"/>
    <col min="1290" max="1290" width="12.42578125" style="42" customWidth="1"/>
    <col min="1291" max="1291" width="34.28515625" style="42" customWidth="1"/>
    <col min="1292" max="1292" width="26.5703125" style="42" customWidth="1"/>
    <col min="1293" max="1294" width="18.85546875" style="42" customWidth="1"/>
    <col min="1295" max="1295" width="12.42578125" style="42" customWidth="1"/>
    <col min="1296" max="1296" width="20.140625" style="42" customWidth="1"/>
    <col min="1297" max="1297" width="16.28515625" style="42" customWidth="1"/>
    <col min="1298" max="1298" width="17.5703125" style="42" customWidth="1"/>
    <col min="1299" max="1480" width="12.42578125" style="42" customWidth="1"/>
    <col min="1481" max="1481" width="20.140625" style="42" customWidth="1"/>
    <col min="1482" max="1482" width="26.5703125" style="42" customWidth="1"/>
    <col min="1483" max="1483" width="29.140625" style="42" customWidth="1"/>
    <col min="1484" max="1485" width="13.7109375" style="42" customWidth="1"/>
    <col min="1486" max="1486" width="17.5703125" style="42" customWidth="1"/>
    <col min="1487" max="1487" width="12.42578125" style="42" customWidth="1"/>
    <col min="1488" max="1488" width="20.140625" style="42" customWidth="1"/>
    <col min="1489" max="1489" width="15" style="42" customWidth="1"/>
    <col min="1490" max="1490" width="12.42578125" style="42" customWidth="1"/>
    <col min="1491" max="1491" width="17.5703125" style="42" customWidth="1"/>
    <col min="1492" max="1492" width="15" style="42" customWidth="1"/>
    <col min="1493" max="1493" width="16.28515625" style="42" customWidth="1"/>
    <col min="1494" max="1494" width="24" style="42" customWidth="1"/>
    <col min="1495" max="1495" width="22.7109375" style="42" customWidth="1"/>
    <col min="1496" max="1496" width="30.42578125" style="42" customWidth="1"/>
    <col min="1497" max="1497" width="11.140625" style="42" customWidth="1"/>
    <col min="1498" max="1498" width="20.140625" style="42" customWidth="1"/>
    <col min="1499" max="1499" width="27.85546875" style="42" customWidth="1"/>
    <col min="1500" max="1500" width="17.5703125" style="42" customWidth="1"/>
    <col min="1501" max="1502" width="8.5703125" style="42" customWidth="1"/>
    <col min="1503" max="1503" width="16.28515625" style="42" customWidth="1"/>
    <col min="1504" max="1504" width="25.28515625" style="42" customWidth="1"/>
    <col min="1505" max="1505" width="24" style="42" customWidth="1"/>
    <col min="1506" max="1506" width="12.42578125" style="42" customWidth="1"/>
    <col min="1507" max="1507" width="15" style="42" customWidth="1"/>
    <col min="1508" max="1508" width="12.42578125" style="42" customWidth="1"/>
    <col min="1509" max="1509" width="6" style="42" customWidth="1"/>
    <col min="1510" max="1510" width="22.7109375" style="42" customWidth="1"/>
    <col min="1511" max="1511" width="31.7109375" style="42" customWidth="1"/>
    <col min="1512" max="1512" width="13.7109375" style="42" customWidth="1"/>
    <col min="1513" max="1513" width="16.28515625" style="42" customWidth="1"/>
    <col min="1514" max="1514" width="22.7109375" style="42" customWidth="1"/>
    <col min="1515" max="1515" width="21.42578125" style="42" customWidth="1"/>
    <col min="1516" max="1516" width="17.5703125" style="42" customWidth="1"/>
    <col min="1517" max="1517" width="16.28515625" style="42" customWidth="1"/>
    <col min="1518" max="1518" width="13.7109375" style="42" customWidth="1"/>
    <col min="1519" max="1519" width="8.5703125" style="42" customWidth="1"/>
    <col min="1520" max="1520" width="15" style="42" customWidth="1"/>
    <col min="1521" max="1521" width="17.5703125" style="42" customWidth="1"/>
    <col min="1522" max="1522" width="26.5703125" style="42" customWidth="1"/>
    <col min="1523" max="1523" width="25.28515625" style="42" customWidth="1"/>
    <col min="1524" max="1525" width="17.5703125" style="42" customWidth="1"/>
    <col min="1526" max="1526" width="12.42578125" style="42" customWidth="1"/>
    <col min="1527" max="1527" width="17.5703125" style="42" customWidth="1"/>
    <col min="1528" max="1528" width="12.42578125" style="42" customWidth="1"/>
    <col min="1529" max="1529" width="15" style="42" customWidth="1"/>
    <col min="1530" max="1530" width="16.28515625" style="42" customWidth="1"/>
    <col min="1531" max="1532" width="17.5703125" style="42" customWidth="1"/>
    <col min="1533" max="1533" width="27.85546875" style="42" customWidth="1"/>
    <col min="1534" max="1534" width="13.7109375" style="42" customWidth="1"/>
    <col min="1535" max="1536" width="17.5703125" style="42" customWidth="1"/>
    <col min="1537" max="1537" width="15" style="42" customWidth="1"/>
    <col min="1538" max="1539" width="12.42578125" style="42" customWidth="1"/>
    <col min="1540" max="1541" width="17.5703125" style="42" customWidth="1"/>
    <col min="1542" max="1542" width="22.7109375" style="42" customWidth="1"/>
    <col min="1543" max="1543" width="17.5703125" style="42" customWidth="1"/>
    <col min="1544" max="1544" width="15" style="42" customWidth="1"/>
    <col min="1545" max="1545" width="17.5703125" style="42" customWidth="1"/>
    <col min="1546" max="1546" width="12.42578125" style="42" customWidth="1"/>
    <col min="1547" max="1547" width="34.28515625" style="42" customWidth="1"/>
    <col min="1548" max="1548" width="26.5703125" style="42" customWidth="1"/>
    <col min="1549" max="1550" width="18.85546875" style="42" customWidth="1"/>
    <col min="1551" max="1551" width="12.42578125" style="42" customWidth="1"/>
    <col min="1552" max="1552" width="20.140625" style="42" customWidth="1"/>
    <col min="1553" max="1553" width="16.28515625" style="42" customWidth="1"/>
    <col min="1554" max="1554" width="17.5703125" style="42" customWidth="1"/>
    <col min="1555" max="1736" width="12.42578125" style="42" customWidth="1"/>
    <col min="1737" max="1737" width="20.140625" style="42" customWidth="1"/>
    <col min="1738" max="1738" width="26.5703125" style="42" customWidth="1"/>
    <col min="1739" max="1739" width="29.140625" style="42" customWidth="1"/>
    <col min="1740" max="1741" width="13.7109375" style="42" customWidth="1"/>
    <col min="1742" max="1742" width="17.5703125" style="42" customWidth="1"/>
    <col min="1743" max="1743" width="12.42578125" style="42" customWidth="1"/>
    <col min="1744" max="1744" width="20.140625" style="42" customWidth="1"/>
    <col min="1745" max="1745" width="15" style="42" customWidth="1"/>
    <col min="1746" max="1746" width="12.42578125" style="42" customWidth="1"/>
    <col min="1747" max="1747" width="17.5703125" style="42" customWidth="1"/>
    <col min="1748" max="1748" width="15" style="42" customWidth="1"/>
    <col min="1749" max="1749" width="16.28515625" style="42" customWidth="1"/>
    <col min="1750" max="1750" width="24" style="42" customWidth="1"/>
    <col min="1751" max="1751" width="22.7109375" style="42" customWidth="1"/>
    <col min="1752" max="1752" width="30.42578125" style="42" customWidth="1"/>
    <col min="1753" max="1753" width="11.140625" style="42" customWidth="1"/>
    <col min="1754" max="1754" width="20.140625" style="42" customWidth="1"/>
    <col min="1755" max="1755" width="27.85546875" style="42" customWidth="1"/>
    <col min="1756" max="1756" width="17.5703125" style="42" customWidth="1"/>
    <col min="1757" max="1758" width="8.5703125" style="42" customWidth="1"/>
    <col min="1759" max="1759" width="16.28515625" style="42" customWidth="1"/>
    <col min="1760" max="1760" width="25.28515625" style="42" customWidth="1"/>
    <col min="1761" max="1761" width="24" style="42" customWidth="1"/>
    <col min="1762" max="1762" width="12.42578125" style="42" customWidth="1"/>
    <col min="1763" max="1763" width="15" style="42" customWidth="1"/>
    <col min="1764" max="1764" width="12.42578125" style="42" customWidth="1"/>
    <col min="1765" max="1765" width="6" style="42" customWidth="1"/>
    <col min="1766" max="1766" width="22.7109375" style="42" customWidth="1"/>
    <col min="1767" max="1767" width="31.7109375" style="42" customWidth="1"/>
    <col min="1768" max="1768" width="13.7109375" style="42" customWidth="1"/>
    <col min="1769" max="1769" width="16.28515625" style="42" customWidth="1"/>
    <col min="1770" max="1770" width="22.7109375" style="42" customWidth="1"/>
    <col min="1771" max="1771" width="21.42578125" style="42" customWidth="1"/>
    <col min="1772" max="1772" width="17.5703125" style="42" customWidth="1"/>
    <col min="1773" max="1773" width="16.28515625" style="42" customWidth="1"/>
    <col min="1774" max="1774" width="13.7109375" style="42" customWidth="1"/>
    <col min="1775" max="1775" width="8.5703125" style="42" customWidth="1"/>
    <col min="1776" max="1776" width="15" style="42" customWidth="1"/>
    <col min="1777" max="1777" width="17.5703125" style="42" customWidth="1"/>
    <col min="1778" max="1778" width="26.5703125" style="42" customWidth="1"/>
    <col min="1779" max="1779" width="25.28515625" style="42" customWidth="1"/>
    <col min="1780" max="1781" width="17.5703125" style="42" customWidth="1"/>
    <col min="1782" max="1782" width="12.42578125" style="42" customWidth="1"/>
    <col min="1783" max="1783" width="17.5703125" style="42" customWidth="1"/>
    <col min="1784" max="1784" width="12.42578125" style="42" customWidth="1"/>
    <col min="1785" max="1785" width="15" style="42" customWidth="1"/>
    <col min="1786" max="1786" width="16.28515625" style="42" customWidth="1"/>
    <col min="1787" max="1788" width="17.5703125" style="42" customWidth="1"/>
    <col min="1789" max="1789" width="27.85546875" style="42" customWidth="1"/>
    <col min="1790" max="1790" width="13.7109375" style="42" customWidth="1"/>
    <col min="1791" max="1792" width="17.5703125" style="42" customWidth="1"/>
    <col min="1793" max="1793" width="15" style="42" customWidth="1"/>
    <col min="1794" max="1795" width="12.42578125" style="42" customWidth="1"/>
    <col min="1796" max="1797" width="17.5703125" style="42" customWidth="1"/>
    <col min="1798" max="1798" width="22.7109375" style="42" customWidth="1"/>
    <col min="1799" max="1799" width="17.5703125" style="42" customWidth="1"/>
    <col min="1800" max="1800" width="15" style="42" customWidth="1"/>
    <col min="1801" max="1801" width="17.5703125" style="42" customWidth="1"/>
    <col min="1802" max="1802" width="12.42578125" style="42" customWidth="1"/>
    <col min="1803" max="1803" width="34.28515625" style="42" customWidth="1"/>
    <col min="1804" max="1804" width="26.5703125" style="42" customWidth="1"/>
    <col min="1805" max="1806" width="18.85546875" style="42" customWidth="1"/>
    <col min="1807" max="1807" width="12.42578125" style="42" customWidth="1"/>
    <col min="1808" max="1808" width="20.140625" style="42" customWidth="1"/>
    <col min="1809" max="1809" width="16.28515625" style="42" customWidth="1"/>
    <col min="1810" max="1810" width="17.5703125" style="42" customWidth="1"/>
    <col min="1811" max="1992" width="12.42578125" style="42" customWidth="1"/>
    <col min="1993" max="1993" width="20.140625" style="42" customWidth="1"/>
    <col min="1994" max="1994" width="26.5703125" style="42" customWidth="1"/>
    <col min="1995" max="1995" width="29.140625" style="42" customWidth="1"/>
    <col min="1996" max="1997" width="13.7109375" style="42" customWidth="1"/>
    <col min="1998" max="1998" width="17.5703125" style="42" customWidth="1"/>
    <col min="1999" max="1999" width="12.42578125" style="42" customWidth="1"/>
    <col min="2000" max="2000" width="20.140625" style="42" customWidth="1"/>
    <col min="2001" max="2001" width="15" style="42" customWidth="1"/>
    <col min="2002" max="2002" width="12.42578125" style="42" customWidth="1"/>
    <col min="2003" max="2003" width="17.5703125" style="42" customWidth="1"/>
    <col min="2004" max="2004" width="15" style="42" customWidth="1"/>
    <col min="2005" max="2005" width="16.28515625" style="42" customWidth="1"/>
    <col min="2006" max="2006" width="24" style="42" customWidth="1"/>
    <col min="2007" max="2007" width="22.7109375" style="42" customWidth="1"/>
    <col min="2008" max="2008" width="30.42578125" style="42" customWidth="1"/>
    <col min="2009" max="2009" width="11.140625" style="42" customWidth="1"/>
    <col min="2010" max="2010" width="20.140625" style="42" customWidth="1"/>
    <col min="2011" max="2011" width="27.85546875" style="42" customWidth="1"/>
    <col min="2012" max="2012" width="17.5703125" style="42" customWidth="1"/>
    <col min="2013" max="2014" width="8.5703125" style="42" customWidth="1"/>
    <col min="2015" max="2015" width="16.28515625" style="42" customWidth="1"/>
    <col min="2016" max="2016" width="25.28515625" style="42" customWidth="1"/>
    <col min="2017" max="2017" width="24" style="42" customWidth="1"/>
    <col min="2018" max="2018" width="12.42578125" style="42" customWidth="1"/>
    <col min="2019" max="2019" width="15" style="42" customWidth="1"/>
    <col min="2020" max="2020" width="12.42578125" style="42" customWidth="1"/>
    <col min="2021" max="2021" width="6" style="42" customWidth="1"/>
    <col min="2022" max="2022" width="22.7109375" style="42" customWidth="1"/>
    <col min="2023" max="2023" width="31.7109375" style="42" customWidth="1"/>
    <col min="2024" max="2024" width="13.7109375" style="42" customWidth="1"/>
    <col min="2025" max="2025" width="16.28515625" style="42" customWidth="1"/>
    <col min="2026" max="2026" width="22.7109375" style="42" customWidth="1"/>
    <col min="2027" max="2027" width="21.42578125" style="42" customWidth="1"/>
    <col min="2028" max="2028" width="17.5703125" style="42" customWidth="1"/>
    <col min="2029" max="2029" width="16.28515625" style="42" customWidth="1"/>
    <col min="2030" max="2030" width="13.7109375" style="42" customWidth="1"/>
    <col min="2031" max="2031" width="8.5703125" style="42" customWidth="1"/>
    <col min="2032" max="2032" width="15" style="42" customWidth="1"/>
    <col min="2033" max="2033" width="17.5703125" style="42" customWidth="1"/>
    <col min="2034" max="2034" width="26.5703125" style="42" customWidth="1"/>
    <col min="2035" max="2035" width="25.28515625" style="42" customWidth="1"/>
    <col min="2036" max="2037" width="17.5703125" style="42" customWidth="1"/>
    <col min="2038" max="2038" width="12.42578125" style="42" customWidth="1"/>
    <col min="2039" max="2039" width="17.5703125" style="42" customWidth="1"/>
    <col min="2040" max="2040" width="12.42578125" style="42" customWidth="1"/>
    <col min="2041" max="2041" width="15" style="42" customWidth="1"/>
    <col min="2042" max="2042" width="16.28515625" style="42" customWidth="1"/>
    <col min="2043" max="2044" width="17.5703125" style="42" customWidth="1"/>
    <col min="2045" max="2045" width="27.85546875" style="42" customWidth="1"/>
    <col min="2046" max="2046" width="13.7109375" style="42" customWidth="1"/>
    <col min="2047" max="2048" width="17.5703125" style="42" customWidth="1"/>
    <col min="2049" max="2049" width="15" style="42" customWidth="1"/>
    <col min="2050" max="2051" width="12.42578125" style="42" customWidth="1"/>
    <col min="2052" max="2053" width="17.5703125" style="42" customWidth="1"/>
    <col min="2054" max="2054" width="22.7109375" style="42" customWidth="1"/>
    <col min="2055" max="2055" width="17.5703125" style="42" customWidth="1"/>
    <col min="2056" max="2056" width="15" style="42" customWidth="1"/>
    <col min="2057" max="2057" width="17.5703125" style="42" customWidth="1"/>
    <col min="2058" max="2058" width="12.42578125" style="42" customWidth="1"/>
    <col min="2059" max="2059" width="34.28515625" style="42" customWidth="1"/>
    <col min="2060" max="2060" width="26.5703125" style="42" customWidth="1"/>
    <col min="2061" max="2062" width="18.85546875" style="42" customWidth="1"/>
    <col min="2063" max="2063" width="12.42578125" style="42" customWidth="1"/>
    <col min="2064" max="2064" width="20.140625" style="42" customWidth="1"/>
    <col min="2065" max="2065" width="16.28515625" style="42" customWidth="1"/>
    <col min="2066" max="2066" width="17.5703125" style="42" customWidth="1"/>
    <col min="2067" max="2248" width="12.42578125" style="42" customWidth="1"/>
    <col min="2249" max="2249" width="20.140625" style="42" customWidth="1"/>
    <col min="2250" max="2250" width="26.5703125" style="42" customWidth="1"/>
    <col min="2251" max="2251" width="29.140625" style="42" customWidth="1"/>
    <col min="2252" max="2253" width="13.7109375" style="42" customWidth="1"/>
    <col min="2254" max="2254" width="17.5703125" style="42" customWidth="1"/>
    <col min="2255" max="2255" width="12.42578125" style="42" customWidth="1"/>
    <col min="2256" max="2256" width="20.140625" style="42" customWidth="1"/>
    <col min="2257" max="2257" width="15" style="42" customWidth="1"/>
    <col min="2258" max="2258" width="12.42578125" style="42" customWidth="1"/>
    <col min="2259" max="2259" width="17.5703125" style="42" customWidth="1"/>
    <col min="2260" max="2260" width="15" style="42" customWidth="1"/>
    <col min="2261" max="2261" width="16.28515625" style="42" customWidth="1"/>
    <col min="2262" max="2262" width="24" style="42" customWidth="1"/>
    <col min="2263" max="2263" width="22.7109375" style="42" customWidth="1"/>
    <col min="2264" max="2264" width="30.42578125" style="42" customWidth="1"/>
    <col min="2265" max="2265" width="11.140625" style="42" customWidth="1"/>
    <col min="2266" max="2266" width="20.140625" style="42" customWidth="1"/>
    <col min="2267" max="2267" width="27.85546875" style="42" customWidth="1"/>
    <col min="2268" max="2268" width="17.5703125" style="42" customWidth="1"/>
    <col min="2269" max="2270" width="8.5703125" style="42" customWidth="1"/>
    <col min="2271" max="2271" width="16.28515625" style="42" customWidth="1"/>
    <col min="2272" max="2272" width="25.28515625" style="42" customWidth="1"/>
    <col min="2273" max="2273" width="24" style="42" customWidth="1"/>
    <col min="2274" max="2274" width="12.42578125" style="42" customWidth="1"/>
    <col min="2275" max="2275" width="15" style="42" customWidth="1"/>
    <col min="2276" max="2276" width="12.42578125" style="42" customWidth="1"/>
    <col min="2277" max="2277" width="6" style="42" customWidth="1"/>
    <col min="2278" max="2278" width="22.7109375" style="42" customWidth="1"/>
    <col min="2279" max="2279" width="31.7109375" style="42" customWidth="1"/>
    <col min="2280" max="2280" width="13.7109375" style="42" customWidth="1"/>
    <col min="2281" max="2281" width="16.28515625" style="42" customWidth="1"/>
    <col min="2282" max="2282" width="22.7109375" style="42" customWidth="1"/>
    <col min="2283" max="2283" width="21.42578125" style="42" customWidth="1"/>
    <col min="2284" max="2284" width="17.5703125" style="42" customWidth="1"/>
    <col min="2285" max="2285" width="16.28515625" style="42" customWidth="1"/>
    <col min="2286" max="2286" width="13.7109375" style="42" customWidth="1"/>
    <col min="2287" max="2287" width="8.5703125" style="42" customWidth="1"/>
    <col min="2288" max="2288" width="15" style="42" customWidth="1"/>
    <col min="2289" max="2289" width="17.5703125" style="42" customWidth="1"/>
    <col min="2290" max="2290" width="26.5703125" style="42" customWidth="1"/>
    <col min="2291" max="2291" width="25.28515625" style="42" customWidth="1"/>
    <col min="2292" max="2293" width="17.5703125" style="42" customWidth="1"/>
    <col min="2294" max="2294" width="12.42578125" style="42" customWidth="1"/>
    <col min="2295" max="2295" width="17.5703125" style="42" customWidth="1"/>
    <col min="2296" max="2296" width="12.42578125" style="42" customWidth="1"/>
    <col min="2297" max="2297" width="15" style="42" customWidth="1"/>
    <col min="2298" max="2298" width="16.28515625" style="42" customWidth="1"/>
    <col min="2299" max="2300" width="17.5703125" style="42" customWidth="1"/>
    <col min="2301" max="2301" width="27.85546875" style="42" customWidth="1"/>
    <col min="2302" max="2302" width="13.7109375" style="42" customWidth="1"/>
    <col min="2303" max="2304" width="17.5703125" style="42" customWidth="1"/>
    <col min="2305" max="2305" width="15" style="42" customWidth="1"/>
    <col min="2306" max="2307" width="12.42578125" style="42" customWidth="1"/>
    <col min="2308" max="2309" width="17.5703125" style="42" customWidth="1"/>
    <col min="2310" max="2310" width="22.7109375" style="42" customWidth="1"/>
    <col min="2311" max="2311" width="17.5703125" style="42" customWidth="1"/>
    <col min="2312" max="2312" width="15" style="42" customWidth="1"/>
    <col min="2313" max="2313" width="17.5703125" style="42" customWidth="1"/>
    <col min="2314" max="2314" width="12.42578125" style="42" customWidth="1"/>
    <col min="2315" max="2315" width="34.28515625" style="42" customWidth="1"/>
    <col min="2316" max="2316" width="26.5703125" style="42" customWidth="1"/>
    <col min="2317" max="2318" width="18.85546875" style="42" customWidth="1"/>
    <col min="2319" max="2319" width="12.42578125" style="42" customWidth="1"/>
    <col min="2320" max="2320" width="20.140625" style="42" customWidth="1"/>
    <col min="2321" max="2321" width="16.28515625" style="42" customWidth="1"/>
    <col min="2322" max="2322" width="17.5703125" style="42" customWidth="1"/>
    <col min="2323" max="2504" width="12.42578125" style="42" customWidth="1"/>
    <col min="2505" max="2505" width="20.140625" style="42" customWidth="1"/>
    <col min="2506" max="2506" width="26.5703125" style="42" customWidth="1"/>
    <col min="2507" max="2507" width="29.140625" style="42" customWidth="1"/>
    <col min="2508" max="2509" width="13.7109375" style="42" customWidth="1"/>
    <col min="2510" max="2510" width="17.5703125" style="42" customWidth="1"/>
    <col min="2511" max="2511" width="12.42578125" style="42" customWidth="1"/>
    <col min="2512" max="2512" width="20.140625" style="42" customWidth="1"/>
    <col min="2513" max="2513" width="15" style="42" customWidth="1"/>
    <col min="2514" max="2514" width="12.42578125" style="42" customWidth="1"/>
    <col min="2515" max="2515" width="17.5703125" style="42" customWidth="1"/>
    <col min="2516" max="2516" width="15" style="42" customWidth="1"/>
    <col min="2517" max="2517" width="16.28515625" style="42" customWidth="1"/>
    <col min="2518" max="2518" width="24" style="42" customWidth="1"/>
    <col min="2519" max="2519" width="22.7109375" style="42" customWidth="1"/>
    <col min="2520" max="2520" width="30.42578125" style="42" customWidth="1"/>
    <col min="2521" max="2521" width="11.140625" style="42" customWidth="1"/>
    <col min="2522" max="2522" width="20.140625" style="42" customWidth="1"/>
    <col min="2523" max="2523" width="27.85546875" style="42" customWidth="1"/>
    <col min="2524" max="2524" width="17.5703125" style="42" customWidth="1"/>
    <col min="2525" max="2526" width="8.5703125" style="42" customWidth="1"/>
    <col min="2527" max="2527" width="16.28515625" style="42" customWidth="1"/>
    <col min="2528" max="2528" width="25.28515625" style="42" customWidth="1"/>
    <col min="2529" max="2529" width="24" style="42" customWidth="1"/>
    <col min="2530" max="2530" width="12.42578125" style="42" customWidth="1"/>
    <col min="2531" max="2531" width="15" style="42" customWidth="1"/>
    <col min="2532" max="2532" width="12.42578125" style="42" customWidth="1"/>
    <col min="2533" max="2533" width="6" style="42" customWidth="1"/>
    <col min="2534" max="2534" width="22.7109375" style="42" customWidth="1"/>
    <col min="2535" max="2535" width="31.7109375" style="42" customWidth="1"/>
    <col min="2536" max="2536" width="13.7109375" style="42" customWidth="1"/>
    <col min="2537" max="2537" width="16.28515625" style="42" customWidth="1"/>
    <col min="2538" max="2538" width="22.7109375" style="42" customWidth="1"/>
    <col min="2539" max="2539" width="21.42578125" style="42" customWidth="1"/>
    <col min="2540" max="2540" width="17.5703125" style="42" customWidth="1"/>
    <col min="2541" max="2541" width="16.28515625" style="42" customWidth="1"/>
    <col min="2542" max="2542" width="13.7109375" style="42" customWidth="1"/>
    <col min="2543" max="2543" width="8.5703125" style="42" customWidth="1"/>
    <col min="2544" max="2544" width="15" style="42" customWidth="1"/>
    <col min="2545" max="2545" width="17.5703125" style="42" customWidth="1"/>
    <col min="2546" max="2546" width="26.5703125" style="42" customWidth="1"/>
    <col min="2547" max="2547" width="25.28515625" style="42" customWidth="1"/>
    <col min="2548" max="2549" width="17.5703125" style="42" customWidth="1"/>
    <col min="2550" max="2550" width="12.42578125" style="42" customWidth="1"/>
    <col min="2551" max="2551" width="17.5703125" style="42" customWidth="1"/>
    <col min="2552" max="2552" width="12.42578125" style="42" customWidth="1"/>
    <col min="2553" max="2553" width="15" style="42" customWidth="1"/>
    <col min="2554" max="2554" width="16.28515625" style="42" customWidth="1"/>
    <col min="2555" max="2556" width="17.5703125" style="42" customWidth="1"/>
    <col min="2557" max="2557" width="27.85546875" style="42" customWidth="1"/>
    <col min="2558" max="2558" width="13.7109375" style="42" customWidth="1"/>
    <col min="2559" max="2560" width="17.5703125" style="42" customWidth="1"/>
    <col min="2561" max="2561" width="15" style="42" customWidth="1"/>
    <col min="2562" max="2563" width="12.42578125" style="42" customWidth="1"/>
    <col min="2564" max="2565" width="17.5703125" style="42" customWidth="1"/>
    <col min="2566" max="2566" width="22.7109375" style="42" customWidth="1"/>
    <col min="2567" max="2567" width="17.5703125" style="42" customWidth="1"/>
    <col min="2568" max="2568" width="15" style="42" customWidth="1"/>
    <col min="2569" max="2569" width="17.5703125" style="42" customWidth="1"/>
    <col min="2570" max="2570" width="12.42578125" style="42" customWidth="1"/>
    <col min="2571" max="2571" width="34.28515625" style="42" customWidth="1"/>
    <col min="2572" max="2572" width="26.5703125" style="42" customWidth="1"/>
    <col min="2573" max="2574" width="18.85546875" style="42" customWidth="1"/>
    <col min="2575" max="2575" width="12.42578125" style="42" customWidth="1"/>
    <col min="2576" max="2576" width="20.140625" style="42" customWidth="1"/>
    <col min="2577" max="2577" width="16.28515625" style="42" customWidth="1"/>
    <col min="2578" max="2578" width="17.5703125" style="42" customWidth="1"/>
    <col min="2579" max="2760" width="12.42578125" style="42" customWidth="1"/>
    <col min="2761" max="2761" width="20.140625" style="42" customWidth="1"/>
    <col min="2762" max="2762" width="26.5703125" style="42" customWidth="1"/>
    <col min="2763" max="2763" width="29.140625" style="42" customWidth="1"/>
    <col min="2764" max="2765" width="13.7109375" style="42" customWidth="1"/>
    <col min="2766" max="2766" width="17.5703125" style="42" customWidth="1"/>
    <col min="2767" max="2767" width="12.42578125" style="42" customWidth="1"/>
    <col min="2768" max="2768" width="20.140625" style="42" customWidth="1"/>
    <col min="2769" max="2769" width="15" style="42" customWidth="1"/>
    <col min="2770" max="2770" width="12.42578125" style="42" customWidth="1"/>
    <col min="2771" max="2771" width="17.5703125" style="42" customWidth="1"/>
    <col min="2772" max="2772" width="15" style="42" customWidth="1"/>
    <col min="2773" max="2773" width="16.28515625" style="42" customWidth="1"/>
    <col min="2774" max="2774" width="24" style="42" customWidth="1"/>
    <col min="2775" max="2775" width="22.7109375" style="42" customWidth="1"/>
    <col min="2776" max="2776" width="30.42578125" style="42" customWidth="1"/>
    <col min="2777" max="2777" width="11.140625" style="42" customWidth="1"/>
    <col min="2778" max="2778" width="20.140625" style="42" customWidth="1"/>
    <col min="2779" max="2779" width="27.85546875" style="42" customWidth="1"/>
    <col min="2780" max="2780" width="17.5703125" style="42" customWidth="1"/>
    <col min="2781" max="2782" width="8.5703125" style="42" customWidth="1"/>
    <col min="2783" max="2783" width="16.28515625" style="42" customWidth="1"/>
    <col min="2784" max="2784" width="25.28515625" style="42" customWidth="1"/>
    <col min="2785" max="2785" width="24" style="42" customWidth="1"/>
    <col min="2786" max="2786" width="12.42578125" style="42" customWidth="1"/>
    <col min="2787" max="2787" width="15" style="42" customWidth="1"/>
    <col min="2788" max="2788" width="12.42578125" style="42" customWidth="1"/>
    <col min="2789" max="2789" width="6" style="42" customWidth="1"/>
    <col min="2790" max="2790" width="22.7109375" style="42" customWidth="1"/>
    <col min="2791" max="2791" width="31.7109375" style="42" customWidth="1"/>
    <col min="2792" max="2792" width="13.7109375" style="42" customWidth="1"/>
    <col min="2793" max="2793" width="16.28515625" style="42" customWidth="1"/>
    <col min="2794" max="2794" width="22.7109375" style="42" customWidth="1"/>
    <col min="2795" max="2795" width="21.42578125" style="42" customWidth="1"/>
    <col min="2796" max="2796" width="17.5703125" style="42" customWidth="1"/>
    <col min="2797" max="2797" width="16.28515625" style="42" customWidth="1"/>
    <col min="2798" max="2798" width="13.7109375" style="42" customWidth="1"/>
    <col min="2799" max="2799" width="8.5703125" style="42" customWidth="1"/>
    <col min="2800" max="2800" width="15" style="42" customWidth="1"/>
    <col min="2801" max="2801" width="17.5703125" style="42" customWidth="1"/>
    <col min="2802" max="2802" width="26.5703125" style="42" customWidth="1"/>
    <col min="2803" max="2803" width="25.28515625" style="42" customWidth="1"/>
    <col min="2804" max="2805" width="17.5703125" style="42" customWidth="1"/>
    <col min="2806" max="2806" width="12.42578125" style="42" customWidth="1"/>
    <col min="2807" max="2807" width="17.5703125" style="42" customWidth="1"/>
    <col min="2808" max="2808" width="12.42578125" style="42" customWidth="1"/>
    <col min="2809" max="2809" width="15" style="42" customWidth="1"/>
    <col min="2810" max="2810" width="16.28515625" style="42" customWidth="1"/>
    <col min="2811" max="2812" width="17.5703125" style="42" customWidth="1"/>
    <col min="2813" max="2813" width="27.85546875" style="42" customWidth="1"/>
    <col min="2814" max="2814" width="13.7109375" style="42" customWidth="1"/>
    <col min="2815" max="2816" width="17.5703125" style="42" customWidth="1"/>
    <col min="2817" max="2817" width="15" style="42" customWidth="1"/>
    <col min="2818" max="2819" width="12.42578125" style="42" customWidth="1"/>
    <col min="2820" max="2821" width="17.5703125" style="42" customWidth="1"/>
    <col min="2822" max="2822" width="22.7109375" style="42" customWidth="1"/>
    <col min="2823" max="2823" width="17.5703125" style="42" customWidth="1"/>
    <col min="2824" max="2824" width="15" style="42" customWidth="1"/>
    <col min="2825" max="2825" width="17.5703125" style="42" customWidth="1"/>
    <col min="2826" max="2826" width="12.42578125" style="42" customWidth="1"/>
    <col min="2827" max="2827" width="34.28515625" style="42" customWidth="1"/>
    <col min="2828" max="2828" width="26.5703125" style="42" customWidth="1"/>
    <col min="2829" max="2830" width="18.85546875" style="42" customWidth="1"/>
    <col min="2831" max="2831" width="12.42578125" style="42" customWidth="1"/>
    <col min="2832" max="2832" width="20.140625" style="42" customWidth="1"/>
    <col min="2833" max="2833" width="16.28515625" style="42" customWidth="1"/>
    <col min="2834" max="2834" width="17.5703125" style="42" customWidth="1"/>
    <col min="2835" max="3016" width="12.42578125" style="42" customWidth="1"/>
    <col min="3017" max="3017" width="20.140625" style="42" customWidth="1"/>
    <col min="3018" max="3018" width="26.5703125" style="42" customWidth="1"/>
    <col min="3019" max="3019" width="29.140625" style="42" customWidth="1"/>
    <col min="3020" max="3021" width="13.7109375" style="42" customWidth="1"/>
    <col min="3022" max="3022" width="17.5703125" style="42" customWidth="1"/>
    <col min="3023" max="3023" width="12.42578125" style="42" customWidth="1"/>
    <col min="3024" max="3024" width="20.140625" style="42" customWidth="1"/>
    <col min="3025" max="3025" width="15" style="42" customWidth="1"/>
    <col min="3026" max="3026" width="12.42578125" style="42" customWidth="1"/>
    <col min="3027" max="3027" width="17.5703125" style="42" customWidth="1"/>
    <col min="3028" max="3028" width="15" style="42" customWidth="1"/>
    <col min="3029" max="3029" width="16.28515625" style="42" customWidth="1"/>
    <col min="3030" max="3030" width="24" style="42" customWidth="1"/>
    <col min="3031" max="3031" width="22.7109375" style="42" customWidth="1"/>
    <col min="3032" max="3032" width="30.42578125" style="42" customWidth="1"/>
    <col min="3033" max="3033" width="11.140625" style="42" customWidth="1"/>
    <col min="3034" max="3034" width="20.140625" style="42" customWidth="1"/>
    <col min="3035" max="3035" width="27.85546875" style="42" customWidth="1"/>
    <col min="3036" max="3036" width="17.5703125" style="42" customWidth="1"/>
    <col min="3037" max="3038" width="8.5703125" style="42" customWidth="1"/>
    <col min="3039" max="3039" width="16.28515625" style="42" customWidth="1"/>
    <col min="3040" max="3040" width="25.28515625" style="42" customWidth="1"/>
    <col min="3041" max="3041" width="24" style="42" customWidth="1"/>
    <col min="3042" max="3042" width="12.42578125" style="42" customWidth="1"/>
    <col min="3043" max="3043" width="15" style="42" customWidth="1"/>
    <col min="3044" max="3044" width="12.42578125" style="42" customWidth="1"/>
    <col min="3045" max="3045" width="6" style="42" customWidth="1"/>
    <col min="3046" max="3046" width="22.7109375" style="42" customWidth="1"/>
    <col min="3047" max="3047" width="31.7109375" style="42" customWidth="1"/>
    <col min="3048" max="3048" width="13.7109375" style="42" customWidth="1"/>
    <col min="3049" max="3049" width="16.28515625" style="42" customWidth="1"/>
    <col min="3050" max="3050" width="22.7109375" style="42" customWidth="1"/>
    <col min="3051" max="3051" width="21.42578125" style="42" customWidth="1"/>
    <col min="3052" max="3052" width="17.5703125" style="42" customWidth="1"/>
    <col min="3053" max="3053" width="16.28515625" style="42" customWidth="1"/>
    <col min="3054" max="3054" width="13.7109375" style="42" customWidth="1"/>
    <col min="3055" max="3055" width="8.5703125" style="42" customWidth="1"/>
    <col min="3056" max="3056" width="15" style="42" customWidth="1"/>
    <col min="3057" max="3057" width="17.5703125" style="42" customWidth="1"/>
    <col min="3058" max="3058" width="26.5703125" style="42" customWidth="1"/>
    <col min="3059" max="3059" width="25.28515625" style="42" customWidth="1"/>
    <col min="3060" max="3061" width="17.5703125" style="42" customWidth="1"/>
    <col min="3062" max="3062" width="12.42578125" style="42" customWidth="1"/>
    <col min="3063" max="3063" width="17.5703125" style="42" customWidth="1"/>
    <col min="3064" max="3064" width="12.42578125" style="42" customWidth="1"/>
    <col min="3065" max="3065" width="15" style="42" customWidth="1"/>
    <col min="3066" max="3066" width="16.28515625" style="42" customWidth="1"/>
    <col min="3067" max="3068" width="17.5703125" style="42" customWidth="1"/>
    <col min="3069" max="3069" width="27.85546875" style="42" customWidth="1"/>
    <col min="3070" max="3070" width="13.7109375" style="42" customWidth="1"/>
    <col min="3071" max="3072" width="17.5703125" style="42" customWidth="1"/>
    <col min="3073" max="3073" width="15" style="42" customWidth="1"/>
    <col min="3074" max="3075" width="12.42578125" style="42" customWidth="1"/>
    <col min="3076" max="3077" width="17.5703125" style="42" customWidth="1"/>
    <col min="3078" max="3078" width="22.7109375" style="42" customWidth="1"/>
    <col min="3079" max="3079" width="17.5703125" style="42" customWidth="1"/>
    <col min="3080" max="3080" width="15" style="42" customWidth="1"/>
    <col min="3081" max="3081" width="17.5703125" style="42" customWidth="1"/>
    <col min="3082" max="3082" width="12.42578125" style="42" customWidth="1"/>
    <col min="3083" max="3083" width="34.28515625" style="42" customWidth="1"/>
    <col min="3084" max="3084" width="26.5703125" style="42" customWidth="1"/>
    <col min="3085" max="3086" width="18.85546875" style="42" customWidth="1"/>
    <col min="3087" max="3087" width="12.42578125" style="42" customWidth="1"/>
    <col min="3088" max="3088" width="20.140625" style="42" customWidth="1"/>
    <col min="3089" max="3089" width="16.28515625" style="42" customWidth="1"/>
    <col min="3090" max="3090" width="17.5703125" style="42" customWidth="1"/>
    <col min="3091" max="3272" width="12.42578125" style="42" customWidth="1"/>
    <col min="3273" max="3273" width="20.140625" style="42" customWidth="1"/>
    <col min="3274" max="3274" width="26.5703125" style="42" customWidth="1"/>
    <col min="3275" max="3275" width="29.140625" style="42" customWidth="1"/>
    <col min="3276" max="3277" width="13.7109375" style="42" customWidth="1"/>
    <col min="3278" max="3278" width="17.5703125" style="42" customWidth="1"/>
    <col min="3279" max="3279" width="12.42578125" style="42" customWidth="1"/>
    <col min="3280" max="3280" width="20.140625" style="42" customWidth="1"/>
    <col min="3281" max="3281" width="15" style="42" customWidth="1"/>
    <col min="3282" max="3282" width="12.42578125" style="42" customWidth="1"/>
    <col min="3283" max="3283" width="17.5703125" style="42" customWidth="1"/>
    <col min="3284" max="3284" width="15" style="42" customWidth="1"/>
    <col min="3285" max="3285" width="16.28515625" style="42" customWidth="1"/>
    <col min="3286" max="3286" width="24" style="42" customWidth="1"/>
    <col min="3287" max="3287" width="22.7109375" style="42" customWidth="1"/>
    <col min="3288" max="3288" width="30.42578125" style="42" customWidth="1"/>
    <col min="3289" max="3289" width="11.140625" style="42" customWidth="1"/>
    <col min="3290" max="3290" width="20.140625" style="42" customWidth="1"/>
    <col min="3291" max="3291" width="27.85546875" style="42" customWidth="1"/>
    <col min="3292" max="3292" width="17.5703125" style="42" customWidth="1"/>
    <col min="3293" max="3294" width="8.5703125" style="42" customWidth="1"/>
    <col min="3295" max="3295" width="16.28515625" style="42" customWidth="1"/>
    <col min="3296" max="3296" width="25.28515625" style="42" customWidth="1"/>
    <col min="3297" max="3297" width="24" style="42" customWidth="1"/>
    <col min="3298" max="3298" width="12.42578125" style="42" customWidth="1"/>
    <col min="3299" max="3299" width="15" style="42" customWidth="1"/>
    <col min="3300" max="3300" width="12.42578125" style="42" customWidth="1"/>
    <col min="3301" max="3301" width="6" style="42" customWidth="1"/>
    <col min="3302" max="3302" width="22.7109375" style="42" customWidth="1"/>
    <col min="3303" max="3303" width="31.7109375" style="42" customWidth="1"/>
    <col min="3304" max="3304" width="13.7109375" style="42" customWidth="1"/>
    <col min="3305" max="3305" width="16.28515625" style="42" customWidth="1"/>
    <col min="3306" max="3306" width="22.7109375" style="42" customWidth="1"/>
    <col min="3307" max="3307" width="21.42578125" style="42" customWidth="1"/>
    <col min="3308" max="3308" width="17.5703125" style="42" customWidth="1"/>
    <col min="3309" max="3309" width="16.28515625" style="42" customWidth="1"/>
    <col min="3310" max="3310" width="13.7109375" style="42" customWidth="1"/>
    <col min="3311" max="3311" width="8.5703125" style="42" customWidth="1"/>
    <col min="3312" max="3312" width="15" style="42" customWidth="1"/>
    <col min="3313" max="3313" width="17.5703125" style="42" customWidth="1"/>
    <col min="3314" max="3314" width="26.5703125" style="42" customWidth="1"/>
    <col min="3315" max="3315" width="25.28515625" style="42" customWidth="1"/>
    <col min="3316" max="3317" width="17.5703125" style="42" customWidth="1"/>
    <col min="3318" max="3318" width="12.42578125" style="42" customWidth="1"/>
    <col min="3319" max="3319" width="17.5703125" style="42" customWidth="1"/>
    <col min="3320" max="3320" width="12.42578125" style="42" customWidth="1"/>
    <col min="3321" max="3321" width="15" style="42" customWidth="1"/>
    <col min="3322" max="3322" width="16.28515625" style="42" customWidth="1"/>
    <col min="3323" max="3324" width="17.5703125" style="42" customWidth="1"/>
    <col min="3325" max="3325" width="27.85546875" style="42" customWidth="1"/>
    <col min="3326" max="3326" width="13.7109375" style="42" customWidth="1"/>
    <col min="3327" max="3328" width="17.5703125" style="42" customWidth="1"/>
    <col min="3329" max="3329" width="15" style="42" customWidth="1"/>
    <col min="3330" max="3331" width="12.42578125" style="42" customWidth="1"/>
    <col min="3332" max="3333" width="17.5703125" style="42" customWidth="1"/>
    <col min="3334" max="3334" width="22.7109375" style="42" customWidth="1"/>
    <col min="3335" max="3335" width="17.5703125" style="42" customWidth="1"/>
    <col min="3336" max="3336" width="15" style="42" customWidth="1"/>
    <col min="3337" max="3337" width="17.5703125" style="42" customWidth="1"/>
    <col min="3338" max="3338" width="12.42578125" style="42" customWidth="1"/>
    <col min="3339" max="3339" width="34.28515625" style="42" customWidth="1"/>
    <col min="3340" max="3340" width="26.5703125" style="42" customWidth="1"/>
    <col min="3341" max="3342" width="18.85546875" style="42" customWidth="1"/>
    <col min="3343" max="3343" width="12.42578125" style="42" customWidth="1"/>
    <col min="3344" max="3344" width="20.140625" style="42" customWidth="1"/>
    <col min="3345" max="3345" width="16.28515625" style="42" customWidth="1"/>
    <col min="3346" max="3346" width="17.5703125" style="42" customWidth="1"/>
    <col min="3347" max="3528" width="12.42578125" style="42" customWidth="1"/>
    <col min="3529" max="3529" width="20.140625" style="42" customWidth="1"/>
    <col min="3530" max="3530" width="26.5703125" style="42" customWidth="1"/>
    <col min="3531" max="3531" width="29.140625" style="42" customWidth="1"/>
    <col min="3532" max="3533" width="13.7109375" style="42" customWidth="1"/>
    <col min="3534" max="3534" width="17.5703125" style="42" customWidth="1"/>
    <col min="3535" max="3535" width="12.42578125" style="42" customWidth="1"/>
    <col min="3536" max="3536" width="20.140625" style="42" customWidth="1"/>
    <col min="3537" max="3537" width="15" style="42" customWidth="1"/>
    <col min="3538" max="3538" width="12.42578125" style="42" customWidth="1"/>
    <col min="3539" max="3539" width="17.5703125" style="42" customWidth="1"/>
    <col min="3540" max="3540" width="15" style="42" customWidth="1"/>
    <col min="3541" max="3541" width="16.28515625" style="42" customWidth="1"/>
    <col min="3542" max="3542" width="24" style="42" customWidth="1"/>
    <col min="3543" max="3543" width="22.7109375" style="42" customWidth="1"/>
    <col min="3544" max="3544" width="30.42578125" style="42" customWidth="1"/>
    <col min="3545" max="3545" width="11.140625" style="42" customWidth="1"/>
    <col min="3546" max="3546" width="20.140625" style="42" customWidth="1"/>
    <col min="3547" max="3547" width="27.85546875" style="42" customWidth="1"/>
    <col min="3548" max="3548" width="17.5703125" style="42" customWidth="1"/>
    <col min="3549" max="3550" width="8.5703125" style="42" customWidth="1"/>
    <col min="3551" max="3551" width="16.28515625" style="42" customWidth="1"/>
    <col min="3552" max="3552" width="25.28515625" style="42" customWidth="1"/>
    <col min="3553" max="3553" width="24" style="42" customWidth="1"/>
    <col min="3554" max="3554" width="12.42578125" style="42" customWidth="1"/>
    <col min="3555" max="3555" width="15" style="42" customWidth="1"/>
    <col min="3556" max="3556" width="12.42578125" style="42" customWidth="1"/>
    <col min="3557" max="3557" width="6" style="42" customWidth="1"/>
    <col min="3558" max="3558" width="22.7109375" style="42" customWidth="1"/>
    <col min="3559" max="3559" width="31.7109375" style="42" customWidth="1"/>
    <col min="3560" max="3560" width="13.7109375" style="42" customWidth="1"/>
    <col min="3561" max="3561" width="16.28515625" style="42" customWidth="1"/>
    <col min="3562" max="3562" width="22.7109375" style="42" customWidth="1"/>
    <col min="3563" max="3563" width="21.42578125" style="42" customWidth="1"/>
    <col min="3564" max="3564" width="17.5703125" style="42" customWidth="1"/>
    <col min="3565" max="3565" width="16.28515625" style="42" customWidth="1"/>
    <col min="3566" max="3566" width="13.7109375" style="42" customWidth="1"/>
    <col min="3567" max="3567" width="8.5703125" style="42" customWidth="1"/>
    <col min="3568" max="3568" width="15" style="42" customWidth="1"/>
    <col min="3569" max="3569" width="17.5703125" style="42" customWidth="1"/>
    <col min="3570" max="3570" width="26.5703125" style="42" customWidth="1"/>
    <col min="3571" max="3571" width="25.28515625" style="42" customWidth="1"/>
    <col min="3572" max="3573" width="17.5703125" style="42" customWidth="1"/>
    <col min="3574" max="3574" width="12.42578125" style="42" customWidth="1"/>
    <col min="3575" max="3575" width="17.5703125" style="42" customWidth="1"/>
    <col min="3576" max="3576" width="12.42578125" style="42" customWidth="1"/>
    <col min="3577" max="3577" width="15" style="42" customWidth="1"/>
    <col min="3578" max="3578" width="16.28515625" style="42" customWidth="1"/>
    <col min="3579" max="3580" width="17.5703125" style="42" customWidth="1"/>
    <col min="3581" max="3581" width="27.85546875" style="42" customWidth="1"/>
    <col min="3582" max="3582" width="13.7109375" style="42" customWidth="1"/>
    <col min="3583" max="3584" width="17.5703125" style="42" customWidth="1"/>
    <col min="3585" max="3585" width="15" style="42" customWidth="1"/>
    <col min="3586" max="3587" width="12.42578125" style="42" customWidth="1"/>
    <col min="3588" max="3589" width="17.5703125" style="42" customWidth="1"/>
    <col min="3590" max="3590" width="22.7109375" style="42" customWidth="1"/>
    <col min="3591" max="3591" width="17.5703125" style="42" customWidth="1"/>
    <col min="3592" max="3592" width="15" style="42" customWidth="1"/>
    <col min="3593" max="3593" width="17.5703125" style="42" customWidth="1"/>
    <col min="3594" max="3594" width="12.42578125" style="42" customWidth="1"/>
    <col min="3595" max="3595" width="34.28515625" style="42" customWidth="1"/>
    <col min="3596" max="3596" width="26.5703125" style="42" customWidth="1"/>
    <col min="3597" max="3598" width="18.85546875" style="42" customWidth="1"/>
    <col min="3599" max="3599" width="12.42578125" style="42" customWidth="1"/>
    <col min="3600" max="3600" width="20.140625" style="42" customWidth="1"/>
    <col min="3601" max="3601" width="16.28515625" style="42" customWidth="1"/>
    <col min="3602" max="3602" width="17.5703125" style="42" customWidth="1"/>
    <col min="3603" max="3784" width="12.42578125" style="42" customWidth="1"/>
    <col min="3785" max="3785" width="20.140625" style="42" customWidth="1"/>
    <col min="3786" max="3786" width="26.5703125" style="42" customWidth="1"/>
    <col min="3787" max="3787" width="29.140625" style="42" customWidth="1"/>
    <col min="3788" max="3789" width="13.7109375" style="42" customWidth="1"/>
    <col min="3790" max="3790" width="17.5703125" style="42" customWidth="1"/>
    <col min="3791" max="3791" width="12.42578125" style="42" customWidth="1"/>
    <col min="3792" max="3792" width="20.140625" style="42" customWidth="1"/>
    <col min="3793" max="3793" width="15" style="42" customWidth="1"/>
    <col min="3794" max="3794" width="12.42578125" style="42" customWidth="1"/>
    <col min="3795" max="3795" width="17.5703125" style="42" customWidth="1"/>
    <col min="3796" max="3796" width="15" style="42" customWidth="1"/>
    <col min="3797" max="3797" width="16.28515625" style="42" customWidth="1"/>
    <col min="3798" max="3798" width="24" style="42" customWidth="1"/>
    <col min="3799" max="3799" width="22.7109375" style="42" customWidth="1"/>
    <col min="3800" max="3800" width="30.42578125" style="42" customWidth="1"/>
    <col min="3801" max="3801" width="11.140625" style="42" customWidth="1"/>
    <col min="3802" max="3802" width="20.140625" style="42" customWidth="1"/>
    <col min="3803" max="3803" width="27.85546875" style="42" customWidth="1"/>
    <col min="3804" max="3804" width="17.5703125" style="42" customWidth="1"/>
    <col min="3805" max="3806" width="8.5703125" style="42" customWidth="1"/>
    <col min="3807" max="3807" width="16.28515625" style="42" customWidth="1"/>
    <col min="3808" max="3808" width="25.28515625" style="42" customWidth="1"/>
    <col min="3809" max="3809" width="24" style="42" customWidth="1"/>
    <col min="3810" max="3810" width="12.42578125" style="42" customWidth="1"/>
    <col min="3811" max="3811" width="15" style="42" customWidth="1"/>
    <col min="3812" max="3812" width="12.42578125" style="42" customWidth="1"/>
    <col min="3813" max="3813" width="6" style="42" customWidth="1"/>
    <col min="3814" max="3814" width="22.7109375" style="42" customWidth="1"/>
    <col min="3815" max="3815" width="31.7109375" style="42" customWidth="1"/>
    <col min="3816" max="3816" width="13.7109375" style="42" customWidth="1"/>
    <col min="3817" max="3817" width="16.28515625" style="42" customWidth="1"/>
    <col min="3818" max="3818" width="22.7109375" style="42" customWidth="1"/>
    <col min="3819" max="3819" width="21.42578125" style="42" customWidth="1"/>
    <col min="3820" max="3820" width="17.5703125" style="42" customWidth="1"/>
    <col min="3821" max="3821" width="16.28515625" style="42" customWidth="1"/>
    <col min="3822" max="3822" width="13.7109375" style="42" customWidth="1"/>
    <col min="3823" max="3823" width="8.5703125" style="42" customWidth="1"/>
    <col min="3824" max="3824" width="15" style="42" customWidth="1"/>
    <col min="3825" max="3825" width="17.5703125" style="42" customWidth="1"/>
    <col min="3826" max="3826" width="26.5703125" style="42" customWidth="1"/>
    <col min="3827" max="3827" width="25.28515625" style="42" customWidth="1"/>
    <col min="3828" max="3829" width="17.5703125" style="42" customWidth="1"/>
    <col min="3830" max="3830" width="12.42578125" style="42" customWidth="1"/>
    <col min="3831" max="3831" width="17.5703125" style="42" customWidth="1"/>
    <col min="3832" max="3832" width="12.42578125" style="42" customWidth="1"/>
    <col min="3833" max="3833" width="15" style="42" customWidth="1"/>
    <col min="3834" max="3834" width="16.28515625" style="42" customWidth="1"/>
    <col min="3835" max="3836" width="17.5703125" style="42" customWidth="1"/>
    <col min="3837" max="3837" width="27.85546875" style="42" customWidth="1"/>
    <col min="3838" max="3838" width="13.7109375" style="42" customWidth="1"/>
    <col min="3839" max="3840" width="17.5703125" style="42" customWidth="1"/>
    <col min="3841" max="3841" width="15" style="42" customWidth="1"/>
    <col min="3842" max="3843" width="12.42578125" style="42" customWidth="1"/>
    <col min="3844" max="3845" width="17.5703125" style="42" customWidth="1"/>
    <col min="3846" max="3846" width="22.7109375" style="42" customWidth="1"/>
    <col min="3847" max="3847" width="17.5703125" style="42" customWidth="1"/>
    <col min="3848" max="3848" width="15" style="42" customWidth="1"/>
    <col min="3849" max="3849" width="17.5703125" style="42" customWidth="1"/>
    <col min="3850" max="3850" width="12.42578125" style="42" customWidth="1"/>
    <col min="3851" max="3851" width="34.28515625" style="42" customWidth="1"/>
    <col min="3852" max="3852" width="26.5703125" style="42" customWidth="1"/>
    <col min="3853" max="3854" width="18.85546875" style="42" customWidth="1"/>
    <col min="3855" max="3855" width="12.42578125" style="42" customWidth="1"/>
    <col min="3856" max="3856" width="20.140625" style="42" customWidth="1"/>
    <col min="3857" max="3857" width="16.28515625" style="42" customWidth="1"/>
    <col min="3858" max="3858" width="17.5703125" style="42" customWidth="1"/>
    <col min="3859" max="4040" width="12.42578125" style="42" customWidth="1"/>
    <col min="4041" max="4041" width="20.140625" style="42" customWidth="1"/>
    <col min="4042" max="4042" width="26.5703125" style="42" customWidth="1"/>
    <col min="4043" max="4043" width="29.140625" style="42" customWidth="1"/>
    <col min="4044" max="4045" width="13.7109375" style="42" customWidth="1"/>
    <col min="4046" max="4046" width="17.5703125" style="42" customWidth="1"/>
    <col min="4047" max="4047" width="12.42578125" style="42" customWidth="1"/>
    <col min="4048" max="4048" width="20.140625" style="42" customWidth="1"/>
    <col min="4049" max="4049" width="15" style="42" customWidth="1"/>
    <col min="4050" max="4050" width="12.42578125" style="42" customWidth="1"/>
    <col min="4051" max="4051" width="17.5703125" style="42" customWidth="1"/>
    <col min="4052" max="4052" width="15" style="42" customWidth="1"/>
    <col min="4053" max="4053" width="16.28515625" style="42" customWidth="1"/>
    <col min="4054" max="4054" width="24" style="42" customWidth="1"/>
    <col min="4055" max="4055" width="22.7109375" style="42" customWidth="1"/>
    <col min="4056" max="4056" width="30.42578125" style="42" customWidth="1"/>
    <col min="4057" max="4057" width="11.140625" style="42" customWidth="1"/>
    <col min="4058" max="4058" width="20.140625" style="42" customWidth="1"/>
    <col min="4059" max="4059" width="27.85546875" style="42" customWidth="1"/>
    <col min="4060" max="4060" width="17.5703125" style="42" customWidth="1"/>
    <col min="4061" max="4062" width="8.5703125" style="42" customWidth="1"/>
    <col min="4063" max="4063" width="16.28515625" style="42" customWidth="1"/>
    <col min="4064" max="4064" width="25.28515625" style="42" customWidth="1"/>
    <col min="4065" max="4065" width="24" style="42" customWidth="1"/>
    <col min="4066" max="4066" width="12.42578125" style="42" customWidth="1"/>
    <col min="4067" max="4067" width="15" style="42" customWidth="1"/>
    <col min="4068" max="4068" width="12.42578125" style="42" customWidth="1"/>
    <col min="4069" max="4069" width="6" style="42" customWidth="1"/>
    <col min="4070" max="4070" width="22.7109375" style="42" customWidth="1"/>
    <col min="4071" max="4071" width="31.7109375" style="42" customWidth="1"/>
    <col min="4072" max="4072" width="13.7109375" style="42" customWidth="1"/>
    <col min="4073" max="4073" width="16.28515625" style="42" customWidth="1"/>
    <col min="4074" max="4074" width="22.7109375" style="42" customWidth="1"/>
    <col min="4075" max="4075" width="21.42578125" style="42" customWidth="1"/>
    <col min="4076" max="4076" width="17.5703125" style="42" customWidth="1"/>
    <col min="4077" max="4077" width="16.28515625" style="42" customWidth="1"/>
    <col min="4078" max="4078" width="13.7109375" style="42" customWidth="1"/>
    <col min="4079" max="4079" width="8.5703125" style="42" customWidth="1"/>
    <col min="4080" max="4080" width="15" style="42" customWidth="1"/>
    <col min="4081" max="4081" width="17.5703125" style="42" customWidth="1"/>
    <col min="4082" max="4082" width="26.5703125" style="42" customWidth="1"/>
    <col min="4083" max="4083" width="25.28515625" style="42" customWidth="1"/>
    <col min="4084" max="4085" width="17.5703125" style="42" customWidth="1"/>
    <col min="4086" max="4086" width="12.42578125" style="42" customWidth="1"/>
    <col min="4087" max="4087" width="17.5703125" style="42" customWidth="1"/>
    <col min="4088" max="4088" width="12.42578125" style="42" customWidth="1"/>
    <col min="4089" max="4089" width="15" style="42" customWidth="1"/>
    <col min="4090" max="4090" width="16.28515625" style="42" customWidth="1"/>
    <col min="4091" max="4092" width="17.5703125" style="42" customWidth="1"/>
    <col min="4093" max="4093" width="27.85546875" style="42" customWidth="1"/>
    <col min="4094" max="4094" width="13.7109375" style="42" customWidth="1"/>
    <col min="4095" max="4096" width="17.5703125" style="42" customWidth="1"/>
    <col min="4097" max="4097" width="15" style="42" customWidth="1"/>
    <col min="4098" max="4099" width="12.42578125" style="42" customWidth="1"/>
    <col min="4100" max="4101" width="17.5703125" style="42" customWidth="1"/>
    <col min="4102" max="4102" width="22.7109375" style="42" customWidth="1"/>
    <col min="4103" max="4103" width="17.5703125" style="42" customWidth="1"/>
    <col min="4104" max="4104" width="15" style="42" customWidth="1"/>
    <col min="4105" max="4105" width="17.5703125" style="42" customWidth="1"/>
    <col min="4106" max="4106" width="12.42578125" style="42" customWidth="1"/>
    <col min="4107" max="4107" width="34.28515625" style="42" customWidth="1"/>
    <col min="4108" max="4108" width="26.5703125" style="42" customWidth="1"/>
    <col min="4109" max="4110" width="18.85546875" style="42" customWidth="1"/>
    <col min="4111" max="4111" width="12.42578125" style="42" customWidth="1"/>
    <col min="4112" max="4112" width="20.140625" style="42" customWidth="1"/>
    <col min="4113" max="4113" width="16.28515625" style="42" customWidth="1"/>
    <col min="4114" max="4114" width="17.5703125" style="42" customWidth="1"/>
    <col min="4115" max="4296" width="12.42578125" style="42" customWidth="1"/>
    <col min="4297" max="4297" width="20.140625" style="42" customWidth="1"/>
    <col min="4298" max="4298" width="26.5703125" style="42" customWidth="1"/>
    <col min="4299" max="4299" width="29.140625" style="42" customWidth="1"/>
    <col min="4300" max="4301" width="13.7109375" style="42" customWidth="1"/>
    <col min="4302" max="4302" width="17.5703125" style="42" customWidth="1"/>
    <col min="4303" max="4303" width="12.42578125" style="42" customWidth="1"/>
    <col min="4304" max="4304" width="20.140625" style="42" customWidth="1"/>
    <col min="4305" max="4305" width="15" style="42" customWidth="1"/>
    <col min="4306" max="4306" width="12.42578125" style="42" customWidth="1"/>
    <col min="4307" max="4307" width="17.5703125" style="42" customWidth="1"/>
    <col min="4308" max="4308" width="15" style="42" customWidth="1"/>
    <col min="4309" max="4309" width="16.28515625" style="42" customWidth="1"/>
    <col min="4310" max="4310" width="24" style="42" customWidth="1"/>
    <col min="4311" max="4311" width="22.7109375" style="42" customWidth="1"/>
    <col min="4312" max="4312" width="30.42578125" style="42" customWidth="1"/>
    <col min="4313" max="4313" width="11.140625" style="42" customWidth="1"/>
    <col min="4314" max="4314" width="20.140625" style="42" customWidth="1"/>
    <col min="4315" max="4315" width="27.85546875" style="42" customWidth="1"/>
    <col min="4316" max="4316" width="17.5703125" style="42" customWidth="1"/>
    <col min="4317" max="4318" width="8.5703125" style="42" customWidth="1"/>
    <col min="4319" max="4319" width="16.28515625" style="42" customWidth="1"/>
    <col min="4320" max="4320" width="25.28515625" style="42" customWidth="1"/>
    <col min="4321" max="4321" width="24" style="42" customWidth="1"/>
    <col min="4322" max="4322" width="12.42578125" style="42" customWidth="1"/>
    <col min="4323" max="4323" width="15" style="42" customWidth="1"/>
    <col min="4324" max="4324" width="12.42578125" style="42" customWidth="1"/>
    <col min="4325" max="4325" width="6" style="42" customWidth="1"/>
    <col min="4326" max="4326" width="22.7109375" style="42" customWidth="1"/>
    <col min="4327" max="4327" width="31.7109375" style="42" customWidth="1"/>
    <col min="4328" max="4328" width="13.7109375" style="42" customWidth="1"/>
    <col min="4329" max="4329" width="16.28515625" style="42" customWidth="1"/>
    <col min="4330" max="4330" width="22.7109375" style="42" customWidth="1"/>
    <col min="4331" max="4331" width="21.42578125" style="42" customWidth="1"/>
    <col min="4332" max="4332" width="17.5703125" style="42" customWidth="1"/>
    <col min="4333" max="4333" width="16.28515625" style="42" customWidth="1"/>
    <col min="4334" max="4334" width="13.7109375" style="42" customWidth="1"/>
    <col min="4335" max="4335" width="8.5703125" style="42" customWidth="1"/>
    <col min="4336" max="4336" width="15" style="42" customWidth="1"/>
    <col min="4337" max="4337" width="17.5703125" style="42" customWidth="1"/>
    <col min="4338" max="4338" width="26.5703125" style="42" customWidth="1"/>
    <col min="4339" max="4339" width="25.28515625" style="42" customWidth="1"/>
    <col min="4340" max="4341" width="17.5703125" style="42" customWidth="1"/>
    <col min="4342" max="4342" width="12.42578125" style="42" customWidth="1"/>
    <col min="4343" max="4343" width="17.5703125" style="42" customWidth="1"/>
    <col min="4344" max="4344" width="12.42578125" style="42" customWidth="1"/>
    <col min="4345" max="4345" width="15" style="42" customWidth="1"/>
    <col min="4346" max="4346" width="16.28515625" style="42" customWidth="1"/>
    <col min="4347" max="4348" width="17.5703125" style="42" customWidth="1"/>
    <col min="4349" max="4349" width="27.85546875" style="42" customWidth="1"/>
    <col min="4350" max="4350" width="13.7109375" style="42" customWidth="1"/>
    <col min="4351" max="4352" width="17.5703125" style="42" customWidth="1"/>
    <col min="4353" max="4353" width="15" style="42" customWidth="1"/>
    <col min="4354" max="4355" width="12.42578125" style="42" customWidth="1"/>
    <col min="4356" max="4357" width="17.5703125" style="42" customWidth="1"/>
    <col min="4358" max="4358" width="22.7109375" style="42" customWidth="1"/>
    <col min="4359" max="4359" width="17.5703125" style="42" customWidth="1"/>
    <col min="4360" max="4360" width="15" style="42" customWidth="1"/>
    <col min="4361" max="4361" width="17.5703125" style="42" customWidth="1"/>
    <col min="4362" max="4362" width="12.42578125" style="42" customWidth="1"/>
    <col min="4363" max="4363" width="34.28515625" style="42" customWidth="1"/>
    <col min="4364" max="4364" width="26.5703125" style="42" customWidth="1"/>
    <col min="4365" max="4366" width="18.85546875" style="42" customWidth="1"/>
    <col min="4367" max="4367" width="12.42578125" style="42" customWidth="1"/>
    <col min="4368" max="4368" width="20.140625" style="42" customWidth="1"/>
    <col min="4369" max="4369" width="16.28515625" style="42" customWidth="1"/>
    <col min="4370" max="4370" width="17.5703125" style="42" customWidth="1"/>
    <col min="4371" max="4552" width="12.42578125" style="42" customWidth="1"/>
    <col min="4553" max="4553" width="20.140625" style="42" customWidth="1"/>
    <col min="4554" max="4554" width="26.5703125" style="42" customWidth="1"/>
    <col min="4555" max="4555" width="29.140625" style="42" customWidth="1"/>
    <col min="4556" max="4557" width="13.7109375" style="42" customWidth="1"/>
    <col min="4558" max="4558" width="17.5703125" style="42" customWidth="1"/>
    <col min="4559" max="4559" width="12.42578125" style="42" customWidth="1"/>
    <col min="4560" max="4560" width="20.140625" style="42" customWidth="1"/>
    <col min="4561" max="4561" width="15" style="42" customWidth="1"/>
    <col min="4562" max="4562" width="12.42578125" style="42" customWidth="1"/>
    <col min="4563" max="4563" width="17.5703125" style="42" customWidth="1"/>
    <col min="4564" max="4564" width="15" style="42" customWidth="1"/>
    <col min="4565" max="4565" width="16.28515625" style="42" customWidth="1"/>
    <col min="4566" max="4566" width="24" style="42" customWidth="1"/>
    <col min="4567" max="4567" width="22.7109375" style="42" customWidth="1"/>
    <col min="4568" max="4568" width="30.42578125" style="42" customWidth="1"/>
    <col min="4569" max="4569" width="11.140625" style="42" customWidth="1"/>
    <col min="4570" max="4570" width="20.140625" style="42" customWidth="1"/>
    <col min="4571" max="4571" width="27.85546875" style="42" customWidth="1"/>
    <col min="4572" max="4572" width="17.5703125" style="42" customWidth="1"/>
    <col min="4573" max="4574" width="8.5703125" style="42" customWidth="1"/>
    <col min="4575" max="4575" width="16.28515625" style="42" customWidth="1"/>
    <col min="4576" max="4576" width="25.28515625" style="42" customWidth="1"/>
    <col min="4577" max="4577" width="24" style="42" customWidth="1"/>
    <col min="4578" max="4578" width="12.42578125" style="42" customWidth="1"/>
    <col min="4579" max="4579" width="15" style="42" customWidth="1"/>
    <col min="4580" max="4580" width="12.42578125" style="42" customWidth="1"/>
    <col min="4581" max="4581" width="6" style="42" customWidth="1"/>
    <col min="4582" max="4582" width="22.7109375" style="42" customWidth="1"/>
    <col min="4583" max="4583" width="31.7109375" style="42" customWidth="1"/>
    <col min="4584" max="4584" width="13.7109375" style="42" customWidth="1"/>
    <col min="4585" max="4585" width="16.28515625" style="42" customWidth="1"/>
    <col min="4586" max="4586" width="22.7109375" style="42" customWidth="1"/>
    <col min="4587" max="4587" width="21.42578125" style="42" customWidth="1"/>
    <col min="4588" max="4588" width="17.5703125" style="42" customWidth="1"/>
    <col min="4589" max="4589" width="16.28515625" style="42" customWidth="1"/>
    <col min="4590" max="4590" width="13.7109375" style="42" customWidth="1"/>
    <col min="4591" max="4591" width="8.5703125" style="42" customWidth="1"/>
    <col min="4592" max="4592" width="15" style="42" customWidth="1"/>
    <col min="4593" max="4593" width="17.5703125" style="42" customWidth="1"/>
    <col min="4594" max="4594" width="26.5703125" style="42" customWidth="1"/>
    <col min="4595" max="4595" width="25.28515625" style="42" customWidth="1"/>
    <col min="4596" max="4597" width="17.5703125" style="42" customWidth="1"/>
    <col min="4598" max="4598" width="12.42578125" style="42" customWidth="1"/>
    <col min="4599" max="4599" width="17.5703125" style="42" customWidth="1"/>
    <col min="4600" max="4600" width="12.42578125" style="42" customWidth="1"/>
    <col min="4601" max="4601" width="15" style="42" customWidth="1"/>
    <col min="4602" max="4602" width="16.28515625" style="42" customWidth="1"/>
    <col min="4603" max="4604" width="17.5703125" style="42" customWidth="1"/>
    <col min="4605" max="4605" width="27.85546875" style="42" customWidth="1"/>
    <col min="4606" max="4606" width="13.7109375" style="42" customWidth="1"/>
    <col min="4607" max="4608" width="17.5703125" style="42" customWidth="1"/>
    <col min="4609" max="4609" width="15" style="42" customWidth="1"/>
    <col min="4610" max="4611" width="12.42578125" style="42" customWidth="1"/>
    <col min="4612" max="4613" width="17.5703125" style="42" customWidth="1"/>
    <col min="4614" max="4614" width="22.7109375" style="42" customWidth="1"/>
    <col min="4615" max="4615" width="17.5703125" style="42" customWidth="1"/>
    <col min="4616" max="4616" width="15" style="42" customWidth="1"/>
    <col min="4617" max="4617" width="17.5703125" style="42" customWidth="1"/>
    <col min="4618" max="4618" width="12.42578125" style="42" customWidth="1"/>
    <col min="4619" max="4619" width="34.28515625" style="42" customWidth="1"/>
    <col min="4620" max="4620" width="26.5703125" style="42" customWidth="1"/>
    <col min="4621" max="4622" width="18.85546875" style="42" customWidth="1"/>
    <col min="4623" max="4623" width="12.42578125" style="42" customWidth="1"/>
    <col min="4624" max="4624" width="20.140625" style="42" customWidth="1"/>
    <col min="4625" max="4625" width="16.28515625" style="42" customWidth="1"/>
    <col min="4626" max="4626" width="17.5703125" style="42" customWidth="1"/>
    <col min="4627" max="4808" width="12.42578125" style="42" customWidth="1"/>
    <col min="4809" max="4809" width="20.140625" style="42" customWidth="1"/>
    <col min="4810" max="4810" width="26.5703125" style="42" customWidth="1"/>
    <col min="4811" max="4811" width="29.140625" style="42" customWidth="1"/>
    <col min="4812" max="4813" width="13.7109375" style="42" customWidth="1"/>
    <col min="4814" max="4814" width="17.5703125" style="42" customWidth="1"/>
    <col min="4815" max="4815" width="12.42578125" style="42" customWidth="1"/>
    <col min="4816" max="4816" width="20.140625" style="42" customWidth="1"/>
    <col min="4817" max="4817" width="15" style="42" customWidth="1"/>
    <col min="4818" max="4818" width="12.42578125" style="42" customWidth="1"/>
    <col min="4819" max="4819" width="17.5703125" style="42" customWidth="1"/>
    <col min="4820" max="4820" width="15" style="42" customWidth="1"/>
    <col min="4821" max="4821" width="16.28515625" style="42" customWidth="1"/>
    <col min="4822" max="4822" width="24" style="42" customWidth="1"/>
    <col min="4823" max="4823" width="22.7109375" style="42" customWidth="1"/>
    <col min="4824" max="4824" width="30.42578125" style="42" customWidth="1"/>
    <col min="4825" max="4825" width="11.140625" style="42" customWidth="1"/>
    <col min="4826" max="4826" width="20.140625" style="42" customWidth="1"/>
    <col min="4827" max="4827" width="27.85546875" style="42" customWidth="1"/>
    <col min="4828" max="4828" width="17.5703125" style="42" customWidth="1"/>
    <col min="4829" max="4830" width="8.5703125" style="42" customWidth="1"/>
    <col min="4831" max="4831" width="16.28515625" style="42" customWidth="1"/>
    <col min="4832" max="4832" width="25.28515625" style="42" customWidth="1"/>
    <col min="4833" max="4833" width="24" style="42" customWidth="1"/>
    <col min="4834" max="4834" width="12.42578125" style="42" customWidth="1"/>
    <col min="4835" max="4835" width="15" style="42" customWidth="1"/>
    <col min="4836" max="4836" width="12.42578125" style="42" customWidth="1"/>
    <col min="4837" max="4837" width="6" style="42" customWidth="1"/>
    <col min="4838" max="4838" width="22.7109375" style="42" customWidth="1"/>
    <col min="4839" max="4839" width="31.7109375" style="42" customWidth="1"/>
    <col min="4840" max="4840" width="13.7109375" style="42" customWidth="1"/>
    <col min="4841" max="4841" width="16.28515625" style="42" customWidth="1"/>
    <col min="4842" max="4842" width="22.7109375" style="42" customWidth="1"/>
    <col min="4843" max="4843" width="21.42578125" style="42" customWidth="1"/>
    <col min="4844" max="4844" width="17.5703125" style="42" customWidth="1"/>
    <col min="4845" max="4845" width="16.28515625" style="42" customWidth="1"/>
    <col min="4846" max="4846" width="13.7109375" style="42" customWidth="1"/>
    <col min="4847" max="4847" width="8.5703125" style="42" customWidth="1"/>
    <col min="4848" max="4848" width="15" style="42" customWidth="1"/>
    <col min="4849" max="4849" width="17.5703125" style="42" customWidth="1"/>
    <col min="4850" max="4850" width="26.5703125" style="42" customWidth="1"/>
    <col min="4851" max="4851" width="25.28515625" style="42" customWidth="1"/>
    <col min="4852" max="4853" width="17.5703125" style="42" customWidth="1"/>
    <col min="4854" max="4854" width="12.42578125" style="42" customWidth="1"/>
    <col min="4855" max="4855" width="17.5703125" style="42" customWidth="1"/>
    <col min="4856" max="4856" width="12.42578125" style="42" customWidth="1"/>
    <col min="4857" max="4857" width="15" style="42" customWidth="1"/>
    <col min="4858" max="4858" width="16.28515625" style="42" customWidth="1"/>
    <col min="4859" max="4860" width="17.5703125" style="42" customWidth="1"/>
    <col min="4861" max="4861" width="27.85546875" style="42" customWidth="1"/>
    <col min="4862" max="4862" width="13.7109375" style="42" customWidth="1"/>
    <col min="4863" max="4864" width="17.5703125" style="42" customWidth="1"/>
    <col min="4865" max="4865" width="15" style="42" customWidth="1"/>
    <col min="4866" max="4867" width="12.42578125" style="42" customWidth="1"/>
    <col min="4868" max="4869" width="17.5703125" style="42" customWidth="1"/>
    <col min="4870" max="4870" width="22.7109375" style="42" customWidth="1"/>
    <col min="4871" max="4871" width="17.5703125" style="42" customWidth="1"/>
    <col min="4872" max="4872" width="15" style="42" customWidth="1"/>
    <col min="4873" max="4873" width="17.5703125" style="42" customWidth="1"/>
    <col min="4874" max="4874" width="12.42578125" style="42" customWidth="1"/>
    <col min="4875" max="4875" width="34.28515625" style="42" customWidth="1"/>
    <col min="4876" max="4876" width="26.5703125" style="42" customWidth="1"/>
    <col min="4877" max="4878" width="18.85546875" style="42" customWidth="1"/>
    <col min="4879" max="4879" width="12.42578125" style="42" customWidth="1"/>
    <col min="4880" max="4880" width="20.140625" style="42" customWidth="1"/>
    <col min="4881" max="4881" width="16.28515625" style="42" customWidth="1"/>
    <col min="4882" max="4882" width="17.5703125" style="42" customWidth="1"/>
    <col min="4883" max="5064" width="12.42578125" style="42" customWidth="1"/>
    <col min="5065" max="5065" width="20.140625" style="42" customWidth="1"/>
    <col min="5066" max="5066" width="26.5703125" style="42" customWidth="1"/>
    <col min="5067" max="5067" width="29.140625" style="42" customWidth="1"/>
    <col min="5068" max="5069" width="13.7109375" style="42" customWidth="1"/>
    <col min="5070" max="5070" width="17.5703125" style="42" customWidth="1"/>
    <col min="5071" max="5071" width="12.42578125" style="42" customWidth="1"/>
    <col min="5072" max="5072" width="20.140625" style="42" customWidth="1"/>
    <col min="5073" max="5073" width="15" style="42" customWidth="1"/>
    <col min="5074" max="5074" width="12.42578125" style="42" customWidth="1"/>
    <col min="5075" max="5075" width="17.5703125" style="42" customWidth="1"/>
    <col min="5076" max="5076" width="15" style="42" customWidth="1"/>
    <col min="5077" max="5077" width="16.28515625" style="42" customWidth="1"/>
    <col min="5078" max="5078" width="24" style="42" customWidth="1"/>
    <col min="5079" max="5079" width="22.7109375" style="42" customWidth="1"/>
    <col min="5080" max="5080" width="30.42578125" style="42" customWidth="1"/>
    <col min="5081" max="5081" width="11.140625" style="42" customWidth="1"/>
    <col min="5082" max="5082" width="20.140625" style="42" customWidth="1"/>
    <col min="5083" max="5083" width="27.85546875" style="42" customWidth="1"/>
    <col min="5084" max="5084" width="17.5703125" style="42" customWidth="1"/>
    <col min="5085" max="5086" width="8.5703125" style="42" customWidth="1"/>
    <col min="5087" max="5087" width="16.28515625" style="42" customWidth="1"/>
    <col min="5088" max="5088" width="25.28515625" style="42" customWidth="1"/>
    <col min="5089" max="5089" width="24" style="42" customWidth="1"/>
    <col min="5090" max="5090" width="12.42578125" style="42" customWidth="1"/>
    <col min="5091" max="5091" width="15" style="42" customWidth="1"/>
    <col min="5092" max="5092" width="12.42578125" style="42" customWidth="1"/>
    <col min="5093" max="5093" width="6" style="42" customWidth="1"/>
    <col min="5094" max="5094" width="22.7109375" style="42" customWidth="1"/>
    <col min="5095" max="5095" width="31.7109375" style="42" customWidth="1"/>
    <col min="5096" max="5096" width="13.7109375" style="42" customWidth="1"/>
    <col min="5097" max="5097" width="16.28515625" style="42" customWidth="1"/>
    <col min="5098" max="5098" width="22.7109375" style="42" customWidth="1"/>
    <col min="5099" max="5099" width="21.42578125" style="42" customWidth="1"/>
    <col min="5100" max="5100" width="17.5703125" style="42" customWidth="1"/>
    <col min="5101" max="5101" width="16.28515625" style="42" customWidth="1"/>
    <col min="5102" max="5102" width="13.7109375" style="42" customWidth="1"/>
    <col min="5103" max="5103" width="8.5703125" style="42" customWidth="1"/>
    <col min="5104" max="5104" width="15" style="42" customWidth="1"/>
    <col min="5105" max="5105" width="17.5703125" style="42" customWidth="1"/>
    <col min="5106" max="5106" width="26.5703125" style="42" customWidth="1"/>
    <col min="5107" max="5107" width="25.28515625" style="42" customWidth="1"/>
    <col min="5108" max="5109" width="17.5703125" style="42" customWidth="1"/>
    <col min="5110" max="5110" width="12.42578125" style="42" customWidth="1"/>
    <col min="5111" max="5111" width="17.5703125" style="42" customWidth="1"/>
    <col min="5112" max="5112" width="12.42578125" style="42" customWidth="1"/>
    <col min="5113" max="5113" width="15" style="42" customWidth="1"/>
    <col min="5114" max="5114" width="16.28515625" style="42" customWidth="1"/>
    <col min="5115" max="5116" width="17.5703125" style="42" customWidth="1"/>
    <col min="5117" max="5117" width="27.85546875" style="42" customWidth="1"/>
    <col min="5118" max="5118" width="13.7109375" style="42" customWidth="1"/>
    <col min="5119" max="5120" width="17.5703125" style="42" customWidth="1"/>
    <col min="5121" max="5121" width="15" style="42" customWidth="1"/>
    <col min="5122" max="5123" width="12.42578125" style="42" customWidth="1"/>
    <col min="5124" max="5125" width="17.5703125" style="42" customWidth="1"/>
    <col min="5126" max="5126" width="22.7109375" style="42" customWidth="1"/>
    <col min="5127" max="5127" width="17.5703125" style="42" customWidth="1"/>
    <col min="5128" max="5128" width="15" style="42" customWidth="1"/>
    <col min="5129" max="5129" width="17.5703125" style="42" customWidth="1"/>
    <col min="5130" max="5130" width="12.42578125" style="42" customWidth="1"/>
    <col min="5131" max="5131" width="34.28515625" style="42" customWidth="1"/>
    <col min="5132" max="5132" width="26.5703125" style="42" customWidth="1"/>
    <col min="5133" max="5134" width="18.85546875" style="42" customWidth="1"/>
    <col min="5135" max="5135" width="12.42578125" style="42" customWidth="1"/>
    <col min="5136" max="5136" width="20.140625" style="42" customWidth="1"/>
    <col min="5137" max="5137" width="16.28515625" style="42" customWidth="1"/>
    <col min="5138" max="5138" width="17.5703125" style="42" customWidth="1"/>
    <col min="5139" max="5320" width="12.42578125" style="42" customWidth="1"/>
    <col min="5321" max="5321" width="20.140625" style="42" customWidth="1"/>
    <col min="5322" max="5322" width="26.5703125" style="42" customWidth="1"/>
    <col min="5323" max="5323" width="29.140625" style="42" customWidth="1"/>
    <col min="5324" max="5325" width="13.7109375" style="42" customWidth="1"/>
    <col min="5326" max="5326" width="17.5703125" style="42" customWidth="1"/>
    <col min="5327" max="5327" width="12.42578125" style="42" customWidth="1"/>
    <col min="5328" max="5328" width="20.140625" style="42" customWidth="1"/>
    <col min="5329" max="5329" width="15" style="42" customWidth="1"/>
    <col min="5330" max="5330" width="12.42578125" style="42" customWidth="1"/>
    <col min="5331" max="5331" width="17.5703125" style="42" customWidth="1"/>
    <col min="5332" max="5332" width="15" style="42" customWidth="1"/>
    <col min="5333" max="5333" width="16.28515625" style="42" customWidth="1"/>
    <col min="5334" max="5334" width="24" style="42" customWidth="1"/>
    <col min="5335" max="5335" width="22.7109375" style="42" customWidth="1"/>
    <col min="5336" max="5336" width="30.42578125" style="42" customWidth="1"/>
    <col min="5337" max="5337" width="11.140625" style="42" customWidth="1"/>
    <col min="5338" max="5338" width="20.140625" style="42" customWidth="1"/>
    <col min="5339" max="5339" width="27.85546875" style="42" customWidth="1"/>
    <col min="5340" max="5340" width="17.5703125" style="42" customWidth="1"/>
    <col min="5341" max="5342" width="8.5703125" style="42" customWidth="1"/>
    <col min="5343" max="5343" width="16.28515625" style="42" customWidth="1"/>
    <col min="5344" max="5344" width="25.28515625" style="42" customWidth="1"/>
    <col min="5345" max="5345" width="24" style="42" customWidth="1"/>
    <col min="5346" max="5346" width="12.42578125" style="42" customWidth="1"/>
    <col min="5347" max="5347" width="15" style="42" customWidth="1"/>
    <col min="5348" max="5348" width="12.42578125" style="42" customWidth="1"/>
    <col min="5349" max="5349" width="6" style="42" customWidth="1"/>
    <col min="5350" max="5350" width="22.7109375" style="42" customWidth="1"/>
    <col min="5351" max="5351" width="31.7109375" style="42" customWidth="1"/>
    <col min="5352" max="5352" width="13.7109375" style="42" customWidth="1"/>
    <col min="5353" max="5353" width="16.28515625" style="42" customWidth="1"/>
    <col min="5354" max="5354" width="22.7109375" style="42" customWidth="1"/>
    <col min="5355" max="5355" width="21.42578125" style="42" customWidth="1"/>
    <col min="5356" max="5356" width="17.5703125" style="42" customWidth="1"/>
    <col min="5357" max="5357" width="16.28515625" style="42" customWidth="1"/>
    <col min="5358" max="5358" width="13.7109375" style="42" customWidth="1"/>
    <col min="5359" max="5359" width="8.5703125" style="42" customWidth="1"/>
    <col min="5360" max="5360" width="15" style="42" customWidth="1"/>
    <col min="5361" max="5361" width="17.5703125" style="42" customWidth="1"/>
    <col min="5362" max="5362" width="26.5703125" style="42" customWidth="1"/>
    <col min="5363" max="5363" width="25.28515625" style="42" customWidth="1"/>
    <col min="5364" max="5365" width="17.5703125" style="42" customWidth="1"/>
    <col min="5366" max="5366" width="12.42578125" style="42" customWidth="1"/>
    <col min="5367" max="5367" width="17.5703125" style="42" customWidth="1"/>
    <col min="5368" max="5368" width="12.42578125" style="42" customWidth="1"/>
    <col min="5369" max="5369" width="15" style="42" customWidth="1"/>
    <col min="5370" max="5370" width="16.28515625" style="42" customWidth="1"/>
    <col min="5371" max="5372" width="17.5703125" style="42" customWidth="1"/>
    <col min="5373" max="5373" width="27.85546875" style="42" customWidth="1"/>
    <col min="5374" max="5374" width="13.7109375" style="42" customWidth="1"/>
    <col min="5375" max="5376" width="17.5703125" style="42" customWidth="1"/>
    <col min="5377" max="5377" width="15" style="42" customWidth="1"/>
    <col min="5378" max="5379" width="12.42578125" style="42" customWidth="1"/>
    <col min="5380" max="5381" width="17.5703125" style="42" customWidth="1"/>
    <col min="5382" max="5382" width="22.7109375" style="42" customWidth="1"/>
    <col min="5383" max="5383" width="17.5703125" style="42" customWidth="1"/>
    <col min="5384" max="5384" width="15" style="42" customWidth="1"/>
    <col min="5385" max="5385" width="17.5703125" style="42" customWidth="1"/>
    <col min="5386" max="5386" width="12.42578125" style="42" customWidth="1"/>
    <col min="5387" max="5387" width="34.28515625" style="42" customWidth="1"/>
    <col min="5388" max="5388" width="26.5703125" style="42" customWidth="1"/>
    <col min="5389" max="5390" width="18.85546875" style="42" customWidth="1"/>
    <col min="5391" max="5391" width="12.42578125" style="42" customWidth="1"/>
    <col min="5392" max="5392" width="20.140625" style="42" customWidth="1"/>
    <col min="5393" max="5393" width="16.28515625" style="42" customWidth="1"/>
    <col min="5394" max="5394" width="17.5703125" style="42" customWidth="1"/>
    <col min="5395" max="5576" width="12.42578125" style="42" customWidth="1"/>
    <col min="5577" max="5577" width="20.140625" style="42" customWidth="1"/>
    <col min="5578" max="5578" width="26.5703125" style="42" customWidth="1"/>
    <col min="5579" max="5579" width="29.140625" style="42" customWidth="1"/>
    <col min="5580" max="5581" width="13.7109375" style="42" customWidth="1"/>
    <col min="5582" max="5582" width="17.5703125" style="42" customWidth="1"/>
    <col min="5583" max="5583" width="12.42578125" style="42" customWidth="1"/>
    <col min="5584" max="5584" width="20.140625" style="42" customWidth="1"/>
    <col min="5585" max="5585" width="15" style="42" customWidth="1"/>
    <col min="5586" max="5586" width="12.42578125" style="42" customWidth="1"/>
    <col min="5587" max="5587" width="17.5703125" style="42" customWidth="1"/>
    <col min="5588" max="5588" width="15" style="42" customWidth="1"/>
    <col min="5589" max="5589" width="16.28515625" style="42" customWidth="1"/>
    <col min="5590" max="5590" width="24" style="42" customWidth="1"/>
    <col min="5591" max="5591" width="22.7109375" style="42" customWidth="1"/>
    <col min="5592" max="5592" width="30.42578125" style="42" customWidth="1"/>
    <col min="5593" max="5593" width="11.140625" style="42" customWidth="1"/>
    <col min="5594" max="5594" width="20.140625" style="42" customWidth="1"/>
    <col min="5595" max="5595" width="27.85546875" style="42" customWidth="1"/>
    <col min="5596" max="5596" width="17.5703125" style="42" customWidth="1"/>
    <col min="5597" max="5598" width="8.5703125" style="42" customWidth="1"/>
    <col min="5599" max="5599" width="16.28515625" style="42" customWidth="1"/>
    <col min="5600" max="5600" width="25.28515625" style="42" customWidth="1"/>
    <col min="5601" max="5601" width="24" style="42" customWidth="1"/>
    <col min="5602" max="5602" width="12.42578125" style="42" customWidth="1"/>
    <col min="5603" max="5603" width="15" style="42" customWidth="1"/>
    <col min="5604" max="5604" width="12.42578125" style="42" customWidth="1"/>
    <col min="5605" max="5605" width="6" style="42" customWidth="1"/>
    <col min="5606" max="5606" width="22.7109375" style="42" customWidth="1"/>
    <col min="5607" max="5607" width="31.7109375" style="42" customWidth="1"/>
    <col min="5608" max="5608" width="13.7109375" style="42" customWidth="1"/>
    <col min="5609" max="5609" width="16.28515625" style="42" customWidth="1"/>
    <col min="5610" max="5610" width="22.7109375" style="42" customWidth="1"/>
    <col min="5611" max="5611" width="21.42578125" style="42" customWidth="1"/>
    <col min="5612" max="5612" width="17.5703125" style="42" customWidth="1"/>
    <col min="5613" max="5613" width="16.28515625" style="42" customWidth="1"/>
    <col min="5614" max="5614" width="13.7109375" style="42" customWidth="1"/>
    <col min="5615" max="5615" width="8.5703125" style="42" customWidth="1"/>
    <col min="5616" max="5616" width="15" style="42" customWidth="1"/>
    <col min="5617" max="5617" width="17.5703125" style="42" customWidth="1"/>
    <col min="5618" max="5618" width="26.5703125" style="42" customWidth="1"/>
    <col min="5619" max="5619" width="25.28515625" style="42" customWidth="1"/>
    <col min="5620" max="5621" width="17.5703125" style="42" customWidth="1"/>
    <col min="5622" max="5622" width="12.42578125" style="42" customWidth="1"/>
    <col min="5623" max="5623" width="17.5703125" style="42" customWidth="1"/>
    <col min="5624" max="5624" width="12.42578125" style="42" customWidth="1"/>
    <col min="5625" max="5625" width="15" style="42" customWidth="1"/>
    <col min="5626" max="5626" width="16.28515625" style="42" customWidth="1"/>
    <col min="5627" max="5628" width="17.5703125" style="42" customWidth="1"/>
    <col min="5629" max="5629" width="27.85546875" style="42" customWidth="1"/>
    <col min="5630" max="5630" width="13.7109375" style="42" customWidth="1"/>
    <col min="5631" max="5632" width="17.5703125" style="42" customWidth="1"/>
    <col min="5633" max="5633" width="15" style="42" customWidth="1"/>
    <col min="5634" max="5635" width="12.42578125" style="42" customWidth="1"/>
    <col min="5636" max="5637" width="17.5703125" style="42" customWidth="1"/>
    <col min="5638" max="5638" width="22.7109375" style="42" customWidth="1"/>
    <col min="5639" max="5639" width="17.5703125" style="42" customWidth="1"/>
    <col min="5640" max="5640" width="15" style="42" customWidth="1"/>
    <col min="5641" max="5641" width="17.5703125" style="42" customWidth="1"/>
    <col min="5642" max="5642" width="12.42578125" style="42" customWidth="1"/>
    <col min="5643" max="5643" width="34.28515625" style="42" customWidth="1"/>
    <col min="5644" max="5644" width="26.5703125" style="42" customWidth="1"/>
    <col min="5645" max="5646" width="18.85546875" style="42" customWidth="1"/>
    <col min="5647" max="5647" width="12.42578125" style="42" customWidth="1"/>
    <col min="5648" max="5648" width="20.140625" style="42" customWidth="1"/>
    <col min="5649" max="5649" width="16.28515625" style="42" customWidth="1"/>
    <col min="5650" max="5650" width="17.5703125" style="42" customWidth="1"/>
    <col min="5651" max="5832" width="12.42578125" style="42" customWidth="1"/>
    <col min="5833" max="5833" width="20.140625" style="42" customWidth="1"/>
    <col min="5834" max="5834" width="26.5703125" style="42" customWidth="1"/>
    <col min="5835" max="5835" width="29.140625" style="42" customWidth="1"/>
    <col min="5836" max="5837" width="13.7109375" style="42" customWidth="1"/>
    <col min="5838" max="5838" width="17.5703125" style="42" customWidth="1"/>
    <col min="5839" max="5839" width="12.42578125" style="42" customWidth="1"/>
    <col min="5840" max="5840" width="20.140625" style="42" customWidth="1"/>
    <col min="5841" max="5841" width="15" style="42" customWidth="1"/>
    <col min="5842" max="5842" width="12.42578125" style="42" customWidth="1"/>
    <col min="5843" max="5843" width="17.5703125" style="42" customWidth="1"/>
    <col min="5844" max="5844" width="15" style="42" customWidth="1"/>
    <col min="5845" max="5845" width="16.28515625" style="42" customWidth="1"/>
    <col min="5846" max="5846" width="24" style="42" customWidth="1"/>
    <col min="5847" max="5847" width="22.7109375" style="42" customWidth="1"/>
    <col min="5848" max="5848" width="30.42578125" style="42" customWidth="1"/>
    <col min="5849" max="5849" width="11.140625" style="42" customWidth="1"/>
    <col min="5850" max="5850" width="20.140625" style="42" customWidth="1"/>
    <col min="5851" max="5851" width="27.85546875" style="42" customWidth="1"/>
    <col min="5852" max="5852" width="17.5703125" style="42" customWidth="1"/>
    <col min="5853" max="5854" width="8.5703125" style="42" customWidth="1"/>
    <col min="5855" max="5855" width="16.28515625" style="42" customWidth="1"/>
    <col min="5856" max="5856" width="25.28515625" style="42" customWidth="1"/>
    <col min="5857" max="5857" width="24" style="42" customWidth="1"/>
    <col min="5858" max="5858" width="12.42578125" style="42" customWidth="1"/>
    <col min="5859" max="5859" width="15" style="42" customWidth="1"/>
    <col min="5860" max="5860" width="12.42578125" style="42" customWidth="1"/>
    <col min="5861" max="5861" width="6" style="42" customWidth="1"/>
    <col min="5862" max="5862" width="22.7109375" style="42" customWidth="1"/>
    <col min="5863" max="5863" width="31.7109375" style="42" customWidth="1"/>
    <col min="5864" max="5864" width="13.7109375" style="42" customWidth="1"/>
    <col min="5865" max="5865" width="16.28515625" style="42" customWidth="1"/>
    <col min="5866" max="5866" width="22.7109375" style="42" customWidth="1"/>
    <col min="5867" max="5867" width="21.42578125" style="42" customWidth="1"/>
    <col min="5868" max="5868" width="17.5703125" style="42" customWidth="1"/>
    <col min="5869" max="5869" width="16.28515625" style="42" customWidth="1"/>
    <col min="5870" max="5870" width="13.7109375" style="42" customWidth="1"/>
    <col min="5871" max="5871" width="8.5703125" style="42" customWidth="1"/>
    <col min="5872" max="5872" width="15" style="42" customWidth="1"/>
    <col min="5873" max="5873" width="17.5703125" style="42" customWidth="1"/>
    <col min="5874" max="5874" width="26.5703125" style="42" customWidth="1"/>
    <col min="5875" max="5875" width="25.28515625" style="42" customWidth="1"/>
    <col min="5876" max="5877" width="17.5703125" style="42" customWidth="1"/>
    <col min="5878" max="5878" width="12.42578125" style="42" customWidth="1"/>
    <col min="5879" max="5879" width="17.5703125" style="42" customWidth="1"/>
    <col min="5880" max="5880" width="12.42578125" style="42" customWidth="1"/>
    <col min="5881" max="5881" width="15" style="42" customWidth="1"/>
    <col min="5882" max="5882" width="16.28515625" style="42" customWidth="1"/>
    <col min="5883" max="5884" width="17.5703125" style="42" customWidth="1"/>
    <col min="5885" max="5885" width="27.85546875" style="42" customWidth="1"/>
    <col min="5886" max="5886" width="13.7109375" style="42" customWidth="1"/>
    <col min="5887" max="5888" width="17.5703125" style="42" customWidth="1"/>
    <col min="5889" max="5889" width="15" style="42" customWidth="1"/>
    <col min="5890" max="5891" width="12.42578125" style="42" customWidth="1"/>
    <col min="5892" max="5893" width="17.5703125" style="42" customWidth="1"/>
    <col min="5894" max="5894" width="22.7109375" style="42" customWidth="1"/>
    <col min="5895" max="5895" width="17.5703125" style="42" customWidth="1"/>
    <col min="5896" max="5896" width="15" style="42" customWidth="1"/>
    <col min="5897" max="5897" width="17.5703125" style="42" customWidth="1"/>
    <col min="5898" max="5898" width="12.42578125" style="42" customWidth="1"/>
    <col min="5899" max="5899" width="34.28515625" style="42" customWidth="1"/>
    <col min="5900" max="5900" width="26.5703125" style="42" customWidth="1"/>
    <col min="5901" max="5902" width="18.85546875" style="42" customWidth="1"/>
    <col min="5903" max="5903" width="12.42578125" style="42" customWidth="1"/>
    <col min="5904" max="5904" width="20.140625" style="42" customWidth="1"/>
    <col min="5905" max="5905" width="16.28515625" style="42" customWidth="1"/>
    <col min="5906" max="5906" width="17.5703125" style="42" customWidth="1"/>
    <col min="5907" max="6088" width="12.42578125" style="42" customWidth="1"/>
    <col min="6089" max="6089" width="20.140625" style="42" customWidth="1"/>
    <col min="6090" max="6090" width="26.5703125" style="42" customWidth="1"/>
    <col min="6091" max="6091" width="29.140625" style="42" customWidth="1"/>
    <col min="6092" max="6093" width="13.7109375" style="42" customWidth="1"/>
    <col min="6094" max="6094" width="17.5703125" style="42" customWidth="1"/>
    <col min="6095" max="6095" width="12.42578125" style="42" customWidth="1"/>
    <col min="6096" max="6096" width="20.140625" style="42" customWidth="1"/>
    <col min="6097" max="6097" width="15" style="42" customWidth="1"/>
    <col min="6098" max="6098" width="12.42578125" style="42" customWidth="1"/>
    <col min="6099" max="6099" width="17.5703125" style="42" customWidth="1"/>
    <col min="6100" max="6100" width="15" style="42" customWidth="1"/>
    <col min="6101" max="6101" width="16.28515625" style="42" customWidth="1"/>
    <col min="6102" max="6102" width="24" style="42" customWidth="1"/>
    <col min="6103" max="6103" width="22.7109375" style="42" customWidth="1"/>
    <col min="6104" max="6104" width="30.42578125" style="42" customWidth="1"/>
    <col min="6105" max="6105" width="11.140625" style="42" customWidth="1"/>
    <col min="6106" max="6106" width="20.140625" style="42" customWidth="1"/>
    <col min="6107" max="6107" width="27.85546875" style="42" customWidth="1"/>
    <col min="6108" max="6108" width="17.5703125" style="42" customWidth="1"/>
    <col min="6109" max="6110" width="8.5703125" style="42" customWidth="1"/>
    <col min="6111" max="6111" width="16.28515625" style="42" customWidth="1"/>
    <col min="6112" max="6112" width="25.28515625" style="42" customWidth="1"/>
    <col min="6113" max="6113" width="24" style="42" customWidth="1"/>
    <col min="6114" max="6114" width="12.42578125" style="42" customWidth="1"/>
    <col min="6115" max="6115" width="15" style="42" customWidth="1"/>
    <col min="6116" max="6116" width="12.42578125" style="42" customWidth="1"/>
    <col min="6117" max="6117" width="6" style="42" customWidth="1"/>
    <col min="6118" max="6118" width="22.7109375" style="42" customWidth="1"/>
    <col min="6119" max="6119" width="31.7109375" style="42" customWidth="1"/>
    <col min="6120" max="6120" width="13.7109375" style="42" customWidth="1"/>
    <col min="6121" max="6121" width="16.28515625" style="42" customWidth="1"/>
    <col min="6122" max="6122" width="22.7109375" style="42" customWidth="1"/>
    <col min="6123" max="6123" width="21.42578125" style="42" customWidth="1"/>
    <col min="6124" max="6124" width="17.5703125" style="42" customWidth="1"/>
    <col min="6125" max="6125" width="16.28515625" style="42" customWidth="1"/>
    <col min="6126" max="6126" width="13.7109375" style="42" customWidth="1"/>
    <col min="6127" max="6127" width="8.5703125" style="42" customWidth="1"/>
    <col min="6128" max="6128" width="15" style="42" customWidth="1"/>
    <col min="6129" max="6129" width="17.5703125" style="42" customWidth="1"/>
    <col min="6130" max="6130" width="26.5703125" style="42" customWidth="1"/>
    <col min="6131" max="6131" width="25.28515625" style="42" customWidth="1"/>
    <col min="6132" max="6133" width="17.5703125" style="42" customWidth="1"/>
    <col min="6134" max="6134" width="12.42578125" style="42" customWidth="1"/>
    <col min="6135" max="6135" width="17.5703125" style="42" customWidth="1"/>
    <col min="6136" max="6136" width="12.42578125" style="42" customWidth="1"/>
    <col min="6137" max="6137" width="15" style="42" customWidth="1"/>
    <col min="6138" max="6138" width="16.28515625" style="42" customWidth="1"/>
    <col min="6139" max="6140" width="17.5703125" style="42" customWidth="1"/>
    <col min="6141" max="6141" width="27.85546875" style="42" customWidth="1"/>
    <col min="6142" max="6142" width="13.7109375" style="42" customWidth="1"/>
    <col min="6143" max="6144" width="17.5703125" style="42" customWidth="1"/>
    <col min="6145" max="6145" width="15" style="42" customWidth="1"/>
    <col min="6146" max="6147" width="12.42578125" style="42" customWidth="1"/>
    <col min="6148" max="6149" width="17.5703125" style="42" customWidth="1"/>
    <col min="6150" max="6150" width="22.7109375" style="42" customWidth="1"/>
    <col min="6151" max="6151" width="17.5703125" style="42" customWidth="1"/>
    <col min="6152" max="6152" width="15" style="42" customWidth="1"/>
    <col min="6153" max="6153" width="17.5703125" style="42" customWidth="1"/>
    <col min="6154" max="6154" width="12.42578125" style="42" customWidth="1"/>
    <col min="6155" max="6155" width="34.28515625" style="42" customWidth="1"/>
    <col min="6156" max="6156" width="26.5703125" style="42" customWidth="1"/>
    <col min="6157" max="6158" width="18.85546875" style="42" customWidth="1"/>
    <col min="6159" max="6159" width="12.42578125" style="42" customWidth="1"/>
    <col min="6160" max="6160" width="20.140625" style="42" customWidth="1"/>
    <col min="6161" max="6161" width="16.28515625" style="42" customWidth="1"/>
    <col min="6162" max="6162" width="17.5703125" style="42" customWidth="1"/>
    <col min="6163" max="6344" width="12.42578125" style="42" customWidth="1"/>
    <col min="6345" max="6345" width="20.140625" style="42" customWidth="1"/>
    <col min="6346" max="6346" width="26.5703125" style="42" customWidth="1"/>
    <col min="6347" max="6347" width="29.140625" style="42" customWidth="1"/>
    <col min="6348" max="6349" width="13.7109375" style="42" customWidth="1"/>
    <col min="6350" max="6350" width="17.5703125" style="42" customWidth="1"/>
    <col min="6351" max="6351" width="12.42578125" style="42" customWidth="1"/>
    <col min="6352" max="6352" width="20.140625" style="42" customWidth="1"/>
    <col min="6353" max="6353" width="15" style="42" customWidth="1"/>
    <col min="6354" max="6354" width="12.42578125" style="42" customWidth="1"/>
    <col min="6355" max="6355" width="17.5703125" style="42" customWidth="1"/>
    <col min="6356" max="6356" width="15" style="42" customWidth="1"/>
    <col min="6357" max="6357" width="16.28515625" style="42" customWidth="1"/>
    <col min="6358" max="6358" width="24" style="42" customWidth="1"/>
    <col min="6359" max="6359" width="22.7109375" style="42" customWidth="1"/>
    <col min="6360" max="6360" width="30.42578125" style="42" customWidth="1"/>
    <col min="6361" max="6361" width="11.140625" style="42" customWidth="1"/>
    <col min="6362" max="6362" width="20.140625" style="42" customWidth="1"/>
    <col min="6363" max="6363" width="27.85546875" style="42" customWidth="1"/>
    <col min="6364" max="6364" width="17.5703125" style="42" customWidth="1"/>
    <col min="6365" max="6366" width="8.5703125" style="42" customWidth="1"/>
    <col min="6367" max="6367" width="16.28515625" style="42" customWidth="1"/>
    <col min="6368" max="6368" width="25.28515625" style="42" customWidth="1"/>
    <col min="6369" max="6369" width="24" style="42" customWidth="1"/>
    <col min="6370" max="6370" width="12.42578125" style="42" customWidth="1"/>
    <col min="6371" max="6371" width="15" style="42" customWidth="1"/>
    <col min="6372" max="6372" width="12.42578125" style="42" customWidth="1"/>
    <col min="6373" max="6373" width="6" style="42" customWidth="1"/>
    <col min="6374" max="6374" width="22.7109375" style="42" customWidth="1"/>
    <col min="6375" max="6375" width="31.7109375" style="42" customWidth="1"/>
    <col min="6376" max="6376" width="13.7109375" style="42" customWidth="1"/>
    <col min="6377" max="6377" width="16.28515625" style="42" customWidth="1"/>
    <col min="6378" max="6378" width="22.7109375" style="42" customWidth="1"/>
    <col min="6379" max="6379" width="21.42578125" style="42" customWidth="1"/>
    <col min="6380" max="6380" width="17.5703125" style="42" customWidth="1"/>
    <col min="6381" max="6381" width="16.28515625" style="42" customWidth="1"/>
    <col min="6382" max="6382" width="13.7109375" style="42" customWidth="1"/>
    <col min="6383" max="6383" width="8.5703125" style="42" customWidth="1"/>
    <col min="6384" max="6384" width="15" style="42" customWidth="1"/>
    <col min="6385" max="6385" width="17.5703125" style="42" customWidth="1"/>
    <col min="6386" max="6386" width="26.5703125" style="42" customWidth="1"/>
    <col min="6387" max="6387" width="25.28515625" style="42" customWidth="1"/>
    <col min="6388" max="6389" width="17.5703125" style="42" customWidth="1"/>
    <col min="6390" max="6390" width="12.42578125" style="42" customWidth="1"/>
    <col min="6391" max="6391" width="17.5703125" style="42" customWidth="1"/>
    <col min="6392" max="6392" width="12.42578125" style="42" customWidth="1"/>
    <col min="6393" max="6393" width="15" style="42" customWidth="1"/>
    <col min="6394" max="6394" width="16.28515625" style="42" customWidth="1"/>
    <col min="6395" max="6396" width="17.5703125" style="42" customWidth="1"/>
    <col min="6397" max="6397" width="27.85546875" style="42" customWidth="1"/>
    <col min="6398" max="6398" width="13.7109375" style="42" customWidth="1"/>
    <col min="6399" max="6400" width="17.5703125" style="42" customWidth="1"/>
    <col min="6401" max="6401" width="15" style="42" customWidth="1"/>
    <col min="6402" max="6403" width="12.42578125" style="42" customWidth="1"/>
    <col min="6404" max="6405" width="17.5703125" style="42" customWidth="1"/>
    <col min="6406" max="6406" width="22.7109375" style="42" customWidth="1"/>
    <col min="6407" max="6407" width="17.5703125" style="42" customWidth="1"/>
    <col min="6408" max="6408" width="15" style="42" customWidth="1"/>
    <col min="6409" max="6409" width="17.5703125" style="42" customWidth="1"/>
    <col min="6410" max="6410" width="12.42578125" style="42" customWidth="1"/>
    <col min="6411" max="6411" width="34.28515625" style="42" customWidth="1"/>
    <col min="6412" max="6412" width="26.5703125" style="42" customWidth="1"/>
    <col min="6413" max="6414" width="18.85546875" style="42" customWidth="1"/>
    <col min="6415" max="6415" width="12.42578125" style="42" customWidth="1"/>
    <col min="6416" max="6416" width="20.140625" style="42" customWidth="1"/>
    <col min="6417" max="6417" width="16.28515625" style="42" customWidth="1"/>
    <col min="6418" max="6418" width="17.5703125" style="42" customWidth="1"/>
    <col min="6419" max="6600" width="12.42578125" style="42" customWidth="1"/>
    <col min="6601" max="6601" width="20.140625" style="42" customWidth="1"/>
    <col min="6602" max="6602" width="26.5703125" style="42" customWidth="1"/>
    <col min="6603" max="6603" width="29.140625" style="42" customWidth="1"/>
    <col min="6604" max="6605" width="13.7109375" style="42" customWidth="1"/>
    <col min="6606" max="6606" width="17.5703125" style="42" customWidth="1"/>
    <col min="6607" max="6607" width="12.42578125" style="42" customWidth="1"/>
    <col min="6608" max="6608" width="20.140625" style="42" customWidth="1"/>
    <col min="6609" max="6609" width="15" style="42" customWidth="1"/>
    <col min="6610" max="6610" width="12.42578125" style="42" customWidth="1"/>
    <col min="6611" max="6611" width="17.5703125" style="42" customWidth="1"/>
    <col min="6612" max="6612" width="15" style="42" customWidth="1"/>
    <col min="6613" max="6613" width="16.28515625" style="42" customWidth="1"/>
    <col min="6614" max="6614" width="24" style="42" customWidth="1"/>
    <col min="6615" max="6615" width="22.7109375" style="42" customWidth="1"/>
    <col min="6616" max="6616" width="30.42578125" style="42" customWidth="1"/>
    <col min="6617" max="6617" width="11.140625" style="42" customWidth="1"/>
    <col min="6618" max="6618" width="20.140625" style="42" customWidth="1"/>
    <col min="6619" max="6619" width="27.85546875" style="42" customWidth="1"/>
    <col min="6620" max="6620" width="17.5703125" style="42" customWidth="1"/>
    <col min="6621" max="6622" width="8.5703125" style="42" customWidth="1"/>
    <col min="6623" max="6623" width="16.28515625" style="42" customWidth="1"/>
    <col min="6624" max="6624" width="25.28515625" style="42" customWidth="1"/>
    <col min="6625" max="6625" width="24" style="42" customWidth="1"/>
    <col min="6626" max="6626" width="12.42578125" style="42" customWidth="1"/>
    <col min="6627" max="6627" width="15" style="42" customWidth="1"/>
    <col min="6628" max="6628" width="12.42578125" style="42" customWidth="1"/>
    <col min="6629" max="6629" width="6" style="42" customWidth="1"/>
    <col min="6630" max="6630" width="22.7109375" style="42" customWidth="1"/>
    <col min="6631" max="6631" width="31.7109375" style="42" customWidth="1"/>
    <col min="6632" max="6632" width="13.7109375" style="42" customWidth="1"/>
    <col min="6633" max="6633" width="16.28515625" style="42" customWidth="1"/>
    <col min="6634" max="6634" width="22.7109375" style="42" customWidth="1"/>
    <col min="6635" max="6635" width="21.42578125" style="42" customWidth="1"/>
    <col min="6636" max="6636" width="17.5703125" style="42" customWidth="1"/>
    <col min="6637" max="6637" width="16.28515625" style="42" customWidth="1"/>
    <col min="6638" max="6638" width="13.7109375" style="42" customWidth="1"/>
    <col min="6639" max="6639" width="8.5703125" style="42" customWidth="1"/>
    <col min="6640" max="6640" width="15" style="42" customWidth="1"/>
    <col min="6641" max="6641" width="17.5703125" style="42" customWidth="1"/>
    <col min="6642" max="6642" width="26.5703125" style="42" customWidth="1"/>
    <col min="6643" max="6643" width="25.28515625" style="42" customWidth="1"/>
    <col min="6644" max="6645" width="17.5703125" style="42" customWidth="1"/>
    <col min="6646" max="6646" width="12.42578125" style="42" customWidth="1"/>
    <col min="6647" max="6647" width="17.5703125" style="42" customWidth="1"/>
    <col min="6648" max="6648" width="12.42578125" style="42" customWidth="1"/>
    <col min="6649" max="6649" width="15" style="42" customWidth="1"/>
    <col min="6650" max="6650" width="16.28515625" style="42" customWidth="1"/>
    <col min="6651" max="6652" width="17.5703125" style="42" customWidth="1"/>
    <col min="6653" max="6653" width="27.85546875" style="42" customWidth="1"/>
    <col min="6654" max="6654" width="13.7109375" style="42" customWidth="1"/>
    <col min="6655" max="6656" width="17.5703125" style="42" customWidth="1"/>
    <col min="6657" max="6657" width="15" style="42" customWidth="1"/>
    <col min="6658" max="6659" width="12.42578125" style="42" customWidth="1"/>
    <col min="6660" max="6661" width="17.5703125" style="42" customWidth="1"/>
    <col min="6662" max="6662" width="22.7109375" style="42" customWidth="1"/>
    <col min="6663" max="6663" width="17.5703125" style="42" customWidth="1"/>
    <col min="6664" max="6664" width="15" style="42" customWidth="1"/>
    <col min="6665" max="6665" width="17.5703125" style="42" customWidth="1"/>
    <col min="6666" max="6666" width="12.42578125" style="42" customWidth="1"/>
    <col min="6667" max="6667" width="34.28515625" style="42" customWidth="1"/>
    <col min="6668" max="6668" width="26.5703125" style="42" customWidth="1"/>
    <col min="6669" max="6670" width="18.85546875" style="42" customWidth="1"/>
    <col min="6671" max="6671" width="12.42578125" style="42" customWidth="1"/>
    <col min="6672" max="6672" width="20.140625" style="42" customWidth="1"/>
    <col min="6673" max="6673" width="16.28515625" style="42" customWidth="1"/>
    <col min="6674" max="6674" width="17.5703125" style="42" customWidth="1"/>
    <col min="6675" max="6856" width="12.42578125" style="42" customWidth="1"/>
    <col min="6857" max="6857" width="20.140625" style="42" customWidth="1"/>
    <col min="6858" max="6858" width="26.5703125" style="42" customWidth="1"/>
    <col min="6859" max="6859" width="29.140625" style="42" customWidth="1"/>
    <col min="6860" max="6861" width="13.7109375" style="42" customWidth="1"/>
    <col min="6862" max="6862" width="17.5703125" style="42" customWidth="1"/>
    <col min="6863" max="6863" width="12.42578125" style="42" customWidth="1"/>
    <col min="6864" max="6864" width="20.140625" style="42" customWidth="1"/>
    <col min="6865" max="6865" width="15" style="42" customWidth="1"/>
    <col min="6866" max="6866" width="12.42578125" style="42" customWidth="1"/>
    <col min="6867" max="6867" width="17.5703125" style="42" customWidth="1"/>
    <col min="6868" max="6868" width="15" style="42" customWidth="1"/>
    <col min="6869" max="6869" width="16.28515625" style="42" customWidth="1"/>
    <col min="6870" max="6870" width="24" style="42" customWidth="1"/>
    <col min="6871" max="6871" width="22.7109375" style="42" customWidth="1"/>
    <col min="6872" max="6872" width="30.42578125" style="42" customWidth="1"/>
    <col min="6873" max="6873" width="11.140625" style="42" customWidth="1"/>
    <col min="6874" max="6874" width="20.140625" style="42" customWidth="1"/>
    <col min="6875" max="6875" width="27.85546875" style="42" customWidth="1"/>
    <col min="6876" max="6876" width="17.5703125" style="42" customWidth="1"/>
    <col min="6877" max="6878" width="8.5703125" style="42" customWidth="1"/>
    <col min="6879" max="6879" width="16.28515625" style="42" customWidth="1"/>
    <col min="6880" max="6880" width="25.28515625" style="42" customWidth="1"/>
    <col min="6881" max="6881" width="24" style="42" customWidth="1"/>
    <col min="6882" max="6882" width="12.42578125" style="42" customWidth="1"/>
    <col min="6883" max="6883" width="15" style="42" customWidth="1"/>
    <col min="6884" max="6884" width="12.42578125" style="42" customWidth="1"/>
    <col min="6885" max="6885" width="6" style="42" customWidth="1"/>
    <col min="6886" max="6886" width="22.7109375" style="42" customWidth="1"/>
    <col min="6887" max="6887" width="31.7109375" style="42" customWidth="1"/>
    <col min="6888" max="6888" width="13.7109375" style="42" customWidth="1"/>
    <col min="6889" max="6889" width="16.28515625" style="42" customWidth="1"/>
    <col min="6890" max="6890" width="22.7109375" style="42" customWidth="1"/>
    <col min="6891" max="6891" width="21.42578125" style="42" customWidth="1"/>
    <col min="6892" max="6892" width="17.5703125" style="42" customWidth="1"/>
    <col min="6893" max="6893" width="16.28515625" style="42" customWidth="1"/>
    <col min="6894" max="6894" width="13.7109375" style="42" customWidth="1"/>
    <col min="6895" max="6895" width="8.5703125" style="42" customWidth="1"/>
    <col min="6896" max="6896" width="15" style="42" customWidth="1"/>
    <col min="6897" max="6897" width="17.5703125" style="42" customWidth="1"/>
    <col min="6898" max="6898" width="26.5703125" style="42" customWidth="1"/>
    <col min="6899" max="6899" width="25.28515625" style="42" customWidth="1"/>
    <col min="6900" max="6901" width="17.5703125" style="42" customWidth="1"/>
    <col min="6902" max="6902" width="12.42578125" style="42" customWidth="1"/>
    <col min="6903" max="6903" width="17.5703125" style="42" customWidth="1"/>
    <col min="6904" max="6904" width="12.42578125" style="42" customWidth="1"/>
    <col min="6905" max="6905" width="15" style="42" customWidth="1"/>
    <col min="6906" max="6906" width="16.28515625" style="42" customWidth="1"/>
    <col min="6907" max="6908" width="17.5703125" style="42" customWidth="1"/>
    <col min="6909" max="6909" width="27.85546875" style="42" customWidth="1"/>
    <col min="6910" max="6910" width="13.7109375" style="42" customWidth="1"/>
    <col min="6911" max="6912" width="17.5703125" style="42" customWidth="1"/>
    <col min="6913" max="6913" width="15" style="42" customWidth="1"/>
    <col min="6914" max="6915" width="12.42578125" style="42" customWidth="1"/>
    <col min="6916" max="6917" width="17.5703125" style="42" customWidth="1"/>
    <col min="6918" max="6918" width="22.7109375" style="42" customWidth="1"/>
    <col min="6919" max="6919" width="17.5703125" style="42" customWidth="1"/>
    <col min="6920" max="6920" width="15" style="42" customWidth="1"/>
    <col min="6921" max="6921" width="17.5703125" style="42" customWidth="1"/>
    <col min="6922" max="6922" width="12.42578125" style="42" customWidth="1"/>
    <col min="6923" max="6923" width="34.28515625" style="42" customWidth="1"/>
    <col min="6924" max="6924" width="26.5703125" style="42" customWidth="1"/>
    <col min="6925" max="6926" width="18.85546875" style="42" customWidth="1"/>
    <col min="6927" max="6927" width="12.42578125" style="42" customWidth="1"/>
    <col min="6928" max="6928" width="20.140625" style="42" customWidth="1"/>
    <col min="6929" max="6929" width="16.28515625" style="42" customWidth="1"/>
    <col min="6930" max="6930" width="17.5703125" style="42" customWidth="1"/>
    <col min="6931" max="7112" width="12.42578125" style="42" customWidth="1"/>
    <col min="7113" max="7113" width="20.140625" style="42" customWidth="1"/>
    <col min="7114" max="7114" width="26.5703125" style="42" customWidth="1"/>
    <col min="7115" max="7115" width="29.140625" style="42" customWidth="1"/>
    <col min="7116" max="7117" width="13.7109375" style="42" customWidth="1"/>
    <col min="7118" max="7118" width="17.5703125" style="42" customWidth="1"/>
    <col min="7119" max="7119" width="12.42578125" style="42" customWidth="1"/>
    <col min="7120" max="7120" width="20.140625" style="42" customWidth="1"/>
    <col min="7121" max="7121" width="15" style="42" customWidth="1"/>
    <col min="7122" max="7122" width="12.42578125" style="42" customWidth="1"/>
    <col min="7123" max="7123" width="17.5703125" style="42" customWidth="1"/>
    <col min="7124" max="7124" width="15" style="42" customWidth="1"/>
    <col min="7125" max="7125" width="16.28515625" style="42" customWidth="1"/>
    <col min="7126" max="7126" width="24" style="42" customWidth="1"/>
    <col min="7127" max="7127" width="22.7109375" style="42" customWidth="1"/>
    <col min="7128" max="7128" width="30.42578125" style="42" customWidth="1"/>
    <col min="7129" max="7129" width="11.140625" style="42" customWidth="1"/>
    <col min="7130" max="7130" width="20.140625" style="42" customWidth="1"/>
    <col min="7131" max="7131" width="27.85546875" style="42" customWidth="1"/>
    <col min="7132" max="7132" width="17.5703125" style="42" customWidth="1"/>
    <col min="7133" max="7134" width="8.5703125" style="42" customWidth="1"/>
    <col min="7135" max="7135" width="16.28515625" style="42" customWidth="1"/>
    <col min="7136" max="7136" width="25.28515625" style="42" customWidth="1"/>
    <col min="7137" max="7137" width="24" style="42" customWidth="1"/>
    <col min="7138" max="7138" width="12.42578125" style="42" customWidth="1"/>
    <col min="7139" max="7139" width="15" style="42" customWidth="1"/>
    <col min="7140" max="7140" width="12.42578125" style="42" customWidth="1"/>
    <col min="7141" max="7141" width="6" style="42" customWidth="1"/>
    <col min="7142" max="7142" width="22.7109375" style="42" customWidth="1"/>
    <col min="7143" max="7143" width="31.7109375" style="42" customWidth="1"/>
    <col min="7144" max="7144" width="13.7109375" style="42" customWidth="1"/>
    <col min="7145" max="7145" width="16.28515625" style="42" customWidth="1"/>
    <col min="7146" max="7146" width="22.7109375" style="42" customWidth="1"/>
    <col min="7147" max="7147" width="21.42578125" style="42" customWidth="1"/>
    <col min="7148" max="7148" width="17.5703125" style="42" customWidth="1"/>
    <col min="7149" max="7149" width="16.28515625" style="42" customWidth="1"/>
    <col min="7150" max="7150" width="13.7109375" style="42" customWidth="1"/>
    <col min="7151" max="7151" width="8.5703125" style="42" customWidth="1"/>
    <col min="7152" max="7152" width="15" style="42" customWidth="1"/>
    <col min="7153" max="7153" width="17.5703125" style="42" customWidth="1"/>
    <col min="7154" max="7154" width="26.5703125" style="42" customWidth="1"/>
    <col min="7155" max="7155" width="25.28515625" style="42" customWidth="1"/>
    <col min="7156" max="7157" width="17.5703125" style="42" customWidth="1"/>
    <col min="7158" max="7158" width="12.42578125" style="42" customWidth="1"/>
    <col min="7159" max="7159" width="17.5703125" style="42" customWidth="1"/>
    <col min="7160" max="7160" width="12.42578125" style="42" customWidth="1"/>
    <col min="7161" max="7161" width="15" style="42" customWidth="1"/>
    <col min="7162" max="7162" width="16.28515625" style="42" customWidth="1"/>
    <col min="7163" max="7164" width="17.5703125" style="42" customWidth="1"/>
    <col min="7165" max="7165" width="27.85546875" style="42" customWidth="1"/>
    <col min="7166" max="7166" width="13.7109375" style="42" customWidth="1"/>
    <col min="7167" max="7168" width="17.5703125" style="42" customWidth="1"/>
    <col min="7169" max="7169" width="15" style="42" customWidth="1"/>
    <col min="7170" max="7171" width="12.42578125" style="42" customWidth="1"/>
    <col min="7172" max="7173" width="17.5703125" style="42" customWidth="1"/>
    <col min="7174" max="7174" width="22.7109375" style="42" customWidth="1"/>
    <col min="7175" max="7175" width="17.5703125" style="42" customWidth="1"/>
    <col min="7176" max="7176" width="15" style="42" customWidth="1"/>
    <col min="7177" max="7177" width="17.5703125" style="42" customWidth="1"/>
    <col min="7178" max="7178" width="12.42578125" style="42" customWidth="1"/>
    <col min="7179" max="7179" width="34.28515625" style="42" customWidth="1"/>
    <col min="7180" max="7180" width="26.5703125" style="42" customWidth="1"/>
    <col min="7181" max="7182" width="18.85546875" style="42" customWidth="1"/>
    <col min="7183" max="7183" width="12.42578125" style="42" customWidth="1"/>
    <col min="7184" max="7184" width="20.140625" style="42" customWidth="1"/>
    <col min="7185" max="7185" width="16.28515625" style="42" customWidth="1"/>
    <col min="7186" max="7186" width="17.5703125" style="42" customWidth="1"/>
    <col min="7187" max="7368" width="12.42578125" style="42" customWidth="1"/>
    <col min="7369" max="7369" width="20.140625" style="42" customWidth="1"/>
    <col min="7370" max="7370" width="26.5703125" style="42" customWidth="1"/>
    <col min="7371" max="7371" width="29.140625" style="42" customWidth="1"/>
    <col min="7372" max="7373" width="13.7109375" style="42" customWidth="1"/>
    <col min="7374" max="7374" width="17.5703125" style="42" customWidth="1"/>
    <col min="7375" max="7375" width="12.42578125" style="42" customWidth="1"/>
    <col min="7376" max="7376" width="20.140625" style="42" customWidth="1"/>
    <col min="7377" max="7377" width="15" style="42" customWidth="1"/>
    <col min="7378" max="7378" width="12.42578125" style="42" customWidth="1"/>
    <col min="7379" max="7379" width="17.5703125" style="42" customWidth="1"/>
    <col min="7380" max="7380" width="15" style="42" customWidth="1"/>
    <col min="7381" max="7381" width="16.28515625" style="42" customWidth="1"/>
    <col min="7382" max="7382" width="24" style="42" customWidth="1"/>
    <col min="7383" max="7383" width="22.7109375" style="42" customWidth="1"/>
    <col min="7384" max="7384" width="30.42578125" style="42" customWidth="1"/>
    <col min="7385" max="7385" width="11.140625" style="42" customWidth="1"/>
    <col min="7386" max="7386" width="20.140625" style="42" customWidth="1"/>
    <col min="7387" max="7387" width="27.85546875" style="42" customWidth="1"/>
    <col min="7388" max="7388" width="17.5703125" style="42" customWidth="1"/>
    <col min="7389" max="7390" width="8.5703125" style="42" customWidth="1"/>
    <col min="7391" max="7391" width="16.28515625" style="42" customWidth="1"/>
    <col min="7392" max="7392" width="25.28515625" style="42" customWidth="1"/>
    <col min="7393" max="7393" width="24" style="42" customWidth="1"/>
    <col min="7394" max="7394" width="12.42578125" style="42" customWidth="1"/>
    <col min="7395" max="7395" width="15" style="42" customWidth="1"/>
    <col min="7396" max="7396" width="12.42578125" style="42" customWidth="1"/>
    <col min="7397" max="7397" width="6" style="42" customWidth="1"/>
    <col min="7398" max="7398" width="22.7109375" style="42" customWidth="1"/>
    <col min="7399" max="7399" width="31.7109375" style="42" customWidth="1"/>
    <col min="7400" max="7400" width="13.7109375" style="42" customWidth="1"/>
    <col min="7401" max="7401" width="16.28515625" style="42" customWidth="1"/>
    <col min="7402" max="7402" width="22.7109375" style="42" customWidth="1"/>
    <col min="7403" max="7403" width="21.42578125" style="42" customWidth="1"/>
    <col min="7404" max="7404" width="17.5703125" style="42" customWidth="1"/>
    <col min="7405" max="7405" width="16.28515625" style="42" customWidth="1"/>
    <col min="7406" max="7406" width="13.7109375" style="42" customWidth="1"/>
    <col min="7407" max="7407" width="8.5703125" style="42" customWidth="1"/>
    <col min="7408" max="7408" width="15" style="42" customWidth="1"/>
    <col min="7409" max="7409" width="17.5703125" style="42" customWidth="1"/>
    <col min="7410" max="7410" width="26.5703125" style="42" customWidth="1"/>
    <col min="7411" max="7411" width="25.28515625" style="42" customWidth="1"/>
    <col min="7412" max="7413" width="17.5703125" style="42" customWidth="1"/>
    <col min="7414" max="7414" width="12.42578125" style="42" customWidth="1"/>
    <col min="7415" max="7415" width="17.5703125" style="42" customWidth="1"/>
    <col min="7416" max="7416" width="12.42578125" style="42" customWidth="1"/>
    <col min="7417" max="7417" width="15" style="42" customWidth="1"/>
    <col min="7418" max="7418" width="16.28515625" style="42" customWidth="1"/>
    <col min="7419" max="7420" width="17.5703125" style="42" customWidth="1"/>
    <col min="7421" max="7421" width="27.85546875" style="42" customWidth="1"/>
    <col min="7422" max="7422" width="13.7109375" style="42" customWidth="1"/>
    <col min="7423" max="7424" width="17.5703125" style="42" customWidth="1"/>
    <col min="7425" max="7425" width="15" style="42" customWidth="1"/>
    <col min="7426" max="7427" width="12.42578125" style="42" customWidth="1"/>
    <col min="7428" max="7429" width="17.5703125" style="42" customWidth="1"/>
    <col min="7430" max="7430" width="22.7109375" style="42" customWidth="1"/>
    <col min="7431" max="7431" width="17.5703125" style="42" customWidth="1"/>
    <col min="7432" max="7432" width="15" style="42" customWidth="1"/>
    <col min="7433" max="7433" width="17.5703125" style="42" customWidth="1"/>
    <col min="7434" max="7434" width="12.42578125" style="42" customWidth="1"/>
    <col min="7435" max="7435" width="34.28515625" style="42" customWidth="1"/>
    <col min="7436" max="7436" width="26.5703125" style="42" customWidth="1"/>
    <col min="7437" max="7438" width="18.85546875" style="42" customWidth="1"/>
    <col min="7439" max="7439" width="12.42578125" style="42" customWidth="1"/>
    <col min="7440" max="7440" width="20.140625" style="42" customWidth="1"/>
    <col min="7441" max="7441" width="16.28515625" style="42" customWidth="1"/>
    <col min="7442" max="7442" width="17.5703125" style="42" customWidth="1"/>
    <col min="7443" max="7624" width="12.42578125" style="42" customWidth="1"/>
    <col min="7625" max="7625" width="20.140625" style="42" customWidth="1"/>
    <col min="7626" max="7626" width="26.5703125" style="42" customWidth="1"/>
    <col min="7627" max="7627" width="29.140625" style="42" customWidth="1"/>
    <col min="7628" max="7629" width="13.7109375" style="42" customWidth="1"/>
    <col min="7630" max="7630" width="17.5703125" style="42" customWidth="1"/>
    <col min="7631" max="7631" width="12.42578125" style="42" customWidth="1"/>
    <col min="7632" max="7632" width="20.140625" style="42" customWidth="1"/>
    <col min="7633" max="7633" width="15" style="42" customWidth="1"/>
    <col min="7634" max="7634" width="12.42578125" style="42" customWidth="1"/>
    <col min="7635" max="7635" width="17.5703125" style="42" customWidth="1"/>
    <col min="7636" max="7636" width="15" style="42" customWidth="1"/>
    <col min="7637" max="7637" width="16.28515625" style="42" customWidth="1"/>
    <col min="7638" max="7638" width="24" style="42" customWidth="1"/>
    <col min="7639" max="7639" width="22.7109375" style="42" customWidth="1"/>
    <col min="7640" max="7640" width="30.42578125" style="42" customWidth="1"/>
    <col min="7641" max="7641" width="11.140625" style="42" customWidth="1"/>
    <col min="7642" max="7642" width="20.140625" style="42" customWidth="1"/>
    <col min="7643" max="7643" width="27.85546875" style="42" customWidth="1"/>
    <col min="7644" max="7644" width="17.5703125" style="42" customWidth="1"/>
    <col min="7645" max="7646" width="8.5703125" style="42" customWidth="1"/>
    <col min="7647" max="7647" width="16.28515625" style="42" customWidth="1"/>
    <col min="7648" max="7648" width="25.28515625" style="42" customWidth="1"/>
    <col min="7649" max="7649" width="24" style="42" customWidth="1"/>
    <col min="7650" max="7650" width="12.42578125" style="42" customWidth="1"/>
    <col min="7651" max="7651" width="15" style="42" customWidth="1"/>
    <col min="7652" max="7652" width="12.42578125" style="42" customWidth="1"/>
    <col min="7653" max="7653" width="6" style="42" customWidth="1"/>
    <col min="7654" max="7654" width="22.7109375" style="42" customWidth="1"/>
    <col min="7655" max="7655" width="31.7109375" style="42" customWidth="1"/>
    <col min="7656" max="7656" width="13.7109375" style="42" customWidth="1"/>
    <col min="7657" max="7657" width="16.28515625" style="42" customWidth="1"/>
    <col min="7658" max="7658" width="22.7109375" style="42" customWidth="1"/>
    <col min="7659" max="7659" width="21.42578125" style="42" customWidth="1"/>
    <col min="7660" max="7660" width="17.5703125" style="42" customWidth="1"/>
    <col min="7661" max="7661" width="16.28515625" style="42" customWidth="1"/>
    <col min="7662" max="7662" width="13.7109375" style="42" customWidth="1"/>
    <col min="7663" max="7663" width="8.5703125" style="42" customWidth="1"/>
    <col min="7664" max="7664" width="15" style="42" customWidth="1"/>
    <col min="7665" max="7665" width="17.5703125" style="42" customWidth="1"/>
    <col min="7666" max="7666" width="26.5703125" style="42" customWidth="1"/>
    <col min="7667" max="7667" width="25.28515625" style="42" customWidth="1"/>
    <col min="7668" max="7669" width="17.5703125" style="42" customWidth="1"/>
    <col min="7670" max="7670" width="12.42578125" style="42" customWidth="1"/>
    <col min="7671" max="7671" width="17.5703125" style="42" customWidth="1"/>
    <col min="7672" max="7672" width="12.42578125" style="42" customWidth="1"/>
    <col min="7673" max="7673" width="15" style="42" customWidth="1"/>
    <col min="7674" max="7674" width="16.28515625" style="42" customWidth="1"/>
    <col min="7675" max="7676" width="17.5703125" style="42" customWidth="1"/>
    <col min="7677" max="7677" width="27.85546875" style="42" customWidth="1"/>
    <col min="7678" max="7678" width="13.7109375" style="42" customWidth="1"/>
    <col min="7679" max="7680" width="17.5703125" style="42" customWidth="1"/>
    <col min="7681" max="7681" width="15" style="42" customWidth="1"/>
    <col min="7682" max="7683" width="12.42578125" style="42" customWidth="1"/>
    <col min="7684" max="7685" width="17.5703125" style="42" customWidth="1"/>
    <col min="7686" max="7686" width="22.7109375" style="42" customWidth="1"/>
    <col min="7687" max="7687" width="17.5703125" style="42" customWidth="1"/>
    <col min="7688" max="7688" width="15" style="42" customWidth="1"/>
    <col min="7689" max="7689" width="17.5703125" style="42" customWidth="1"/>
    <col min="7690" max="7690" width="12.42578125" style="42" customWidth="1"/>
    <col min="7691" max="7691" width="34.28515625" style="42" customWidth="1"/>
    <col min="7692" max="7692" width="26.5703125" style="42" customWidth="1"/>
    <col min="7693" max="7694" width="18.85546875" style="42" customWidth="1"/>
    <col min="7695" max="7695" width="12.42578125" style="42" customWidth="1"/>
    <col min="7696" max="7696" width="20.140625" style="42" customWidth="1"/>
    <col min="7697" max="7697" width="16.28515625" style="42" customWidth="1"/>
    <col min="7698" max="7698" width="17.5703125" style="42" customWidth="1"/>
    <col min="7699" max="7880" width="12.42578125" style="42" customWidth="1"/>
    <col min="7881" max="7881" width="20.140625" style="42" customWidth="1"/>
    <col min="7882" max="7882" width="26.5703125" style="42" customWidth="1"/>
    <col min="7883" max="7883" width="29.140625" style="42" customWidth="1"/>
    <col min="7884" max="7885" width="13.7109375" style="42" customWidth="1"/>
    <col min="7886" max="7886" width="17.5703125" style="42" customWidth="1"/>
    <col min="7887" max="7887" width="12.42578125" style="42" customWidth="1"/>
    <col min="7888" max="7888" width="20.140625" style="42" customWidth="1"/>
    <col min="7889" max="7889" width="15" style="42" customWidth="1"/>
    <col min="7890" max="7890" width="12.42578125" style="42" customWidth="1"/>
    <col min="7891" max="7891" width="17.5703125" style="42" customWidth="1"/>
    <col min="7892" max="7892" width="15" style="42" customWidth="1"/>
    <col min="7893" max="7893" width="16.28515625" style="42" customWidth="1"/>
    <col min="7894" max="7894" width="24" style="42" customWidth="1"/>
    <col min="7895" max="7895" width="22.7109375" style="42" customWidth="1"/>
    <col min="7896" max="7896" width="30.42578125" style="42" customWidth="1"/>
    <col min="7897" max="7897" width="11.140625" style="42" customWidth="1"/>
    <col min="7898" max="7898" width="20.140625" style="42" customWidth="1"/>
    <col min="7899" max="7899" width="27.85546875" style="42" customWidth="1"/>
    <col min="7900" max="7900" width="17.5703125" style="42" customWidth="1"/>
    <col min="7901" max="7902" width="8.5703125" style="42" customWidth="1"/>
    <col min="7903" max="7903" width="16.28515625" style="42" customWidth="1"/>
    <col min="7904" max="7904" width="25.28515625" style="42" customWidth="1"/>
    <col min="7905" max="7905" width="24" style="42" customWidth="1"/>
    <col min="7906" max="7906" width="12.42578125" style="42" customWidth="1"/>
    <col min="7907" max="7907" width="15" style="42" customWidth="1"/>
    <col min="7908" max="7908" width="12.42578125" style="42" customWidth="1"/>
    <col min="7909" max="7909" width="6" style="42" customWidth="1"/>
    <col min="7910" max="7910" width="22.7109375" style="42" customWidth="1"/>
    <col min="7911" max="7911" width="31.7109375" style="42" customWidth="1"/>
    <col min="7912" max="7912" width="13.7109375" style="42" customWidth="1"/>
    <col min="7913" max="7913" width="16.28515625" style="42" customWidth="1"/>
    <col min="7914" max="7914" width="22.7109375" style="42" customWidth="1"/>
    <col min="7915" max="7915" width="21.42578125" style="42" customWidth="1"/>
    <col min="7916" max="7916" width="17.5703125" style="42" customWidth="1"/>
    <col min="7917" max="7917" width="16.28515625" style="42" customWidth="1"/>
    <col min="7918" max="7918" width="13.7109375" style="42" customWidth="1"/>
    <col min="7919" max="7919" width="8.5703125" style="42" customWidth="1"/>
    <col min="7920" max="7920" width="15" style="42" customWidth="1"/>
    <col min="7921" max="7921" width="17.5703125" style="42" customWidth="1"/>
    <col min="7922" max="7922" width="26.5703125" style="42" customWidth="1"/>
    <col min="7923" max="7923" width="25.28515625" style="42" customWidth="1"/>
    <col min="7924" max="7925" width="17.5703125" style="42" customWidth="1"/>
    <col min="7926" max="7926" width="12.42578125" style="42" customWidth="1"/>
    <col min="7927" max="7927" width="17.5703125" style="42" customWidth="1"/>
    <col min="7928" max="7928" width="12.42578125" style="42" customWidth="1"/>
    <col min="7929" max="7929" width="15" style="42" customWidth="1"/>
    <col min="7930" max="7930" width="16.28515625" style="42" customWidth="1"/>
    <col min="7931" max="7932" width="17.5703125" style="42" customWidth="1"/>
    <col min="7933" max="7933" width="27.85546875" style="42" customWidth="1"/>
    <col min="7934" max="7934" width="13.7109375" style="42" customWidth="1"/>
    <col min="7935" max="7936" width="17.5703125" style="42" customWidth="1"/>
    <col min="7937" max="7937" width="15" style="42" customWidth="1"/>
    <col min="7938" max="7939" width="12.42578125" style="42" customWidth="1"/>
    <col min="7940" max="7941" width="17.5703125" style="42" customWidth="1"/>
    <col min="7942" max="7942" width="22.7109375" style="42" customWidth="1"/>
    <col min="7943" max="7943" width="17.5703125" style="42" customWidth="1"/>
    <col min="7944" max="7944" width="15" style="42" customWidth="1"/>
    <col min="7945" max="7945" width="17.5703125" style="42" customWidth="1"/>
    <col min="7946" max="7946" width="12.42578125" style="42" customWidth="1"/>
    <col min="7947" max="7947" width="34.28515625" style="42" customWidth="1"/>
    <col min="7948" max="7948" width="26.5703125" style="42" customWidth="1"/>
    <col min="7949" max="7950" width="18.85546875" style="42" customWidth="1"/>
    <col min="7951" max="7951" width="12.42578125" style="42" customWidth="1"/>
    <col min="7952" max="7952" width="20.140625" style="42" customWidth="1"/>
    <col min="7953" max="7953" width="16.28515625" style="42" customWidth="1"/>
    <col min="7954" max="7954" width="17.5703125" style="42" customWidth="1"/>
    <col min="7955" max="8136" width="12.42578125" style="42" customWidth="1"/>
    <col min="8137" max="8137" width="20.140625" style="42" customWidth="1"/>
    <col min="8138" max="8138" width="26.5703125" style="42" customWidth="1"/>
    <col min="8139" max="8139" width="29.140625" style="42" customWidth="1"/>
    <col min="8140" max="8141" width="13.7109375" style="42" customWidth="1"/>
    <col min="8142" max="8142" width="17.5703125" style="42" customWidth="1"/>
    <col min="8143" max="8143" width="12.42578125" style="42" customWidth="1"/>
    <col min="8144" max="8144" width="20.140625" style="42" customWidth="1"/>
    <col min="8145" max="8145" width="15" style="42" customWidth="1"/>
    <col min="8146" max="8146" width="12.42578125" style="42" customWidth="1"/>
    <col min="8147" max="8147" width="17.5703125" style="42" customWidth="1"/>
    <col min="8148" max="8148" width="15" style="42" customWidth="1"/>
    <col min="8149" max="8149" width="16.28515625" style="42" customWidth="1"/>
    <col min="8150" max="8150" width="24" style="42" customWidth="1"/>
    <col min="8151" max="8151" width="22.7109375" style="42" customWidth="1"/>
    <col min="8152" max="8152" width="30.42578125" style="42" customWidth="1"/>
    <col min="8153" max="8153" width="11.140625" style="42" customWidth="1"/>
    <col min="8154" max="8154" width="20.140625" style="42" customWidth="1"/>
    <col min="8155" max="8155" width="27.85546875" style="42" customWidth="1"/>
    <col min="8156" max="8156" width="17.5703125" style="42" customWidth="1"/>
    <col min="8157" max="8158" width="8.5703125" style="42" customWidth="1"/>
    <col min="8159" max="8159" width="16.28515625" style="42" customWidth="1"/>
    <col min="8160" max="8160" width="25.28515625" style="42" customWidth="1"/>
    <col min="8161" max="8161" width="24" style="42" customWidth="1"/>
    <col min="8162" max="8162" width="12.42578125" style="42" customWidth="1"/>
    <col min="8163" max="8163" width="15" style="42" customWidth="1"/>
    <col min="8164" max="8164" width="12.42578125" style="42" customWidth="1"/>
    <col min="8165" max="8165" width="6" style="42" customWidth="1"/>
    <col min="8166" max="8166" width="22.7109375" style="42" customWidth="1"/>
    <col min="8167" max="8167" width="31.7109375" style="42" customWidth="1"/>
    <col min="8168" max="8168" width="13.7109375" style="42" customWidth="1"/>
    <col min="8169" max="8169" width="16.28515625" style="42" customWidth="1"/>
    <col min="8170" max="8170" width="22.7109375" style="42" customWidth="1"/>
    <col min="8171" max="8171" width="21.42578125" style="42" customWidth="1"/>
    <col min="8172" max="8172" width="17.5703125" style="42" customWidth="1"/>
    <col min="8173" max="8173" width="16.28515625" style="42" customWidth="1"/>
    <col min="8174" max="8174" width="13.7109375" style="42" customWidth="1"/>
    <col min="8175" max="8175" width="8.5703125" style="42" customWidth="1"/>
    <col min="8176" max="8176" width="15" style="42" customWidth="1"/>
    <col min="8177" max="8177" width="17.5703125" style="42" customWidth="1"/>
    <col min="8178" max="8178" width="26.5703125" style="42" customWidth="1"/>
    <col min="8179" max="8179" width="25.28515625" style="42" customWidth="1"/>
    <col min="8180" max="8181" width="17.5703125" style="42" customWidth="1"/>
    <col min="8182" max="8182" width="12.42578125" style="42" customWidth="1"/>
    <col min="8183" max="8183" width="17.5703125" style="42" customWidth="1"/>
    <col min="8184" max="8184" width="12.42578125" style="42" customWidth="1"/>
    <col min="8185" max="8185" width="15" style="42" customWidth="1"/>
    <col min="8186" max="8186" width="16.28515625" style="42" customWidth="1"/>
    <col min="8187" max="8188" width="17.5703125" style="42" customWidth="1"/>
    <col min="8189" max="8189" width="27.85546875" style="42" customWidth="1"/>
    <col min="8190" max="8190" width="13.7109375" style="42" customWidth="1"/>
    <col min="8191" max="8192" width="17.5703125" style="42" customWidth="1"/>
    <col min="8193" max="8193" width="15" style="42" customWidth="1"/>
    <col min="8194" max="8195" width="12.42578125" style="42" customWidth="1"/>
    <col min="8196" max="8197" width="17.5703125" style="42" customWidth="1"/>
    <col min="8198" max="8198" width="22.7109375" style="42" customWidth="1"/>
    <col min="8199" max="8199" width="17.5703125" style="42" customWidth="1"/>
    <col min="8200" max="8200" width="15" style="42" customWidth="1"/>
    <col min="8201" max="8201" width="17.5703125" style="42" customWidth="1"/>
    <col min="8202" max="8202" width="12.42578125" style="42" customWidth="1"/>
    <col min="8203" max="8203" width="34.28515625" style="42" customWidth="1"/>
    <col min="8204" max="8204" width="26.5703125" style="42" customWidth="1"/>
    <col min="8205" max="8206" width="18.85546875" style="42" customWidth="1"/>
    <col min="8207" max="8207" width="12.42578125" style="42" customWidth="1"/>
    <col min="8208" max="8208" width="20.140625" style="42" customWidth="1"/>
    <col min="8209" max="8209" width="16.28515625" style="42" customWidth="1"/>
    <col min="8210" max="8210" width="17.5703125" style="42" customWidth="1"/>
    <col min="8211" max="8392" width="12.42578125" style="42" customWidth="1"/>
    <col min="8393" max="8393" width="20.140625" style="42" customWidth="1"/>
    <col min="8394" max="8394" width="26.5703125" style="42" customWidth="1"/>
    <col min="8395" max="8395" width="29.140625" style="42" customWidth="1"/>
    <col min="8396" max="8397" width="13.7109375" style="42" customWidth="1"/>
    <col min="8398" max="8398" width="17.5703125" style="42" customWidth="1"/>
    <col min="8399" max="8399" width="12.42578125" style="42" customWidth="1"/>
    <col min="8400" max="8400" width="20.140625" style="42" customWidth="1"/>
    <col min="8401" max="8401" width="15" style="42" customWidth="1"/>
    <col min="8402" max="8402" width="12.42578125" style="42" customWidth="1"/>
    <col min="8403" max="8403" width="17.5703125" style="42" customWidth="1"/>
    <col min="8404" max="8404" width="15" style="42" customWidth="1"/>
    <col min="8405" max="8405" width="16.28515625" style="42" customWidth="1"/>
    <col min="8406" max="8406" width="24" style="42" customWidth="1"/>
    <col min="8407" max="8407" width="22.7109375" style="42" customWidth="1"/>
    <col min="8408" max="8408" width="30.42578125" style="42" customWidth="1"/>
    <col min="8409" max="8409" width="11.140625" style="42" customWidth="1"/>
    <col min="8410" max="8410" width="20.140625" style="42" customWidth="1"/>
    <col min="8411" max="8411" width="27.85546875" style="42" customWidth="1"/>
    <col min="8412" max="8412" width="17.5703125" style="42" customWidth="1"/>
    <col min="8413" max="8414" width="8.5703125" style="42" customWidth="1"/>
    <col min="8415" max="8415" width="16.28515625" style="42" customWidth="1"/>
    <col min="8416" max="8416" width="25.28515625" style="42" customWidth="1"/>
    <col min="8417" max="8417" width="24" style="42" customWidth="1"/>
    <col min="8418" max="8418" width="12.42578125" style="42" customWidth="1"/>
    <col min="8419" max="8419" width="15" style="42" customWidth="1"/>
    <col min="8420" max="8420" width="12.42578125" style="42" customWidth="1"/>
    <col min="8421" max="8421" width="6" style="42" customWidth="1"/>
    <col min="8422" max="8422" width="22.7109375" style="42" customWidth="1"/>
    <col min="8423" max="8423" width="31.7109375" style="42" customWidth="1"/>
    <col min="8424" max="8424" width="13.7109375" style="42" customWidth="1"/>
    <col min="8425" max="8425" width="16.28515625" style="42" customWidth="1"/>
    <col min="8426" max="8426" width="22.7109375" style="42" customWidth="1"/>
    <col min="8427" max="8427" width="21.42578125" style="42" customWidth="1"/>
    <col min="8428" max="8428" width="17.5703125" style="42" customWidth="1"/>
    <col min="8429" max="8429" width="16.28515625" style="42" customWidth="1"/>
    <col min="8430" max="8430" width="13.7109375" style="42" customWidth="1"/>
    <col min="8431" max="8431" width="8.5703125" style="42" customWidth="1"/>
    <col min="8432" max="8432" width="15" style="42" customWidth="1"/>
    <col min="8433" max="8433" width="17.5703125" style="42" customWidth="1"/>
    <col min="8434" max="8434" width="26.5703125" style="42" customWidth="1"/>
    <col min="8435" max="8435" width="25.28515625" style="42" customWidth="1"/>
    <col min="8436" max="8437" width="17.5703125" style="42" customWidth="1"/>
    <col min="8438" max="8438" width="12.42578125" style="42" customWidth="1"/>
    <col min="8439" max="8439" width="17.5703125" style="42" customWidth="1"/>
    <col min="8440" max="8440" width="12.42578125" style="42" customWidth="1"/>
    <col min="8441" max="8441" width="15" style="42" customWidth="1"/>
    <col min="8442" max="8442" width="16.28515625" style="42" customWidth="1"/>
    <col min="8443" max="8444" width="17.5703125" style="42" customWidth="1"/>
    <col min="8445" max="8445" width="27.85546875" style="42" customWidth="1"/>
    <col min="8446" max="8446" width="13.7109375" style="42" customWidth="1"/>
    <col min="8447" max="8448" width="17.5703125" style="42" customWidth="1"/>
    <col min="8449" max="8449" width="15" style="42" customWidth="1"/>
    <col min="8450" max="8451" width="12.42578125" style="42" customWidth="1"/>
    <col min="8452" max="8453" width="17.5703125" style="42" customWidth="1"/>
    <col min="8454" max="8454" width="22.7109375" style="42" customWidth="1"/>
    <col min="8455" max="8455" width="17.5703125" style="42" customWidth="1"/>
    <col min="8456" max="8456" width="15" style="42" customWidth="1"/>
    <col min="8457" max="8457" width="17.5703125" style="42" customWidth="1"/>
    <col min="8458" max="8458" width="12.42578125" style="42" customWidth="1"/>
    <col min="8459" max="8459" width="34.28515625" style="42" customWidth="1"/>
    <col min="8460" max="8460" width="26.5703125" style="42" customWidth="1"/>
    <col min="8461" max="8462" width="18.85546875" style="42" customWidth="1"/>
    <col min="8463" max="8463" width="12.42578125" style="42" customWidth="1"/>
    <col min="8464" max="8464" width="20.140625" style="42" customWidth="1"/>
    <col min="8465" max="8465" width="16.28515625" style="42" customWidth="1"/>
    <col min="8466" max="8466" width="17.5703125" style="42" customWidth="1"/>
    <col min="8467" max="8648" width="12.42578125" style="42" customWidth="1"/>
    <col min="8649" max="8649" width="20.140625" style="42" customWidth="1"/>
    <col min="8650" max="8650" width="26.5703125" style="42" customWidth="1"/>
    <col min="8651" max="8651" width="29.140625" style="42" customWidth="1"/>
    <col min="8652" max="8653" width="13.7109375" style="42" customWidth="1"/>
    <col min="8654" max="8654" width="17.5703125" style="42" customWidth="1"/>
    <col min="8655" max="8655" width="12.42578125" style="42" customWidth="1"/>
    <col min="8656" max="8656" width="20.140625" style="42" customWidth="1"/>
    <col min="8657" max="8657" width="15" style="42" customWidth="1"/>
    <col min="8658" max="8658" width="12.42578125" style="42" customWidth="1"/>
    <col min="8659" max="8659" width="17.5703125" style="42" customWidth="1"/>
    <col min="8660" max="8660" width="15" style="42" customWidth="1"/>
    <col min="8661" max="8661" width="16.28515625" style="42" customWidth="1"/>
    <col min="8662" max="8662" width="24" style="42" customWidth="1"/>
    <col min="8663" max="8663" width="22.7109375" style="42" customWidth="1"/>
    <col min="8664" max="8664" width="30.42578125" style="42" customWidth="1"/>
    <col min="8665" max="8665" width="11.140625" style="42" customWidth="1"/>
    <col min="8666" max="8666" width="20.140625" style="42" customWidth="1"/>
    <col min="8667" max="8667" width="27.85546875" style="42" customWidth="1"/>
    <col min="8668" max="8668" width="17.5703125" style="42" customWidth="1"/>
    <col min="8669" max="8670" width="8.5703125" style="42" customWidth="1"/>
    <col min="8671" max="8671" width="16.28515625" style="42" customWidth="1"/>
    <col min="8672" max="8672" width="25.28515625" style="42" customWidth="1"/>
    <col min="8673" max="8673" width="24" style="42" customWidth="1"/>
    <col min="8674" max="8674" width="12.42578125" style="42" customWidth="1"/>
    <col min="8675" max="8675" width="15" style="42" customWidth="1"/>
    <col min="8676" max="8676" width="12.42578125" style="42" customWidth="1"/>
    <col min="8677" max="8677" width="6" style="42" customWidth="1"/>
    <col min="8678" max="8678" width="22.7109375" style="42" customWidth="1"/>
    <col min="8679" max="8679" width="31.7109375" style="42" customWidth="1"/>
    <col min="8680" max="8680" width="13.7109375" style="42" customWidth="1"/>
    <col min="8681" max="8681" width="16.28515625" style="42" customWidth="1"/>
    <col min="8682" max="8682" width="22.7109375" style="42" customWidth="1"/>
    <col min="8683" max="8683" width="21.42578125" style="42" customWidth="1"/>
    <col min="8684" max="8684" width="17.5703125" style="42" customWidth="1"/>
    <col min="8685" max="8685" width="16.28515625" style="42" customWidth="1"/>
    <col min="8686" max="8686" width="13.7109375" style="42" customWidth="1"/>
    <col min="8687" max="8687" width="8.5703125" style="42" customWidth="1"/>
    <col min="8688" max="8688" width="15" style="42" customWidth="1"/>
    <col min="8689" max="8689" width="17.5703125" style="42" customWidth="1"/>
    <col min="8690" max="8690" width="26.5703125" style="42" customWidth="1"/>
    <col min="8691" max="8691" width="25.28515625" style="42" customWidth="1"/>
    <col min="8692" max="8693" width="17.5703125" style="42" customWidth="1"/>
    <col min="8694" max="8694" width="12.42578125" style="42" customWidth="1"/>
    <col min="8695" max="8695" width="17.5703125" style="42" customWidth="1"/>
    <col min="8696" max="8696" width="12.42578125" style="42" customWidth="1"/>
    <col min="8697" max="8697" width="15" style="42" customWidth="1"/>
    <col min="8698" max="8698" width="16.28515625" style="42" customWidth="1"/>
    <col min="8699" max="8700" width="17.5703125" style="42" customWidth="1"/>
    <col min="8701" max="8701" width="27.85546875" style="42" customWidth="1"/>
    <col min="8702" max="8702" width="13.7109375" style="42" customWidth="1"/>
    <col min="8703" max="8704" width="17.5703125" style="42" customWidth="1"/>
    <col min="8705" max="8705" width="15" style="42" customWidth="1"/>
    <col min="8706" max="8707" width="12.42578125" style="42" customWidth="1"/>
    <col min="8708" max="8709" width="17.5703125" style="42" customWidth="1"/>
    <col min="8710" max="8710" width="22.7109375" style="42" customWidth="1"/>
    <col min="8711" max="8711" width="17.5703125" style="42" customWidth="1"/>
    <col min="8712" max="8712" width="15" style="42" customWidth="1"/>
    <col min="8713" max="8713" width="17.5703125" style="42" customWidth="1"/>
    <col min="8714" max="8714" width="12.42578125" style="42" customWidth="1"/>
    <col min="8715" max="8715" width="34.28515625" style="42" customWidth="1"/>
    <col min="8716" max="8716" width="26.5703125" style="42" customWidth="1"/>
    <col min="8717" max="8718" width="18.85546875" style="42" customWidth="1"/>
    <col min="8719" max="8719" width="12.42578125" style="42" customWidth="1"/>
    <col min="8720" max="8720" width="20.140625" style="42" customWidth="1"/>
    <col min="8721" max="8721" width="16.28515625" style="42" customWidth="1"/>
    <col min="8722" max="8722" width="17.5703125" style="42" customWidth="1"/>
    <col min="8723" max="8904" width="12.42578125" style="42" customWidth="1"/>
    <col min="8905" max="8905" width="20.140625" style="42" customWidth="1"/>
    <col min="8906" max="8906" width="26.5703125" style="42" customWidth="1"/>
    <col min="8907" max="8907" width="29.140625" style="42" customWidth="1"/>
    <col min="8908" max="8909" width="13.7109375" style="42" customWidth="1"/>
    <col min="8910" max="8910" width="17.5703125" style="42" customWidth="1"/>
    <col min="8911" max="8911" width="12.42578125" style="42" customWidth="1"/>
    <col min="8912" max="8912" width="20.140625" style="42" customWidth="1"/>
    <col min="8913" max="8913" width="15" style="42" customWidth="1"/>
    <col min="8914" max="8914" width="12.42578125" style="42" customWidth="1"/>
    <col min="8915" max="8915" width="17.5703125" style="42" customWidth="1"/>
    <col min="8916" max="8916" width="15" style="42" customWidth="1"/>
    <col min="8917" max="8917" width="16.28515625" style="42" customWidth="1"/>
    <col min="8918" max="8918" width="24" style="42" customWidth="1"/>
    <col min="8919" max="8919" width="22.7109375" style="42" customWidth="1"/>
    <col min="8920" max="8920" width="30.42578125" style="42" customWidth="1"/>
    <col min="8921" max="8921" width="11.140625" style="42" customWidth="1"/>
    <col min="8922" max="8922" width="20.140625" style="42" customWidth="1"/>
    <col min="8923" max="8923" width="27.85546875" style="42" customWidth="1"/>
    <col min="8924" max="8924" width="17.5703125" style="42" customWidth="1"/>
    <col min="8925" max="8926" width="8.5703125" style="42" customWidth="1"/>
    <col min="8927" max="8927" width="16.28515625" style="42" customWidth="1"/>
    <col min="8928" max="8928" width="25.28515625" style="42" customWidth="1"/>
    <col min="8929" max="8929" width="24" style="42" customWidth="1"/>
    <col min="8930" max="8930" width="12.42578125" style="42" customWidth="1"/>
    <col min="8931" max="8931" width="15" style="42" customWidth="1"/>
    <col min="8932" max="8932" width="12.42578125" style="42" customWidth="1"/>
    <col min="8933" max="8933" width="6" style="42" customWidth="1"/>
    <col min="8934" max="8934" width="22.7109375" style="42" customWidth="1"/>
    <col min="8935" max="8935" width="31.7109375" style="42" customWidth="1"/>
    <col min="8936" max="8936" width="13.7109375" style="42" customWidth="1"/>
    <col min="8937" max="8937" width="16.28515625" style="42" customWidth="1"/>
    <col min="8938" max="8938" width="22.7109375" style="42" customWidth="1"/>
    <col min="8939" max="8939" width="21.42578125" style="42" customWidth="1"/>
    <col min="8940" max="8940" width="17.5703125" style="42" customWidth="1"/>
    <col min="8941" max="8941" width="16.28515625" style="42" customWidth="1"/>
    <col min="8942" max="8942" width="13.7109375" style="42" customWidth="1"/>
    <col min="8943" max="8943" width="8.5703125" style="42" customWidth="1"/>
    <col min="8944" max="8944" width="15" style="42" customWidth="1"/>
    <col min="8945" max="8945" width="17.5703125" style="42" customWidth="1"/>
    <col min="8946" max="8946" width="26.5703125" style="42" customWidth="1"/>
    <col min="8947" max="8947" width="25.28515625" style="42" customWidth="1"/>
    <col min="8948" max="8949" width="17.5703125" style="42" customWidth="1"/>
    <col min="8950" max="8950" width="12.42578125" style="42" customWidth="1"/>
    <col min="8951" max="8951" width="17.5703125" style="42" customWidth="1"/>
    <col min="8952" max="8952" width="12.42578125" style="42" customWidth="1"/>
    <col min="8953" max="8953" width="15" style="42" customWidth="1"/>
    <col min="8954" max="8954" width="16.28515625" style="42" customWidth="1"/>
    <col min="8955" max="8956" width="17.5703125" style="42" customWidth="1"/>
    <col min="8957" max="8957" width="27.85546875" style="42" customWidth="1"/>
    <col min="8958" max="8958" width="13.7109375" style="42" customWidth="1"/>
    <col min="8959" max="8960" width="17.5703125" style="42" customWidth="1"/>
    <col min="8961" max="8961" width="15" style="42" customWidth="1"/>
    <col min="8962" max="8963" width="12.42578125" style="42" customWidth="1"/>
    <col min="8964" max="8965" width="17.5703125" style="42" customWidth="1"/>
    <col min="8966" max="8966" width="22.7109375" style="42" customWidth="1"/>
    <col min="8967" max="8967" width="17.5703125" style="42" customWidth="1"/>
    <col min="8968" max="8968" width="15" style="42" customWidth="1"/>
    <col min="8969" max="8969" width="17.5703125" style="42" customWidth="1"/>
    <col min="8970" max="8970" width="12.42578125" style="42" customWidth="1"/>
    <col min="8971" max="8971" width="34.28515625" style="42" customWidth="1"/>
    <col min="8972" max="8972" width="26.5703125" style="42" customWidth="1"/>
    <col min="8973" max="8974" width="18.85546875" style="42" customWidth="1"/>
    <col min="8975" max="8975" width="12.42578125" style="42" customWidth="1"/>
    <col min="8976" max="8976" width="20.140625" style="42" customWidth="1"/>
    <col min="8977" max="8977" width="16.28515625" style="42" customWidth="1"/>
    <col min="8978" max="8978" width="17.5703125" style="42" customWidth="1"/>
    <col min="8979" max="9160" width="12.42578125" style="42" customWidth="1"/>
    <col min="9161" max="9161" width="20.140625" style="42" customWidth="1"/>
    <col min="9162" max="9162" width="26.5703125" style="42" customWidth="1"/>
    <col min="9163" max="9163" width="29.140625" style="42" customWidth="1"/>
    <col min="9164" max="9165" width="13.7109375" style="42" customWidth="1"/>
    <col min="9166" max="9166" width="17.5703125" style="42" customWidth="1"/>
    <col min="9167" max="9167" width="12.42578125" style="42" customWidth="1"/>
    <col min="9168" max="9168" width="20.140625" style="42" customWidth="1"/>
    <col min="9169" max="9169" width="15" style="42" customWidth="1"/>
    <col min="9170" max="9170" width="12.42578125" style="42" customWidth="1"/>
    <col min="9171" max="9171" width="17.5703125" style="42" customWidth="1"/>
    <col min="9172" max="9172" width="15" style="42" customWidth="1"/>
    <col min="9173" max="9173" width="16.28515625" style="42" customWidth="1"/>
    <col min="9174" max="9174" width="24" style="42" customWidth="1"/>
    <col min="9175" max="9175" width="22.7109375" style="42" customWidth="1"/>
    <col min="9176" max="9176" width="30.42578125" style="42" customWidth="1"/>
    <col min="9177" max="9177" width="11.140625" style="42" customWidth="1"/>
    <col min="9178" max="9178" width="20.140625" style="42" customWidth="1"/>
    <col min="9179" max="9179" width="27.85546875" style="42" customWidth="1"/>
    <col min="9180" max="9180" width="17.5703125" style="42" customWidth="1"/>
    <col min="9181" max="9182" width="8.5703125" style="42" customWidth="1"/>
    <col min="9183" max="9183" width="16.28515625" style="42" customWidth="1"/>
    <col min="9184" max="9184" width="25.28515625" style="42" customWidth="1"/>
    <col min="9185" max="9185" width="24" style="42" customWidth="1"/>
    <col min="9186" max="9186" width="12.42578125" style="42" customWidth="1"/>
    <col min="9187" max="9187" width="15" style="42" customWidth="1"/>
    <col min="9188" max="9188" width="12.42578125" style="42" customWidth="1"/>
    <col min="9189" max="9189" width="6" style="42" customWidth="1"/>
    <col min="9190" max="9190" width="22.7109375" style="42" customWidth="1"/>
    <col min="9191" max="9191" width="31.7109375" style="42" customWidth="1"/>
    <col min="9192" max="9192" width="13.7109375" style="42" customWidth="1"/>
    <col min="9193" max="9193" width="16.28515625" style="42" customWidth="1"/>
    <col min="9194" max="9194" width="22.7109375" style="42" customWidth="1"/>
    <col min="9195" max="9195" width="21.42578125" style="42" customWidth="1"/>
    <col min="9196" max="9196" width="17.5703125" style="42" customWidth="1"/>
    <col min="9197" max="9197" width="16.28515625" style="42" customWidth="1"/>
    <col min="9198" max="9198" width="13.7109375" style="42" customWidth="1"/>
    <col min="9199" max="9199" width="8.5703125" style="42" customWidth="1"/>
    <col min="9200" max="9200" width="15" style="42" customWidth="1"/>
    <col min="9201" max="9201" width="17.5703125" style="42" customWidth="1"/>
    <col min="9202" max="9202" width="26.5703125" style="42" customWidth="1"/>
    <col min="9203" max="9203" width="25.28515625" style="42" customWidth="1"/>
    <col min="9204" max="9205" width="17.5703125" style="42" customWidth="1"/>
    <col min="9206" max="9206" width="12.42578125" style="42" customWidth="1"/>
    <col min="9207" max="9207" width="17.5703125" style="42" customWidth="1"/>
    <col min="9208" max="9208" width="12.42578125" style="42" customWidth="1"/>
    <col min="9209" max="9209" width="15" style="42" customWidth="1"/>
    <col min="9210" max="9210" width="16.28515625" style="42" customWidth="1"/>
    <col min="9211" max="9212" width="17.5703125" style="42" customWidth="1"/>
    <col min="9213" max="9213" width="27.85546875" style="42" customWidth="1"/>
    <col min="9214" max="9214" width="13.7109375" style="42" customWidth="1"/>
    <col min="9215" max="9216" width="17.5703125" style="42" customWidth="1"/>
    <col min="9217" max="9217" width="15" style="42" customWidth="1"/>
    <col min="9218" max="9219" width="12.42578125" style="42" customWidth="1"/>
    <col min="9220" max="9221" width="17.5703125" style="42" customWidth="1"/>
    <col min="9222" max="9222" width="22.7109375" style="42" customWidth="1"/>
    <col min="9223" max="9223" width="17.5703125" style="42" customWidth="1"/>
    <col min="9224" max="9224" width="15" style="42" customWidth="1"/>
    <col min="9225" max="9225" width="17.5703125" style="42" customWidth="1"/>
    <col min="9226" max="9226" width="12.42578125" style="42" customWidth="1"/>
    <col min="9227" max="9227" width="34.28515625" style="42" customWidth="1"/>
    <col min="9228" max="9228" width="26.5703125" style="42" customWidth="1"/>
    <col min="9229" max="9230" width="18.85546875" style="42" customWidth="1"/>
    <col min="9231" max="9231" width="12.42578125" style="42" customWidth="1"/>
    <col min="9232" max="9232" width="20.140625" style="42" customWidth="1"/>
    <col min="9233" max="9233" width="16.28515625" style="42" customWidth="1"/>
    <col min="9234" max="9234" width="17.5703125" style="42" customWidth="1"/>
    <col min="9235" max="9416" width="12.42578125" style="42" customWidth="1"/>
    <col min="9417" max="9417" width="20.140625" style="42" customWidth="1"/>
    <col min="9418" max="9418" width="26.5703125" style="42" customWidth="1"/>
    <col min="9419" max="9419" width="29.140625" style="42" customWidth="1"/>
    <col min="9420" max="9421" width="13.7109375" style="42" customWidth="1"/>
    <col min="9422" max="9422" width="17.5703125" style="42" customWidth="1"/>
    <col min="9423" max="9423" width="12.42578125" style="42" customWidth="1"/>
    <col min="9424" max="9424" width="20.140625" style="42" customWidth="1"/>
    <col min="9425" max="9425" width="15" style="42" customWidth="1"/>
    <col min="9426" max="9426" width="12.42578125" style="42" customWidth="1"/>
    <col min="9427" max="9427" width="17.5703125" style="42" customWidth="1"/>
    <col min="9428" max="9428" width="15" style="42" customWidth="1"/>
    <col min="9429" max="9429" width="16.28515625" style="42" customWidth="1"/>
    <col min="9430" max="9430" width="24" style="42" customWidth="1"/>
    <col min="9431" max="9431" width="22.7109375" style="42" customWidth="1"/>
    <col min="9432" max="9432" width="30.42578125" style="42" customWidth="1"/>
    <col min="9433" max="9433" width="11.140625" style="42" customWidth="1"/>
    <col min="9434" max="9434" width="20.140625" style="42" customWidth="1"/>
    <col min="9435" max="9435" width="27.85546875" style="42" customWidth="1"/>
    <col min="9436" max="9436" width="17.5703125" style="42" customWidth="1"/>
    <col min="9437" max="9438" width="8.5703125" style="42" customWidth="1"/>
    <col min="9439" max="9439" width="16.28515625" style="42" customWidth="1"/>
    <col min="9440" max="9440" width="25.28515625" style="42" customWidth="1"/>
    <col min="9441" max="9441" width="24" style="42" customWidth="1"/>
    <col min="9442" max="9442" width="12.42578125" style="42" customWidth="1"/>
    <col min="9443" max="9443" width="15" style="42" customWidth="1"/>
    <col min="9444" max="9444" width="12.42578125" style="42" customWidth="1"/>
    <col min="9445" max="9445" width="6" style="42" customWidth="1"/>
    <col min="9446" max="9446" width="22.7109375" style="42" customWidth="1"/>
    <col min="9447" max="9447" width="31.7109375" style="42" customWidth="1"/>
    <col min="9448" max="9448" width="13.7109375" style="42" customWidth="1"/>
    <col min="9449" max="9449" width="16.28515625" style="42" customWidth="1"/>
    <col min="9450" max="9450" width="22.7109375" style="42" customWidth="1"/>
    <col min="9451" max="9451" width="21.42578125" style="42" customWidth="1"/>
    <col min="9452" max="9452" width="17.5703125" style="42" customWidth="1"/>
    <col min="9453" max="9453" width="16.28515625" style="42" customWidth="1"/>
    <col min="9454" max="9454" width="13.7109375" style="42" customWidth="1"/>
    <col min="9455" max="9455" width="8.5703125" style="42" customWidth="1"/>
    <col min="9456" max="9456" width="15" style="42" customWidth="1"/>
    <col min="9457" max="9457" width="17.5703125" style="42" customWidth="1"/>
    <col min="9458" max="9458" width="26.5703125" style="42" customWidth="1"/>
    <col min="9459" max="9459" width="25.28515625" style="42" customWidth="1"/>
    <col min="9460" max="9461" width="17.5703125" style="42" customWidth="1"/>
    <col min="9462" max="9462" width="12.42578125" style="42" customWidth="1"/>
    <col min="9463" max="9463" width="17.5703125" style="42" customWidth="1"/>
    <col min="9464" max="9464" width="12.42578125" style="42" customWidth="1"/>
    <col min="9465" max="9465" width="15" style="42" customWidth="1"/>
    <col min="9466" max="9466" width="16.28515625" style="42" customWidth="1"/>
    <col min="9467" max="9468" width="17.5703125" style="42" customWidth="1"/>
    <col min="9469" max="9469" width="27.85546875" style="42" customWidth="1"/>
    <col min="9470" max="9470" width="13.7109375" style="42" customWidth="1"/>
    <col min="9471" max="9472" width="17.5703125" style="42" customWidth="1"/>
    <col min="9473" max="9473" width="15" style="42" customWidth="1"/>
    <col min="9474" max="9475" width="12.42578125" style="42" customWidth="1"/>
    <col min="9476" max="9477" width="17.5703125" style="42" customWidth="1"/>
    <col min="9478" max="9478" width="22.7109375" style="42" customWidth="1"/>
    <col min="9479" max="9479" width="17.5703125" style="42" customWidth="1"/>
    <col min="9480" max="9480" width="15" style="42" customWidth="1"/>
    <col min="9481" max="9481" width="17.5703125" style="42" customWidth="1"/>
    <col min="9482" max="9482" width="12.42578125" style="42" customWidth="1"/>
    <col min="9483" max="9483" width="34.28515625" style="42" customWidth="1"/>
    <col min="9484" max="9484" width="26.5703125" style="42" customWidth="1"/>
    <col min="9485" max="9486" width="18.85546875" style="42" customWidth="1"/>
    <col min="9487" max="9487" width="12.42578125" style="42" customWidth="1"/>
    <col min="9488" max="9488" width="20.140625" style="42" customWidth="1"/>
    <col min="9489" max="9489" width="16.28515625" style="42" customWidth="1"/>
    <col min="9490" max="9490" width="17.5703125" style="42" customWidth="1"/>
    <col min="9491" max="9672" width="12.42578125" style="42" customWidth="1"/>
    <col min="9673" max="9673" width="20.140625" style="42" customWidth="1"/>
    <col min="9674" max="9674" width="26.5703125" style="42" customWidth="1"/>
    <col min="9675" max="9675" width="29.140625" style="42" customWidth="1"/>
    <col min="9676" max="9677" width="13.7109375" style="42" customWidth="1"/>
    <col min="9678" max="9678" width="17.5703125" style="42" customWidth="1"/>
    <col min="9679" max="9679" width="12.42578125" style="42" customWidth="1"/>
    <col min="9680" max="9680" width="20.140625" style="42" customWidth="1"/>
    <col min="9681" max="9681" width="15" style="42" customWidth="1"/>
    <col min="9682" max="9682" width="12.42578125" style="42" customWidth="1"/>
    <col min="9683" max="9683" width="17.5703125" style="42" customWidth="1"/>
    <col min="9684" max="9684" width="15" style="42" customWidth="1"/>
    <col min="9685" max="9685" width="16.28515625" style="42" customWidth="1"/>
    <col min="9686" max="9686" width="24" style="42" customWidth="1"/>
    <col min="9687" max="9687" width="22.7109375" style="42" customWidth="1"/>
    <col min="9688" max="9688" width="30.42578125" style="42" customWidth="1"/>
    <col min="9689" max="9689" width="11.140625" style="42" customWidth="1"/>
    <col min="9690" max="9690" width="20.140625" style="42" customWidth="1"/>
    <col min="9691" max="9691" width="27.85546875" style="42" customWidth="1"/>
    <col min="9692" max="9692" width="17.5703125" style="42" customWidth="1"/>
    <col min="9693" max="9694" width="8.5703125" style="42" customWidth="1"/>
    <col min="9695" max="9695" width="16.28515625" style="42" customWidth="1"/>
    <col min="9696" max="9696" width="25.28515625" style="42" customWidth="1"/>
    <col min="9697" max="9697" width="24" style="42" customWidth="1"/>
    <col min="9698" max="9698" width="12.42578125" style="42" customWidth="1"/>
    <col min="9699" max="9699" width="15" style="42" customWidth="1"/>
    <col min="9700" max="9700" width="12.42578125" style="42" customWidth="1"/>
    <col min="9701" max="9701" width="6" style="42" customWidth="1"/>
    <col min="9702" max="9702" width="22.7109375" style="42" customWidth="1"/>
    <col min="9703" max="9703" width="31.7109375" style="42" customWidth="1"/>
    <col min="9704" max="9704" width="13.7109375" style="42" customWidth="1"/>
    <col min="9705" max="9705" width="16.28515625" style="42" customWidth="1"/>
    <col min="9706" max="9706" width="22.7109375" style="42" customWidth="1"/>
    <col min="9707" max="9707" width="21.42578125" style="42" customWidth="1"/>
    <col min="9708" max="9708" width="17.5703125" style="42" customWidth="1"/>
    <col min="9709" max="9709" width="16.28515625" style="42" customWidth="1"/>
    <col min="9710" max="9710" width="13.7109375" style="42" customWidth="1"/>
    <col min="9711" max="9711" width="8.5703125" style="42" customWidth="1"/>
    <col min="9712" max="9712" width="15" style="42" customWidth="1"/>
    <col min="9713" max="9713" width="17.5703125" style="42" customWidth="1"/>
    <col min="9714" max="9714" width="26.5703125" style="42" customWidth="1"/>
    <col min="9715" max="9715" width="25.28515625" style="42" customWidth="1"/>
    <col min="9716" max="9717" width="17.5703125" style="42" customWidth="1"/>
    <col min="9718" max="9718" width="12.42578125" style="42" customWidth="1"/>
    <col min="9719" max="9719" width="17.5703125" style="42" customWidth="1"/>
    <col min="9720" max="9720" width="12.42578125" style="42" customWidth="1"/>
    <col min="9721" max="9721" width="15" style="42" customWidth="1"/>
    <col min="9722" max="9722" width="16.28515625" style="42" customWidth="1"/>
    <col min="9723" max="9724" width="17.5703125" style="42" customWidth="1"/>
    <col min="9725" max="9725" width="27.85546875" style="42" customWidth="1"/>
    <col min="9726" max="9726" width="13.7109375" style="42" customWidth="1"/>
    <col min="9727" max="9728" width="17.5703125" style="42" customWidth="1"/>
    <col min="9729" max="9729" width="15" style="42" customWidth="1"/>
    <col min="9730" max="9731" width="12.42578125" style="42" customWidth="1"/>
    <col min="9732" max="9733" width="17.5703125" style="42" customWidth="1"/>
    <col min="9734" max="9734" width="22.7109375" style="42" customWidth="1"/>
    <col min="9735" max="9735" width="17.5703125" style="42" customWidth="1"/>
    <col min="9736" max="9736" width="15" style="42" customWidth="1"/>
    <col min="9737" max="9737" width="17.5703125" style="42" customWidth="1"/>
    <col min="9738" max="9738" width="12.42578125" style="42" customWidth="1"/>
    <col min="9739" max="9739" width="34.28515625" style="42" customWidth="1"/>
    <col min="9740" max="9740" width="26.5703125" style="42" customWidth="1"/>
    <col min="9741" max="9742" width="18.85546875" style="42" customWidth="1"/>
    <col min="9743" max="9743" width="12.42578125" style="42" customWidth="1"/>
    <col min="9744" max="9744" width="20.140625" style="42" customWidth="1"/>
    <col min="9745" max="9745" width="16.28515625" style="42" customWidth="1"/>
    <col min="9746" max="9746" width="17.5703125" style="42" customWidth="1"/>
    <col min="9747" max="9928" width="12.42578125" style="42" customWidth="1"/>
    <col min="9929" max="9929" width="20.140625" style="42" customWidth="1"/>
    <col min="9930" max="9930" width="26.5703125" style="42" customWidth="1"/>
    <col min="9931" max="9931" width="29.140625" style="42" customWidth="1"/>
    <col min="9932" max="9933" width="13.7109375" style="42" customWidth="1"/>
    <col min="9934" max="9934" width="17.5703125" style="42" customWidth="1"/>
    <col min="9935" max="9935" width="12.42578125" style="42" customWidth="1"/>
    <col min="9936" max="9936" width="20.140625" style="42" customWidth="1"/>
    <col min="9937" max="9937" width="15" style="42" customWidth="1"/>
    <col min="9938" max="9938" width="12.42578125" style="42" customWidth="1"/>
    <col min="9939" max="9939" width="17.5703125" style="42" customWidth="1"/>
    <col min="9940" max="9940" width="15" style="42" customWidth="1"/>
    <col min="9941" max="9941" width="16.28515625" style="42" customWidth="1"/>
    <col min="9942" max="9942" width="24" style="42" customWidth="1"/>
    <col min="9943" max="9943" width="22.7109375" style="42" customWidth="1"/>
    <col min="9944" max="9944" width="30.42578125" style="42" customWidth="1"/>
    <col min="9945" max="9945" width="11.140625" style="42" customWidth="1"/>
    <col min="9946" max="9946" width="20.140625" style="42" customWidth="1"/>
    <col min="9947" max="9947" width="27.85546875" style="42" customWidth="1"/>
    <col min="9948" max="9948" width="17.5703125" style="42" customWidth="1"/>
    <col min="9949" max="9950" width="8.5703125" style="42" customWidth="1"/>
    <col min="9951" max="9951" width="16.28515625" style="42" customWidth="1"/>
    <col min="9952" max="9952" width="25.28515625" style="42" customWidth="1"/>
    <col min="9953" max="9953" width="24" style="42" customWidth="1"/>
    <col min="9954" max="9954" width="12.42578125" style="42" customWidth="1"/>
    <col min="9955" max="9955" width="15" style="42" customWidth="1"/>
    <col min="9956" max="9956" width="12.42578125" style="42" customWidth="1"/>
    <col min="9957" max="9957" width="6" style="42" customWidth="1"/>
    <col min="9958" max="9958" width="22.7109375" style="42" customWidth="1"/>
    <col min="9959" max="9959" width="31.7109375" style="42" customWidth="1"/>
    <col min="9960" max="9960" width="13.7109375" style="42" customWidth="1"/>
    <col min="9961" max="9961" width="16.28515625" style="42" customWidth="1"/>
    <col min="9962" max="9962" width="22.7109375" style="42" customWidth="1"/>
    <col min="9963" max="9963" width="21.42578125" style="42" customWidth="1"/>
    <col min="9964" max="9964" width="17.5703125" style="42" customWidth="1"/>
    <col min="9965" max="9965" width="16.28515625" style="42" customWidth="1"/>
    <col min="9966" max="9966" width="13.7109375" style="42" customWidth="1"/>
    <col min="9967" max="9967" width="8.5703125" style="42" customWidth="1"/>
    <col min="9968" max="9968" width="15" style="42" customWidth="1"/>
    <col min="9969" max="9969" width="17.5703125" style="42" customWidth="1"/>
    <col min="9970" max="9970" width="26.5703125" style="42" customWidth="1"/>
    <col min="9971" max="9971" width="25.28515625" style="42" customWidth="1"/>
    <col min="9972" max="9973" width="17.5703125" style="42" customWidth="1"/>
    <col min="9974" max="9974" width="12.42578125" style="42" customWidth="1"/>
    <col min="9975" max="9975" width="17.5703125" style="42" customWidth="1"/>
    <col min="9976" max="9976" width="12.42578125" style="42" customWidth="1"/>
    <col min="9977" max="9977" width="15" style="42" customWidth="1"/>
    <col min="9978" max="9978" width="16.28515625" style="42" customWidth="1"/>
    <col min="9979" max="9980" width="17.5703125" style="42" customWidth="1"/>
    <col min="9981" max="9981" width="27.85546875" style="42" customWidth="1"/>
    <col min="9982" max="9982" width="13.7109375" style="42" customWidth="1"/>
    <col min="9983" max="9984" width="17.5703125" style="42" customWidth="1"/>
    <col min="9985" max="9985" width="15" style="42" customWidth="1"/>
    <col min="9986" max="9987" width="12.42578125" style="42" customWidth="1"/>
    <col min="9988" max="9989" width="17.5703125" style="42" customWidth="1"/>
    <col min="9990" max="9990" width="22.7109375" style="42" customWidth="1"/>
    <col min="9991" max="9991" width="17.5703125" style="42" customWidth="1"/>
    <col min="9992" max="9992" width="15" style="42" customWidth="1"/>
    <col min="9993" max="9993" width="17.5703125" style="42" customWidth="1"/>
    <col min="9994" max="9994" width="12.42578125" style="42" customWidth="1"/>
    <col min="9995" max="9995" width="34.28515625" style="42" customWidth="1"/>
    <col min="9996" max="9996" width="26.5703125" style="42" customWidth="1"/>
    <col min="9997" max="9998" width="18.85546875" style="42" customWidth="1"/>
    <col min="9999" max="9999" width="12.42578125" style="42" customWidth="1"/>
    <col min="10000" max="10000" width="20.140625" style="42" customWidth="1"/>
    <col min="10001" max="10001" width="16.28515625" style="42" customWidth="1"/>
    <col min="10002" max="10002" width="17.5703125" style="42" customWidth="1"/>
    <col min="10003" max="10184" width="12.42578125" style="42" customWidth="1"/>
    <col min="10185" max="10185" width="20.140625" style="42" customWidth="1"/>
    <col min="10186" max="10186" width="26.5703125" style="42" customWidth="1"/>
    <col min="10187" max="10187" width="29.140625" style="42" customWidth="1"/>
    <col min="10188" max="10189" width="13.7109375" style="42" customWidth="1"/>
    <col min="10190" max="10190" width="17.5703125" style="42" customWidth="1"/>
    <col min="10191" max="10191" width="12.42578125" style="42" customWidth="1"/>
    <col min="10192" max="10192" width="20.140625" style="42" customWidth="1"/>
    <col min="10193" max="10193" width="15" style="42" customWidth="1"/>
    <col min="10194" max="10194" width="12.42578125" style="42" customWidth="1"/>
    <col min="10195" max="10195" width="17.5703125" style="42" customWidth="1"/>
    <col min="10196" max="10196" width="15" style="42" customWidth="1"/>
    <col min="10197" max="10197" width="16.28515625" style="42" customWidth="1"/>
    <col min="10198" max="10198" width="24" style="42" customWidth="1"/>
    <col min="10199" max="10199" width="22.7109375" style="42" customWidth="1"/>
    <col min="10200" max="10200" width="30.42578125" style="42" customWidth="1"/>
    <col min="10201" max="10201" width="11.140625" style="42" customWidth="1"/>
    <col min="10202" max="10202" width="20.140625" style="42" customWidth="1"/>
    <col min="10203" max="10203" width="27.85546875" style="42" customWidth="1"/>
    <col min="10204" max="10204" width="17.5703125" style="42" customWidth="1"/>
    <col min="10205" max="10206" width="8.5703125" style="42" customWidth="1"/>
    <col min="10207" max="10207" width="16.28515625" style="42" customWidth="1"/>
    <col min="10208" max="10208" width="25.28515625" style="42" customWidth="1"/>
    <col min="10209" max="10209" width="24" style="42" customWidth="1"/>
    <col min="10210" max="10210" width="12.42578125" style="42" customWidth="1"/>
    <col min="10211" max="10211" width="15" style="42" customWidth="1"/>
    <col min="10212" max="10212" width="12.42578125" style="42" customWidth="1"/>
    <col min="10213" max="10213" width="6" style="42" customWidth="1"/>
    <col min="10214" max="10214" width="22.7109375" style="42" customWidth="1"/>
    <col min="10215" max="10215" width="31.7109375" style="42" customWidth="1"/>
    <col min="10216" max="10216" width="13.7109375" style="42" customWidth="1"/>
    <col min="10217" max="10217" width="16.28515625" style="42" customWidth="1"/>
    <col min="10218" max="10218" width="22.7109375" style="42" customWidth="1"/>
    <col min="10219" max="10219" width="21.42578125" style="42" customWidth="1"/>
    <col min="10220" max="10220" width="17.5703125" style="42" customWidth="1"/>
    <col min="10221" max="10221" width="16.28515625" style="42" customWidth="1"/>
    <col min="10222" max="10222" width="13.7109375" style="42" customWidth="1"/>
    <col min="10223" max="10223" width="8.5703125" style="42" customWidth="1"/>
    <col min="10224" max="10224" width="15" style="42" customWidth="1"/>
    <col min="10225" max="10225" width="17.5703125" style="42" customWidth="1"/>
    <col min="10226" max="10226" width="26.5703125" style="42" customWidth="1"/>
    <col min="10227" max="10227" width="25.28515625" style="42" customWidth="1"/>
    <col min="10228" max="10229" width="17.5703125" style="42" customWidth="1"/>
    <col min="10230" max="10230" width="12.42578125" style="42" customWidth="1"/>
    <col min="10231" max="10231" width="17.5703125" style="42" customWidth="1"/>
    <col min="10232" max="10232" width="12.42578125" style="42" customWidth="1"/>
    <col min="10233" max="10233" width="15" style="42" customWidth="1"/>
    <col min="10234" max="10234" width="16.28515625" style="42" customWidth="1"/>
    <col min="10235" max="10236" width="17.5703125" style="42" customWidth="1"/>
    <col min="10237" max="10237" width="27.85546875" style="42" customWidth="1"/>
    <col min="10238" max="10238" width="13.7109375" style="42" customWidth="1"/>
    <col min="10239" max="10240" width="17.5703125" style="42" customWidth="1"/>
    <col min="10241" max="10241" width="15" style="42" customWidth="1"/>
    <col min="10242" max="10243" width="12.42578125" style="42" customWidth="1"/>
    <col min="10244" max="10245" width="17.5703125" style="42" customWidth="1"/>
    <col min="10246" max="10246" width="22.7109375" style="42" customWidth="1"/>
    <col min="10247" max="10247" width="17.5703125" style="42" customWidth="1"/>
    <col min="10248" max="10248" width="15" style="42" customWidth="1"/>
    <col min="10249" max="10249" width="17.5703125" style="42" customWidth="1"/>
    <col min="10250" max="10250" width="12.42578125" style="42" customWidth="1"/>
    <col min="10251" max="10251" width="34.28515625" style="42" customWidth="1"/>
    <col min="10252" max="10252" width="26.5703125" style="42" customWidth="1"/>
    <col min="10253" max="10254" width="18.85546875" style="42" customWidth="1"/>
    <col min="10255" max="10255" width="12.42578125" style="42" customWidth="1"/>
    <col min="10256" max="10256" width="20.140625" style="42" customWidth="1"/>
    <col min="10257" max="10257" width="16.28515625" style="42" customWidth="1"/>
    <col min="10258" max="10258" width="17.5703125" style="42" customWidth="1"/>
    <col min="10259" max="10440" width="12.42578125" style="42" customWidth="1"/>
    <col min="10441" max="10441" width="20.140625" style="42" customWidth="1"/>
    <col min="10442" max="10442" width="26.5703125" style="42" customWidth="1"/>
    <col min="10443" max="10443" width="29.140625" style="42" customWidth="1"/>
    <col min="10444" max="10445" width="13.7109375" style="42" customWidth="1"/>
    <col min="10446" max="10446" width="17.5703125" style="42" customWidth="1"/>
    <col min="10447" max="10447" width="12.42578125" style="42" customWidth="1"/>
    <col min="10448" max="10448" width="20.140625" style="42" customWidth="1"/>
    <col min="10449" max="10449" width="15" style="42" customWidth="1"/>
    <col min="10450" max="10450" width="12.42578125" style="42" customWidth="1"/>
    <col min="10451" max="10451" width="17.5703125" style="42" customWidth="1"/>
    <col min="10452" max="10452" width="15" style="42" customWidth="1"/>
    <col min="10453" max="10453" width="16.28515625" style="42" customWidth="1"/>
    <col min="10454" max="10454" width="24" style="42" customWidth="1"/>
    <col min="10455" max="10455" width="22.7109375" style="42" customWidth="1"/>
    <col min="10456" max="10456" width="30.42578125" style="42" customWidth="1"/>
    <col min="10457" max="10457" width="11.140625" style="42" customWidth="1"/>
    <col min="10458" max="10458" width="20.140625" style="42" customWidth="1"/>
    <col min="10459" max="10459" width="27.85546875" style="42" customWidth="1"/>
    <col min="10460" max="10460" width="17.5703125" style="42" customWidth="1"/>
    <col min="10461" max="10462" width="8.5703125" style="42" customWidth="1"/>
    <col min="10463" max="10463" width="16.28515625" style="42" customWidth="1"/>
    <col min="10464" max="10464" width="25.28515625" style="42" customWidth="1"/>
    <col min="10465" max="10465" width="24" style="42" customWidth="1"/>
    <col min="10466" max="10466" width="12.42578125" style="42" customWidth="1"/>
    <col min="10467" max="10467" width="15" style="42" customWidth="1"/>
    <col min="10468" max="10468" width="12.42578125" style="42" customWidth="1"/>
    <col min="10469" max="10469" width="6" style="42" customWidth="1"/>
    <col min="10470" max="10470" width="22.7109375" style="42" customWidth="1"/>
    <col min="10471" max="10471" width="31.7109375" style="42" customWidth="1"/>
    <col min="10472" max="10472" width="13.7109375" style="42" customWidth="1"/>
    <col min="10473" max="10473" width="16.28515625" style="42" customWidth="1"/>
    <col min="10474" max="10474" width="22.7109375" style="42" customWidth="1"/>
    <col min="10475" max="10475" width="21.42578125" style="42" customWidth="1"/>
    <col min="10476" max="10476" width="17.5703125" style="42" customWidth="1"/>
    <col min="10477" max="10477" width="16.28515625" style="42" customWidth="1"/>
    <col min="10478" max="10478" width="13.7109375" style="42" customWidth="1"/>
    <col min="10479" max="10479" width="8.5703125" style="42" customWidth="1"/>
    <col min="10480" max="10480" width="15" style="42" customWidth="1"/>
    <col min="10481" max="10481" width="17.5703125" style="42" customWidth="1"/>
    <col min="10482" max="10482" width="26.5703125" style="42" customWidth="1"/>
    <col min="10483" max="10483" width="25.28515625" style="42" customWidth="1"/>
    <col min="10484" max="10485" width="17.5703125" style="42" customWidth="1"/>
    <col min="10486" max="10486" width="12.42578125" style="42" customWidth="1"/>
    <col min="10487" max="10487" width="17.5703125" style="42" customWidth="1"/>
    <col min="10488" max="10488" width="12.42578125" style="42" customWidth="1"/>
    <col min="10489" max="10489" width="15" style="42" customWidth="1"/>
    <col min="10490" max="10490" width="16.28515625" style="42" customWidth="1"/>
    <col min="10491" max="10492" width="17.5703125" style="42" customWidth="1"/>
    <col min="10493" max="10493" width="27.85546875" style="42" customWidth="1"/>
    <col min="10494" max="10494" width="13.7109375" style="42" customWidth="1"/>
    <col min="10495" max="10496" width="17.5703125" style="42" customWidth="1"/>
    <col min="10497" max="10497" width="15" style="42" customWidth="1"/>
    <col min="10498" max="10499" width="12.42578125" style="42" customWidth="1"/>
    <col min="10500" max="10501" width="17.5703125" style="42" customWidth="1"/>
    <col min="10502" max="10502" width="22.7109375" style="42" customWidth="1"/>
    <col min="10503" max="10503" width="17.5703125" style="42" customWidth="1"/>
    <col min="10504" max="10504" width="15" style="42" customWidth="1"/>
    <col min="10505" max="10505" width="17.5703125" style="42" customWidth="1"/>
    <col min="10506" max="10506" width="12.42578125" style="42" customWidth="1"/>
    <col min="10507" max="10507" width="34.28515625" style="42" customWidth="1"/>
    <col min="10508" max="10508" width="26.5703125" style="42" customWidth="1"/>
    <col min="10509" max="10510" width="18.85546875" style="42" customWidth="1"/>
    <col min="10511" max="10511" width="12.42578125" style="42" customWidth="1"/>
    <col min="10512" max="10512" width="20.140625" style="42" customWidth="1"/>
    <col min="10513" max="10513" width="16.28515625" style="42" customWidth="1"/>
    <col min="10514" max="10514" width="17.5703125" style="42" customWidth="1"/>
    <col min="10515" max="10696" width="12.42578125" style="42" customWidth="1"/>
    <col min="10697" max="10697" width="20.140625" style="42" customWidth="1"/>
    <col min="10698" max="10698" width="26.5703125" style="42" customWidth="1"/>
    <col min="10699" max="10699" width="29.140625" style="42" customWidth="1"/>
    <col min="10700" max="10701" width="13.7109375" style="42" customWidth="1"/>
    <col min="10702" max="10702" width="17.5703125" style="42" customWidth="1"/>
    <col min="10703" max="10703" width="12.42578125" style="42" customWidth="1"/>
    <col min="10704" max="10704" width="20.140625" style="42" customWidth="1"/>
    <col min="10705" max="10705" width="15" style="42" customWidth="1"/>
    <col min="10706" max="10706" width="12.42578125" style="42" customWidth="1"/>
    <col min="10707" max="10707" width="17.5703125" style="42" customWidth="1"/>
    <col min="10708" max="10708" width="15" style="42" customWidth="1"/>
    <col min="10709" max="10709" width="16.28515625" style="42" customWidth="1"/>
    <col min="10710" max="10710" width="24" style="42" customWidth="1"/>
    <col min="10711" max="10711" width="22.7109375" style="42" customWidth="1"/>
    <col min="10712" max="10712" width="30.42578125" style="42" customWidth="1"/>
    <col min="10713" max="10713" width="11.140625" style="42" customWidth="1"/>
    <col min="10714" max="10714" width="20.140625" style="42" customWidth="1"/>
    <col min="10715" max="10715" width="27.85546875" style="42" customWidth="1"/>
    <col min="10716" max="10716" width="17.5703125" style="42" customWidth="1"/>
    <col min="10717" max="10718" width="8.5703125" style="42" customWidth="1"/>
    <col min="10719" max="10719" width="16.28515625" style="42" customWidth="1"/>
    <col min="10720" max="10720" width="25.28515625" style="42" customWidth="1"/>
    <col min="10721" max="10721" width="24" style="42" customWidth="1"/>
    <col min="10722" max="10722" width="12.42578125" style="42" customWidth="1"/>
    <col min="10723" max="10723" width="15" style="42" customWidth="1"/>
    <col min="10724" max="10724" width="12.42578125" style="42" customWidth="1"/>
    <col min="10725" max="10725" width="6" style="42" customWidth="1"/>
    <col min="10726" max="10726" width="22.7109375" style="42" customWidth="1"/>
    <col min="10727" max="10727" width="31.7109375" style="42" customWidth="1"/>
    <col min="10728" max="10728" width="13.7109375" style="42" customWidth="1"/>
    <col min="10729" max="10729" width="16.28515625" style="42" customWidth="1"/>
    <col min="10730" max="10730" width="22.7109375" style="42" customWidth="1"/>
    <col min="10731" max="10731" width="21.42578125" style="42" customWidth="1"/>
    <col min="10732" max="10732" width="17.5703125" style="42" customWidth="1"/>
    <col min="10733" max="10733" width="16.28515625" style="42" customWidth="1"/>
    <col min="10734" max="10734" width="13.7109375" style="42" customWidth="1"/>
    <col min="10735" max="10735" width="8.5703125" style="42" customWidth="1"/>
    <col min="10736" max="10736" width="15" style="42" customWidth="1"/>
    <col min="10737" max="10737" width="17.5703125" style="42" customWidth="1"/>
    <col min="10738" max="10738" width="26.5703125" style="42" customWidth="1"/>
    <col min="10739" max="10739" width="25.28515625" style="42" customWidth="1"/>
    <col min="10740" max="10741" width="17.5703125" style="42" customWidth="1"/>
    <col min="10742" max="10742" width="12.42578125" style="42" customWidth="1"/>
    <col min="10743" max="10743" width="17.5703125" style="42" customWidth="1"/>
    <col min="10744" max="10744" width="12.42578125" style="42" customWidth="1"/>
    <col min="10745" max="10745" width="15" style="42" customWidth="1"/>
    <col min="10746" max="10746" width="16.28515625" style="42" customWidth="1"/>
    <col min="10747" max="10748" width="17.5703125" style="42" customWidth="1"/>
    <col min="10749" max="10749" width="27.85546875" style="42" customWidth="1"/>
    <col min="10750" max="10750" width="13.7109375" style="42" customWidth="1"/>
    <col min="10751" max="10752" width="17.5703125" style="42" customWidth="1"/>
    <col min="10753" max="10753" width="15" style="42" customWidth="1"/>
    <col min="10754" max="10755" width="12.42578125" style="42" customWidth="1"/>
    <col min="10756" max="10757" width="17.5703125" style="42" customWidth="1"/>
    <col min="10758" max="10758" width="22.7109375" style="42" customWidth="1"/>
    <col min="10759" max="10759" width="17.5703125" style="42" customWidth="1"/>
    <col min="10760" max="10760" width="15" style="42" customWidth="1"/>
    <col min="10761" max="10761" width="17.5703125" style="42" customWidth="1"/>
    <col min="10762" max="10762" width="12.42578125" style="42" customWidth="1"/>
    <col min="10763" max="10763" width="34.28515625" style="42" customWidth="1"/>
    <col min="10764" max="10764" width="26.5703125" style="42" customWidth="1"/>
    <col min="10765" max="10766" width="18.85546875" style="42" customWidth="1"/>
    <col min="10767" max="10767" width="12.42578125" style="42" customWidth="1"/>
    <col min="10768" max="10768" width="20.140625" style="42" customWidth="1"/>
    <col min="10769" max="10769" width="16.28515625" style="42" customWidth="1"/>
    <col min="10770" max="10770" width="17.5703125" style="42" customWidth="1"/>
    <col min="10771" max="10952" width="12.42578125" style="42" customWidth="1"/>
    <col min="10953" max="10953" width="20.140625" style="42" customWidth="1"/>
    <col min="10954" max="10954" width="26.5703125" style="42" customWidth="1"/>
    <col min="10955" max="10955" width="29.140625" style="42" customWidth="1"/>
    <col min="10956" max="10957" width="13.7109375" style="42" customWidth="1"/>
    <col min="10958" max="10958" width="17.5703125" style="42" customWidth="1"/>
    <col min="10959" max="10959" width="12.42578125" style="42" customWidth="1"/>
    <col min="10960" max="10960" width="20.140625" style="42" customWidth="1"/>
    <col min="10961" max="10961" width="15" style="42" customWidth="1"/>
    <col min="10962" max="10962" width="12.42578125" style="42" customWidth="1"/>
    <col min="10963" max="10963" width="17.5703125" style="42" customWidth="1"/>
    <col min="10964" max="10964" width="15" style="42" customWidth="1"/>
    <col min="10965" max="10965" width="16.28515625" style="42" customWidth="1"/>
    <col min="10966" max="10966" width="24" style="42" customWidth="1"/>
    <col min="10967" max="10967" width="22.7109375" style="42" customWidth="1"/>
    <col min="10968" max="10968" width="30.42578125" style="42" customWidth="1"/>
    <col min="10969" max="10969" width="11.140625" style="42" customWidth="1"/>
    <col min="10970" max="10970" width="20.140625" style="42" customWidth="1"/>
    <col min="10971" max="10971" width="27.85546875" style="42" customWidth="1"/>
    <col min="10972" max="10972" width="17.5703125" style="42" customWidth="1"/>
    <col min="10973" max="10974" width="8.5703125" style="42" customWidth="1"/>
    <col min="10975" max="10975" width="16.28515625" style="42" customWidth="1"/>
    <col min="10976" max="10976" width="25.28515625" style="42" customWidth="1"/>
    <col min="10977" max="10977" width="24" style="42" customWidth="1"/>
    <col min="10978" max="10978" width="12.42578125" style="42" customWidth="1"/>
    <col min="10979" max="10979" width="15" style="42" customWidth="1"/>
    <col min="10980" max="10980" width="12.42578125" style="42" customWidth="1"/>
    <col min="10981" max="10981" width="6" style="42" customWidth="1"/>
    <col min="10982" max="10982" width="22.7109375" style="42" customWidth="1"/>
    <col min="10983" max="10983" width="31.7109375" style="42" customWidth="1"/>
    <col min="10984" max="10984" width="13.7109375" style="42" customWidth="1"/>
    <col min="10985" max="10985" width="16.28515625" style="42" customWidth="1"/>
    <col min="10986" max="10986" width="22.7109375" style="42" customWidth="1"/>
    <col min="10987" max="10987" width="21.42578125" style="42" customWidth="1"/>
    <col min="10988" max="10988" width="17.5703125" style="42" customWidth="1"/>
    <col min="10989" max="10989" width="16.28515625" style="42" customWidth="1"/>
    <col min="10990" max="10990" width="13.7109375" style="42" customWidth="1"/>
    <col min="10991" max="10991" width="8.5703125" style="42" customWidth="1"/>
    <col min="10992" max="10992" width="15" style="42" customWidth="1"/>
    <col min="10993" max="10993" width="17.5703125" style="42" customWidth="1"/>
    <col min="10994" max="10994" width="26.5703125" style="42" customWidth="1"/>
    <col min="10995" max="10995" width="25.28515625" style="42" customWidth="1"/>
    <col min="10996" max="10997" width="17.5703125" style="42" customWidth="1"/>
    <col min="10998" max="10998" width="12.42578125" style="42" customWidth="1"/>
    <col min="10999" max="10999" width="17.5703125" style="42" customWidth="1"/>
    <col min="11000" max="11000" width="12.42578125" style="42" customWidth="1"/>
    <col min="11001" max="11001" width="15" style="42" customWidth="1"/>
    <col min="11002" max="11002" width="16.28515625" style="42" customWidth="1"/>
    <col min="11003" max="11004" width="17.5703125" style="42" customWidth="1"/>
    <col min="11005" max="11005" width="27.85546875" style="42" customWidth="1"/>
    <col min="11006" max="11006" width="13.7109375" style="42" customWidth="1"/>
    <col min="11007" max="11008" width="17.5703125" style="42" customWidth="1"/>
    <col min="11009" max="11009" width="15" style="42" customWidth="1"/>
    <col min="11010" max="11011" width="12.42578125" style="42" customWidth="1"/>
    <col min="11012" max="11013" width="17.5703125" style="42" customWidth="1"/>
    <col min="11014" max="11014" width="22.7109375" style="42" customWidth="1"/>
    <col min="11015" max="11015" width="17.5703125" style="42" customWidth="1"/>
    <col min="11016" max="11016" width="15" style="42" customWidth="1"/>
    <col min="11017" max="11017" width="17.5703125" style="42" customWidth="1"/>
    <col min="11018" max="11018" width="12.42578125" style="42" customWidth="1"/>
    <col min="11019" max="11019" width="34.28515625" style="42" customWidth="1"/>
    <col min="11020" max="11020" width="26.5703125" style="42" customWidth="1"/>
    <col min="11021" max="11022" width="18.85546875" style="42" customWidth="1"/>
    <col min="11023" max="11023" width="12.42578125" style="42" customWidth="1"/>
    <col min="11024" max="11024" width="20.140625" style="42" customWidth="1"/>
    <col min="11025" max="11025" width="16.28515625" style="42" customWidth="1"/>
    <col min="11026" max="11026" width="17.5703125" style="42" customWidth="1"/>
    <col min="11027" max="11208" width="12.42578125" style="42" customWidth="1"/>
    <col min="11209" max="11209" width="20.140625" style="42" customWidth="1"/>
    <col min="11210" max="11210" width="26.5703125" style="42" customWidth="1"/>
    <col min="11211" max="11211" width="29.140625" style="42" customWidth="1"/>
    <col min="11212" max="11213" width="13.7109375" style="42" customWidth="1"/>
    <col min="11214" max="11214" width="17.5703125" style="42" customWidth="1"/>
    <col min="11215" max="11215" width="12.42578125" style="42" customWidth="1"/>
    <col min="11216" max="11216" width="20.140625" style="42" customWidth="1"/>
    <col min="11217" max="11217" width="15" style="42" customWidth="1"/>
    <col min="11218" max="11218" width="12.42578125" style="42" customWidth="1"/>
    <col min="11219" max="11219" width="17.5703125" style="42" customWidth="1"/>
    <col min="11220" max="11220" width="15" style="42" customWidth="1"/>
    <col min="11221" max="11221" width="16.28515625" style="42" customWidth="1"/>
    <col min="11222" max="11222" width="24" style="42" customWidth="1"/>
    <col min="11223" max="11223" width="22.7109375" style="42" customWidth="1"/>
    <col min="11224" max="11224" width="30.42578125" style="42" customWidth="1"/>
    <col min="11225" max="11225" width="11.140625" style="42" customWidth="1"/>
    <col min="11226" max="11226" width="20.140625" style="42" customWidth="1"/>
    <col min="11227" max="11227" width="27.85546875" style="42" customWidth="1"/>
    <col min="11228" max="11228" width="17.5703125" style="42" customWidth="1"/>
    <col min="11229" max="11230" width="8.5703125" style="42" customWidth="1"/>
    <col min="11231" max="11231" width="16.28515625" style="42" customWidth="1"/>
    <col min="11232" max="11232" width="25.28515625" style="42" customWidth="1"/>
    <col min="11233" max="11233" width="24" style="42" customWidth="1"/>
    <col min="11234" max="11234" width="12.42578125" style="42" customWidth="1"/>
    <col min="11235" max="11235" width="15" style="42" customWidth="1"/>
    <col min="11236" max="11236" width="12.42578125" style="42" customWidth="1"/>
    <col min="11237" max="11237" width="6" style="42" customWidth="1"/>
    <col min="11238" max="11238" width="22.7109375" style="42" customWidth="1"/>
    <col min="11239" max="11239" width="31.7109375" style="42" customWidth="1"/>
    <col min="11240" max="11240" width="13.7109375" style="42" customWidth="1"/>
    <col min="11241" max="11241" width="16.28515625" style="42" customWidth="1"/>
    <col min="11242" max="11242" width="22.7109375" style="42" customWidth="1"/>
    <col min="11243" max="11243" width="21.42578125" style="42" customWidth="1"/>
    <col min="11244" max="11244" width="17.5703125" style="42" customWidth="1"/>
    <col min="11245" max="11245" width="16.28515625" style="42" customWidth="1"/>
    <col min="11246" max="11246" width="13.7109375" style="42" customWidth="1"/>
    <col min="11247" max="11247" width="8.5703125" style="42" customWidth="1"/>
    <col min="11248" max="11248" width="15" style="42" customWidth="1"/>
    <col min="11249" max="11249" width="17.5703125" style="42" customWidth="1"/>
    <col min="11250" max="11250" width="26.5703125" style="42" customWidth="1"/>
    <col min="11251" max="11251" width="25.28515625" style="42" customWidth="1"/>
    <col min="11252" max="11253" width="17.5703125" style="42" customWidth="1"/>
    <col min="11254" max="11254" width="12.42578125" style="42" customWidth="1"/>
    <col min="11255" max="11255" width="17.5703125" style="42" customWidth="1"/>
    <col min="11256" max="11256" width="12.42578125" style="42" customWidth="1"/>
    <col min="11257" max="11257" width="15" style="42" customWidth="1"/>
    <col min="11258" max="11258" width="16.28515625" style="42" customWidth="1"/>
    <col min="11259" max="11260" width="17.5703125" style="42" customWidth="1"/>
    <col min="11261" max="11261" width="27.85546875" style="42" customWidth="1"/>
    <col min="11262" max="11262" width="13.7109375" style="42" customWidth="1"/>
    <col min="11263" max="11264" width="17.5703125" style="42" customWidth="1"/>
    <col min="11265" max="11265" width="15" style="42" customWidth="1"/>
    <col min="11266" max="11267" width="12.42578125" style="42" customWidth="1"/>
    <col min="11268" max="11269" width="17.5703125" style="42" customWidth="1"/>
    <col min="11270" max="11270" width="22.7109375" style="42" customWidth="1"/>
    <col min="11271" max="11271" width="17.5703125" style="42" customWidth="1"/>
    <col min="11272" max="11272" width="15" style="42" customWidth="1"/>
    <col min="11273" max="11273" width="17.5703125" style="42" customWidth="1"/>
    <col min="11274" max="11274" width="12.42578125" style="42" customWidth="1"/>
    <col min="11275" max="11275" width="34.28515625" style="42" customWidth="1"/>
    <col min="11276" max="11276" width="26.5703125" style="42" customWidth="1"/>
    <col min="11277" max="11278" width="18.85546875" style="42" customWidth="1"/>
    <col min="11279" max="11279" width="12.42578125" style="42" customWidth="1"/>
    <col min="11280" max="11280" width="20.140625" style="42" customWidth="1"/>
    <col min="11281" max="11281" width="16.28515625" style="42" customWidth="1"/>
    <col min="11282" max="11282" width="17.5703125" style="42" customWidth="1"/>
    <col min="11283" max="11464" width="12.42578125" style="42" customWidth="1"/>
    <col min="11465" max="11465" width="20.140625" style="42" customWidth="1"/>
    <col min="11466" max="11466" width="26.5703125" style="42" customWidth="1"/>
    <col min="11467" max="11467" width="29.140625" style="42" customWidth="1"/>
    <col min="11468" max="11469" width="13.7109375" style="42" customWidth="1"/>
    <col min="11470" max="11470" width="17.5703125" style="42" customWidth="1"/>
    <col min="11471" max="11471" width="12.42578125" style="42" customWidth="1"/>
    <col min="11472" max="11472" width="20.140625" style="42" customWidth="1"/>
    <col min="11473" max="11473" width="15" style="42" customWidth="1"/>
    <col min="11474" max="11474" width="12.42578125" style="42" customWidth="1"/>
    <col min="11475" max="11475" width="17.5703125" style="42" customWidth="1"/>
    <col min="11476" max="11476" width="15" style="42" customWidth="1"/>
    <col min="11477" max="11477" width="16.28515625" style="42" customWidth="1"/>
    <col min="11478" max="11478" width="24" style="42" customWidth="1"/>
    <col min="11479" max="11479" width="22.7109375" style="42" customWidth="1"/>
    <col min="11480" max="11480" width="30.42578125" style="42" customWidth="1"/>
    <col min="11481" max="11481" width="11.140625" style="42" customWidth="1"/>
    <col min="11482" max="11482" width="20.140625" style="42" customWidth="1"/>
    <col min="11483" max="11483" width="27.85546875" style="42" customWidth="1"/>
    <col min="11484" max="11484" width="17.5703125" style="42" customWidth="1"/>
    <col min="11485" max="11486" width="8.5703125" style="42" customWidth="1"/>
    <col min="11487" max="11487" width="16.28515625" style="42" customWidth="1"/>
    <col min="11488" max="11488" width="25.28515625" style="42" customWidth="1"/>
    <col min="11489" max="11489" width="24" style="42" customWidth="1"/>
    <col min="11490" max="11490" width="12.42578125" style="42" customWidth="1"/>
    <col min="11491" max="11491" width="15" style="42" customWidth="1"/>
    <col min="11492" max="11492" width="12.42578125" style="42" customWidth="1"/>
    <col min="11493" max="11493" width="6" style="42" customWidth="1"/>
    <col min="11494" max="11494" width="22.7109375" style="42" customWidth="1"/>
    <col min="11495" max="11495" width="31.7109375" style="42" customWidth="1"/>
    <col min="11496" max="11496" width="13.7109375" style="42" customWidth="1"/>
    <col min="11497" max="11497" width="16.28515625" style="42" customWidth="1"/>
    <col min="11498" max="11498" width="22.7109375" style="42" customWidth="1"/>
    <col min="11499" max="11499" width="21.42578125" style="42" customWidth="1"/>
    <col min="11500" max="11500" width="17.5703125" style="42" customWidth="1"/>
    <col min="11501" max="11501" width="16.28515625" style="42" customWidth="1"/>
    <col min="11502" max="11502" width="13.7109375" style="42" customWidth="1"/>
    <col min="11503" max="11503" width="8.5703125" style="42" customWidth="1"/>
    <col min="11504" max="11504" width="15" style="42" customWidth="1"/>
    <col min="11505" max="11505" width="17.5703125" style="42" customWidth="1"/>
    <col min="11506" max="11506" width="26.5703125" style="42" customWidth="1"/>
    <col min="11507" max="11507" width="25.28515625" style="42" customWidth="1"/>
    <col min="11508" max="11509" width="17.5703125" style="42" customWidth="1"/>
    <col min="11510" max="11510" width="12.42578125" style="42" customWidth="1"/>
    <col min="11511" max="11511" width="17.5703125" style="42" customWidth="1"/>
    <col min="11512" max="11512" width="12.42578125" style="42" customWidth="1"/>
    <col min="11513" max="11513" width="15" style="42" customWidth="1"/>
    <col min="11514" max="11514" width="16.28515625" style="42" customWidth="1"/>
    <col min="11515" max="11516" width="17.5703125" style="42" customWidth="1"/>
    <col min="11517" max="11517" width="27.85546875" style="42" customWidth="1"/>
    <col min="11518" max="11518" width="13.7109375" style="42" customWidth="1"/>
    <col min="11519" max="11520" width="17.5703125" style="42" customWidth="1"/>
    <col min="11521" max="11521" width="15" style="42" customWidth="1"/>
    <col min="11522" max="11523" width="12.42578125" style="42" customWidth="1"/>
    <col min="11524" max="11525" width="17.5703125" style="42" customWidth="1"/>
    <col min="11526" max="11526" width="22.7109375" style="42" customWidth="1"/>
    <col min="11527" max="11527" width="17.5703125" style="42" customWidth="1"/>
    <col min="11528" max="11528" width="15" style="42" customWidth="1"/>
    <col min="11529" max="11529" width="17.5703125" style="42" customWidth="1"/>
    <col min="11530" max="11530" width="12.42578125" style="42" customWidth="1"/>
    <col min="11531" max="11531" width="34.28515625" style="42" customWidth="1"/>
    <col min="11532" max="11532" width="26.5703125" style="42" customWidth="1"/>
    <col min="11533" max="11534" width="18.85546875" style="42" customWidth="1"/>
    <col min="11535" max="11535" width="12.42578125" style="42" customWidth="1"/>
    <col min="11536" max="11536" width="20.140625" style="42" customWidth="1"/>
    <col min="11537" max="11537" width="16.28515625" style="42" customWidth="1"/>
    <col min="11538" max="11538" width="17.5703125" style="42" customWidth="1"/>
    <col min="11539" max="11720" width="12.42578125" style="42" customWidth="1"/>
    <col min="11721" max="11721" width="20.140625" style="42" customWidth="1"/>
    <col min="11722" max="11722" width="26.5703125" style="42" customWidth="1"/>
    <col min="11723" max="11723" width="29.140625" style="42" customWidth="1"/>
    <col min="11724" max="11725" width="13.7109375" style="42" customWidth="1"/>
    <col min="11726" max="11726" width="17.5703125" style="42" customWidth="1"/>
    <col min="11727" max="11727" width="12.42578125" style="42" customWidth="1"/>
    <col min="11728" max="11728" width="20.140625" style="42" customWidth="1"/>
    <col min="11729" max="11729" width="15" style="42" customWidth="1"/>
    <col min="11730" max="11730" width="12.42578125" style="42" customWidth="1"/>
    <col min="11731" max="11731" width="17.5703125" style="42" customWidth="1"/>
    <col min="11732" max="11732" width="15" style="42" customWidth="1"/>
    <col min="11733" max="11733" width="16.28515625" style="42" customWidth="1"/>
    <col min="11734" max="11734" width="24" style="42" customWidth="1"/>
    <col min="11735" max="11735" width="22.7109375" style="42" customWidth="1"/>
    <col min="11736" max="11736" width="30.42578125" style="42" customWidth="1"/>
    <col min="11737" max="11737" width="11.140625" style="42" customWidth="1"/>
    <col min="11738" max="11738" width="20.140625" style="42" customWidth="1"/>
    <col min="11739" max="11739" width="27.85546875" style="42" customWidth="1"/>
    <col min="11740" max="11740" width="17.5703125" style="42" customWidth="1"/>
    <col min="11741" max="11742" width="8.5703125" style="42" customWidth="1"/>
    <col min="11743" max="11743" width="16.28515625" style="42" customWidth="1"/>
    <col min="11744" max="11744" width="25.28515625" style="42" customWidth="1"/>
    <col min="11745" max="11745" width="24" style="42" customWidth="1"/>
    <col min="11746" max="11746" width="12.42578125" style="42" customWidth="1"/>
    <col min="11747" max="11747" width="15" style="42" customWidth="1"/>
    <col min="11748" max="11748" width="12.42578125" style="42" customWidth="1"/>
    <col min="11749" max="11749" width="6" style="42" customWidth="1"/>
    <col min="11750" max="11750" width="22.7109375" style="42" customWidth="1"/>
    <col min="11751" max="11751" width="31.7109375" style="42" customWidth="1"/>
    <col min="11752" max="11752" width="13.7109375" style="42" customWidth="1"/>
    <col min="11753" max="11753" width="16.28515625" style="42" customWidth="1"/>
    <col min="11754" max="11754" width="22.7109375" style="42" customWidth="1"/>
    <col min="11755" max="11755" width="21.42578125" style="42" customWidth="1"/>
    <col min="11756" max="11756" width="17.5703125" style="42" customWidth="1"/>
    <col min="11757" max="11757" width="16.28515625" style="42" customWidth="1"/>
    <col min="11758" max="11758" width="13.7109375" style="42" customWidth="1"/>
    <col min="11759" max="11759" width="8.5703125" style="42" customWidth="1"/>
    <col min="11760" max="11760" width="15" style="42" customWidth="1"/>
    <col min="11761" max="11761" width="17.5703125" style="42" customWidth="1"/>
    <col min="11762" max="11762" width="26.5703125" style="42" customWidth="1"/>
    <col min="11763" max="11763" width="25.28515625" style="42" customWidth="1"/>
    <col min="11764" max="11765" width="17.5703125" style="42" customWidth="1"/>
    <col min="11766" max="11766" width="12.42578125" style="42" customWidth="1"/>
    <col min="11767" max="11767" width="17.5703125" style="42" customWidth="1"/>
    <col min="11768" max="11768" width="12.42578125" style="42" customWidth="1"/>
    <col min="11769" max="11769" width="15" style="42" customWidth="1"/>
    <col min="11770" max="11770" width="16.28515625" style="42" customWidth="1"/>
    <col min="11771" max="11772" width="17.5703125" style="42" customWidth="1"/>
    <col min="11773" max="11773" width="27.85546875" style="42" customWidth="1"/>
    <col min="11774" max="11774" width="13.7109375" style="42" customWidth="1"/>
    <col min="11775" max="11776" width="17.5703125" style="42" customWidth="1"/>
    <col min="11777" max="11777" width="15" style="42" customWidth="1"/>
    <col min="11778" max="11779" width="12.42578125" style="42" customWidth="1"/>
    <col min="11780" max="11781" width="17.5703125" style="42" customWidth="1"/>
    <col min="11782" max="11782" width="22.7109375" style="42" customWidth="1"/>
    <col min="11783" max="11783" width="17.5703125" style="42" customWidth="1"/>
    <col min="11784" max="11784" width="15" style="42" customWidth="1"/>
    <col min="11785" max="11785" width="17.5703125" style="42" customWidth="1"/>
    <col min="11786" max="11786" width="12.42578125" style="42" customWidth="1"/>
    <col min="11787" max="11787" width="34.28515625" style="42" customWidth="1"/>
    <col min="11788" max="11788" width="26.5703125" style="42" customWidth="1"/>
    <col min="11789" max="11790" width="18.85546875" style="42" customWidth="1"/>
    <col min="11791" max="11791" width="12.42578125" style="42" customWidth="1"/>
    <col min="11792" max="11792" width="20.140625" style="42" customWidth="1"/>
    <col min="11793" max="11793" width="16.28515625" style="42" customWidth="1"/>
    <col min="11794" max="11794" width="17.5703125" style="42" customWidth="1"/>
    <col min="11795" max="11976" width="12.42578125" style="42" customWidth="1"/>
    <col min="11977" max="11977" width="20.140625" style="42" customWidth="1"/>
    <col min="11978" max="11978" width="26.5703125" style="42" customWidth="1"/>
    <col min="11979" max="11979" width="29.140625" style="42" customWidth="1"/>
    <col min="11980" max="11981" width="13.7109375" style="42" customWidth="1"/>
    <col min="11982" max="11982" width="17.5703125" style="42" customWidth="1"/>
    <col min="11983" max="11983" width="12.42578125" style="42" customWidth="1"/>
    <col min="11984" max="11984" width="20.140625" style="42" customWidth="1"/>
    <col min="11985" max="11985" width="15" style="42" customWidth="1"/>
    <col min="11986" max="11986" width="12.42578125" style="42" customWidth="1"/>
    <col min="11987" max="11987" width="17.5703125" style="42" customWidth="1"/>
    <col min="11988" max="11988" width="15" style="42" customWidth="1"/>
    <col min="11989" max="11989" width="16.28515625" style="42" customWidth="1"/>
    <col min="11990" max="11990" width="24" style="42" customWidth="1"/>
    <col min="11991" max="11991" width="22.7109375" style="42" customWidth="1"/>
    <col min="11992" max="11992" width="30.42578125" style="42" customWidth="1"/>
    <col min="11993" max="11993" width="11.140625" style="42" customWidth="1"/>
    <col min="11994" max="11994" width="20.140625" style="42" customWidth="1"/>
    <col min="11995" max="11995" width="27.85546875" style="42" customWidth="1"/>
    <col min="11996" max="11996" width="17.5703125" style="42" customWidth="1"/>
    <col min="11997" max="11998" width="8.5703125" style="42" customWidth="1"/>
    <col min="11999" max="11999" width="16.28515625" style="42" customWidth="1"/>
    <col min="12000" max="12000" width="25.28515625" style="42" customWidth="1"/>
    <col min="12001" max="12001" width="24" style="42" customWidth="1"/>
    <col min="12002" max="12002" width="12.42578125" style="42" customWidth="1"/>
    <col min="12003" max="12003" width="15" style="42" customWidth="1"/>
    <col min="12004" max="12004" width="12.42578125" style="42" customWidth="1"/>
    <col min="12005" max="12005" width="6" style="42" customWidth="1"/>
    <col min="12006" max="12006" width="22.7109375" style="42" customWidth="1"/>
    <col min="12007" max="12007" width="31.7109375" style="42" customWidth="1"/>
    <col min="12008" max="12008" width="13.7109375" style="42" customWidth="1"/>
    <col min="12009" max="12009" width="16.28515625" style="42" customWidth="1"/>
    <col min="12010" max="12010" width="22.7109375" style="42" customWidth="1"/>
    <col min="12011" max="12011" width="21.42578125" style="42" customWidth="1"/>
    <col min="12012" max="12012" width="17.5703125" style="42" customWidth="1"/>
    <col min="12013" max="12013" width="16.28515625" style="42" customWidth="1"/>
    <col min="12014" max="12014" width="13.7109375" style="42" customWidth="1"/>
    <col min="12015" max="12015" width="8.5703125" style="42" customWidth="1"/>
    <col min="12016" max="12016" width="15" style="42" customWidth="1"/>
    <col min="12017" max="12017" width="17.5703125" style="42" customWidth="1"/>
    <col min="12018" max="12018" width="26.5703125" style="42" customWidth="1"/>
    <col min="12019" max="12019" width="25.28515625" style="42" customWidth="1"/>
    <col min="12020" max="12021" width="17.5703125" style="42" customWidth="1"/>
    <col min="12022" max="12022" width="12.42578125" style="42" customWidth="1"/>
    <col min="12023" max="12023" width="17.5703125" style="42" customWidth="1"/>
    <col min="12024" max="12024" width="12.42578125" style="42" customWidth="1"/>
    <col min="12025" max="12025" width="15" style="42" customWidth="1"/>
    <col min="12026" max="12026" width="16.28515625" style="42" customWidth="1"/>
    <col min="12027" max="12028" width="17.5703125" style="42" customWidth="1"/>
    <col min="12029" max="12029" width="27.85546875" style="42" customWidth="1"/>
    <col min="12030" max="12030" width="13.7109375" style="42" customWidth="1"/>
    <col min="12031" max="12032" width="17.5703125" style="42" customWidth="1"/>
    <col min="12033" max="12033" width="15" style="42" customWidth="1"/>
    <col min="12034" max="12035" width="12.42578125" style="42" customWidth="1"/>
    <col min="12036" max="12037" width="17.5703125" style="42" customWidth="1"/>
    <col min="12038" max="12038" width="22.7109375" style="42" customWidth="1"/>
    <col min="12039" max="12039" width="17.5703125" style="42" customWidth="1"/>
    <col min="12040" max="12040" width="15" style="42" customWidth="1"/>
    <col min="12041" max="12041" width="17.5703125" style="42" customWidth="1"/>
    <col min="12042" max="12042" width="12.42578125" style="42" customWidth="1"/>
    <col min="12043" max="12043" width="34.28515625" style="42" customWidth="1"/>
    <col min="12044" max="12044" width="26.5703125" style="42" customWidth="1"/>
    <col min="12045" max="12046" width="18.85546875" style="42" customWidth="1"/>
    <col min="12047" max="12047" width="12.42578125" style="42" customWidth="1"/>
    <col min="12048" max="12048" width="20.140625" style="42" customWidth="1"/>
    <col min="12049" max="12049" width="16.28515625" style="42" customWidth="1"/>
    <col min="12050" max="12050" width="17.5703125" style="42" customWidth="1"/>
    <col min="12051" max="12232" width="12.42578125" style="42" customWidth="1"/>
    <col min="12233" max="12233" width="20.140625" style="42" customWidth="1"/>
    <col min="12234" max="12234" width="26.5703125" style="42" customWidth="1"/>
    <col min="12235" max="12235" width="29.140625" style="42" customWidth="1"/>
    <col min="12236" max="12237" width="13.7109375" style="42" customWidth="1"/>
    <col min="12238" max="12238" width="17.5703125" style="42" customWidth="1"/>
    <col min="12239" max="12239" width="12.42578125" style="42" customWidth="1"/>
    <col min="12240" max="12240" width="20.140625" style="42" customWidth="1"/>
    <col min="12241" max="12241" width="15" style="42" customWidth="1"/>
    <col min="12242" max="12242" width="12.42578125" style="42" customWidth="1"/>
    <col min="12243" max="12243" width="17.5703125" style="42" customWidth="1"/>
    <col min="12244" max="12244" width="15" style="42" customWidth="1"/>
    <col min="12245" max="12245" width="16.28515625" style="42" customWidth="1"/>
    <col min="12246" max="12246" width="24" style="42" customWidth="1"/>
    <col min="12247" max="12247" width="22.7109375" style="42" customWidth="1"/>
    <col min="12248" max="12248" width="30.42578125" style="42" customWidth="1"/>
    <col min="12249" max="12249" width="11.140625" style="42" customWidth="1"/>
    <col min="12250" max="12250" width="20.140625" style="42" customWidth="1"/>
    <col min="12251" max="12251" width="27.85546875" style="42" customWidth="1"/>
    <col min="12252" max="12252" width="17.5703125" style="42" customWidth="1"/>
    <col min="12253" max="12254" width="8.5703125" style="42" customWidth="1"/>
    <col min="12255" max="12255" width="16.28515625" style="42" customWidth="1"/>
    <col min="12256" max="12256" width="25.28515625" style="42" customWidth="1"/>
    <col min="12257" max="12257" width="24" style="42" customWidth="1"/>
    <col min="12258" max="12258" width="12.42578125" style="42" customWidth="1"/>
    <col min="12259" max="12259" width="15" style="42" customWidth="1"/>
    <col min="12260" max="12260" width="12.42578125" style="42" customWidth="1"/>
    <col min="12261" max="12261" width="6" style="42" customWidth="1"/>
    <col min="12262" max="12262" width="22.7109375" style="42" customWidth="1"/>
    <col min="12263" max="12263" width="31.7109375" style="42" customWidth="1"/>
    <col min="12264" max="12264" width="13.7109375" style="42" customWidth="1"/>
    <col min="12265" max="12265" width="16.28515625" style="42" customWidth="1"/>
    <col min="12266" max="12266" width="22.7109375" style="42" customWidth="1"/>
    <col min="12267" max="12267" width="21.42578125" style="42" customWidth="1"/>
    <col min="12268" max="12268" width="17.5703125" style="42" customWidth="1"/>
    <col min="12269" max="12269" width="16.28515625" style="42" customWidth="1"/>
    <col min="12270" max="12270" width="13.7109375" style="42" customWidth="1"/>
    <col min="12271" max="12271" width="8.5703125" style="42" customWidth="1"/>
    <col min="12272" max="12272" width="15" style="42" customWidth="1"/>
    <col min="12273" max="12273" width="17.5703125" style="42" customWidth="1"/>
    <col min="12274" max="12274" width="26.5703125" style="42" customWidth="1"/>
    <col min="12275" max="12275" width="25.28515625" style="42" customWidth="1"/>
    <col min="12276" max="12277" width="17.5703125" style="42" customWidth="1"/>
    <col min="12278" max="12278" width="12.42578125" style="42" customWidth="1"/>
    <col min="12279" max="12279" width="17.5703125" style="42" customWidth="1"/>
    <col min="12280" max="12280" width="12.42578125" style="42" customWidth="1"/>
    <col min="12281" max="12281" width="15" style="42" customWidth="1"/>
    <col min="12282" max="12282" width="16.28515625" style="42" customWidth="1"/>
    <col min="12283" max="12284" width="17.5703125" style="42" customWidth="1"/>
    <col min="12285" max="12285" width="27.85546875" style="42" customWidth="1"/>
    <col min="12286" max="12286" width="13.7109375" style="42" customWidth="1"/>
    <col min="12287" max="12288" width="17.5703125" style="42" customWidth="1"/>
    <col min="12289" max="12289" width="15" style="42" customWidth="1"/>
    <col min="12290" max="12291" width="12.42578125" style="42" customWidth="1"/>
    <col min="12292" max="12293" width="17.5703125" style="42" customWidth="1"/>
    <col min="12294" max="12294" width="22.7109375" style="42" customWidth="1"/>
    <col min="12295" max="12295" width="17.5703125" style="42" customWidth="1"/>
    <col min="12296" max="12296" width="15" style="42" customWidth="1"/>
    <col min="12297" max="12297" width="17.5703125" style="42" customWidth="1"/>
    <col min="12298" max="12298" width="12.42578125" style="42" customWidth="1"/>
    <col min="12299" max="12299" width="34.28515625" style="42" customWidth="1"/>
    <col min="12300" max="12300" width="26.5703125" style="42" customWidth="1"/>
    <col min="12301" max="12302" width="18.85546875" style="42" customWidth="1"/>
    <col min="12303" max="12303" width="12.42578125" style="42" customWidth="1"/>
    <col min="12304" max="12304" width="20.140625" style="42" customWidth="1"/>
    <col min="12305" max="12305" width="16.28515625" style="42" customWidth="1"/>
    <col min="12306" max="12306" width="17.5703125" style="42" customWidth="1"/>
    <col min="12307" max="12488" width="12.42578125" style="42" customWidth="1"/>
    <col min="12489" max="12489" width="20.140625" style="42" customWidth="1"/>
    <col min="12490" max="12490" width="26.5703125" style="42" customWidth="1"/>
    <col min="12491" max="12491" width="29.140625" style="42" customWidth="1"/>
    <col min="12492" max="12493" width="13.7109375" style="42" customWidth="1"/>
    <col min="12494" max="12494" width="17.5703125" style="42" customWidth="1"/>
    <col min="12495" max="12495" width="12.42578125" style="42" customWidth="1"/>
    <col min="12496" max="12496" width="20.140625" style="42" customWidth="1"/>
    <col min="12497" max="12497" width="15" style="42" customWidth="1"/>
    <col min="12498" max="12498" width="12.42578125" style="42" customWidth="1"/>
    <col min="12499" max="12499" width="17.5703125" style="42" customWidth="1"/>
    <col min="12500" max="12500" width="15" style="42" customWidth="1"/>
    <col min="12501" max="12501" width="16.28515625" style="42" customWidth="1"/>
    <col min="12502" max="12502" width="24" style="42" customWidth="1"/>
    <col min="12503" max="12503" width="22.7109375" style="42" customWidth="1"/>
    <col min="12504" max="12504" width="30.42578125" style="42" customWidth="1"/>
    <col min="12505" max="12505" width="11.140625" style="42" customWidth="1"/>
    <col min="12506" max="12506" width="20.140625" style="42" customWidth="1"/>
    <col min="12507" max="12507" width="27.85546875" style="42" customWidth="1"/>
    <col min="12508" max="12508" width="17.5703125" style="42" customWidth="1"/>
    <col min="12509" max="12510" width="8.5703125" style="42" customWidth="1"/>
    <col min="12511" max="12511" width="16.28515625" style="42" customWidth="1"/>
    <col min="12512" max="12512" width="25.28515625" style="42" customWidth="1"/>
    <col min="12513" max="12513" width="24" style="42" customWidth="1"/>
    <col min="12514" max="12514" width="12.42578125" style="42" customWidth="1"/>
    <col min="12515" max="12515" width="15" style="42" customWidth="1"/>
    <col min="12516" max="12516" width="12.42578125" style="42" customWidth="1"/>
    <col min="12517" max="12517" width="6" style="42" customWidth="1"/>
    <col min="12518" max="12518" width="22.7109375" style="42" customWidth="1"/>
    <col min="12519" max="12519" width="31.7109375" style="42" customWidth="1"/>
    <col min="12520" max="12520" width="13.7109375" style="42" customWidth="1"/>
    <col min="12521" max="12521" width="16.28515625" style="42" customWidth="1"/>
    <col min="12522" max="12522" width="22.7109375" style="42" customWidth="1"/>
    <col min="12523" max="12523" width="21.42578125" style="42" customWidth="1"/>
    <col min="12524" max="12524" width="17.5703125" style="42" customWidth="1"/>
    <col min="12525" max="12525" width="16.28515625" style="42" customWidth="1"/>
    <col min="12526" max="12526" width="13.7109375" style="42" customWidth="1"/>
    <col min="12527" max="12527" width="8.5703125" style="42" customWidth="1"/>
    <col min="12528" max="12528" width="15" style="42" customWidth="1"/>
    <col min="12529" max="12529" width="17.5703125" style="42" customWidth="1"/>
    <col min="12530" max="12530" width="26.5703125" style="42" customWidth="1"/>
    <col min="12531" max="12531" width="25.28515625" style="42" customWidth="1"/>
    <col min="12532" max="12533" width="17.5703125" style="42" customWidth="1"/>
    <col min="12534" max="12534" width="12.42578125" style="42" customWidth="1"/>
    <col min="12535" max="12535" width="17.5703125" style="42" customWidth="1"/>
    <col min="12536" max="12536" width="12.42578125" style="42" customWidth="1"/>
    <col min="12537" max="12537" width="15" style="42" customWidth="1"/>
    <col min="12538" max="12538" width="16.28515625" style="42" customWidth="1"/>
    <col min="12539" max="12540" width="17.5703125" style="42" customWidth="1"/>
    <col min="12541" max="12541" width="27.85546875" style="42" customWidth="1"/>
    <col min="12542" max="12542" width="13.7109375" style="42" customWidth="1"/>
    <col min="12543" max="12544" width="17.5703125" style="42" customWidth="1"/>
    <col min="12545" max="12545" width="15" style="42" customWidth="1"/>
    <col min="12546" max="12547" width="12.42578125" style="42" customWidth="1"/>
    <col min="12548" max="12549" width="17.5703125" style="42" customWidth="1"/>
    <col min="12550" max="12550" width="22.7109375" style="42" customWidth="1"/>
    <col min="12551" max="12551" width="17.5703125" style="42" customWidth="1"/>
    <col min="12552" max="12552" width="15" style="42" customWidth="1"/>
    <col min="12553" max="12553" width="17.5703125" style="42" customWidth="1"/>
    <col min="12554" max="12554" width="12.42578125" style="42" customWidth="1"/>
    <col min="12555" max="12555" width="34.28515625" style="42" customWidth="1"/>
    <col min="12556" max="12556" width="26.5703125" style="42" customWidth="1"/>
    <col min="12557" max="12558" width="18.85546875" style="42" customWidth="1"/>
    <col min="12559" max="12559" width="12.42578125" style="42" customWidth="1"/>
    <col min="12560" max="12560" width="20.140625" style="42" customWidth="1"/>
    <col min="12561" max="12561" width="16.28515625" style="42" customWidth="1"/>
    <col min="12562" max="12562" width="17.5703125" style="42" customWidth="1"/>
    <col min="12563" max="12744" width="12.42578125" style="42" customWidth="1"/>
    <col min="12745" max="12745" width="20.140625" style="42" customWidth="1"/>
    <col min="12746" max="12746" width="26.5703125" style="42" customWidth="1"/>
    <col min="12747" max="12747" width="29.140625" style="42" customWidth="1"/>
    <col min="12748" max="12749" width="13.7109375" style="42" customWidth="1"/>
    <col min="12750" max="12750" width="17.5703125" style="42" customWidth="1"/>
    <col min="12751" max="12751" width="12.42578125" style="42" customWidth="1"/>
    <col min="12752" max="12752" width="20.140625" style="42" customWidth="1"/>
    <col min="12753" max="12753" width="15" style="42" customWidth="1"/>
    <col min="12754" max="12754" width="12.42578125" style="42" customWidth="1"/>
    <col min="12755" max="12755" width="17.5703125" style="42" customWidth="1"/>
    <col min="12756" max="12756" width="15" style="42" customWidth="1"/>
    <col min="12757" max="12757" width="16.28515625" style="42" customWidth="1"/>
    <col min="12758" max="12758" width="24" style="42" customWidth="1"/>
    <col min="12759" max="12759" width="22.7109375" style="42" customWidth="1"/>
    <col min="12760" max="12760" width="30.42578125" style="42" customWidth="1"/>
    <col min="12761" max="12761" width="11.140625" style="42" customWidth="1"/>
    <col min="12762" max="12762" width="20.140625" style="42" customWidth="1"/>
    <col min="12763" max="12763" width="27.85546875" style="42" customWidth="1"/>
    <col min="12764" max="12764" width="17.5703125" style="42" customWidth="1"/>
    <col min="12765" max="12766" width="8.5703125" style="42" customWidth="1"/>
    <col min="12767" max="12767" width="16.28515625" style="42" customWidth="1"/>
    <col min="12768" max="12768" width="25.28515625" style="42" customWidth="1"/>
    <col min="12769" max="12769" width="24" style="42" customWidth="1"/>
    <col min="12770" max="12770" width="12.42578125" style="42" customWidth="1"/>
    <col min="12771" max="12771" width="15" style="42" customWidth="1"/>
    <col min="12772" max="12772" width="12.42578125" style="42" customWidth="1"/>
    <col min="12773" max="12773" width="6" style="42" customWidth="1"/>
    <col min="12774" max="12774" width="22.7109375" style="42" customWidth="1"/>
    <col min="12775" max="12775" width="31.7109375" style="42" customWidth="1"/>
    <col min="12776" max="12776" width="13.7109375" style="42" customWidth="1"/>
    <col min="12777" max="12777" width="16.28515625" style="42" customWidth="1"/>
    <col min="12778" max="12778" width="22.7109375" style="42" customWidth="1"/>
    <col min="12779" max="12779" width="21.42578125" style="42" customWidth="1"/>
    <col min="12780" max="12780" width="17.5703125" style="42" customWidth="1"/>
    <col min="12781" max="12781" width="16.28515625" style="42" customWidth="1"/>
    <col min="12782" max="12782" width="13.7109375" style="42" customWidth="1"/>
    <col min="12783" max="12783" width="8.5703125" style="42" customWidth="1"/>
    <col min="12784" max="12784" width="15" style="42" customWidth="1"/>
    <col min="12785" max="12785" width="17.5703125" style="42" customWidth="1"/>
    <col min="12786" max="12786" width="26.5703125" style="42" customWidth="1"/>
    <col min="12787" max="12787" width="25.28515625" style="42" customWidth="1"/>
    <col min="12788" max="12789" width="17.5703125" style="42" customWidth="1"/>
    <col min="12790" max="12790" width="12.42578125" style="42" customWidth="1"/>
    <col min="12791" max="12791" width="17.5703125" style="42" customWidth="1"/>
    <col min="12792" max="12792" width="12.42578125" style="42" customWidth="1"/>
    <col min="12793" max="12793" width="15" style="42" customWidth="1"/>
    <col min="12794" max="12794" width="16.28515625" style="42" customWidth="1"/>
    <col min="12795" max="12796" width="17.5703125" style="42" customWidth="1"/>
    <col min="12797" max="12797" width="27.85546875" style="42" customWidth="1"/>
    <col min="12798" max="12798" width="13.7109375" style="42" customWidth="1"/>
    <col min="12799" max="12800" width="17.5703125" style="42" customWidth="1"/>
    <col min="12801" max="12801" width="15" style="42" customWidth="1"/>
    <col min="12802" max="12803" width="12.42578125" style="42" customWidth="1"/>
    <col min="12804" max="12805" width="17.5703125" style="42" customWidth="1"/>
    <col min="12806" max="12806" width="22.7109375" style="42" customWidth="1"/>
    <col min="12807" max="12807" width="17.5703125" style="42" customWidth="1"/>
    <col min="12808" max="12808" width="15" style="42" customWidth="1"/>
    <col min="12809" max="12809" width="17.5703125" style="42" customWidth="1"/>
    <col min="12810" max="12810" width="12.42578125" style="42" customWidth="1"/>
    <col min="12811" max="12811" width="34.28515625" style="42" customWidth="1"/>
    <col min="12812" max="12812" width="26.5703125" style="42" customWidth="1"/>
    <col min="12813" max="12814" width="18.85546875" style="42" customWidth="1"/>
    <col min="12815" max="12815" width="12.42578125" style="42" customWidth="1"/>
    <col min="12816" max="12816" width="20.140625" style="42" customWidth="1"/>
    <col min="12817" max="12817" width="16.28515625" style="42" customWidth="1"/>
    <col min="12818" max="12818" width="17.5703125" style="42" customWidth="1"/>
    <col min="12819" max="13000" width="12.42578125" style="42" customWidth="1"/>
    <col min="13001" max="13001" width="20.140625" style="42" customWidth="1"/>
    <col min="13002" max="13002" width="26.5703125" style="42" customWidth="1"/>
    <col min="13003" max="13003" width="29.140625" style="42" customWidth="1"/>
    <col min="13004" max="13005" width="13.7109375" style="42" customWidth="1"/>
    <col min="13006" max="13006" width="17.5703125" style="42" customWidth="1"/>
    <col min="13007" max="13007" width="12.42578125" style="42" customWidth="1"/>
    <col min="13008" max="13008" width="20.140625" style="42" customWidth="1"/>
    <col min="13009" max="13009" width="15" style="42" customWidth="1"/>
    <col min="13010" max="13010" width="12.42578125" style="42" customWidth="1"/>
    <col min="13011" max="13011" width="17.5703125" style="42" customWidth="1"/>
    <col min="13012" max="13012" width="15" style="42" customWidth="1"/>
    <col min="13013" max="13013" width="16.28515625" style="42" customWidth="1"/>
    <col min="13014" max="13014" width="24" style="42" customWidth="1"/>
    <col min="13015" max="13015" width="22.7109375" style="42" customWidth="1"/>
    <col min="13016" max="13016" width="30.42578125" style="42" customWidth="1"/>
    <col min="13017" max="13017" width="11.140625" style="42" customWidth="1"/>
    <col min="13018" max="13018" width="20.140625" style="42" customWidth="1"/>
    <col min="13019" max="13019" width="27.85546875" style="42" customWidth="1"/>
    <col min="13020" max="13020" width="17.5703125" style="42" customWidth="1"/>
    <col min="13021" max="13022" width="8.5703125" style="42" customWidth="1"/>
    <col min="13023" max="13023" width="16.28515625" style="42" customWidth="1"/>
    <col min="13024" max="13024" width="25.28515625" style="42" customWidth="1"/>
    <col min="13025" max="13025" width="24" style="42" customWidth="1"/>
    <col min="13026" max="13026" width="12.42578125" style="42" customWidth="1"/>
    <col min="13027" max="13027" width="15" style="42" customWidth="1"/>
    <col min="13028" max="13028" width="12.42578125" style="42" customWidth="1"/>
    <col min="13029" max="13029" width="6" style="42" customWidth="1"/>
    <col min="13030" max="13030" width="22.7109375" style="42" customWidth="1"/>
    <col min="13031" max="13031" width="31.7109375" style="42" customWidth="1"/>
    <col min="13032" max="13032" width="13.7109375" style="42" customWidth="1"/>
    <col min="13033" max="13033" width="16.28515625" style="42" customWidth="1"/>
    <col min="13034" max="13034" width="22.7109375" style="42" customWidth="1"/>
    <col min="13035" max="13035" width="21.42578125" style="42" customWidth="1"/>
    <col min="13036" max="13036" width="17.5703125" style="42" customWidth="1"/>
    <col min="13037" max="13037" width="16.28515625" style="42" customWidth="1"/>
    <col min="13038" max="13038" width="13.7109375" style="42" customWidth="1"/>
    <col min="13039" max="13039" width="8.5703125" style="42" customWidth="1"/>
    <col min="13040" max="13040" width="15" style="42" customWidth="1"/>
    <col min="13041" max="13041" width="17.5703125" style="42" customWidth="1"/>
    <col min="13042" max="13042" width="26.5703125" style="42" customWidth="1"/>
    <col min="13043" max="13043" width="25.28515625" style="42" customWidth="1"/>
    <col min="13044" max="13045" width="17.5703125" style="42" customWidth="1"/>
    <col min="13046" max="13046" width="12.42578125" style="42" customWidth="1"/>
    <col min="13047" max="13047" width="17.5703125" style="42" customWidth="1"/>
    <col min="13048" max="13048" width="12.42578125" style="42" customWidth="1"/>
    <col min="13049" max="13049" width="15" style="42" customWidth="1"/>
    <col min="13050" max="13050" width="16.28515625" style="42" customWidth="1"/>
    <col min="13051" max="13052" width="17.5703125" style="42" customWidth="1"/>
    <col min="13053" max="13053" width="27.85546875" style="42" customWidth="1"/>
    <col min="13054" max="13054" width="13.7109375" style="42" customWidth="1"/>
    <col min="13055" max="13056" width="17.5703125" style="42" customWidth="1"/>
    <col min="13057" max="13057" width="15" style="42" customWidth="1"/>
    <col min="13058" max="13059" width="12.42578125" style="42" customWidth="1"/>
    <col min="13060" max="13061" width="17.5703125" style="42" customWidth="1"/>
    <col min="13062" max="13062" width="22.7109375" style="42" customWidth="1"/>
    <col min="13063" max="13063" width="17.5703125" style="42" customWidth="1"/>
    <col min="13064" max="13064" width="15" style="42" customWidth="1"/>
    <col min="13065" max="13065" width="17.5703125" style="42" customWidth="1"/>
    <col min="13066" max="13066" width="12.42578125" style="42" customWidth="1"/>
    <col min="13067" max="13067" width="34.28515625" style="42" customWidth="1"/>
    <col min="13068" max="13068" width="26.5703125" style="42" customWidth="1"/>
    <col min="13069" max="13070" width="18.85546875" style="42" customWidth="1"/>
    <col min="13071" max="13071" width="12.42578125" style="42" customWidth="1"/>
    <col min="13072" max="13072" width="20.140625" style="42" customWidth="1"/>
    <col min="13073" max="13073" width="16.28515625" style="42" customWidth="1"/>
    <col min="13074" max="13074" width="17.5703125" style="42" customWidth="1"/>
    <col min="13075" max="13256" width="12.42578125" style="42" customWidth="1"/>
    <col min="13257" max="13257" width="20.140625" style="42" customWidth="1"/>
    <col min="13258" max="13258" width="26.5703125" style="42" customWidth="1"/>
    <col min="13259" max="13259" width="29.140625" style="42" customWidth="1"/>
    <col min="13260" max="13261" width="13.7109375" style="42" customWidth="1"/>
    <col min="13262" max="13262" width="17.5703125" style="42" customWidth="1"/>
    <col min="13263" max="13263" width="12.42578125" style="42" customWidth="1"/>
    <col min="13264" max="13264" width="20.140625" style="42" customWidth="1"/>
    <col min="13265" max="13265" width="15" style="42" customWidth="1"/>
    <col min="13266" max="13266" width="12.42578125" style="42" customWidth="1"/>
    <col min="13267" max="13267" width="17.5703125" style="42" customWidth="1"/>
    <col min="13268" max="13268" width="15" style="42" customWidth="1"/>
    <col min="13269" max="13269" width="16.28515625" style="42" customWidth="1"/>
    <col min="13270" max="13270" width="24" style="42" customWidth="1"/>
    <col min="13271" max="13271" width="22.7109375" style="42" customWidth="1"/>
    <col min="13272" max="13272" width="30.42578125" style="42" customWidth="1"/>
    <col min="13273" max="13273" width="11.140625" style="42" customWidth="1"/>
    <col min="13274" max="13274" width="20.140625" style="42" customWidth="1"/>
    <col min="13275" max="13275" width="27.85546875" style="42" customWidth="1"/>
    <col min="13276" max="13276" width="17.5703125" style="42" customWidth="1"/>
    <col min="13277" max="13278" width="8.5703125" style="42" customWidth="1"/>
    <col min="13279" max="13279" width="16.28515625" style="42" customWidth="1"/>
    <col min="13280" max="13280" width="25.28515625" style="42" customWidth="1"/>
    <col min="13281" max="13281" width="24" style="42" customWidth="1"/>
    <col min="13282" max="13282" width="12.42578125" style="42" customWidth="1"/>
    <col min="13283" max="13283" width="15" style="42" customWidth="1"/>
    <col min="13284" max="13284" width="12.42578125" style="42" customWidth="1"/>
    <col min="13285" max="13285" width="6" style="42" customWidth="1"/>
    <col min="13286" max="13286" width="22.7109375" style="42" customWidth="1"/>
    <col min="13287" max="13287" width="31.7109375" style="42" customWidth="1"/>
    <col min="13288" max="13288" width="13.7109375" style="42" customWidth="1"/>
    <col min="13289" max="13289" width="16.28515625" style="42" customWidth="1"/>
    <col min="13290" max="13290" width="22.7109375" style="42" customWidth="1"/>
    <col min="13291" max="13291" width="21.42578125" style="42" customWidth="1"/>
    <col min="13292" max="13292" width="17.5703125" style="42" customWidth="1"/>
    <col min="13293" max="13293" width="16.28515625" style="42" customWidth="1"/>
    <col min="13294" max="13294" width="13.7109375" style="42" customWidth="1"/>
    <col min="13295" max="13295" width="8.5703125" style="42" customWidth="1"/>
    <col min="13296" max="13296" width="15" style="42" customWidth="1"/>
    <col min="13297" max="13297" width="17.5703125" style="42" customWidth="1"/>
    <col min="13298" max="13298" width="26.5703125" style="42" customWidth="1"/>
    <col min="13299" max="13299" width="25.28515625" style="42" customWidth="1"/>
    <col min="13300" max="13301" width="17.5703125" style="42" customWidth="1"/>
    <col min="13302" max="13302" width="12.42578125" style="42" customWidth="1"/>
    <col min="13303" max="13303" width="17.5703125" style="42" customWidth="1"/>
    <col min="13304" max="13304" width="12.42578125" style="42" customWidth="1"/>
    <col min="13305" max="13305" width="15" style="42" customWidth="1"/>
    <col min="13306" max="13306" width="16.28515625" style="42" customWidth="1"/>
    <col min="13307" max="13308" width="17.5703125" style="42" customWidth="1"/>
    <col min="13309" max="13309" width="27.85546875" style="42" customWidth="1"/>
    <col min="13310" max="13310" width="13.7109375" style="42" customWidth="1"/>
    <col min="13311" max="13312" width="17.5703125" style="42" customWidth="1"/>
    <col min="13313" max="13313" width="15" style="42" customWidth="1"/>
    <col min="13314" max="13315" width="12.42578125" style="42" customWidth="1"/>
    <col min="13316" max="13317" width="17.5703125" style="42" customWidth="1"/>
    <col min="13318" max="13318" width="22.7109375" style="42" customWidth="1"/>
    <col min="13319" max="13319" width="17.5703125" style="42" customWidth="1"/>
    <col min="13320" max="13320" width="15" style="42" customWidth="1"/>
    <col min="13321" max="13321" width="17.5703125" style="42" customWidth="1"/>
    <col min="13322" max="13322" width="12.42578125" style="42" customWidth="1"/>
    <col min="13323" max="13323" width="34.28515625" style="42" customWidth="1"/>
    <col min="13324" max="13324" width="26.5703125" style="42" customWidth="1"/>
    <col min="13325" max="13326" width="18.85546875" style="42" customWidth="1"/>
    <col min="13327" max="13327" width="12.42578125" style="42" customWidth="1"/>
    <col min="13328" max="13328" width="20.140625" style="42" customWidth="1"/>
    <col min="13329" max="13329" width="16.28515625" style="42" customWidth="1"/>
    <col min="13330" max="13330" width="17.5703125" style="42" customWidth="1"/>
    <col min="13331" max="13512" width="12.42578125" style="42" customWidth="1"/>
    <col min="13513" max="13513" width="20.140625" style="42" customWidth="1"/>
    <col min="13514" max="13514" width="26.5703125" style="42" customWidth="1"/>
    <col min="13515" max="13515" width="29.140625" style="42" customWidth="1"/>
    <col min="13516" max="13517" width="13.7109375" style="42" customWidth="1"/>
    <col min="13518" max="13518" width="17.5703125" style="42" customWidth="1"/>
    <col min="13519" max="13519" width="12.42578125" style="42" customWidth="1"/>
    <col min="13520" max="13520" width="20.140625" style="42" customWidth="1"/>
    <col min="13521" max="13521" width="15" style="42" customWidth="1"/>
    <col min="13522" max="13522" width="12.42578125" style="42" customWidth="1"/>
    <col min="13523" max="13523" width="17.5703125" style="42" customWidth="1"/>
    <col min="13524" max="13524" width="15" style="42" customWidth="1"/>
    <col min="13525" max="13525" width="16.28515625" style="42" customWidth="1"/>
    <col min="13526" max="13526" width="24" style="42" customWidth="1"/>
    <col min="13527" max="13527" width="22.7109375" style="42" customWidth="1"/>
    <col min="13528" max="13528" width="30.42578125" style="42" customWidth="1"/>
    <col min="13529" max="13529" width="11.140625" style="42" customWidth="1"/>
    <col min="13530" max="13530" width="20.140625" style="42" customWidth="1"/>
    <col min="13531" max="13531" width="27.85546875" style="42" customWidth="1"/>
    <col min="13532" max="13532" width="17.5703125" style="42" customWidth="1"/>
    <col min="13533" max="13534" width="8.5703125" style="42" customWidth="1"/>
    <col min="13535" max="13535" width="16.28515625" style="42" customWidth="1"/>
    <col min="13536" max="13536" width="25.28515625" style="42" customWidth="1"/>
    <col min="13537" max="13537" width="24" style="42" customWidth="1"/>
    <col min="13538" max="13538" width="12.42578125" style="42" customWidth="1"/>
    <col min="13539" max="13539" width="15" style="42" customWidth="1"/>
    <col min="13540" max="13540" width="12.42578125" style="42" customWidth="1"/>
    <col min="13541" max="13541" width="6" style="42" customWidth="1"/>
    <col min="13542" max="13542" width="22.7109375" style="42" customWidth="1"/>
    <col min="13543" max="13543" width="31.7109375" style="42" customWidth="1"/>
    <col min="13544" max="13544" width="13.7109375" style="42" customWidth="1"/>
    <col min="13545" max="13545" width="16.28515625" style="42" customWidth="1"/>
    <col min="13546" max="13546" width="22.7109375" style="42" customWidth="1"/>
    <col min="13547" max="13547" width="21.42578125" style="42" customWidth="1"/>
    <col min="13548" max="13548" width="17.5703125" style="42" customWidth="1"/>
    <col min="13549" max="13549" width="16.28515625" style="42" customWidth="1"/>
    <col min="13550" max="13550" width="13.7109375" style="42" customWidth="1"/>
    <col min="13551" max="13551" width="8.5703125" style="42" customWidth="1"/>
    <col min="13552" max="13552" width="15" style="42" customWidth="1"/>
    <col min="13553" max="13553" width="17.5703125" style="42" customWidth="1"/>
    <col min="13554" max="13554" width="26.5703125" style="42" customWidth="1"/>
    <col min="13555" max="13555" width="25.28515625" style="42" customWidth="1"/>
    <col min="13556" max="13557" width="17.5703125" style="42" customWidth="1"/>
    <col min="13558" max="13558" width="12.42578125" style="42" customWidth="1"/>
    <col min="13559" max="13559" width="17.5703125" style="42" customWidth="1"/>
    <col min="13560" max="13560" width="12.42578125" style="42" customWidth="1"/>
    <col min="13561" max="13561" width="15" style="42" customWidth="1"/>
    <col min="13562" max="13562" width="16.28515625" style="42" customWidth="1"/>
    <col min="13563" max="13564" width="17.5703125" style="42" customWidth="1"/>
    <col min="13565" max="13565" width="27.85546875" style="42" customWidth="1"/>
    <col min="13566" max="13566" width="13.7109375" style="42" customWidth="1"/>
    <col min="13567" max="13568" width="17.5703125" style="42" customWidth="1"/>
    <col min="13569" max="13569" width="15" style="42" customWidth="1"/>
    <col min="13570" max="13571" width="12.42578125" style="42" customWidth="1"/>
    <col min="13572" max="13573" width="17.5703125" style="42" customWidth="1"/>
    <col min="13574" max="13574" width="22.7109375" style="42" customWidth="1"/>
    <col min="13575" max="13575" width="17.5703125" style="42" customWidth="1"/>
    <col min="13576" max="13576" width="15" style="42" customWidth="1"/>
    <col min="13577" max="13577" width="17.5703125" style="42" customWidth="1"/>
    <col min="13578" max="13578" width="12.42578125" style="42" customWidth="1"/>
    <col min="13579" max="13579" width="34.28515625" style="42" customWidth="1"/>
    <col min="13580" max="13580" width="26.5703125" style="42" customWidth="1"/>
    <col min="13581" max="13582" width="18.85546875" style="42" customWidth="1"/>
    <col min="13583" max="13583" width="12.42578125" style="42" customWidth="1"/>
    <col min="13584" max="13584" width="20.140625" style="42" customWidth="1"/>
    <col min="13585" max="13585" width="16.28515625" style="42" customWidth="1"/>
    <col min="13586" max="13586" width="17.5703125" style="42" customWidth="1"/>
    <col min="13587" max="13768" width="12.42578125" style="42" customWidth="1"/>
    <col min="13769" max="13769" width="20.140625" style="42" customWidth="1"/>
    <col min="13770" max="13770" width="26.5703125" style="42" customWidth="1"/>
    <col min="13771" max="13771" width="29.140625" style="42" customWidth="1"/>
    <col min="13772" max="13773" width="13.7109375" style="42" customWidth="1"/>
    <col min="13774" max="13774" width="17.5703125" style="42" customWidth="1"/>
    <col min="13775" max="13775" width="12.42578125" style="42" customWidth="1"/>
    <col min="13776" max="13776" width="20.140625" style="42" customWidth="1"/>
    <col min="13777" max="13777" width="15" style="42" customWidth="1"/>
    <col min="13778" max="13778" width="12.42578125" style="42" customWidth="1"/>
    <col min="13779" max="13779" width="17.5703125" style="42" customWidth="1"/>
    <col min="13780" max="13780" width="15" style="42" customWidth="1"/>
    <col min="13781" max="13781" width="16.28515625" style="42" customWidth="1"/>
    <col min="13782" max="13782" width="24" style="42" customWidth="1"/>
    <col min="13783" max="13783" width="22.7109375" style="42" customWidth="1"/>
    <col min="13784" max="13784" width="30.42578125" style="42" customWidth="1"/>
    <col min="13785" max="13785" width="11.140625" style="42" customWidth="1"/>
    <col min="13786" max="13786" width="20.140625" style="42" customWidth="1"/>
    <col min="13787" max="13787" width="27.85546875" style="42" customWidth="1"/>
    <col min="13788" max="13788" width="17.5703125" style="42" customWidth="1"/>
    <col min="13789" max="13790" width="8.5703125" style="42" customWidth="1"/>
    <col min="13791" max="13791" width="16.28515625" style="42" customWidth="1"/>
    <col min="13792" max="13792" width="25.28515625" style="42" customWidth="1"/>
    <col min="13793" max="13793" width="24" style="42" customWidth="1"/>
    <col min="13794" max="13794" width="12.42578125" style="42" customWidth="1"/>
    <col min="13795" max="13795" width="15" style="42" customWidth="1"/>
    <col min="13796" max="13796" width="12.42578125" style="42" customWidth="1"/>
    <col min="13797" max="13797" width="6" style="42" customWidth="1"/>
    <col min="13798" max="13798" width="22.7109375" style="42" customWidth="1"/>
    <col min="13799" max="13799" width="31.7109375" style="42" customWidth="1"/>
    <col min="13800" max="13800" width="13.7109375" style="42" customWidth="1"/>
    <col min="13801" max="13801" width="16.28515625" style="42" customWidth="1"/>
    <col min="13802" max="13802" width="22.7109375" style="42" customWidth="1"/>
    <col min="13803" max="13803" width="21.42578125" style="42" customWidth="1"/>
    <col min="13804" max="13804" width="17.5703125" style="42" customWidth="1"/>
    <col min="13805" max="13805" width="16.28515625" style="42" customWidth="1"/>
    <col min="13806" max="13806" width="13.7109375" style="42" customWidth="1"/>
    <col min="13807" max="13807" width="8.5703125" style="42" customWidth="1"/>
    <col min="13808" max="13808" width="15" style="42" customWidth="1"/>
    <col min="13809" max="13809" width="17.5703125" style="42" customWidth="1"/>
    <col min="13810" max="13810" width="26.5703125" style="42" customWidth="1"/>
    <col min="13811" max="13811" width="25.28515625" style="42" customWidth="1"/>
    <col min="13812" max="13813" width="17.5703125" style="42" customWidth="1"/>
    <col min="13814" max="13814" width="12.42578125" style="42" customWidth="1"/>
    <col min="13815" max="13815" width="17.5703125" style="42" customWidth="1"/>
    <col min="13816" max="13816" width="12.42578125" style="42" customWidth="1"/>
    <col min="13817" max="13817" width="15" style="42" customWidth="1"/>
    <col min="13818" max="13818" width="16.28515625" style="42" customWidth="1"/>
    <col min="13819" max="13820" width="17.5703125" style="42" customWidth="1"/>
    <col min="13821" max="13821" width="27.85546875" style="42" customWidth="1"/>
    <col min="13822" max="13822" width="13.7109375" style="42" customWidth="1"/>
    <col min="13823" max="13824" width="17.5703125" style="42" customWidth="1"/>
    <col min="13825" max="13825" width="15" style="42" customWidth="1"/>
    <col min="13826" max="13827" width="12.42578125" style="42" customWidth="1"/>
    <col min="13828" max="13829" width="17.5703125" style="42" customWidth="1"/>
    <col min="13830" max="13830" width="22.7109375" style="42" customWidth="1"/>
    <col min="13831" max="13831" width="17.5703125" style="42" customWidth="1"/>
    <col min="13832" max="13832" width="15" style="42" customWidth="1"/>
    <col min="13833" max="13833" width="17.5703125" style="42" customWidth="1"/>
    <col min="13834" max="13834" width="12.42578125" style="42" customWidth="1"/>
    <col min="13835" max="13835" width="34.28515625" style="42" customWidth="1"/>
    <col min="13836" max="13836" width="26.5703125" style="42" customWidth="1"/>
    <col min="13837" max="13838" width="18.85546875" style="42" customWidth="1"/>
    <col min="13839" max="13839" width="12.42578125" style="42" customWidth="1"/>
    <col min="13840" max="13840" width="20.140625" style="42" customWidth="1"/>
    <col min="13841" max="13841" width="16.28515625" style="42" customWidth="1"/>
    <col min="13842" max="13842" width="17.5703125" style="42" customWidth="1"/>
    <col min="13843" max="14024" width="12.42578125" style="42" customWidth="1"/>
    <col min="14025" max="14025" width="20.140625" style="42" customWidth="1"/>
    <col min="14026" max="14026" width="26.5703125" style="42" customWidth="1"/>
    <col min="14027" max="14027" width="29.140625" style="42" customWidth="1"/>
    <col min="14028" max="14029" width="13.7109375" style="42" customWidth="1"/>
    <col min="14030" max="14030" width="17.5703125" style="42" customWidth="1"/>
    <col min="14031" max="14031" width="12.42578125" style="42" customWidth="1"/>
    <col min="14032" max="14032" width="20.140625" style="42" customWidth="1"/>
    <col min="14033" max="14033" width="15" style="42" customWidth="1"/>
    <col min="14034" max="14034" width="12.42578125" style="42" customWidth="1"/>
    <col min="14035" max="14035" width="17.5703125" style="42" customWidth="1"/>
    <col min="14036" max="14036" width="15" style="42" customWidth="1"/>
    <col min="14037" max="14037" width="16.28515625" style="42" customWidth="1"/>
    <col min="14038" max="14038" width="24" style="42" customWidth="1"/>
    <col min="14039" max="14039" width="22.7109375" style="42" customWidth="1"/>
    <col min="14040" max="14040" width="30.42578125" style="42" customWidth="1"/>
    <col min="14041" max="14041" width="11.140625" style="42" customWidth="1"/>
    <col min="14042" max="14042" width="20.140625" style="42" customWidth="1"/>
    <col min="14043" max="14043" width="27.85546875" style="42" customWidth="1"/>
    <col min="14044" max="14044" width="17.5703125" style="42" customWidth="1"/>
    <col min="14045" max="14046" width="8.5703125" style="42" customWidth="1"/>
    <col min="14047" max="14047" width="16.28515625" style="42" customWidth="1"/>
    <col min="14048" max="14048" width="25.28515625" style="42" customWidth="1"/>
    <col min="14049" max="14049" width="24" style="42" customWidth="1"/>
    <col min="14050" max="14050" width="12.42578125" style="42" customWidth="1"/>
    <col min="14051" max="14051" width="15" style="42" customWidth="1"/>
    <col min="14052" max="14052" width="12.42578125" style="42" customWidth="1"/>
    <col min="14053" max="14053" width="6" style="42" customWidth="1"/>
    <col min="14054" max="14054" width="22.7109375" style="42" customWidth="1"/>
    <col min="14055" max="14055" width="31.7109375" style="42" customWidth="1"/>
    <col min="14056" max="14056" width="13.7109375" style="42" customWidth="1"/>
    <col min="14057" max="14057" width="16.28515625" style="42" customWidth="1"/>
    <col min="14058" max="14058" width="22.7109375" style="42" customWidth="1"/>
    <col min="14059" max="14059" width="21.42578125" style="42" customWidth="1"/>
    <col min="14060" max="14060" width="17.5703125" style="42" customWidth="1"/>
    <col min="14061" max="14061" width="16.28515625" style="42" customWidth="1"/>
    <col min="14062" max="14062" width="13.7109375" style="42" customWidth="1"/>
    <col min="14063" max="14063" width="8.5703125" style="42" customWidth="1"/>
    <col min="14064" max="14064" width="15" style="42" customWidth="1"/>
    <col min="14065" max="14065" width="17.5703125" style="42" customWidth="1"/>
    <col min="14066" max="14066" width="26.5703125" style="42" customWidth="1"/>
    <col min="14067" max="14067" width="25.28515625" style="42" customWidth="1"/>
    <col min="14068" max="14069" width="17.5703125" style="42" customWidth="1"/>
    <col min="14070" max="14070" width="12.42578125" style="42" customWidth="1"/>
    <col min="14071" max="14071" width="17.5703125" style="42" customWidth="1"/>
    <col min="14072" max="14072" width="12.42578125" style="42" customWidth="1"/>
    <col min="14073" max="14073" width="15" style="42" customWidth="1"/>
    <col min="14074" max="14074" width="16.28515625" style="42" customWidth="1"/>
    <col min="14075" max="14076" width="17.5703125" style="42" customWidth="1"/>
    <col min="14077" max="14077" width="27.85546875" style="42" customWidth="1"/>
    <col min="14078" max="14078" width="13.7109375" style="42" customWidth="1"/>
    <col min="14079" max="14080" width="17.5703125" style="42" customWidth="1"/>
    <col min="14081" max="14081" width="15" style="42" customWidth="1"/>
    <col min="14082" max="14083" width="12.42578125" style="42" customWidth="1"/>
    <col min="14084" max="14085" width="17.5703125" style="42" customWidth="1"/>
    <col min="14086" max="14086" width="22.7109375" style="42" customWidth="1"/>
    <col min="14087" max="14087" width="17.5703125" style="42" customWidth="1"/>
    <col min="14088" max="14088" width="15" style="42" customWidth="1"/>
    <col min="14089" max="14089" width="17.5703125" style="42" customWidth="1"/>
    <col min="14090" max="14090" width="12.42578125" style="42" customWidth="1"/>
    <col min="14091" max="14091" width="34.28515625" style="42" customWidth="1"/>
    <col min="14092" max="14092" width="26.5703125" style="42" customWidth="1"/>
    <col min="14093" max="14094" width="18.85546875" style="42" customWidth="1"/>
    <col min="14095" max="14095" width="12.42578125" style="42" customWidth="1"/>
    <col min="14096" max="14096" width="20.140625" style="42" customWidth="1"/>
    <col min="14097" max="14097" width="16.28515625" style="42" customWidth="1"/>
    <col min="14098" max="14098" width="17.5703125" style="42" customWidth="1"/>
    <col min="14099" max="14280" width="12.42578125" style="42" customWidth="1"/>
    <col min="14281" max="14281" width="20.140625" style="42" customWidth="1"/>
    <col min="14282" max="14282" width="26.5703125" style="42" customWidth="1"/>
    <col min="14283" max="14283" width="29.140625" style="42" customWidth="1"/>
    <col min="14284" max="14285" width="13.7109375" style="42" customWidth="1"/>
    <col min="14286" max="14286" width="17.5703125" style="42" customWidth="1"/>
    <col min="14287" max="14287" width="12.42578125" style="42" customWidth="1"/>
    <col min="14288" max="14288" width="20.140625" style="42" customWidth="1"/>
    <col min="14289" max="14289" width="15" style="42" customWidth="1"/>
    <col min="14290" max="14290" width="12.42578125" style="42" customWidth="1"/>
    <col min="14291" max="14291" width="17.5703125" style="42" customWidth="1"/>
    <col min="14292" max="14292" width="15" style="42" customWidth="1"/>
    <col min="14293" max="14293" width="16.28515625" style="42" customWidth="1"/>
    <col min="14294" max="14294" width="24" style="42" customWidth="1"/>
    <col min="14295" max="14295" width="22.7109375" style="42" customWidth="1"/>
    <col min="14296" max="14296" width="30.42578125" style="42" customWidth="1"/>
    <col min="14297" max="14297" width="11.140625" style="42" customWidth="1"/>
    <col min="14298" max="14298" width="20.140625" style="42" customWidth="1"/>
    <col min="14299" max="14299" width="27.85546875" style="42" customWidth="1"/>
    <col min="14300" max="14300" width="17.5703125" style="42" customWidth="1"/>
    <col min="14301" max="14302" width="8.5703125" style="42" customWidth="1"/>
    <col min="14303" max="14303" width="16.28515625" style="42" customWidth="1"/>
    <col min="14304" max="14304" width="25.28515625" style="42" customWidth="1"/>
    <col min="14305" max="14305" width="24" style="42" customWidth="1"/>
    <col min="14306" max="14306" width="12.42578125" style="42" customWidth="1"/>
    <col min="14307" max="14307" width="15" style="42" customWidth="1"/>
    <col min="14308" max="14308" width="12.42578125" style="42" customWidth="1"/>
    <col min="14309" max="14309" width="6" style="42" customWidth="1"/>
    <col min="14310" max="14310" width="22.7109375" style="42" customWidth="1"/>
    <col min="14311" max="14311" width="31.7109375" style="42" customWidth="1"/>
    <col min="14312" max="14312" width="13.7109375" style="42" customWidth="1"/>
    <col min="14313" max="14313" width="16.28515625" style="42" customWidth="1"/>
    <col min="14314" max="14314" width="22.7109375" style="42" customWidth="1"/>
    <col min="14315" max="14315" width="21.42578125" style="42" customWidth="1"/>
    <col min="14316" max="14316" width="17.5703125" style="42" customWidth="1"/>
    <col min="14317" max="14317" width="16.28515625" style="42" customWidth="1"/>
    <col min="14318" max="14318" width="13.7109375" style="42" customWidth="1"/>
    <col min="14319" max="14319" width="8.5703125" style="42" customWidth="1"/>
    <col min="14320" max="14320" width="15" style="42" customWidth="1"/>
    <col min="14321" max="14321" width="17.5703125" style="42" customWidth="1"/>
    <col min="14322" max="14322" width="26.5703125" style="42" customWidth="1"/>
    <col min="14323" max="14323" width="25.28515625" style="42" customWidth="1"/>
    <col min="14324" max="14325" width="17.5703125" style="42" customWidth="1"/>
    <col min="14326" max="14326" width="12.42578125" style="42" customWidth="1"/>
    <col min="14327" max="14327" width="17.5703125" style="42" customWidth="1"/>
    <col min="14328" max="14328" width="12.42578125" style="42" customWidth="1"/>
    <col min="14329" max="14329" width="15" style="42" customWidth="1"/>
    <col min="14330" max="14330" width="16.28515625" style="42" customWidth="1"/>
    <col min="14331" max="14332" width="17.5703125" style="42" customWidth="1"/>
    <col min="14333" max="14333" width="27.85546875" style="42" customWidth="1"/>
    <col min="14334" max="14334" width="13.7109375" style="42" customWidth="1"/>
    <col min="14335" max="14336" width="17.5703125" style="42" customWidth="1"/>
    <col min="14337" max="14337" width="15" style="42" customWidth="1"/>
    <col min="14338" max="14339" width="12.42578125" style="42" customWidth="1"/>
    <col min="14340" max="14341" width="17.5703125" style="42" customWidth="1"/>
    <col min="14342" max="14342" width="22.7109375" style="42" customWidth="1"/>
    <col min="14343" max="14343" width="17.5703125" style="42" customWidth="1"/>
    <col min="14344" max="14344" width="15" style="42" customWidth="1"/>
    <col min="14345" max="14345" width="17.5703125" style="42" customWidth="1"/>
    <col min="14346" max="14346" width="12.42578125" style="42" customWidth="1"/>
    <col min="14347" max="14347" width="34.28515625" style="42" customWidth="1"/>
    <col min="14348" max="14348" width="26.5703125" style="42" customWidth="1"/>
    <col min="14349" max="14350" width="18.85546875" style="42" customWidth="1"/>
    <col min="14351" max="14351" width="12.42578125" style="42" customWidth="1"/>
    <col min="14352" max="14352" width="20.140625" style="42" customWidth="1"/>
    <col min="14353" max="14353" width="16.28515625" style="42" customWidth="1"/>
    <col min="14354" max="14354" width="17.5703125" style="42" customWidth="1"/>
    <col min="14355" max="14536" width="12.42578125" style="42" customWidth="1"/>
    <col min="14537" max="14537" width="20.140625" style="42" customWidth="1"/>
    <col min="14538" max="14538" width="26.5703125" style="42" customWidth="1"/>
    <col min="14539" max="14539" width="29.140625" style="42" customWidth="1"/>
    <col min="14540" max="14541" width="13.7109375" style="42" customWidth="1"/>
    <col min="14542" max="14542" width="17.5703125" style="42" customWidth="1"/>
    <col min="14543" max="14543" width="12.42578125" style="42" customWidth="1"/>
    <col min="14544" max="14544" width="20.140625" style="42" customWidth="1"/>
    <col min="14545" max="14545" width="15" style="42" customWidth="1"/>
    <col min="14546" max="14546" width="12.42578125" style="42" customWidth="1"/>
    <col min="14547" max="14547" width="17.5703125" style="42" customWidth="1"/>
    <col min="14548" max="14548" width="15" style="42" customWidth="1"/>
    <col min="14549" max="14549" width="16.28515625" style="42" customWidth="1"/>
    <col min="14550" max="14550" width="24" style="42" customWidth="1"/>
    <col min="14551" max="14551" width="22.7109375" style="42" customWidth="1"/>
    <col min="14552" max="14552" width="30.42578125" style="42" customWidth="1"/>
    <col min="14553" max="14553" width="11.140625" style="42" customWidth="1"/>
    <col min="14554" max="14554" width="20.140625" style="42" customWidth="1"/>
    <col min="14555" max="14555" width="27.85546875" style="42" customWidth="1"/>
    <col min="14556" max="14556" width="17.5703125" style="42" customWidth="1"/>
    <col min="14557" max="14558" width="8.5703125" style="42" customWidth="1"/>
    <col min="14559" max="14559" width="16.28515625" style="42" customWidth="1"/>
    <col min="14560" max="14560" width="25.28515625" style="42" customWidth="1"/>
    <col min="14561" max="14561" width="24" style="42" customWidth="1"/>
    <col min="14562" max="14562" width="12.42578125" style="42" customWidth="1"/>
    <col min="14563" max="14563" width="15" style="42" customWidth="1"/>
    <col min="14564" max="14564" width="12.42578125" style="42" customWidth="1"/>
    <col min="14565" max="14565" width="6" style="42" customWidth="1"/>
    <col min="14566" max="14566" width="22.7109375" style="42" customWidth="1"/>
    <col min="14567" max="14567" width="31.7109375" style="42" customWidth="1"/>
    <col min="14568" max="14568" width="13.7109375" style="42" customWidth="1"/>
    <col min="14569" max="14569" width="16.28515625" style="42" customWidth="1"/>
    <col min="14570" max="14570" width="22.7109375" style="42" customWidth="1"/>
    <col min="14571" max="14571" width="21.42578125" style="42" customWidth="1"/>
    <col min="14572" max="14572" width="17.5703125" style="42" customWidth="1"/>
    <col min="14573" max="14573" width="16.28515625" style="42" customWidth="1"/>
    <col min="14574" max="14574" width="13.7109375" style="42" customWidth="1"/>
    <col min="14575" max="14575" width="8.5703125" style="42" customWidth="1"/>
    <col min="14576" max="14576" width="15" style="42" customWidth="1"/>
    <col min="14577" max="14577" width="17.5703125" style="42" customWidth="1"/>
    <col min="14578" max="14578" width="26.5703125" style="42" customWidth="1"/>
    <col min="14579" max="14579" width="25.28515625" style="42" customWidth="1"/>
    <col min="14580" max="14581" width="17.5703125" style="42" customWidth="1"/>
    <col min="14582" max="14582" width="12.42578125" style="42" customWidth="1"/>
    <col min="14583" max="14583" width="17.5703125" style="42" customWidth="1"/>
    <col min="14584" max="14584" width="12.42578125" style="42" customWidth="1"/>
    <col min="14585" max="14585" width="15" style="42" customWidth="1"/>
    <col min="14586" max="14586" width="16.28515625" style="42" customWidth="1"/>
    <col min="14587" max="14588" width="17.5703125" style="42" customWidth="1"/>
    <col min="14589" max="14589" width="27.85546875" style="42" customWidth="1"/>
    <col min="14590" max="14590" width="13.7109375" style="42" customWidth="1"/>
    <col min="14591" max="14592" width="17.5703125" style="42" customWidth="1"/>
    <col min="14593" max="14593" width="15" style="42" customWidth="1"/>
    <col min="14594" max="14595" width="12.42578125" style="42" customWidth="1"/>
    <col min="14596" max="14597" width="17.5703125" style="42" customWidth="1"/>
    <col min="14598" max="14598" width="22.7109375" style="42" customWidth="1"/>
    <col min="14599" max="14599" width="17.5703125" style="42" customWidth="1"/>
    <col min="14600" max="14600" width="15" style="42" customWidth="1"/>
    <col min="14601" max="14601" width="17.5703125" style="42" customWidth="1"/>
    <col min="14602" max="14602" width="12.42578125" style="42" customWidth="1"/>
    <col min="14603" max="14603" width="34.28515625" style="42" customWidth="1"/>
    <col min="14604" max="14604" width="26.5703125" style="42" customWidth="1"/>
    <col min="14605" max="14606" width="18.85546875" style="42" customWidth="1"/>
    <col min="14607" max="14607" width="12.42578125" style="42" customWidth="1"/>
    <col min="14608" max="14608" width="20.140625" style="42" customWidth="1"/>
    <col min="14609" max="14609" width="16.28515625" style="42" customWidth="1"/>
    <col min="14610" max="14610" width="17.5703125" style="42" customWidth="1"/>
    <col min="14611" max="14792" width="12.42578125" style="42" customWidth="1"/>
    <col min="14793" max="14793" width="20.140625" style="42" customWidth="1"/>
    <col min="14794" max="14794" width="26.5703125" style="42" customWidth="1"/>
    <col min="14795" max="14795" width="29.140625" style="42" customWidth="1"/>
    <col min="14796" max="14797" width="13.7109375" style="42" customWidth="1"/>
    <col min="14798" max="14798" width="17.5703125" style="42" customWidth="1"/>
    <col min="14799" max="14799" width="12.42578125" style="42" customWidth="1"/>
    <col min="14800" max="14800" width="20.140625" style="42" customWidth="1"/>
    <col min="14801" max="14801" width="15" style="42" customWidth="1"/>
    <col min="14802" max="14802" width="12.42578125" style="42" customWidth="1"/>
    <col min="14803" max="14803" width="17.5703125" style="42" customWidth="1"/>
    <col min="14804" max="14804" width="15" style="42" customWidth="1"/>
    <col min="14805" max="14805" width="16.28515625" style="42" customWidth="1"/>
    <col min="14806" max="14806" width="24" style="42" customWidth="1"/>
    <col min="14807" max="14807" width="22.7109375" style="42" customWidth="1"/>
    <col min="14808" max="14808" width="30.42578125" style="42" customWidth="1"/>
    <col min="14809" max="14809" width="11.140625" style="42" customWidth="1"/>
    <col min="14810" max="14810" width="20.140625" style="42" customWidth="1"/>
    <col min="14811" max="14811" width="27.85546875" style="42" customWidth="1"/>
    <col min="14812" max="14812" width="17.5703125" style="42" customWidth="1"/>
    <col min="14813" max="14814" width="8.5703125" style="42" customWidth="1"/>
    <col min="14815" max="14815" width="16.28515625" style="42" customWidth="1"/>
    <col min="14816" max="14816" width="25.28515625" style="42" customWidth="1"/>
    <col min="14817" max="14817" width="24" style="42" customWidth="1"/>
    <col min="14818" max="14818" width="12.42578125" style="42" customWidth="1"/>
    <col min="14819" max="14819" width="15" style="42" customWidth="1"/>
    <col min="14820" max="14820" width="12.42578125" style="42" customWidth="1"/>
    <col min="14821" max="14821" width="6" style="42" customWidth="1"/>
    <col min="14822" max="14822" width="22.7109375" style="42" customWidth="1"/>
    <col min="14823" max="14823" width="31.7109375" style="42" customWidth="1"/>
    <col min="14824" max="14824" width="13.7109375" style="42" customWidth="1"/>
    <col min="14825" max="14825" width="16.28515625" style="42" customWidth="1"/>
    <col min="14826" max="14826" width="22.7109375" style="42" customWidth="1"/>
    <col min="14827" max="14827" width="21.42578125" style="42" customWidth="1"/>
    <col min="14828" max="14828" width="17.5703125" style="42" customWidth="1"/>
    <col min="14829" max="14829" width="16.28515625" style="42" customWidth="1"/>
    <col min="14830" max="14830" width="13.7109375" style="42" customWidth="1"/>
    <col min="14831" max="14831" width="8.5703125" style="42" customWidth="1"/>
    <col min="14832" max="14832" width="15" style="42" customWidth="1"/>
    <col min="14833" max="14833" width="17.5703125" style="42" customWidth="1"/>
    <col min="14834" max="14834" width="26.5703125" style="42" customWidth="1"/>
    <col min="14835" max="14835" width="25.28515625" style="42" customWidth="1"/>
    <col min="14836" max="14837" width="17.5703125" style="42" customWidth="1"/>
    <col min="14838" max="14838" width="12.42578125" style="42" customWidth="1"/>
    <col min="14839" max="14839" width="17.5703125" style="42" customWidth="1"/>
    <col min="14840" max="14840" width="12.42578125" style="42" customWidth="1"/>
    <col min="14841" max="14841" width="15" style="42" customWidth="1"/>
    <col min="14842" max="14842" width="16.28515625" style="42" customWidth="1"/>
    <col min="14843" max="14844" width="17.5703125" style="42" customWidth="1"/>
    <col min="14845" max="14845" width="27.85546875" style="42" customWidth="1"/>
    <col min="14846" max="14846" width="13.7109375" style="42" customWidth="1"/>
    <col min="14847" max="14848" width="17.5703125" style="42" customWidth="1"/>
    <col min="14849" max="14849" width="15" style="42" customWidth="1"/>
    <col min="14850" max="14851" width="12.42578125" style="42" customWidth="1"/>
    <col min="14852" max="14853" width="17.5703125" style="42" customWidth="1"/>
    <col min="14854" max="14854" width="22.7109375" style="42" customWidth="1"/>
    <col min="14855" max="14855" width="17.5703125" style="42" customWidth="1"/>
    <col min="14856" max="14856" width="15" style="42" customWidth="1"/>
    <col min="14857" max="14857" width="17.5703125" style="42" customWidth="1"/>
    <col min="14858" max="14858" width="12.42578125" style="42" customWidth="1"/>
    <col min="14859" max="14859" width="34.28515625" style="42" customWidth="1"/>
    <col min="14860" max="14860" width="26.5703125" style="42" customWidth="1"/>
    <col min="14861" max="14862" width="18.85546875" style="42" customWidth="1"/>
    <col min="14863" max="14863" width="12.42578125" style="42" customWidth="1"/>
    <col min="14864" max="14864" width="20.140625" style="42" customWidth="1"/>
    <col min="14865" max="14865" width="16.28515625" style="42" customWidth="1"/>
    <col min="14866" max="14866" width="17.5703125" style="42" customWidth="1"/>
    <col min="14867" max="15048" width="12.42578125" style="42" customWidth="1"/>
    <col min="15049" max="15049" width="20.140625" style="42" customWidth="1"/>
    <col min="15050" max="15050" width="26.5703125" style="42" customWidth="1"/>
    <col min="15051" max="15051" width="29.140625" style="42" customWidth="1"/>
    <col min="15052" max="15053" width="13.7109375" style="42" customWidth="1"/>
    <col min="15054" max="15054" width="17.5703125" style="42" customWidth="1"/>
    <col min="15055" max="15055" width="12.42578125" style="42" customWidth="1"/>
    <col min="15056" max="15056" width="20.140625" style="42" customWidth="1"/>
    <col min="15057" max="15057" width="15" style="42" customWidth="1"/>
    <col min="15058" max="15058" width="12.42578125" style="42" customWidth="1"/>
    <col min="15059" max="15059" width="17.5703125" style="42" customWidth="1"/>
    <col min="15060" max="15060" width="15" style="42" customWidth="1"/>
    <col min="15061" max="15061" width="16.28515625" style="42" customWidth="1"/>
    <col min="15062" max="15062" width="24" style="42" customWidth="1"/>
    <col min="15063" max="15063" width="22.7109375" style="42" customWidth="1"/>
    <col min="15064" max="15064" width="30.42578125" style="42" customWidth="1"/>
    <col min="15065" max="15065" width="11.140625" style="42" customWidth="1"/>
    <col min="15066" max="15066" width="20.140625" style="42" customWidth="1"/>
    <col min="15067" max="15067" width="27.85546875" style="42" customWidth="1"/>
    <col min="15068" max="15068" width="17.5703125" style="42" customWidth="1"/>
    <col min="15069" max="15070" width="8.5703125" style="42" customWidth="1"/>
    <col min="15071" max="15071" width="16.28515625" style="42" customWidth="1"/>
    <col min="15072" max="15072" width="25.28515625" style="42" customWidth="1"/>
    <col min="15073" max="15073" width="24" style="42" customWidth="1"/>
    <col min="15074" max="15074" width="12.42578125" style="42" customWidth="1"/>
    <col min="15075" max="15075" width="15" style="42" customWidth="1"/>
    <col min="15076" max="15076" width="12.42578125" style="42" customWidth="1"/>
    <col min="15077" max="15077" width="6" style="42" customWidth="1"/>
    <col min="15078" max="15078" width="22.7109375" style="42" customWidth="1"/>
    <col min="15079" max="15079" width="31.7109375" style="42" customWidth="1"/>
    <col min="15080" max="15080" width="13.7109375" style="42" customWidth="1"/>
    <col min="15081" max="15081" width="16.28515625" style="42" customWidth="1"/>
    <col min="15082" max="15082" width="22.7109375" style="42" customWidth="1"/>
    <col min="15083" max="15083" width="21.42578125" style="42" customWidth="1"/>
    <col min="15084" max="15084" width="17.5703125" style="42" customWidth="1"/>
    <col min="15085" max="15085" width="16.28515625" style="42" customWidth="1"/>
    <col min="15086" max="15086" width="13.7109375" style="42" customWidth="1"/>
    <col min="15087" max="15087" width="8.5703125" style="42" customWidth="1"/>
    <col min="15088" max="15088" width="15" style="42" customWidth="1"/>
    <col min="15089" max="15089" width="17.5703125" style="42" customWidth="1"/>
    <col min="15090" max="15090" width="26.5703125" style="42" customWidth="1"/>
    <col min="15091" max="15091" width="25.28515625" style="42" customWidth="1"/>
    <col min="15092" max="15093" width="17.5703125" style="42" customWidth="1"/>
    <col min="15094" max="15094" width="12.42578125" style="42" customWidth="1"/>
    <col min="15095" max="15095" width="17.5703125" style="42" customWidth="1"/>
    <col min="15096" max="15096" width="12.42578125" style="42" customWidth="1"/>
    <col min="15097" max="15097" width="15" style="42" customWidth="1"/>
    <col min="15098" max="15098" width="16.28515625" style="42" customWidth="1"/>
    <col min="15099" max="15100" width="17.5703125" style="42" customWidth="1"/>
    <col min="15101" max="15101" width="27.85546875" style="42" customWidth="1"/>
    <col min="15102" max="15102" width="13.7109375" style="42" customWidth="1"/>
    <col min="15103" max="15104" width="17.5703125" style="42" customWidth="1"/>
    <col min="15105" max="15105" width="15" style="42" customWidth="1"/>
    <col min="15106" max="15107" width="12.42578125" style="42" customWidth="1"/>
    <col min="15108" max="15109" width="17.5703125" style="42" customWidth="1"/>
    <col min="15110" max="15110" width="22.7109375" style="42" customWidth="1"/>
    <col min="15111" max="15111" width="17.5703125" style="42" customWidth="1"/>
    <col min="15112" max="15112" width="15" style="42" customWidth="1"/>
    <col min="15113" max="15113" width="17.5703125" style="42" customWidth="1"/>
    <col min="15114" max="15114" width="12.42578125" style="42" customWidth="1"/>
    <col min="15115" max="15115" width="34.28515625" style="42" customWidth="1"/>
    <col min="15116" max="15116" width="26.5703125" style="42" customWidth="1"/>
    <col min="15117" max="15118" width="18.85546875" style="42" customWidth="1"/>
    <col min="15119" max="15119" width="12.42578125" style="42" customWidth="1"/>
    <col min="15120" max="15120" width="20.140625" style="42" customWidth="1"/>
    <col min="15121" max="15121" width="16.28515625" style="42" customWidth="1"/>
    <col min="15122" max="15122" width="17.5703125" style="42" customWidth="1"/>
    <col min="15123" max="15304" width="12.42578125" style="42" customWidth="1"/>
    <col min="15305" max="15305" width="20.140625" style="42" customWidth="1"/>
    <col min="15306" max="15306" width="26.5703125" style="42" customWidth="1"/>
    <col min="15307" max="15307" width="29.140625" style="42" customWidth="1"/>
    <col min="15308" max="15309" width="13.7109375" style="42" customWidth="1"/>
    <col min="15310" max="15310" width="17.5703125" style="42" customWidth="1"/>
    <col min="15311" max="15311" width="12.42578125" style="42" customWidth="1"/>
    <col min="15312" max="15312" width="20.140625" style="42" customWidth="1"/>
    <col min="15313" max="15313" width="15" style="42" customWidth="1"/>
    <col min="15314" max="15314" width="12.42578125" style="42" customWidth="1"/>
    <col min="15315" max="15315" width="17.5703125" style="42" customWidth="1"/>
    <col min="15316" max="15316" width="15" style="42" customWidth="1"/>
    <col min="15317" max="15317" width="16.28515625" style="42" customWidth="1"/>
    <col min="15318" max="15318" width="24" style="42" customWidth="1"/>
    <col min="15319" max="15319" width="22.7109375" style="42" customWidth="1"/>
    <col min="15320" max="15320" width="30.42578125" style="42" customWidth="1"/>
    <col min="15321" max="15321" width="11.140625" style="42" customWidth="1"/>
    <col min="15322" max="15322" width="20.140625" style="42" customWidth="1"/>
    <col min="15323" max="15323" width="27.85546875" style="42" customWidth="1"/>
    <col min="15324" max="15324" width="17.5703125" style="42" customWidth="1"/>
    <col min="15325" max="15326" width="8.5703125" style="42" customWidth="1"/>
    <col min="15327" max="15327" width="16.28515625" style="42" customWidth="1"/>
    <col min="15328" max="15328" width="25.28515625" style="42" customWidth="1"/>
    <col min="15329" max="15329" width="24" style="42" customWidth="1"/>
    <col min="15330" max="15330" width="12.42578125" style="42" customWidth="1"/>
    <col min="15331" max="15331" width="15" style="42" customWidth="1"/>
    <col min="15332" max="15332" width="12.42578125" style="42" customWidth="1"/>
    <col min="15333" max="15333" width="6" style="42" customWidth="1"/>
    <col min="15334" max="15334" width="22.7109375" style="42" customWidth="1"/>
    <col min="15335" max="15335" width="31.7109375" style="42" customWidth="1"/>
    <col min="15336" max="15336" width="13.7109375" style="42" customWidth="1"/>
    <col min="15337" max="15337" width="16.28515625" style="42" customWidth="1"/>
    <col min="15338" max="15338" width="22.7109375" style="42" customWidth="1"/>
    <col min="15339" max="15339" width="21.42578125" style="42" customWidth="1"/>
    <col min="15340" max="15340" width="17.5703125" style="42" customWidth="1"/>
    <col min="15341" max="15341" width="16.28515625" style="42" customWidth="1"/>
    <col min="15342" max="15342" width="13.7109375" style="42" customWidth="1"/>
    <col min="15343" max="15343" width="8.5703125" style="42" customWidth="1"/>
    <col min="15344" max="15344" width="15" style="42" customWidth="1"/>
    <col min="15345" max="15345" width="17.5703125" style="42" customWidth="1"/>
    <col min="15346" max="15346" width="26.5703125" style="42" customWidth="1"/>
    <col min="15347" max="15347" width="25.28515625" style="42" customWidth="1"/>
    <col min="15348" max="15349" width="17.5703125" style="42" customWidth="1"/>
    <col min="15350" max="15350" width="12.42578125" style="42" customWidth="1"/>
    <col min="15351" max="15351" width="17.5703125" style="42" customWidth="1"/>
    <col min="15352" max="15352" width="12.42578125" style="42" customWidth="1"/>
    <col min="15353" max="15353" width="15" style="42" customWidth="1"/>
    <col min="15354" max="15354" width="16.28515625" style="42" customWidth="1"/>
    <col min="15355" max="15356" width="17.5703125" style="42" customWidth="1"/>
    <col min="15357" max="15357" width="27.85546875" style="42" customWidth="1"/>
    <col min="15358" max="15358" width="13.7109375" style="42" customWidth="1"/>
    <col min="15359" max="15360" width="17.5703125" style="42" customWidth="1"/>
    <col min="15361" max="15361" width="15" style="42" customWidth="1"/>
    <col min="15362" max="15363" width="12.42578125" style="42" customWidth="1"/>
    <col min="15364" max="15365" width="17.5703125" style="42" customWidth="1"/>
    <col min="15366" max="15366" width="22.7109375" style="42" customWidth="1"/>
    <col min="15367" max="15367" width="17.5703125" style="42" customWidth="1"/>
    <col min="15368" max="15368" width="15" style="42" customWidth="1"/>
    <col min="15369" max="15369" width="17.5703125" style="42" customWidth="1"/>
    <col min="15370" max="15370" width="12.42578125" style="42" customWidth="1"/>
    <col min="15371" max="15371" width="34.28515625" style="42" customWidth="1"/>
    <col min="15372" max="15372" width="26.5703125" style="42" customWidth="1"/>
    <col min="15373" max="15374" width="18.85546875" style="42" customWidth="1"/>
    <col min="15375" max="15375" width="12.42578125" style="42" customWidth="1"/>
    <col min="15376" max="15376" width="20.140625" style="42" customWidth="1"/>
    <col min="15377" max="15377" width="16.28515625" style="42" customWidth="1"/>
    <col min="15378" max="15378" width="17.5703125" style="42" customWidth="1"/>
    <col min="15379" max="15560" width="12.42578125" style="42" customWidth="1"/>
    <col min="15561" max="15561" width="20.140625" style="42" customWidth="1"/>
    <col min="15562" max="15562" width="26.5703125" style="42" customWidth="1"/>
    <col min="15563" max="15563" width="29.140625" style="42" customWidth="1"/>
    <col min="15564" max="15565" width="13.7109375" style="42" customWidth="1"/>
    <col min="15566" max="15566" width="17.5703125" style="42" customWidth="1"/>
    <col min="15567" max="15567" width="12.42578125" style="42" customWidth="1"/>
    <col min="15568" max="15568" width="20.140625" style="42" customWidth="1"/>
    <col min="15569" max="15569" width="15" style="42" customWidth="1"/>
    <col min="15570" max="15570" width="12.42578125" style="42" customWidth="1"/>
    <col min="15571" max="15571" width="17.5703125" style="42" customWidth="1"/>
    <col min="15572" max="15572" width="15" style="42" customWidth="1"/>
    <col min="15573" max="15573" width="16.28515625" style="42" customWidth="1"/>
    <col min="15574" max="15574" width="24" style="42" customWidth="1"/>
    <col min="15575" max="15575" width="22.7109375" style="42" customWidth="1"/>
    <col min="15576" max="15576" width="30.42578125" style="42" customWidth="1"/>
    <col min="15577" max="15577" width="11.140625" style="42" customWidth="1"/>
    <col min="15578" max="15578" width="20.140625" style="42" customWidth="1"/>
    <col min="15579" max="15579" width="27.85546875" style="42" customWidth="1"/>
    <col min="15580" max="15580" width="17.5703125" style="42" customWidth="1"/>
    <col min="15581" max="15582" width="8.5703125" style="42" customWidth="1"/>
    <col min="15583" max="15583" width="16.28515625" style="42" customWidth="1"/>
    <col min="15584" max="15584" width="25.28515625" style="42" customWidth="1"/>
    <col min="15585" max="15585" width="24" style="42" customWidth="1"/>
    <col min="15586" max="15586" width="12.42578125" style="42" customWidth="1"/>
    <col min="15587" max="15587" width="15" style="42" customWidth="1"/>
    <col min="15588" max="15588" width="12.42578125" style="42" customWidth="1"/>
    <col min="15589" max="15589" width="6" style="42" customWidth="1"/>
    <col min="15590" max="15590" width="22.7109375" style="42" customWidth="1"/>
    <col min="15591" max="15591" width="31.7109375" style="42" customWidth="1"/>
    <col min="15592" max="15592" width="13.7109375" style="42" customWidth="1"/>
    <col min="15593" max="15593" width="16.28515625" style="42" customWidth="1"/>
    <col min="15594" max="15594" width="22.7109375" style="42" customWidth="1"/>
    <col min="15595" max="15595" width="21.42578125" style="42" customWidth="1"/>
    <col min="15596" max="15596" width="17.5703125" style="42" customWidth="1"/>
    <col min="15597" max="15597" width="16.28515625" style="42" customWidth="1"/>
    <col min="15598" max="15598" width="13.7109375" style="42" customWidth="1"/>
    <col min="15599" max="15599" width="8.5703125" style="42" customWidth="1"/>
    <col min="15600" max="15600" width="15" style="42" customWidth="1"/>
    <col min="15601" max="15601" width="17.5703125" style="42" customWidth="1"/>
    <col min="15602" max="15602" width="26.5703125" style="42" customWidth="1"/>
    <col min="15603" max="15603" width="25.28515625" style="42" customWidth="1"/>
    <col min="15604" max="15605" width="17.5703125" style="42" customWidth="1"/>
    <col min="15606" max="15606" width="12.42578125" style="42" customWidth="1"/>
    <col min="15607" max="15607" width="17.5703125" style="42" customWidth="1"/>
    <col min="15608" max="15608" width="12.42578125" style="42" customWidth="1"/>
    <col min="15609" max="15609" width="15" style="42" customWidth="1"/>
    <col min="15610" max="15610" width="16.28515625" style="42" customWidth="1"/>
    <col min="15611" max="15612" width="17.5703125" style="42" customWidth="1"/>
    <col min="15613" max="15613" width="27.85546875" style="42" customWidth="1"/>
    <col min="15614" max="15614" width="13.7109375" style="42" customWidth="1"/>
    <col min="15615" max="15616" width="17.5703125" style="42" customWidth="1"/>
    <col min="15617" max="15617" width="15" style="42" customWidth="1"/>
    <col min="15618" max="15619" width="12.42578125" style="42" customWidth="1"/>
    <col min="15620" max="15621" width="17.5703125" style="42" customWidth="1"/>
    <col min="15622" max="15622" width="22.7109375" style="42" customWidth="1"/>
    <col min="15623" max="15623" width="17.5703125" style="42" customWidth="1"/>
    <col min="15624" max="15624" width="15" style="42" customWidth="1"/>
    <col min="15625" max="15625" width="17.5703125" style="42" customWidth="1"/>
    <col min="15626" max="15626" width="12.42578125" style="42" customWidth="1"/>
    <col min="15627" max="15627" width="34.28515625" style="42" customWidth="1"/>
    <col min="15628" max="15628" width="26.5703125" style="42" customWidth="1"/>
    <col min="15629" max="15630" width="18.85546875" style="42" customWidth="1"/>
    <col min="15631" max="15631" width="12.42578125" style="42" customWidth="1"/>
    <col min="15632" max="15632" width="20.140625" style="42" customWidth="1"/>
    <col min="15633" max="15633" width="16.28515625" style="42" customWidth="1"/>
    <col min="15634" max="15634" width="17.5703125" style="42" customWidth="1"/>
    <col min="15635" max="15816" width="12.42578125" style="42" customWidth="1"/>
    <col min="15817" max="15817" width="20.140625" style="42" customWidth="1"/>
    <col min="15818" max="15818" width="26.5703125" style="42" customWidth="1"/>
    <col min="15819" max="15819" width="29.140625" style="42" customWidth="1"/>
    <col min="15820" max="15821" width="13.7109375" style="42" customWidth="1"/>
    <col min="15822" max="15822" width="17.5703125" style="42" customWidth="1"/>
    <col min="15823" max="15823" width="12.42578125" style="42" customWidth="1"/>
    <col min="15824" max="15824" width="20.140625" style="42" customWidth="1"/>
    <col min="15825" max="15825" width="15" style="42" customWidth="1"/>
    <col min="15826" max="15826" width="12.42578125" style="42" customWidth="1"/>
    <col min="15827" max="15827" width="17.5703125" style="42" customWidth="1"/>
    <col min="15828" max="15828" width="15" style="42" customWidth="1"/>
    <col min="15829" max="15829" width="16.28515625" style="42" customWidth="1"/>
    <col min="15830" max="15830" width="24" style="42" customWidth="1"/>
    <col min="15831" max="15831" width="22.7109375" style="42" customWidth="1"/>
    <col min="15832" max="15832" width="30.42578125" style="42" customWidth="1"/>
    <col min="15833" max="15833" width="11.140625" style="42" customWidth="1"/>
    <col min="15834" max="15834" width="20.140625" style="42" customWidth="1"/>
    <col min="15835" max="15835" width="27.85546875" style="42" customWidth="1"/>
    <col min="15836" max="15836" width="17.5703125" style="42" customWidth="1"/>
    <col min="15837" max="15838" width="8.5703125" style="42" customWidth="1"/>
    <col min="15839" max="15839" width="16.28515625" style="42" customWidth="1"/>
    <col min="15840" max="15840" width="25.28515625" style="42" customWidth="1"/>
    <col min="15841" max="15841" width="24" style="42" customWidth="1"/>
    <col min="15842" max="15842" width="12.42578125" style="42" customWidth="1"/>
    <col min="15843" max="15843" width="15" style="42" customWidth="1"/>
    <col min="15844" max="15844" width="12.42578125" style="42" customWidth="1"/>
    <col min="15845" max="15845" width="6" style="42" customWidth="1"/>
    <col min="15846" max="15846" width="22.7109375" style="42" customWidth="1"/>
    <col min="15847" max="15847" width="31.7109375" style="42" customWidth="1"/>
    <col min="15848" max="15848" width="13.7109375" style="42" customWidth="1"/>
    <col min="15849" max="15849" width="16.28515625" style="42" customWidth="1"/>
    <col min="15850" max="15850" width="22.7109375" style="42" customWidth="1"/>
    <col min="15851" max="15851" width="21.42578125" style="42" customWidth="1"/>
    <col min="15852" max="15852" width="17.5703125" style="42" customWidth="1"/>
    <col min="15853" max="15853" width="16.28515625" style="42" customWidth="1"/>
    <col min="15854" max="15854" width="13.7109375" style="42" customWidth="1"/>
    <col min="15855" max="15855" width="8.5703125" style="42" customWidth="1"/>
    <col min="15856" max="15856" width="15" style="42" customWidth="1"/>
    <col min="15857" max="15857" width="17.5703125" style="42" customWidth="1"/>
    <col min="15858" max="15858" width="26.5703125" style="42" customWidth="1"/>
    <col min="15859" max="15859" width="25.28515625" style="42" customWidth="1"/>
    <col min="15860" max="15861" width="17.5703125" style="42" customWidth="1"/>
    <col min="15862" max="15862" width="12.42578125" style="42" customWidth="1"/>
    <col min="15863" max="15863" width="17.5703125" style="42" customWidth="1"/>
    <col min="15864" max="15864" width="12.42578125" style="42" customWidth="1"/>
    <col min="15865" max="15865" width="15" style="42" customWidth="1"/>
    <col min="15866" max="15866" width="16.28515625" style="42" customWidth="1"/>
    <col min="15867" max="15868" width="17.5703125" style="42" customWidth="1"/>
    <col min="15869" max="15869" width="27.85546875" style="42" customWidth="1"/>
    <col min="15870" max="15870" width="13.7109375" style="42" customWidth="1"/>
    <col min="15871" max="15872" width="17.5703125" style="42" customWidth="1"/>
    <col min="15873" max="15873" width="15" style="42" customWidth="1"/>
    <col min="15874" max="15875" width="12.42578125" style="42" customWidth="1"/>
    <col min="15876" max="15877" width="17.5703125" style="42" customWidth="1"/>
    <col min="15878" max="15878" width="22.7109375" style="42" customWidth="1"/>
    <col min="15879" max="15879" width="17.5703125" style="42" customWidth="1"/>
    <col min="15880" max="15880" width="15" style="42" customWidth="1"/>
    <col min="15881" max="15881" width="17.5703125" style="42" customWidth="1"/>
    <col min="15882" max="15882" width="12.42578125" style="42" customWidth="1"/>
    <col min="15883" max="15883" width="34.28515625" style="42" customWidth="1"/>
    <col min="15884" max="15884" width="26.5703125" style="42" customWidth="1"/>
    <col min="15885" max="15886" width="18.85546875" style="42" customWidth="1"/>
    <col min="15887" max="15887" width="12.42578125" style="42" customWidth="1"/>
    <col min="15888" max="15888" width="20.140625" style="42" customWidth="1"/>
    <col min="15889" max="15889" width="16.28515625" style="42" customWidth="1"/>
    <col min="15890" max="15890" width="17.5703125" style="42" customWidth="1"/>
    <col min="15891" max="16072" width="12.42578125" style="42" customWidth="1"/>
    <col min="16073" max="16073" width="20.140625" style="42" customWidth="1"/>
    <col min="16074" max="16074" width="26.5703125" style="42" customWidth="1"/>
    <col min="16075" max="16075" width="29.140625" style="42" customWidth="1"/>
    <col min="16076" max="16077" width="13.7109375" style="42" customWidth="1"/>
    <col min="16078" max="16078" width="17.5703125" style="42" customWidth="1"/>
    <col min="16079" max="16079" width="12.42578125" style="42" customWidth="1"/>
    <col min="16080" max="16080" width="20.140625" style="42" customWidth="1"/>
    <col min="16081" max="16081" width="15" style="42" customWidth="1"/>
    <col min="16082" max="16082" width="12.42578125" style="42" customWidth="1"/>
    <col min="16083" max="16083" width="17.5703125" style="42" customWidth="1"/>
    <col min="16084" max="16084" width="15" style="42" customWidth="1"/>
    <col min="16085" max="16085" width="16.28515625" style="42" customWidth="1"/>
    <col min="16086" max="16086" width="24" style="42" customWidth="1"/>
    <col min="16087" max="16087" width="22.7109375" style="42" customWidth="1"/>
    <col min="16088" max="16088" width="30.42578125" style="42" customWidth="1"/>
    <col min="16089" max="16089" width="11.140625" style="42" customWidth="1"/>
    <col min="16090" max="16090" width="20.140625" style="42" customWidth="1"/>
    <col min="16091" max="16091" width="27.85546875" style="42" customWidth="1"/>
    <col min="16092" max="16092" width="17.5703125" style="42" customWidth="1"/>
    <col min="16093" max="16094" width="8.5703125" style="42" customWidth="1"/>
    <col min="16095" max="16095" width="16.28515625" style="42" customWidth="1"/>
    <col min="16096" max="16096" width="25.28515625" style="42" customWidth="1"/>
    <col min="16097" max="16097" width="24" style="42" customWidth="1"/>
    <col min="16098" max="16098" width="12.42578125" style="42" customWidth="1"/>
    <col min="16099" max="16099" width="15" style="42" customWidth="1"/>
    <col min="16100" max="16100" width="12.42578125" style="42" customWidth="1"/>
    <col min="16101" max="16101" width="6" style="42" customWidth="1"/>
    <col min="16102" max="16102" width="22.7109375" style="42" customWidth="1"/>
    <col min="16103" max="16103" width="31.7109375" style="42" customWidth="1"/>
    <col min="16104" max="16104" width="13.7109375" style="42" customWidth="1"/>
    <col min="16105" max="16105" width="16.28515625" style="42" customWidth="1"/>
    <col min="16106" max="16106" width="22.7109375" style="42" customWidth="1"/>
    <col min="16107" max="16107" width="21.42578125" style="42" customWidth="1"/>
    <col min="16108" max="16108" width="17.5703125" style="42" customWidth="1"/>
    <col min="16109" max="16109" width="16.28515625" style="42" customWidth="1"/>
    <col min="16110" max="16110" width="13.7109375" style="42" customWidth="1"/>
    <col min="16111" max="16111" width="8.5703125" style="42" customWidth="1"/>
    <col min="16112" max="16112" width="15" style="42" customWidth="1"/>
    <col min="16113" max="16113" width="17.5703125" style="42" customWidth="1"/>
    <col min="16114" max="16114" width="26.5703125" style="42" customWidth="1"/>
    <col min="16115" max="16115" width="25.28515625" style="42" customWidth="1"/>
    <col min="16116" max="16117" width="17.5703125" style="42" customWidth="1"/>
    <col min="16118" max="16118" width="12.42578125" style="42" customWidth="1"/>
    <col min="16119" max="16119" width="17.5703125" style="42" customWidth="1"/>
    <col min="16120" max="16120" width="12.42578125" style="42" customWidth="1"/>
    <col min="16121" max="16121" width="15" style="42" customWidth="1"/>
    <col min="16122" max="16122" width="16.28515625" style="42" customWidth="1"/>
    <col min="16123" max="16124" width="17.5703125" style="42" customWidth="1"/>
    <col min="16125" max="16125" width="27.85546875" style="42" customWidth="1"/>
    <col min="16126" max="16126" width="13.7109375" style="42" customWidth="1"/>
    <col min="16127" max="16128" width="17.5703125" style="42" customWidth="1"/>
    <col min="16129" max="16129" width="15" style="42" customWidth="1"/>
    <col min="16130" max="16131" width="12.42578125" style="42" customWidth="1"/>
    <col min="16132" max="16133" width="17.5703125" style="42" customWidth="1"/>
    <col min="16134" max="16134" width="22.7109375" style="42" customWidth="1"/>
    <col min="16135" max="16135" width="17.5703125" style="42" customWidth="1"/>
    <col min="16136" max="16136" width="15" style="42" customWidth="1"/>
    <col min="16137" max="16137" width="17.5703125" style="42" customWidth="1"/>
    <col min="16138" max="16138" width="12.42578125" style="42" customWidth="1"/>
    <col min="16139" max="16139" width="34.28515625" style="42" customWidth="1"/>
    <col min="16140" max="16140" width="26.5703125" style="42" customWidth="1"/>
    <col min="16141" max="16142" width="18.85546875" style="42" customWidth="1"/>
    <col min="16143" max="16143" width="12.42578125" style="42" customWidth="1"/>
    <col min="16144" max="16144" width="20.140625" style="42" customWidth="1"/>
    <col min="16145" max="16145" width="16.28515625" style="42" customWidth="1"/>
    <col min="16146" max="16146" width="17.5703125" style="42" customWidth="1"/>
    <col min="16147" max="16384" width="12.42578125" style="42" customWidth="1"/>
  </cols>
  <sheetData>
    <row r="1" spans="1:200" s="54" customFormat="1" ht="14.25" x14ac:dyDescent="0.2">
      <c r="A1" s="48"/>
      <c r="B1" s="104" t="s">
        <v>139</v>
      </c>
      <c r="C1" s="45"/>
      <c r="D1" s="45"/>
      <c r="H1" s="46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7"/>
      <c r="AA1" s="45"/>
      <c r="AB1" s="47"/>
      <c r="AC1" s="45"/>
      <c r="AD1" s="127" t="s">
        <v>0</v>
      </c>
      <c r="AE1" s="49"/>
      <c r="AF1" s="45"/>
      <c r="AG1" s="45"/>
      <c r="AH1" s="127" t="s">
        <v>1</v>
      </c>
      <c r="AI1" s="45"/>
      <c r="AJ1" s="45"/>
      <c r="AK1" s="45"/>
      <c r="AL1" s="45"/>
      <c r="AM1" s="45"/>
      <c r="AN1" s="104" t="s">
        <v>2</v>
      </c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7"/>
      <c r="DB1" s="45"/>
      <c r="DC1" s="45"/>
      <c r="DD1" s="45"/>
      <c r="DE1" s="45"/>
      <c r="DF1" s="45"/>
      <c r="DG1" s="45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</row>
    <row r="2" spans="1:200" s="54" customFormat="1" ht="14.25" x14ac:dyDescent="0.2">
      <c r="A2" s="85"/>
      <c r="B2" s="105" t="s">
        <v>82</v>
      </c>
      <c r="C2" s="55"/>
      <c r="D2" s="56"/>
      <c r="H2" s="57"/>
      <c r="L2" s="45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5"/>
      <c r="AG2" s="45"/>
      <c r="AH2" s="45"/>
      <c r="AI2" s="63"/>
      <c r="AJ2" s="45"/>
      <c r="AK2" s="45"/>
      <c r="AL2" s="45"/>
      <c r="AM2" s="45"/>
      <c r="AN2" s="49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47"/>
      <c r="DB2" s="68"/>
      <c r="DC2" s="68"/>
      <c r="DD2" s="48"/>
      <c r="DE2" s="45"/>
      <c r="DF2" s="45"/>
      <c r="DG2" s="45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</row>
    <row r="3" spans="1:200" s="54" customFormat="1" ht="18.75" x14ac:dyDescent="0.3">
      <c r="B3" s="190" t="s">
        <v>151</v>
      </c>
      <c r="C3" s="58"/>
      <c r="D3" s="69"/>
      <c r="E3" s="106" t="s">
        <v>84</v>
      </c>
      <c r="F3" s="107">
        <v>44301</v>
      </c>
      <c r="G3" s="106">
        <f>VLOOKUP(F3,[1]Plan1!$BO$80:$BQ$433,3)</f>
        <v>5692.31</v>
      </c>
      <c r="H3" s="46"/>
      <c r="J3" s="101" t="s">
        <v>138</v>
      </c>
      <c r="K3" s="107">
        <v>44362</v>
      </c>
      <c r="L3" s="46"/>
      <c r="M3" s="70"/>
      <c r="N3" s="70"/>
      <c r="O3" s="71"/>
      <c r="P3" s="71"/>
      <c r="Q3" s="46"/>
      <c r="R3" s="72"/>
      <c r="S3" s="71"/>
      <c r="T3" s="71"/>
      <c r="U3" s="45"/>
      <c r="V3" s="45"/>
      <c r="W3" s="67"/>
      <c r="X3" s="64"/>
      <c r="Y3" s="56"/>
      <c r="Z3" s="47"/>
      <c r="AA3" s="45"/>
      <c r="AB3" s="47"/>
      <c r="AC3" s="45"/>
      <c r="AD3" s="74"/>
      <c r="AE3" s="51"/>
      <c r="AF3" s="45"/>
      <c r="AG3" s="45"/>
      <c r="AH3" s="45"/>
      <c r="AI3" s="63"/>
      <c r="AJ3" s="45"/>
      <c r="AK3" s="45"/>
      <c r="AL3" s="45"/>
      <c r="AM3" s="45"/>
      <c r="AN3" s="49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68"/>
      <c r="CA3" s="68"/>
      <c r="CB3" s="68"/>
      <c r="CC3" s="75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7"/>
      <c r="CS3" s="45"/>
      <c r="CT3" s="45"/>
      <c r="CU3" s="45"/>
      <c r="CV3" s="45"/>
      <c r="CW3" s="45"/>
      <c r="CX3" s="45"/>
      <c r="CY3" s="45"/>
      <c r="CZ3" s="45"/>
      <c r="DA3" s="47"/>
      <c r="DB3" s="45"/>
      <c r="DC3" s="45"/>
      <c r="DD3" s="48"/>
      <c r="DE3" s="45"/>
      <c r="DF3" s="45"/>
      <c r="DG3" s="45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</row>
    <row r="4" spans="1:200" s="54" customFormat="1" ht="18.75" x14ac:dyDescent="0.3">
      <c r="B4" s="190" t="s">
        <v>152</v>
      </c>
      <c r="C4" s="58"/>
      <c r="D4" s="69"/>
      <c r="E4" s="106" t="s">
        <v>84</v>
      </c>
      <c r="F4" s="107">
        <v>44333</v>
      </c>
      <c r="G4" s="106">
        <f>VLOOKUP(F4,[1]Plan1!$BO$80:$BQ$433,3)</f>
        <v>5739.56</v>
      </c>
      <c r="H4" s="46"/>
      <c r="J4" s="109" t="s">
        <v>3</v>
      </c>
      <c r="K4" s="107">
        <v>44377</v>
      </c>
      <c r="L4" s="46"/>
      <c r="M4" s="70"/>
      <c r="N4" s="70"/>
      <c r="O4" s="71"/>
      <c r="P4" s="71"/>
      <c r="Q4" s="46"/>
      <c r="R4" s="72"/>
      <c r="S4" s="71"/>
      <c r="T4" s="73"/>
      <c r="U4" s="45"/>
      <c r="V4" s="45"/>
      <c r="W4" s="67"/>
      <c r="X4" s="64"/>
      <c r="Y4" s="56"/>
      <c r="Z4" s="47"/>
      <c r="AA4" s="45"/>
      <c r="AB4" s="47"/>
      <c r="AC4" s="45"/>
      <c r="AD4" s="74"/>
      <c r="AE4" s="51"/>
      <c r="AF4" s="45"/>
      <c r="AG4" s="45"/>
      <c r="AH4" s="45"/>
      <c r="AI4" s="63"/>
      <c r="AJ4" s="45"/>
      <c r="AK4" s="45"/>
      <c r="AL4" s="45"/>
      <c r="AM4" s="45"/>
      <c r="AN4" s="49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68"/>
      <c r="CA4" s="68"/>
      <c r="CB4" s="68"/>
      <c r="CC4" s="75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7"/>
      <c r="CS4" s="45"/>
      <c r="CT4" s="45"/>
      <c r="CU4" s="45"/>
      <c r="CV4" s="45"/>
      <c r="CW4" s="45"/>
      <c r="CX4" s="45"/>
      <c r="CY4" s="45"/>
      <c r="CZ4" s="45"/>
      <c r="DA4" s="47"/>
      <c r="DB4" s="45"/>
      <c r="DC4" s="45"/>
      <c r="DD4" s="48"/>
      <c r="DE4" s="45"/>
      <c r="DF4" s="45"/>
      <c r="DG4" s="45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</row>
    <row r="5" spans="1:200" s="54" customFormat="1" ht="15" x14ac:dyDescent="0.2">
      <c r="B5" s="105"/>
      <c r="C5" s="58"/>
      <c r="D5" s="69"/>
      <c r="E5" s="106" t="s">
        <v>84</v>
      </c>
      <c r="F5" s="108">
        <v>44362</v>
      </c>
      <c r="G5" s="106">
        <f>VLOOKUP(F5,[1]Plan1!$BO$80:$BQ$433,3)</f>
        <v>5769.98</v>
      </c>
      <c r="H5" s="46"/>
      <c r="J5" s="110" t="s">
        <v>4</v>
      </c>
      <c r="K5" s="111">
        <f>NETWORKDAYS(K3,K4,AD$121:AD$505)-1</f>
        <v>11</v>
      </c>
      <c r="L5" s="46"/>
      <c r="M5" s="70"/>
      <c r="N5" s="70"/>
      <c r="O5" s="71"/>
      <c r="P5" s="71"/>
      <c r="Q5" s="46"/>
      <c r="R5" s="72"/>
      <c r="S5" s="71"/>
      <c r="T5" s="73"/>
      <c r="U5" s="45"/>
      <c r="V5" s="45"/>
      <c r="W5" s="67"/>
      <c r="X5" s="64"/>
      <c r="Y5" s="56"/>
      <c r="Z5" s="47"/>
      <c r="AA5" s="45"/>
      <c r="AB5" s="47"/>
      <c r="AC5" s="45"/>
      <c r="AD5" s="74"/>
      <c r="AE5" s="51"/>
      <c r="AF5" s="45"/>
      <c r="AG5" s="45"/>
      <c r="AH5" s="45"/>
      <c r="AI5" s="63"/>
      <c r="AJ5" s="45"/>
      <c r="AK5" s="45"/>
      <c r="AL5" s="45"/>
      <c r="AM5" s="45"/>
      <c r="AN5" s="49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68"/>
      <c r="CA5" s="68"/>
      <c r="CB5" s="68"/>
      <c r="CC5" s="75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7"/>
      <c r="CS5" s="45"/>
      <c r="CT5" s="45"/>
      <c r="CU5" s="45"/>
      <c r="CV5" s="45"/>
      <c r="CW5" s="45"/>
      <c r="CX5" s="45"/>
      <c r="CY5" s="45"/>
      <c r="CZ5" s="45"/>
      <c r="DA5" s="47"/>
      <c r="DB5" s="45"/>
      <c r="DC5" s="45"/>
      <c r="DD5" s="48"/>
      <c r="DE5" s="45"/>
      <c r="DF5" s="45"/>
      <c r="DG5" s="45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</row>
    <row r="6" spans="1:200" s="54" customFormat="1" x14ac:dyDescent="0.2">
      <c r="A6" s="139">
        <v>1</v>
      </c>
      <c r="B6" s="140">
        <f>A6+1</f>
        <v>2</v>
      </c>
      <c r="C6" s="140">
        <f t="shared" ref="C6:AA6" si="0">B6+1</f>
        <v>3</v>
      </c>
      <c r="D6" s="140">
        <f t="shared" si="0"/>
        <v>4</v>
      </c>
      <c r="E6" s="140">
        <f t="shared" si="0"/>
        <v>5</v>
      </c>
      <c r="F6" s="140">
        <f t="shared" si="0"/>
        <v>6</v>
      </c>
      <c r="G6" s="140">
        <f t="shared" si="0"/>
        <v>7</v>
      </c>
      <c r="H6" s="140">
        <f t="shared" si="0"/>
        <v>8</v>
      </c>
      <c r="I6" s="140">
        <f t="shared" si="0"/>
        <v>9</v>
      </c>
      <c r="J6" s="140">
        <f t="shared" si="0"/>
        <v>10</v>
      </c>
      <c r="K6" s="140">
        <f t="shared" si="0"/>
        <v>11</v>
      </c>
      <c r="L6" s="140">
        <f t="shared" si="0"/>
        <v>12</v>
      </c>
      <c r="M6" s="140">
        <f t="shared" si="0"/>
        <v>13</v>
      </c>
      <c r="N6" s="140">
        <f t="shared" si="0"/>
        <v>14</v>
      </c>
      <c r="O6" s="140">
        <f t="shared" si="0"/>
        <v>15</v>
      </c>
      <c r="P6" s="140">
        <f t="shared" si="0"/>
        <v>16</v>
      </c>
      <c r="Q6" s="140">
        <f t="shared" si="0"/>
        <v>17</v>
      </c>
      <c r="R6" s="140">
        <f t="shared" si="0"/>
        <v>18</v>
      </c>
      <c r="S6" s="140">
        <f t="shared" si="0"/>
        <v>19</v>
      </c>
      <c r="T6" s="140">
        <f t="shared" si="0"/>
        <v>20</v>
      </c>
      <c r="U6" s="140">
        <f t="shared" si="0"/>
        <v>21</v>
      </c>
      <c r="V6" s="140">
        <f t="shared" si="0"/>
        <v>22</v>
      </c>
      <c r="W6" s="140">
        <f t="shared" si="0"/>
        <v>23</v>
      </c>
      <c r="X6" s="140">
        <f t="shared" si="0"/>
        <v>24</v>
      </c>
      <c r="Y6" s="140">
        <f t="shared" si="0"/>
        <v>25</v>
      </c>
      <c r="Z6" s="140">
        <f t="shared" si="0"/>
        <v>26</v>
      </c>
      <c r="AA6" s="140">
        <f t="shared" si="0"/>
        <v>27</v>
      </c>
      <c r="AB6" s="47"/>
      <c r="AC6" s="45"/>
      <c r="AD6" s="74"/>
      <c r="AE6" s="51"/>
      <c r="AF6" s="45"/>
      <c r="AG6" s="45"/>
      <c r="AH6" s="45"/>
      <c r="AI6" s="63"/>
      <c r="AJ6" s="45"/>
      <c r="AK6" s="45"/>
      <c r="AL6" s="45"/>
      <c r="AM6" s="45"/>
      <c r="AN6" s="49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68"/>
      <c r="CA6" s="68"/>
      <c r="CB6" s="68"/>
      <c r="CC6" s="75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7"/>
      <c r="CS6" s="45"/>
      <c r="CT6" s="45"/>
      <c r="CU6" s="45"/>
      <c r="CV6" s="45"/>
      <c r="CW6" s="45"/>
      <c r="CX6" s="45"/>
      <c r="CY6" s="45"/>
      <c r="CZ6" s="45"/>
      <c r="DA6" s="47"/>
      <c r="DB6" s="45"/>
      <c r="DC6" s="45"/>
      <c r="DD6" s="48"/>
      <c r="DE6" s="45"/>
      <c r="DF6" s="45"/>
      <c r="DG6" s="45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</row>
    <row r="7" spans="1:200" s="54" customFormat="1" ht="15" x14ac:dyDescent="0.2">
      <c r="A7" s="100"/>
      <c r="B7" s="102" t="s">
        <v>110</v>
      </c>
      <c r="C7" s="102" t="s">
        <v>111</v>
      </c>
      <c r="D7" s="102" t="s">
        <v>112</v>
      </c>
      <c r="E7" s="102" t="s">
        <v>113</v>
      </c>
      <c r="F7" s="102" t="s">
        <v>114</v>
      </c>
      <c r="G7" s="102" t="s">
        <v>115</v>
      </c>
      <c r="H7" s="102" t="s">
        <v>116</v>
      </c>
      <c r="I7" s="102" t="s">
        <v>117</v>
      </c>
      <c r="J7" s="102" t="s">
        <v>118</v>
      </c>
      <c r="K7" s="102" t="s">
        <v>119</v>
      </c>
      <c r="L7" s="102" t="s">
        <v>120</v>
      </c>
      <c r="M7" s="102" t="s">
        <v>121</v>
      </c>
      <c r="N7" s="102" t="s">
        <v>122</v>
      </c>
      <c r="O7" s="102" t="s">
        <v>123</v>
      </c>
      <c r="P7" s="102" t="s">
        <v>124</v>
      </c>
      <c r="Q7" s="102" t="s">
        <v>125</v>
      </c>
      <c r="R7" s="102" t="s">
        <v>126</v>
      </c>
      <c r="S7" s="102" t="s">
        <v>127</v>
      </c>
      <c r="T7" s="102" t="s">
        <v>128</v>
      </c>
      <c r="U7" s="102" t="s">
        <v>129</v>
      </c>
      <c r="V7" s="102" t="s">
        <v>130</v>
      </c>
      <c r="W7" s="102" t="s">
        <v>131</v>
      </c>
      <c r="X7" s="102" t="s">
        <v>132</v>
      </c>
      <c r="Y7" s="102" t="s">
        <v>133</v>
      </c>
      <c r="Z7" s="103" t="s">
        <v>134</v>
      </c>
      <c r="AA7" s="102" t="s">
        <v>135</v>
      </c>
      <c r="AB7" s="50"/>
      <c r="AC7" s="48"/>
      <c r="AD7" s="48"/>
      <c r="AE7" s="51"/>
      <c r="AF7" s="48"/>
      <c r="AG7" s="48"/>
      <c r="AH7" s="48"/>
      <c r="AI7" s="48"/>
      <c r="AJ7" s="48"/>
      <c r="AK7" s="48"/>
      <c r="AL7" s="48"/>
      <c r="AM7" s="48"/>
      <c r="AN7" s="51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0"/>
      <c r="DB7" s="48"/>
      <c r="DC7" s="48"/>
      <c r="DD7" s="48"/>
      <c r="DE7" s="48"/>
      <c r="DF7" s="48"/>
      <c r="DG7" s="48"/>
      <c r="DH7" s="52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</row>
    <row r="8" spans="1:200" s="54" customFormat="1" x14ac:dyDescent="0.2">
      <c r="A8" s="112" t="s">
        <v>5</v>
      </c>
      <c r="B8" s="113" t="s">
        <v>6</v>
      </c>
      <c r="C8" s="113" t="s">
        <v>7</v>
      </c>
      <c r="D8" s="114" t="s">
        <v>8</v>
      </c>
      <c r="E8" s="114" t="s">
        <v>8</v>
      </c>
      <c r="F8" s="115" t="s">
        <v>8</v>
      </c>
      <c r="G8" s="115" t="s">
        <v>8</v>
      </c>
      <c r="H8" s="116" t="s">
        <v>9</v>
      </c>
      <c r="I8" s="116" t="s">
        <v>9</v>
      </c>
      <c r="J8" s="115" t="s">
        <v>8</v>
      </c>
      <c r="K8" s="115" t="s">
        <v>8</v>
      </c>
      <c r="L8" s="115" t="s">
        <v>8</v>
      </c>
      <c r="M8" s="115" t="s">
        <v>8</v>
      </c>
      <c r="N8" s="115" t="s">
        <v>8</v>
      </c>
      <c r="O8" s="115" t="s">
        <v>8</v>
      </c>
      <c r="P8" s="113" t="s">
        <v>7</v>
      </c>
      <c r="Q8" s="117" t="s">
        <v>10</v>
      </c>
      <c r="R8" s="118" t="s">
        <v>7</v>
      </c>
      <c r="S8" s="113" t="s">
        <v>7</v>
      </c>
      <c r="T8" s="119" t="s">
        <v>11</v>
      </c>
      <c r="U8" s="120" t="s">
        <v>11</v>
      </c>
      <c r="V8" s="120" t="s">
        <v>11</v>
      </c>
      <c r="W8" s="120" t="s">
        <v>11</v>
      </c>
      <c r="X8" s="121" t="s">
        <v>7</v>
      </c>
      <c r="Y8" s="114" t="s">
        <v>12</v>
      </c>
      <c r="Z8" s="122" t="s">
        <v>13</v>
      </c>
      <c r="AA8" s="115" t="s">
        <v>13</v>
      </c>
      <c r="AB8" s="50"/>
      <c r="AC8" s="48"/>
      <c r="AD8" s="65"/>
      <c r="AE8" s="51"/>
      <c r="AF8" s="48"/>
      <c r="AG8" s="48"/>
      <c r="AH8" s="48"/>
      <c r="AI8" s="78"/>
      <c r="AJ8" s="48"/>
      <c r="AK8" s="48"/>
      <c r="AL8" s="48"/>
      <c r="AM8" s="48"/>
      <c r="AN8" s="51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50"/>
      <c r="DB8" s="48"/>
      <c r="DC8" s="48"/>
      <c r="DD8" s="48"/>
      <c r="DE8" s="48"/>
      <c r="DF8" s="48"/>
      <c r="DG8" s="48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</row>
    <row r="9" spans="1:200" s="54" customFormat="1" x14ac:dyDescent="0.2">
      <c r="A9" s="112"/>
      <c r="B9" s="113" t="s">
        <v>140</v>
      </c>
      <c r="C9" s="113" t="s">
        <v>14</v>
      </c>
      <c r="D9" s="114" t="s">
        <v>15</v>
      </c>
      <c r="E9" s="114" t="s">
        <v>15</v>
      </c>
      <c r="F9" s="123" t="s">
        <v>16</v>
      </c>
      <c r="G9" s="124" t="s">
        <v>17</v>
      </c>
      <c r="H9" s="116" t="s">
        <v>18</v>
      </c>
      <c r="I9" s="116" t="s">
        <v>18</v>
      </c>
      <c r="J9" s="115" t="s">
        <v>19</v>
      </c>
      <c r="K9" s="115" t="s">
        <v>19</v>
      </c>
      <c r="L9" s="115" t="s">
        <v>20</v>
      </c>
      <c r="M9" s="125" t="s">
        <v>20</v>
      </c>
      <c r="N9" s="125" t="s">
        <v>20</v>
      </c>
      <c r="O9" s="113" t="s">
        <v>20</v>
      </c>
      <c r="P9" s="113" t="s">
        <v>14</v>
      </c>
      <c r="Q9" s="117" t="s">
        <v>21</v>
      </c>
      <c r="R9" s="118" t="s">
        <v>12</v>
      </c>
      <c r="S9" s="113" t="s">
        <v>12</v>
      </c>
      <c r="T9" s="116" t="s">
        <v>22</v>
      </c>
      <c r="U9" s="115" t="s">
        <v>23</v>
      </c>
      <c r="V9" s="115" t="s">
        <v>24</v>
      </c>
      <c r="W9" s="115" t="s">
        <v>20</v>
      </c>
      <c r="X9" s="121" t="s">
        <v>11</v>
      </c>
      <c r="Y9" s="114" t="s">
        <v>25</v>
      </c>
      <c r="Z9" s="122" t="s">
        <v>26</v>
      </c>
      <c r="AA9" s="115" t="s">
        <v>26</v>
      </c>
      <c r="AB9" s="50"/>
      <c r="AC9" s="48"/>
      <c r="AD9" s="65"/>
      <c r="AE9" s="51"/>
      <c r="AF9" s="48"/>
      <c r="AG9" s="48"/>
      <c r="AH9" s="48"/>
      <c r="AI9" s="78"/>
      <c r="AJ9" s="48"/>
      <c r="AK9" s="48"/>
      <c r="AL9" s="48"/>
      <c r="AM9" s="48"/>
      <c r="AN9" s="51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50"/>
      <c r="DB9" s="48"/>
      <c r="DC9" s="48"/>
      <c r="DD9" s="48"/>
      <c r="DE9" s="48"/>
      <c r="DF9" s="48"/>
      <c r="DG9" s="48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</row>
    <row r="10" spans="1:200" s="54" customFormat="1" x14ac:dyDescent="0.2">
      <c r="A10" s="112"/>
      <c r="B10" s="113" t="s">
        <v>81</v>
      </c>
      <c r="C10" s="113"/>
      <c r="D10" s="114" t="s">
        <v>27</v>
      </c>
      <c r="E10" s="114" t="s">
        <v>27</v>
      </c>
      <c r="F10" s="112" t="s">
        <v>28</v>
      </c>
      <c r="G10" s="124" t="s">
        <v>29</v>
      </c>
      <c r="H10" s="116" t="s">
        <v>30</v>
      </c>
      <c r="I10" s="116" t="s">
        <v>30</v>
      </c>
      <c r="J10" s="115" t="s">
        <v>31</v>
      </c>
      <c r="K10" s="115" t="s">
        <v>32</v>
      </c>
      <c r="L10" s="115" t="s">
        <v>33</v>
      </c>
      <c r="M10" s="125" t="s">
        <v>34</v>
      </c>
      <c r="N10" s="115" t="s">
        <v>33</v>
      </c>
      <c r="O10" s="113" t="s">
        <v>33</v>
      </c>
      <c r="P10" s="113" t="s">
        <v>35</v>
      </c>
      <c r="Q10" s="117"/>
      <c r="R10" s="118"/>
      <c r="S10" s="113" t="s">
        <v>35</v>
      </c>
      <c r="T10" s="116" t="s">
        <v>36</v>
      </c>
      <c r="U10" s="115" t="s">
        <v>37</v>
      </c>
      <c r="V10" s="115" t="s">
        <v>23</v>
      </c>
      <c r="W10" s="115" t="s">
        <v>38</v>
      </c>
      <c r="X10" s="121"/>
      <c r="Y10" s="114"/>
      <c r="Z10" s="122" t="s">
        <v>39</v>
      </c>
      <c r="AA10" s="115" t="s">
        <v>5</v>
      </c>
      <c r="AB10" s="50"/>
      <c r="AC10" s="48"/>
      <c r="AD10" s="65"/>
      <c r="AE10" s="138"/>
      <c r="AF10" s="138"/>
      <c r="AG10" s="138"/>
      <c r="AH10" s="138"/>
      <c r="AI10" s="138"/>
      <c r="AJ10" s="138"/>
      <c r="AK10" s="138"/>
      <c r="AL10" s="138"/>
      <c r="AM10" s="48"/>
      <c r="AN10" s="51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50"/>
      <c r="DB10" s="48"/>
      <c r="DC10" s="48"/>
      <c r="DD10" s="48"/>
      <c r="DE10" s="48"/>
      <c r="DF10" s="48"/>
      <c r="DG10" s="48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</row>
    <row r="11" spans="1:200" s="54" customFormat="1" x14ac:dyDescent="0.2">
      <c r="A11" s="126"/>
      <c r="B11" s="113" t="s">
        <v>140</v>
      </c>
      <c r="C11" s="113" t="s">
        <v>40</v>
      </c>
      <c r="D11" s="114" t="s">
        <v>41</v>
      </c>
      <c r="E11" s="114" t="s">
        <v>42</v>
      </c>
      <c r="F11" s="112"/>
      <c r="G11" s="124"/>
      <c r="H11" s="116" t="s">
        <v>43</v>
      </c>
      <c r="I11" s="116"/>
      <c r="J11" s="115" t="s">
        <v>44</v>
      </c>
      <c r="K11" s="115" t="s">
        <v>45</v>
      </c>
      <c r="L11" s="115" t="s">
        <v>16</v>
      </c>
      <c r="M11" s="115" t="s">
        <v>16</v>
      </c>
      <c r="N11" s="115" t="s">
        <v>46</v>
      </c>
      <c r="O11" s="113" t="s">
        <v>47</v>
      </c>
      <c r="P11" s="113" t="s">
        <v>48</v>
      </c>
      <c r="Q11" s="117"/>
      <c r="R11" s="118" t="s">
        <v>49</v>
      </c>
      <c r="S11" s="113" t="s">
        <v>50</v>
      </c>
      <c r="T11" s="116"/>
      <c r="U11" s="115" t="s">
        <v>51</v>
      </c>
      <c r="V11" s="115"/>
      <c r="W11" s="115" t="s">
        <v>52</v>
      </c>
      <c r="X11" s="121"/>
      <c r="Y11" s="114"/>
      <c r="Z11" s="122" t="s">
        <v>53</v>
      </c>
      <c r="AA11" s="115"/>
      <c r="AB11" s="50"/>
      <c r="AC11" s="142" t="s">
        <v>54</v>
      </c>
      <c r="AD11" s="143" t="s">
        <v>9</v>
      </c>
      <c r="AE11" s="142" t="s">
        <v>55</v>
      </c>
      <c r="AF11" s="142" t="s">
        <v>56</v>
      </c>
      <c r="AG11" s="142" t="s">
        <v>57</v>
      </c>
      <c r="AH11" s="142" t="s">
        <v>58</v>
      </c>
      <c r="AI11" s="144" t="s">
        <v>58</v>
      </c>
      <c r="AJ11" s="142" t="s">
        <v>59</v>
      </c>
      <c r="AK11" s="142" t="s">
        <v>54</v>
      </c>
      <c r="AL11" s="142" t="s">
        <v>18</v>
      </c>
      <c r="AM11" s="48"/>
      <c r="AN11" s="80"/>
      <c r="AO11" s="81"/>
      <c r="AP11" s="81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50"/>
      <c r="DB11" s="79"/>
      <c r="DC11" s="79"/>
      <c r="DD11" s="79"/>
      <c r="DE11" s="79"/>
      <c r="DF11" s="79"/>
      <c r="DG11" s="79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</row>
    <row r="12" spans="1:200" s="54" customFormat="1" x14ac:dyDescent="0.2">
      <c r="A12" s="148">
        <f>K3</f>
        <v>44362</v>
      </c>
      <c r="B12" s="113" t="s">
        <v>60</v>
      </c>
      <c r="C12" s="113" t="s">
        <v>60</v>
      </c>
      <c r="D12" s="114"/>
      <c r="E12" s="114"/>
      <c r="F12" s="112"/>
      <c r="G12" s="124"/>
      <c r="H12" s="116"/>
      <c r="I12" s="116"/>
      <c r="J12" s="116"/>
      <c r="K12" s="116"/>
      <c r="L12" s="115"/>
      <c r="M12" s="125"/>
      <c r="N12" s="125"/>
      <c r="O12" s="113"/>
      <c r="P12" s="113" t="s">
        <v>60</v>
      </c>
      <c r="Q12" s="117"/>
      <c r="R12" s="118" t="s">
        <v>61</v>
      </c>
      <c r="S12" s="113" t="s">
        <v>60</v>
      </c>
      <c r="T12" s="116"/>
      <c r="U12" s="117"/>
      <c r="V12" s="117"/>
      <c r="W12" s="118"/>
      <c r="X12" s="121" t="s">
        <v>60</v>
      </c>
      <c r="Y12" s="114" t="s">
        <v>60</v>
      </c>
      <c r="Z12" s="122"/>
      <c r="AA12" s="115"/>
      <c r="AB12" s="50"/>
      <c r="AC12" s="145"/>
      <c r="AD12" s="146"/>
      <c r="AE12" s="142" t="s">
        <v>60</v>
      </c>
      <c r="AF12" s="142" t="s">
        <v>62</v>
      </c>
      <c r="AG12" s="147">
        <f>T13</f>
        <v>0.12</v>
      </c>
      <c r="AH12" s="142" t="s">
        <v>60</v>
      </c>
      <c r="AI12" s="144" t="s">
        <v>61</v>
      </c>
      <c r="AJ12" s="142" t="s">
        <v>60</v>
      </c>
      <c r="AK12" s="145"/>
      <c r="AL12" s="142" t="s">
        <v>63</v>
      </c>
      <c r="AM12" s="48"/>
      <c r="AN12" s="83" t="s">
        <v>64</v>
      </c>
      <c r="AO12" s="84"/>
      <c r="AP12" s="81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50"/>
      <c r="DB12" s="82"/>
      <c r="DC12" s="82"/>
      <c r="DD12" s="79"/>
      <c r="DE12" s="79"/>
      <c r="DF12" s="79"/>
      <c r="DG12" s="79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</row>
    <row r="13" spans="1:200" ht="15" x14ac:dyDescent="0.2">
      <c r="A13" s="86">
        <f>K3</f>
        <v>44362</v>
      </c>
      <c r="B13" s="87">
        <f t="shared" ref="B13:B76" si="1">(P13+X13)</f>
        <v>1000</v>
      </c>
      <c r="C13" s="87">
        <v>1000</v>
      </c>
      <c r="D13" s="89">
        <f>IF(G4=G5,G3,G4)</f>
        <v>5739.56</v>
      </c>
      <c r="E13" s="89">
        <f>G5</f>
        <v>5769.98</v>
      </c>
      <c r="F13" s="98">
        <f>A13</f>
        <v>44362</v>
      </c>
      <c r="G13" s="91">
        <f t="shared" ref="G13:G76" si="2">(E13/D13)-1</f>
        <v>5.3000578441551038E-3</v>
      </c>
      <c r="H13" s="90">
        <f>AK121</f>
        <v>44392</v>
      </c>
      <c r="I13" s="90">
        <f t="shared" ref="I13:I76" si="3">IF(A13&gt;I12,H13,I12)</f>
        <v>44392</v>
      </c>
      <c r="J13" s="92">
        <f>AL121</f>
        <v>22</v>
      </c>
      <c r="K13" s="92">
        <f t="shared" ref="K13:K43" si="4">IF(A13&lt;K$4,0,(J13-(NETWORKDAYS(A13,I13,AD$121:AD$505)-1))-K$5)</f>
        <v>0</v>
      </c>
      <c r="L13" s="87">
        <f t="shared" ref="L13:L76" si="5">TRUNC((E13/D13)^TRUNC((K13/J13),9),8)</f>
        <v>1</v>
      </c>
      <c r="M13" s="93">
        <v>1</v>
      </c>
      <c r="N13" s="93">
        <v>1</v>
      </c>
      <c r="O13" s="87">
        <f t="shared" ref="O13:O41" si="6">TRUNC(((E13/D13)^(K13/J13)),8)</f>
        <v>1</v>
      </c>
      <c r="P13" s="87">
        <f t="shared" ref="P13:P76" si="7">TRUNC(C13*O13,8)</f>
        <v>1000</v>
      </c>
      <c r="Q13" s="94">
        <v>0</v>
      </c>
      <c r="R13" s="95">
        <f t="shared" ref="R13:R76" si="8">IF(Q13&gt;0,VLOOKUP($A13,$AD$13:$AI$117,6),0)</f>
        <v>0</v>
      </c>
      <c r="S13" s="87">
        <f t="shared" ref="S13:S76" si="9">IF(R13&gt;0,TRUNC(R13*P13,8),0)</f>
        <v>0</v>
      </c>
      <c r="T13" s="95">
        <v>0.12</v>
      </c>
      <c r="U13" s="94">
        <v>0</v>
      </c>
      <c r="V13" s="94">
        <v>252</v>
      </c>
      <c r="W13" s="93">
        <f t="shared" ref="W13:W76" si="10">ROUND((1+T13)^TRUNC((U13/V13),9),9)</f>
        <v>1</v>
      </c>
      <c r="X13" s="87">
        <f t="shared" ref="X13:X76" si="11">TRUNC((P13*(W13-1)),8)</f>
        <v>0</v>
      </c>
      <c r="Y13" s="87">
        <f t="shared" ref="Y13:Y76" si="12">IF(Q13&gt;0,S13+X13,0)</f>
        <v>0</v>
      </c>
      <c r="Z13" s="96" t="s">
        <v>141</v>
      </c>
      <c r="AA13" s="90">
        <f>AL14</f>
        <v>44560</v>
      </c>
      <c r="AB13" s="2"/>
      <c r="AC13" s="128"/>
      <c r="AD13" s="129"/>
      <c r="AE13" s="130"/>
      <c r="AF13" s="131"/>
      <c r="AG13" s="132"/>
      <c r="AH13" s="132"/>
      <c r="AI13" s="133"/>
      <c r="AJ13" s="132"/>
      <c r="AK13" s="128"/>
      <c r="AL13" s="134"/>
      <c r="AM13" s="1"/>
      <c r="AN13" s="178" t="s">
        <v>65</v>
      </c>
      <c r="AO13" s="178" t="s">
        <v>83</v>
      </c>
      <c r="AP13" s="1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9"/>
      <c r="CB13" s="20"/>
      <c r="CC13" s="18"/>
      <c r="CD13" s="18"/>
      <c r="CE13" s="18"/>
      <c r="CF13" s="18"/>
      <c r="CG13" s="18"/>
      <c r="CH13" s="19"/>
      <c r="CI13" s="18"/>
      <c r="CJ13" s="18"/>
      <c r="CK13" s="18"/>
      <c r="CL13" s="1"/>
      <c r="CM13" s="1"/>
      <c r="CN13" s="1"/>
      <c r="CO13" s="1"/>
      <c r="CP13" s="1"/>
      <c r="CQ13" s="4"/>
      <c r="CR13" s="14"/>
      <c r="CS13" s="1"/>
      <c r="CT13" s="1"/>
      <c r="CU13" s="1"/>
      <c r="CV13" s="1"/>
      <c r="CW13" s="1"/>
      <c r="CX13" s="1"/>
      <c r="CY13" s="1"/>
      <c r="CZ13" s="1"/>
      <c r="DA13" s="2"/>
      <c r="DB13" s="15"/>
      <c r="DC13" s="15"/>
      <c r="DD13" s="15"/>
      <c r="DE13" s="21"/>
      <c r="DF13" s="15"/>
      <c r="DG13" s="15"/>
    </row>
    <row r="14" spans="1:200" ht="15.75" thickBot="1" x14ac:dyDescent="0.25">
      <c r="A14" s="86">
        <f t="shared" ref="A14:A77" si="13">(A13+1)</f>
        <v>44363</v>
      </c>
      <c r="B14" s="87">
        <f t="shared" si="1"/>
        <v>1000</v>
      </c>
      <c r="C14" s="87">
        <f t="shared" ref="C14:C77" si="14">TRUNC(IF(Q13&gt;0,C13-(S13/O13),C13),8)</f>
        <v>1000</v>
      </c>
      <c r="D14" s="88">
        <f t="shared" ref="D14:D77" si="15">IF(E14=E13,D13,E13)</f>
        <v>5739.56</v>
      </c>
      <c r="E14" s="89">
        <f t="shared" ref="E14:E43" si="16">E13</f>
        <v>5769.98</v>
      </c>
      <c r="F14" s="98">
        <f t="shared" ref="F14:F77" si="17">IF(D14=D13,F13,A14)</f>
        <v>44362</v>
      </c>
      <c r="G14" s="91">
        <f t="shared" si="2"/>
        <v>5.3000578441551038E-3</v>
      </c>
      <c r="H14" s="90">
        <f t="shared" ref="H14:H77" si="18">IF(DAY(A14)=15,VLOOKUP(A14,AH$121:AK$170,4),H13)</f>
        <v>44392</v>
      </c>
      <c r="I14" s="90">
        <f t="shared" si="3"/>
        <v>44392</v>
      </c>
      <c r="J14" s="92">
        <f t="shared" ref="J14:J77" si="19">IF(I14=I13,J13,NETWORKDAYS(I13,I14,$AD$121:$AD$505)-1)</f>
        <v>22</v>
      </c>
      <c r="K14" s="92">
        <f t="shared" si="4"/>
        <v>0</v>
      </c>
      <c r="L14" s="87">
        <f t="shared" si="5"/>
        <v>1</v>
      </c>
      <c r="M14" s="93">
        <f t="shared" ref="M14:M44" si="20">IF(I14&gt;I13,ROUND(O13,4),M13)</f>
        <v>1</v>
      </c>
      <c r="N14" s="93">
        <v>1</v>
      </c>
      <c r="O14" s="87">
        <f t="shared" si="6"/>
        <v>1</v>
      </c>
      <c r="P14" s="87">
        <f t="shared" si="7"/>
        <v>1000</v>
      </c>
      <c r="Q14" s="94">
        <v>0</v>
      </c>
      <c r="R14" s="95">
        <f t="shared" si="8"/>
        <v>0</v>
      </c>
      <c r="S14" s="87">
        <f t="shared" si="9"/>
        <v>0</v>
      </c>
      <c r="T14" s="95">
        <f t="shared" ref="T14:T77" si="21">(T13)</f>
        <v>0.12</v>
      </c>
      <c r="U14" s="94">
        <f t="shared" ref="U14:U41" si="22">IF(A13&lt;K$4,0,IF(Q13&gt;0,1,IF(K14=K13,U13,U13+1)))</f>
        <v>0</v>
      </c>
      <c r="V14" s="94">
        <v>252</v>
      </c>
      <c r="W14" s="93">
        <f t="shared" si="10"/>
        <v>1</v>
      </c>
      <c r="X14" s="87">
        <f t="shared" si="11"/>
        <v>0</v>
      </c>
      <c r="Y14" s="87">
        <f t="shared" si="12"/>
        <v>0</v>
      </c>
      <c r="Z14" s="96" t="s">
        <v>141</v>
      </c>
      <c r="AA14" s="90">
        <f t="shared" ref="AA14:AA77" si="23">IF(Q13&gt;0,VLOOKUP(A13,$AD$13:$AL$117,9),AA13)</f>
        <v>44560</v>
      </c>
      <c r="AB14" s="2"/>
      <c r="AC14" s="128">
        <v>0</v>
      </c>
      <c r="AD14" s="137">
        <f>K4</f>
        <v>44377</v>
      </c>
      <c r="AE14" s="130">
        <f>C13</f>
        <v>1000</v>
      </c>
      <c r="AF14" s="131">
        <v>0</v>
      </c>
      <c r="AG14" s="130"/>
      <c r="AH14" s="130"/>
      <c r="AI14" s="133"/>
      <c r="AJ14" s="130"/>
      <c r="AK14" s="128">
        <v>0</v>
      </c>
      <c r="AL14" s="135">
        <f t="shared" ref="AL14:AL19" si="24">AD15</f>
        <v>44560</v>
      </c>
      <c r="AM14" s="1"/>
      <c r="AN14" s="179" t="s">
        <v>66</v>
      </c>
      <c r="AO14" s="179" t="s">
        <v>79</v>
      </c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22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4"/>
      <c r="CR14" s="1"/>
      <c r="CS14" s="1"/>
      <c r="CT14" s="1"/>
      <c r="CU14" s="1"/>
      <c r="CV14" s="1"/>
      <c r="CW14" s="1"/>
      <c r="CX14" s="1"/>
      <c r="CY14" s="1"/>
      <c r="CZ14" s="1"/>
      <c r="DA14" s="2"/>
      <c r="DB14" s="15"/>
      <c r="DC14" s="15"/>
      <c r="DD14" s="15"/>
      <c r="DE14" s="15"/>
      <c r="DF14" s="15"/>
      <c r="DG14" s="15"/>
    </row>
    <row r="15" spans="1:200" ht="15" x14ac:dyDescent="0.2">
      <c r="A15" s="86">
        <f t="shared" si="13"/>
        <v>44364</v>
      </c>
      <c r="B15" s="87">
        <f t="shared" si="1"/>
        <v>1000</v>
      </c>
      <c r="C15" s="87">
        <f t="shared" si="14"/>
        <v>1000</v>
      </c>
      <c r="D15" s="88">
        <f t="shared" si="15"/>
        <v>5739.56</v>
      </c>
      <c r="E15" s="89">
        <f t="shared" si="16"/>
        <v>5769.98</v>
      </c>
      <c r="F15" s="98">
        <f t="shared" si="17"/>
        <v>44362</v>
      </c>
      <c r="G15" s="91">
        <f t="shared" si="2"/>
        <v>5.3000578441551038E-3</v>
      </c>
      <c r="H15" s="90">
        <f t="shared" si="18"/>
        <v>44392</v>
      </c>
      <c r="I15" s="90">
        <f t="shared" si="3"/>
        <v>44392</v>
      </c>
      <c r="J15" s="92">
        <f t="shared" si="19"/>
        <v>22</v>
      </c>
      <c r="K15" s="92">
        <f t="shared" si="4"/>
        <v>0</v>
      </c>
      <c r="L15" s="87">
        <f t="shared" si="5"/>
        <v>1</v>
      </c>
      <c r="M15" s="93">
        <f t="shared" si="20"/>
        <v>1</v>
      </c>
      <c r="N15" s="93">
        <v>1</v>
      </c>
      <c r="O15" s="87">
        <f t="shared" si="6"/>
        <v>1</v>
      </c>
      <c r="P15" s="87">
        <f t="shared" si="7"/>
        <v>1000</v>
      </c>
      <c r="Q15" s="94">
        <v>0</v>
      </c>
      <c r="R15" s="95">
        <f t="shared" si="8"/>
        <v>0</v>
      </c>
      <c r="S15" s="87">
        <f t="shared" si="9"/>
        <v>0</v>
      </c>
      <c r="T15" s="95">
        <f t="shared" si="21"/>
        <v>0.12</v>
      </c>
      <c r="U15" s="94">
        <f t="shared" si="22"/>
        <v>0</v>
      </c>
      <c r="V15" s="94">
        <v>252</v>
      </c>
      <c r="W15" s="93">
        <f t="shared" si="10"/>
        <v>1</v>
      </c>
      <c r="X15" s="87">
        <f t="shared" si="11"/>
        <v>0</v>
      </c>
      <c r="Y15" s="87">
        <f t="shared" si="12"/>
        <v>0</v>
      </c>
      <c r="Z15" s="96" t="s">
        <v>141</v>
      </c>
      <c r="AA15" s="90">
        <f t="shared" si="23"/>
        <v>44560</v>
      </c>
      <c r="AB15" s="2"/>
      <c r="AC15" s="128">
        <v>1</v>
      </c>
      <c r="AD15" s="135">
        <f>AH227</f>
        <v>44560</v>
      </c>
      <c r="AE15" s="130">
        <f>(AE14-AH15)</f>
        <v>1058.7765669999999</v>
      </c>
      <c r="AF15" s="131">
        <f>NETWORKDAYS(AD14,AD15,AD$121:AD$505)-1</f>
        <v>127</v>
      </c>
      <c r="AG15" s="136">
        <f t="shared" ref="AG15:AG45" si="25">TRUNC(AE14*(ROUND((1+T$13)^(AF15/252),9)-1),8)</f>
        <v>58.776567</v>
      </c>
      <c r="AH15" s="136">
        <f>-AG15</f>
        <v>-58.776567</v>
      </c>
      <c r="AI15" s="163">
        <v>0</v>
      </c>
      <c r="AJ15" s="130">
        <f t="shared" ref="AJ15:AJ19" si="26">(AG15+AH15)</f>
        <v>0</v>
      </c>
      <c r="AK15" s="128">
        <f>AK14+1</f>
        <v>1</v>
      </c>
      <c r="AL15" s="135">
        <f t="shared" si="24"/>
        <v>44592</v>
      </c>
      <c r="AM15" s="1"/>
      <c r="AN15" s="178" t="s">
        <v>67</v>
      </c>
      <c r="AO15" s="178" t="s">
        <v>80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22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4"/>
      <c r="CR15" s="1"/>
      <c r="CS15" s="1"/>
      <c r="CT15" s="1"/>
      <c r="CU15" s="1"/>
      <c r="CV15" s="1"/>
      <c r="CW15" s="1"/>
      <c r="CX15" s="1"/>
      <c r="CY15" s="1"/>
      <c r="CZ15" s="1"/>
      <c r="DA15" s="2"/>
      <c r="DB15" s="15"/>
      <c r="DC15" s="15"/>
      <c r="DD15" s="15"/>
      <c r="DE15" s="15"/>
      <c r="DF15" s="23"/>
      <c r="DG15" s="23"/>
    </row>
    <row r="16" spans="1:200" ht="15" x14ac:dyDescent="0.2">
      <c r="A16" s="86">
        <f t="shared" si="13"/>
        <v>44365</v>
      </c>
      <c r="B16" s="87">
        <f t="shared" si="1"/>
        <v>1000</v>
      </c>
      <c r="C16" s="87">
        <f t="shared" si="14"/>
        <v>1000</v>
      </c>
      <c r="D16" s="88">
        <f t="shared" si="15"/>
        <v>5739.56</v>
      </c>
      <c r="E16" s="89">
        <f t="shared" si="16"/>
        <v>5769.98</v>
      </c>
      <c r="F16" s="98">
        <f t="shared" si="17"/>
        <v>44362</v>
      </c>
      <c r="G16" s="91">
        <f t="shared" si="2"/>
        <v>5.3000578441551038E-3</v>
      </c>
      <c r="H16" s="90">
        <f t="shared" si="18"/>
        <v>44392</v>
      </c>
      <c r="I16" s="90">
        <f t="shared" si="3"/>
        <v>44392</v>
      </c>
      <c r="J16" s="92">
        <f t="shared" si="19"/>
        <v>22</v>
      </c>
      <c r="K16" s="92">
        <f t="shared" si="4"/>
        <v>0</v>
      </c>
      <c r="L16" s="87">
        <f t="shared" si="5"/>
        <v>1</v>
      </c>
      <c r="M16" s="93">
        <f t="shared" si="20"/>
        <v>1</v>
      </c>
      <c r="N16" s="93">
        <v>1</v>
      </c>
      <c r="O16" s="87">
        <f t="shared" si="6"/>
        <v>1</v>
      </c>
      <c r="P16" s="87">
        <f t="shared" si="7"/>
        <v>1000</v>
      </c>
      <c r="Q16" s="94">
        <v>0</v>
      </c>
      <c r="R16" s="95">
        <f t="shared" si="8"/>
        <v>0</v>
      </c>
      <c r="S16" s="87">
        <f t="shared" si="9"/>
        <v>0</v>
      </c>
      <c r="T16" s="95">
        <f t="shared" si="21"/>
        <v>0.12</v>
      </c>
      <c r="U16" s="94">
        <f t="shared" si="22"/>
        <v>0</v>
      </c>
      <c r="V16" s="94">
        <v>252</v>
      </c>
      <c r="W16" s="93">
        <f t="shared" si="10"/>
        <v>1</v>
      </c>
      <c r="X16" s="87">
        <f t="shared" si="11"/>
        <v>0</v>
      </c>
      <c r="Y16" s="87">
        <f t="shared" si="12"/>
        <v>0</v>
      </c>
      <c r="Z16" s="96" t="s">
        <v>141</v>
      </c>
      <c r="AA16" s="90">
        <f t="shared" si="23"/>
        <v>44560</v>
      </c>
      <c r="AB16" s="2"/>
      <c r="AC16" s="128">
        <f>AC15+1</f>
        <v>2</v>
      </c>
      <c r="AD16" s="135">
        <f t="shared" ref="AD16:AD69" si="27">AH228</f>
        <v>44592</v>
      </c>
      <c r="AE16" s="130">
        <f>(AE15-AH16)</f>
        <v>1028.10275108</v>
      </c>
      <c r="AF16" s="131">
        <f>NETWORKDAYS(AD15,AD16,AD$121:AD$505)-1</f>
        <v>22</v>
      </c>
      <c r="AG16" s="136">
        <f t="shared" si="25"/>
        <v>10.52728729</v>
      </c>
      <c r="AH16" s="136">
        <f>TRUNC((AE15*AI16),8)</f>
        <v>30.673815919999999</v>
      </c>
      <c r="AI16" s="164">
        <v>2.8971E-2</v>
      </c>
      <c r="AJ16" s="130">
        <f t="shared" si="26"/>
        <v>41.201103209999999</v>
      </c>
      <c r="AK16" s="128">
        <f>AK15+1</f>
        <v>2</v>
      </c>
      <c r="AL16" s="135">
        <f t="shared" si="24"/>
        <v>44622</v>
      </c>
      <c r="AM16" s="1"/>
      <c r="AN16" s="179" t="s">
        <v>88</v>
      </c>
      <c r="AO16" s="180" t="str">
        <f>B9</f>
        <v>ELFE22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22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4"/>
      <c r="CR16" s="1"/>
      <c r="CS16" s="1"/>
      <c r="CT16" s="1"/>
      <c r="CU16" s="1"/>
      <c r="CV16" s="1"/>
      <c r="CW16" s="1"/>
      <c r="CX16" s="1"/>
      <c r="CY16" s="1"/>
      <c r="CZ16" s="1"/>
      <c r="DA16" s="2"/>
      <c r="DB16" s="15"/>
      <c r="DC16" s="15"/>
      <c r="DD16" s="15"/>
      <c r="DE16" s="15"/>
      <c r="DF16" s="23"/>
      <c r="DG16" s="23"/>
    </row>
    <row r="17" spans="1:111" ht="15" x14ac:dyDescent="0.2">
      <c r="A17" s="86">
        <f t="shared" si="13"/>
        <v>44366</v>
      </c>
      <c r="B17" s="87">
        <f t="shared" si="1"/>
        <v>1000</v>
      </c>
      <c r="C17" s="87">
        <f t="shared" si="14"/>
        <v>1000</v>
      </c>
      <c r="D17" s="88">
        <f t="shared" si="15"/>
        <v>5739.56</v>
      </c>
      <c r="E17" s="89">
        <f t="shared" si="16"/>
        <v>5769.98</v>
      </c>
      <c r="F17" s="98">
        <f t="shared" si="17"/>
        <v>44362</v>
      </c>
      <c r="G17" s="91">
        <f t="shared" si="2"/>
        <v>5.3000578441551038E-3</v>
      </c>
      <c r="H17" s="90">
        <f t="shared" si="18"/>
        <v>44392</v>
      </c>
      <c r="I17" s="90">
        <f t="shared" si="3"/>
        <v>44392</v>
      </c>
      <c r="J17" s="92">
        <f t="shared" si="19"/>
        <v>22</v>
      </c>
      <c r="K17" s="92">
        <f t="shared" si="4"/>
        <v>0</v>
      </c>
      <c r="L17" s="87">
        <f t="shared" si="5"/>
        <v>1</v>
      </c>
      <c r="M17" s="93">
        <f t="shared" si="20"/>
        <v>1</v>
      </c>
      <c r="N17" s="93">
        <v>1</v>
      </c>
      <c r="O17" s="87">
        <f t="shared" si="6"/>
        <v>1</v>
      </c>
      <c r="P17" s="87">
        <f t="shared" si="7"/>
        <v>1000</v>
      </c>
      <c r="Q17" s="94">
        <v>0</v>
      </c>
      <c r="R17" s="95">
        <f t="shared" si="8"/>
        <v>0</v>
      </c>
      <c r="S17" s="87">
        <f t="shared" si="9"/>
        <v>0</v>
      </c>
      <c r="T17" s="95">
        <f t="shared" si="21"/>
        <v>0.12</v>
      </c>
      <c r="U17" s="94">
        <f t="shared" si="22"/>
        <v>0</v>
      </c>
      <c r="V17" s="94">
        <v>252</v>
      </c>
      <c r="W17" s="93">
        <f t="shared" si="10"/>
        <v>1</v>
      </c>
      <c r="X17" s="87">
        <f t="shared" si="11"/>
        <v>0</v>
      </c>
      <c r="Y17" s="87">
        <f t="shared" si="12"/>
        <v>0</v>
      </c>
      <c r="Z17" s="96" t="s">
        <v>141</v>
      </c>
      <c r="AA17" s="90">
        <f t="shared" si="23"/>
        <v>44560</v>
      </c>
      <c r="AB17" s="2"/>
      <c r="AC17" s="128">
        <f>AC16+1</f>
        <v>3</v>
      </c>
      <c r="AD17" s="135">
        <f t="shared" si="27"/>
        <v>44622</v>
      </c>
      <c r="AE17" s="130">
        <f>(AE16-AH17)</f>
        <v>997.13835242999994</v>
      </c>
      <c r="AF17" s="131">
        <f>NETWORKDAYS(AD16,AD17,AD$121:AD$505)-1</f>
        <v>20</v>
      </c>
      <c r="AG17" s="136">
        <f t="shared" si="25"/>
        <v>9.2888168499999999</v>
      </c>
      <c r="AH17" s="136">
        <f>TRUNC((AE16*AI17),8)</f>
        <v>30.96439865</v>
      </c>
      <c r="AI17" s="164">
        <v>3.0117999999999999E-2</v>
      </c>
      <c r="AJ17" s="130">
        <f t="shared" si="26"/>
        <v>40.253215499999996</v>
      </c>
      <c r="AK17" s="128">
        <f>AK16+1</f>
        <v>3</v>
      </c>
      <c r="AL17" s="135">
        <f t="shared" si="24"/>
        <v>44650</v>
      </c>
      <c r="AM17" s="1"/>
      <c r="AN17" s="178" t="s">
        <v>63</v>
      </c>
      <c r="AO17" s="181">
        <v>41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22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4"/>
      <c r="CR17" s="1"/>
      <c r="CS17" s="1"/>
      <c r="CT17" s="1"/>
      <c r="CU17" s="1"/>
      <c r="CV17" s="1"/>
      <c r="CW17" s="1"/>
      <c r="CX17" s="1"/>
      <c r="CY17" s="1"/>
      <c r="CZ17" s="1"/>
      <c r="DA17" s="2"/>
      <c r="DB17" s="15"/>
      <c r="DC17" s="15"/>
      <c r="DD17" s="15"/>
      <c r="DE17" s="15"/>
      <c r="DF17" s="23"/>
      <c r="DG17" s="23"/>
    </row>
    <row r="18" spans="1:111" ht="15" x14ac:dyDescent="0.2">
      <c r="A18" s="86">
        <f t="shared" si="13"/>
        <v>44367</v>
      </c>
      <c r="B18" s="87">
        <f t="shared" si="1"/>
        <v>1000</v>
      </c>
      <c r="C18" s="87">
        <f t="shared" si="14"/>
        <v>1000</v>
      </c>
      <c r="D18" s="88">
        <f t="shared" si="15"/>
        <v>5739.56</v>
      </c>
      <c r="E18" s="89">
        <f t="shared" si="16"/>
        <v>5769.98</v>
      </c>
      <c r="F18" s="98">
        <f t="shared" si="17"/>
        <v>44362</v>
      </c>
      <c r="G18" s="91">
        <f t="shared" si="2"/>
        <v>5.3000578441551038E-3</v>
      </c>
      <c r="H18" s="90">
        <f t="shared" si="18"/>
        <v>44392</v>
      </c>
      <c r="I18" s="90">
        <f t="shared" si="3"/>
        <v>44392</v>
      </c>
      <c r="J18" s="92">
        <f t="shared" si="19"/>
        <v>22</v>
      </c>
      <c r="K18" s="92">
        <f t="shared" si="4"/>
        <v>0</v>
      </c>
      <c r="L18" s="87">
        <f t="shared" si="5"/>
        <v>1</v>
      </c>
      <c r="M18" s="93">
        <f t="shared" si="20"/>
        <v>1</v>
      </c>
      <c r="N18" s="93">
        <v>1</v>
      </c>
      <c r="O18" s="87">
        <f t="shared" si="6"/>
        <v>1</v>
      </c>
      <c r="P18" s="87">
        <f t="shared" si="7"/>
        <v>1000</v>
      </c>
      <c r="Q18" s="94">
        <v>0</v>
      </c>
      <c r="R18" s="95">
        <f t="shared" si="8"/>
        <v>0</v>
      </c>
      <c r="S18" s="87">
        <f t="shared" si="9"/>
        <v>0</v>
      </c>
      <c r="T18" s="95">
        <f t="shared" si="21"/>
        <v>0.12</v>
      </c>
      <c r="U18" s="94">
        <f t="shared" si="22"/>
        <v>0</v>
      </c>
      <c r="V18" s="94">
        <v>252</v>
      </c>
      <c r="W18" s="93">
        <f t="shared" si="10"/>
        <v>1</v>
      </c>
      <c r="X18" s="87">
        <f t="shared" si="11"/>
        <v>0</v>
      </c>
      <c r="Y18" s="87">
        <f t="shared" si="12"/>
        <v>0</v>
      </c>
      <c r="Z18" s="96" t="s">
        <v>141</v>
      </c>
      <c r="AA18" s="90">
        <f t="shared" si="23"/>
        <v>44560</v>
      </c>
      <c r="AB18" s="2"/>
      <c r="AC18" s="128">
        <f>AC17+1</f>
        <v>4</v>
      </c>
      <c r="AD18" s="135">
        <f t="shared" si="27"/>
        <v>44650</v>
      </c>
      <c r="AE18" s="130">
        <f>(AE17-AH18)</f>
        <v>965.8800593599999</v>
      </c>
      <c r="AF18" s="131">
        <f>NETWORKDAYS(AD17,AD18,AD$121:AD$505)-1</f>
        <v>20</v>
      </c>
      <c r="AG18" s="136">
        <f t="shared" si="25"/>
        <v>9.0090562599999995</v>
      </c>
      <c r="AH18" s="136">
        <f t="shared" ref="AH18" si="28">TRUNC((AE17*AI18),8)</f>
        <v>31.258293070000001</v>
      </c>
      <c r="AI18" s="164">
        <v>3.1348000000000001E-2</v>
      </c>
      <c r="AJ18" s="130">
        <f t="shared" si="26"/>
        <v>40.267349330000002</v>
      </c>
      <c r="AK18" s="128">
        <f>AK17+1</f>
        <v>4</v>
      </c>
      <c r="AL18" s="135">
        <f t="shared" si="24"/>
        <v>44683</v>
      </c>
      <c r="AM18" s="1"/>
      <c r="AN18" s="179" t="s">
        <v>9</v>
      </c>
      <c r="AO18" s="182">
        <f>VLOOKUP(AO17,$AC$15:$AD$117,2)</f>
        <v>45777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22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4"/>
      <c r="CR18" s="1"/>
      <c r="CS18" s="1"/>
      <c r="CT18" s="1"/>
      <c r="CU18" s="1"/>
      <c r="CV18" s="1"/>
      <c r="CW18" s="1"/>
      <c r="CX18" s="1"/>
      <c r="CY18" s="1"/>
      <c r="CZ18" s="1"/>
      <c r="DA18" s="2"/>
      <c r="DB18" s="15"/>
      <c r="DC18" s="15"/>
      <c r="DD18" s="15"/>
      <c r="DE18" s="15"/>
      <c r="DF18" s="23"/>
      <c r="DG18" s="23"/>
    </row>
    <row r="19" spans="1:111" ht="15" x14ac:dyDescent="0.2">
      <c r="A19" s="86">
        <f t="shared" si="13"/>
        <v>44368</v>
      </c>
      <c r="B19" s="87">
        <f t="shared" si="1"/>
        <v>1000</v>
      </c>
      <c r="C19" s="87">
        <f t="shared" si="14"/>
        <v>1000</v>
      </c>
      <c r="D19" s="88">
        <f t="shared" si="15"/>
        <v>5739.56</v>
      </c>
      <c r="E19" s="89">
        <f t="shared" si="16"/>
        <v>5769.98</v>
      </c>
      <c r="F19" s="98">
        <f t="shared" si="17"/>
        <v>44362</v>
      </c>
      <c r="G19" s="91">
        <f t="shared" si="2"/>
        <v>5.3000578441551038E-3</v>
      </c>
      <c r="H19" s="90">
        <f t="shared" si="18"/>
        <v>44392</v>
      </c>
      <c r="I19" s="90">
        <f t="shared" si="3"/>
        <v>44392</v>
      </c>
      <c r="J19" s="92">
        <f t="shared" si="19"/>
        <v>22</v>
      </c>
      <c r="K19" s="92">
        <f t="shared" si="4"/>
        <v>0</v>
      </c>
      <c r="L19" s="87">
        <f t="shared" si="5"/>
        <v>1</v>
      </c>
      <c r="M19" s="93">
        <f t="shared" si="20"/>
        <v>1</v>
      </c>
      <c r="N19" s="93">
        <v>1</v>
      </c>
      <c r="O19" s="87">
        <f t="shared" si="6"/>
        <v>1</v>
      </c>
      <c r="P19" s="87">
        <f t="shared" si="7"/>
        <v>1000</v>
      </c>
      <c r="Q19" s="94">
        <v>0</v>
      </c>
      <c r="R19" s="95">
        <f t="shared" si="8"/>
        <v>0</v>
      </c>
      <c r="S19" s="87">
        <f t="shared" si="9"/>
        <v>0</v>
      </c>
      <c r="T19" s="95">
        <f t="shared" si="21"/>
        <v>0.12</v>
      </c>
      <c r="U19" s="94">
        <f t="shared" si="22"/>
        <v>0</v>
      </c>
      <c r="V19" s="94">
        <v>252</v>
      </c>
      <c r="W19" s="93">
        <f t="shared" si="10"/>
        <v>1</v>
      </c>
      <c r="X19" s="87">
        <f t="shared" si="11"/>
        <v>0</v>
      </c>
      <c r="Y19" s="87">
        <f t="shared" si="12"/>
        <v>0</v>
      </c>
      <c r="Z19" s="96" t="s">
        <v>141</v>
      </c>
      <c r="AA19" s="90">
        <f t="shared" si="23"/>
        <v>44560</v>
      </c>
      <c r="AB19" s="2"/>
      <c r="AC19" s="128">
        <f>AC18+1</f>
        <v>5</v>
      </c>
      <c r="AD19" s="135">
        <f t="shared" si="27"/>
        <v>44683</v>
      </c>
      <c r="AE19" s="130">
        <f>(AE18-AH19)</f>
        <v>975.04509529999996</v>
      </c>
      <c r="AF19" s="131">
        <f>NETWORKDAYS(AD18,AD19,AD$121:AD$505)-1</f>
        <v>21</v>
      </c>
      <c r="AG19" s="136">
        <f t="shared" si="25"/>
        <v>9.1650359399999992</v>
      </c>
      <c r="AH19" s="177">
        <f t="shared" ref="AH19:AH24" si="29">-AG19</f>
        <v>-9.1650359399999992</v>
      </c>
      <c r="AI19" s="164">
        <v>0</v>
      </c>
      <c r="AJ19" s="130">
        <f t="shared" si="26"/>
        <v>0</v>
      </c>
      <c r="AK19" s="128">
        <f>AK18+1</f>
        <v>5</v>
      </c>
      <c r="AL19" s="135">
        <f t="shared" si="24"/>
        <v>44711</v>
      </c>
      <c r="AM19" s="1"/>
      <c r="AN19" s="178" t="s">
        <v>63</v>
      </c>
      <c r="AO19" s="178" t="s">
        <v>68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22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4"/>
      <c r="CR19" s="1"/>
      <c r="CS19" s="1"/>
      <c r="CT19" s="1"/>
      <c r="CU19" s="1"/>
      <c r="CV19" s="1"/>
      <c r="CW19" s="1"/>
      <c r="CX19" s="1"/>
      <c r="CY19" s="1"/>
      <c r="CZ19" s="1"/>
      <c r="DA19" s="2"/>
      <c r="DB19" s="15"/>
      <c r="DC19" s="15"/>
      <c r="DD19" s="15"/>
      <c r="DE19" s="15"/>
      <c r="DF19" s="23"/>
      <c r="DG19" s="23"/>
    </row>
    <row r="20" spans="1:111" ht="15" x14ac:dyDescent="0.2">
      <c r="A20" s="86">
        <f t="shared" si="13"/>
        <v>44369</v>
      </c>
      <c r="B20" s="87">
        <f t="shared" si="1"/>
        <v>1000</v>
      </c>
      <c r="C20" s="87">
        <f t="shared" si="14"/>
        <v>1000</v>
      </c>
      <c r="D20" s="88">
        <f t="shared" si="15"/>
        <v>5739.56</v>
      </c>
      <c r="E20" s="89">
        <f t="shared" si="16"/>
        <v>5769.98</v>
      </c>
      <c r="F20" s="98">
        <f t="shared" si="17"/>
        <v>44362</v>
      </c>
      <c r="G20" s="91">
        <f t="shared" si="2"/>
        <v>5.3000578441551038E-3</v>
      </c>
      <c r="H20" s="90">
        <f t="shared" si="18"/>
        <v>44392</v>
      </c>
      <c r="I20" s="90">
        <f t="shared" si="3"/>
        <v>44392</v>
      </c>
      <c r="J20" s="92">
        <f t="shared" si="19"/>
        <v>22</v>
      </c>
      <c r="K20" s="92">
        <f t="shared" si="4"/>
        <v>0</v>
      </c>
      <c r="L20" s="87">
        <f t="shared" si="5"/>
        <v>1</v>
      </c>
      <c r="M20" s="93">
        <f t="shared" si="20"/>
        <v>1</v>
      </c>
      <c r="N20" s="93">
        <v>1</v>
      </c>
      <c r="O20" s="87">
        <f t="shared" si="6"/>
        <v>1</v>
      </c>
      <c r="P20" s="87">
        <f t="shared" si="7"/>
        <v>1000</v>
      </c>
      <c r="Q20" s="94">
        <v>0</v>
      </c>
      <c r="R20" s="95">
        <f t="shared" si="8"/>
        <v>0</v>
      </c>
      <c r="S20" s="87">
        <f t="shared" si="9"/>
        <v>0</v>
      </c>
      <c r="T20" s="95">
        <f t="shared" si="21"/>
        <v>0.12</v>
      </c>
      <c r="U20" s="94">
        <f t="shared" si="22"/>
        <v>0</v>
      </c>
      <c r="V20" s="94">
        <v>252</v>
      </c>
      <c r="W20" s="93">
        <f t="shared" si="10"/>
        <v>1</v>
      </c>
      <c r="X20" s="87">
        <f t="shared" si="11"/>
        <v>0</v>
      </c>
      <c r="Y20" s="87">
        <f t="shared" si="12"/>
        <v>0</v>
      </c>
      <c r="Z20" s="96" t="s">
        <v>141</v>
      </c>
      <c r="AA20" s="90">
        <f t="shared" si="23"/>
        <v>44560</v>
      </c>
      <c r="AB20" s="2"/>
      <c r="AC20" s="128">
        <f t="shared" ref="AC20:AC69" si="30">AC19+1</f>
        <v>6</v>
      </c>
      <c r="AD20" s="135">
        <f t="shared" si="27"/>
        <v>44711</v>
      </c>
      <c r="AE20" s="130">
        <f t="shared" ref="AE20:AE26" si="31">(AE19-AH20)</f>
        <v>983.85454095</v>
      </c>
      <c r="AF20" s="131">
        <f t="shared" ref="AF20:AF26" si="32">NETWORKDAYS(AD19,AD20,AD$121:AD$505)-1</f>
        <v>20</v>
      </c>
      <c r="AG20" s="136">
        <f t="shared" si="25"/>
        <v>8.8094456500000007</v>
      </c>
      <c r="AH20" s="177">
        <f t="shared" si="29"/>
        <v>-8.8094456500000007</v>
      </c>
      <c r="AI20" s="164">
        <v>0</v>
      </c>
      <c r="AJ20" s="130">
        <f t="shared" ref="AJ20:AJ26" si="33">(AG20+AH20)</f>
        <v>0</v>
      </c>
      <c r="AK20" s="128">
        <f t="shared" ref="AK20:AK69" si="34">AK19+1</f>
        <v>6</v>
      </c>
      <c r="AL20" s="135">
        <f t="shared" ref="AL20:AL26" si="35">AD21</f>
        <v>44742</v>
      </c>
      <c r="AM20" s="1"/>
      <c r="AN20" s="179" t="s">
        <v>69</v>
      </c>
      <c r="AO20" s="183">
        <f>VLOOKUP(AO$18,$A$13:$X$3666,18)</f>
        <v>6.2350000000000003E-2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22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4"/>
      <c r="CR20" s="1"/>
      <c r="CS20" s="1"/>
      <c r="CT20" s="1"/>
      <c r="CU20" s="1"/>
      <c r="CV20" s="1"/>
      <c r="CW20" s="1"/>
      <c r="CX20" s="1"/>
      <c r="CY20" s="1"/>
      <c r="CZ20" s="1"/>
      <c r="DA20" s="2"/>
      <c r="DB20" s="15"/>
      <c r="DC20" s="15"/>
      <c r="DD20" s="15"/>
      <c r="DE20" s="15"/>
      <c r="DF20" s="23"/>
      <c r="DG20" s="23"/>
    </row>
    <row r="21" spans="1:111" ht="15" x14ac:dyDescent="0.2">
      <c r="A21" s="86">
        <f t="shared" si="13"/>
        <v>44370</v>
      </c>
      <c r="B21" s="87">
        <f t="shared" si="1"/>
        <v>1000</v>
      </c>
      <c r="C21" s="87">
        <f t="shared" si="14"/>
        <v>1000</v>
      </c>
      <c r="D21" s="88">
        <f t="shared" si="15"/>
        <v>5739.56</v>
      </c>
      <c r="E21" s="89">
        <f t="shared" si="16"/>
        <v>5769.98</v>
      </c>
      <c r="F21" s="98">
        <f t="shared" si="17"/>
        <v>44362</v>
      </c>
      <c r="G21" s="91">
        <f t="shared" si="2"/>
        <v>5.3000578441551038E-3</v>
      </c>
      <c r="H21" s="90">
        <f t="shared" si="18"/>
        <v>44392</v>
      </c>
      <c r="I21" s="90">
        <f t="shared" si="3"/>
        <v>44392</v>
      </c>
      <c r="J21" s="92">
        <f t="shared" si="19"/>
        <v>22</v>
      </c>
      <c r="K21" s="92">
        <f t="shared" si="4"/>
        <v>0</v>
      </c>
      <c r="L21" s="87">
        <f t="shared" si="5"/>
        <v>1</v>
      </c>
      <c r="M21" s="93">
        <f t="shared" si="20"/>
        <v>1</v>
      </c>
      <c r="N21" s="93">
        <v>1</v>
      </c>
      <c r="O21" s="87">
        <f t="shared" si="6"/>
        <v>1</v>
      </c>
      <c r="P21" s="87">
        <f t="shared" si="7"/>
        <v>1000</v>
      </c>
      <c r="Q21" s="94">
        <v>0</v>
      </c>
      <c r="R21" s="95">
        <f t="shared" si="8"/>
        <v>0</v>
      </c>
      <c r="S21" s="87">
        <f t="shared" si="9"/>
        <v>0</v>
      </c>
      <c r="T21" s="95">
        <f t="shared" si="21"/>
        <v>0.12</v>
      </c>
      <c r="U21" s="94">
        <f t="shared" si="22"/>
        <v>0</v>
      </c>
      <c r="V21" s="94">
        <v>252</v>
      </c>
      <c r="W21" s="93">
        <f t="shared" si="10"/>
        <v>1</v>
      </c>
      <c r="X21" s="87">
        <f t="shared" si="11"/>
        <v>0</v>
      </c>
      <c r="Y21" s="87">
        <f t="shared" si="12"/>
        <v>0</v>
      </c>
      <c r="Z21" s="96" t="s">
        <v>141</v>
      </c>
      <c r="AA21" s="90">
        <f t="shared" si="23"/>
        <v>44560</v>
      </c>
      <c r="AB21" s="2"/>
      <c r="AC21" s="128">
        <f t="shared" si="30"/>
        <v>7</v>
      </c>
      <c r="AD21" s="135">
        <f t="shared" si="27"/>
        <v>44742</v>
      </c>
      <c r="AE21" s="130">
        <f t="shared" si="31"/>
        <v>993.63688760000002</v>
      </c>
      <c r="AF21" s="131">
        <f t="shared" si="32"/>
        <v>22</v>
      </c>
      <c r="AG21" s="136">
        <f t="shared" si="25"/>
        <v>9.7823466499999991</v>
      </c>
      <c r="AH21" s="177">
        <f t="shared" si="29"/>
        <v>-9.7823466499999991</v>
      </c>
      <c r="AI21" s="164">
        <v>0</v>
      </c>
      <c r="AJ21" s="130">
        <f t="shared" si="33"/>
        <v>0</v>
      </c>
      <c r="AK21" s="128">
        <f t="shared" si="34"/>
        <v>7</v>
      </c>
      <c r="AL21" s="135">
        <f t="shared" si="35"/>
        <v>44774</v>
      </c>
      <c r="AM21" s="1"/>
      <c r="AN21" s="178" t="s">
        <v>70</v>
      </c>
      <c r="AO21" s="184">
        <f>VLOOKUP(AO$18,$A$13:$X$3666,19)</f>
        <v>60.841502409999997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22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4"/>
      <c r="CR21" s="1"/>
      <c r="CS21" s="1"/>
      <c r="CT21" s="1"/>
      <c r="CU21" s="1"/>
      <c r="CV21" s="1"/>
      <c r="CW21" s="1"/>
      <c r="CX21" s="1"/>
      <c r="CY21" s="1"/>
      <c r="CZ21" s="1"/>
      <c r="DA21" s="2"/>
      <c r="DB21" s="15"/>
      <c r="DC21" s="15"/>
      <c r="DD21" s="15"/>
      <c r="DE21" s="15"/>
      <c r="DF21" s="23"/>
      <c r="DG21" s="23"/>
    </row>
    <row r="22" spans="1:111" ht="15" x14ac:dyDescent="0.2">
      <c r="A22" s="86">
        <f t="shared" si="13"/>
        <v>44371</v>
      </c>
      <c r="B22" s="87">
        <f t="shared" si="1"/>
        <v>1000</v>
      </c>
      <c r="C22" s="87">
        <f t="shared" si="14"/>
        <v>1000</v>
      </c>
      <c r="D22" s="88">
        <f t="shared" si="15"/>
        <v>5739.56</v>
      </c>
      <c r="E22" s="89">
        <f t="shared" si="16"/>
        <v>5769.98</v>
      </c>
      <c r="F22" s="98">
        <f t="shared" si="17"/>
        <v>44362</v>
      </c>
      <c r="G22" s="91">
        <f t="shared" si="2"/>
        <v>5.3000578441551038E-3</v>
      </c>
      <c r="H22" s="90">
        <f t="shared" si="18"/>
        <v>44392</v>
      </c>
      <c r="I22" s="90">
        <f t="shared" si="3"/>
        <v>44392</v>
      </c>
      <c r="J22" s="92">
        <f t="shared" si="19"/>
        <v>22</v>
      </c>
      <c r="K22" s="92">
        <f t="shared" si="4"/>
        <v>0</v>
      </c>
      <c r="L22" s="87">
        <f t="shared" si="5"/>
        <v>1</v>
      </c>
      <c r="M22" s="93">
        <f t="shared" si="20"/>
        <v>1</v>
      </c>
      <c r="N22" s="93">
        <v>1</v>
      </c>
      <c r="O22" s="87">
        <f t="shared" si="6"/>
        <v>1</v>
      </c>
      <c r="P22" s="87">
        <f t="shared" si="7"/>
        <v>1000</v>
      </c>
      <c r="Q22" s="94">
        <v>0</v>
      </c>
      <c r="R22" s="95">
        <f t="shared" si="8"/>
        <v>0</v>
      </c>
      <c r="S22" s="87">
        <f t="shared" si="9"/>
        <v>0</v>
      </c>
      <c r="T22" s="95">
        <f t="shared" si="21"/>
        <v>0.12</v>
      </c>
      <c r="U22" s="94">
        <f t="shared" si="22"/>
        <v>0</v>
      </c>
      <c r="V22" s="94">
        <v>252</v>
      </c>
      <c r="W22" s="93">
        <f t="shared" si="10"/>
        <v>1</v>
      </c>
      <c r="X22" s="87">
        <f t="shared" si="11"/>
        <v>0</v>
      </c>
      <c r="Y22" s="87">
        <f t="shared" si="12"/>
        <v>0</v>
      </c>
      <c r="Z22" s="96" t="s">
        <v>141</v>
      </c>
      <c r="AA22" s="90">
        <f t="shared" si="23"/>
        <v>44560</v>
      </c>
      <c r="AB22" s="2"/>
      <c r="AC22" s="128">
        <f t="shared" si="30"/>
        <v>8</v>
      </c>
      <c r="AD22" s="135">
        <f t="shared" si="27"/>
        <v>44774</v>
      </c>
      <c r="AE22" s="130">
        <f t="shared" si="31"/>
        <v>1003.51649894</v>
      </c>
      <c r="AF22" s="131">
        <f t="shared" si="32"/>
        <v>22</v>
      </c>
      <c r="AG22" s="136">
        <f t="shared" si="25"/>
        <v>9.8796113400000003</v>
      </c>
      <c r="AH22" s="177">
        <f t="shared" si="29"/>
        <v>-9.8796113400000003</v>
      </c>
      <c r="AI22" s="164">
        <v>0</v>
      </c>
      <c r="AJ22" s="130">
        <f t="shared" si="33"/>
        <v>0</v>
      </c>
      <c r="AK22" s="128">
        <f t="shared" si="34"/>
        <v>8</v>
      </c>
      <c r="AL22" s="135">
        <f t="shared" si="35"/>
        <v>44803</v>
      </c>
      <c r="AM22" s="1"/>
      <c r="AN22" s="179" t="s">
        <v>63</v>
      </c>
      <c r="AO22" s="180" t="s">
        <v>11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22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4"/>
      <c r="CR22" s="1"/>
      <c r="CS22" s="1"/>
      <c r="CT22" s="1"/>
      <c r="CU22" s="1"/>
      <c r="CV22" s="1"/>
      <c r="CW22" s="1"/>
      <c r="CX22" s="1"/>
      <c r="CY22" s="1"/>
      <c r="CZ22" s="1"/>
      <c r="DA22" s="2"/>
      <c r="DB22" s="15"/>
      <c r="DC22" s="15"/>
      <c r="DD22" s="15"/>
      <c r="DE22" s="15"/>
      <c r="DF22" s="23"/>
      <c r="DG22" s="23"/>
    </row>
    <row r="23" spans="1:111" ht="15" x14ac:dyDescent="0.2">
      <c r="A23" s="86">
        <f t="shared" si="13"/>
        <v>44372</v>
      </c>
      <c r="B23" s="87">
        <f t="shared" si="1"/>
        <v>1000</v>
      </c>
      <c r="C23" s="87">
        <f t="shared" si="14"/>
        <v>1000</v>
      </c>
      <c r="D23" s="88">
        <f t="shared" si="15"/>
        <v>5739.56</v>
      </c>
      <c r="E23" s="89">
        <f t="shared" si="16"/>
        <v>5769.98</v>
      </c>
      <c r="F23" s="98">
        <f t="shared" si="17"/>
        <v>44362</v>
      </c>
      <c r="G23" s="91">
        <f t="shared" si="2"/>
        <v>5.3000578441551038E-3</v>
      </c>
      <c r="H23" s="90">
        <f t="shared" si="18"/>
        <v>44392</v>
      </c>
      <c r="I23" s="90">
        <f t="shared" si="3"/>
        <v>44392</v>
      </c>
      <c r="J23" s="92">
        <f t="shared" si="19"/>
        <v>22</v>
      </c>
      <c r="K23" s="92">
        <f t="shared" si="4"/>
        <v>0</v>
      </c>
      <c r="L23" s="87">
        <f t="shared" si="5"/>
        <v>1</v>
      </c>
      <c r="M23" s="93">
        <f t="shared" si="20"/>
        <v>1</v>
      </c>
      <c r="N23" s="93">
        <v>1</v>
      </c>
      <c r="O23" s="87">
        <f t="shared" si="6"/>
        <v>1</v>
      </c>
      <c r="P23" s="87">
        <f t="shared" si="7"/>
        <v>1000</v>
      </c>
      <c r="Q23" s="94">
        <v>0</v>
      </c>
      <c r="R23" s="95">
        <f t="shared" si="8"/>
        <v>0</v>
      </c>
      <c r="S23" s="87">
        <f t="shared" si="9"/>
        <v>0</v>
      </c>
      <c r="T23" s="95">
        <f t="shared" si="21"/>
        <v>0.12</v>
      </c>
      <c r="U23" s="94">
        <f t="shared" si="22"/>
        <v>0</v>
      </c>
      <c r="V23" s="94">
        <v>252</v>
      </c>
      <c r="W23" s="93">
        <f t="shared" si="10"/>
        <v>1</v>
      </c>
      <c r="X23" s="87">
        <f t="shared" si="11"/>
        <v>0</v>
      </c>
      <c r="Y23" s="87">
        <f t="shared" si="12"/>
        <v>0</v>
      </c>
      <c r="Z23" s="96" t="s">
        <v>141</v>
      </c>
      <c r="AA23" s="90">
        <f t="shared" si="23"/>
        <v>44560</v>
      </c>
      <c r="AB23" s="2"/>
      <c r="AC23" s="128">
        <f t="shared" si="30"/>
        <v>9</v>
      </c>
      <c r="AD23" s="135">
        <f t="shared" si="27"/>
        <v>44803</v>
      </c>
      <c r="AE23" s="130">
        <f t="shared" si="31"/>
        <v>1013.03865927</v>
      </c>
      <c r="AF23" s="131">
        <f t="shared" si="32"/>
        <v>21</v>
      </c>
      <c r="AG23" s="136">
        <f t="shared" si="25"/>
        <v>9.5221603300000002</v>
      </c>
      <c r="AH23" s="177">
        <f t="shared" si="29"/>
        <v>-9.5221603300000002</v>
      </c>
      <c r="AI23" s="164">
        <v>0</v>
      </c>
      <c r="AJ23" s="130">
        <f t="shared" si="33"/>
        <v>0</v>
      </c>
      <c r="AK23" s="128">
        <f t="shared" si="34"/>
        <v>9</v>
      </c>
      <c r="AL23" s="135">
        <f t="shared" si="35"/>
        <v>44834</v>
      </c>
      <c r="AM23" s="1"/>
      <c r="AN23" s="178" t="s">
        <v>70</v>
      </c>
      <c r="AO23" s="184">
        <f>VLOOKUP(AO$18,$A$13:$X$3666,24)</f>
        <v>8.8163201099999995</v>
      </c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22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4"/>
      <c r="CR23" s="1"/>
      <c r="CS23" s="1"/>
      <c r="CT23" s="1"/>
      <c r="CU23" s="1"/>
      <c r="CV23" s="1"/>
      <c r="CW23" s="1"/>
      <c r="CX23" s="1"/>
      <c r="CY23" s="1"/>
      <c r="CZ23" s="1"/>
      <c r="DA23" s="2"/>
      <c r="DB23" s="15"/>
      <c r="DC23" s="15"/>
      <c r="DD23" s="15"/>
      <c r="DE23" s="15"/>
      <c r="DF23" s="23"/>
      <c r="DG23" s="23"/>
    </row>
    <row r="24" spans="1:111" ht="15" x14ac:dyDescent="0.2">
      <c r="A24" s="86">
        <f t="shared" si="13"/>
        <v>44373</v>
      </c>
      <c r="B24" s="87">
        <f t="shared" si="1"/>
        <v>1000</v>
      </c>
      <c r="C24" s="87">
        <f t="shared" si="14"/>
        <v>1000</v>
      </c>
      <c r="D24" s="88">
        <f t="shared" si="15"/>
        <v>5739.56</v>
      </c>
      <c r="E24" s="89">
        <f t="shared" si="16"/>
        <v>5769.98</v>
      </c>
      <c r="F24" s="98">
        <f t="shared" si="17"/>
        <v>44362</v>
      </c>
      <c r="G24" s="91">
        <f t="shared" si="2"/>
        <v>5.3000578441551038E-3</v>
      </c>
      <c r="H24" s="90">
        <f t="shared" si="18"/>
        <v>44392</v>
      </c>
      <c r="I24" s="90">
        <f t="shared" si="3"/>
        <v>44392</v>
      </c>
      <c r="J24" s="92">
        <f t="shared" si="19"/>
        <v>22</v>
      </c>
      <c r="K24" s="92">
        <f t="shared" si="4"/>
        <v>0</v>
      </c>
      <c r="L24" s="87">
        <f t="shared" si="5"/>
        <v>1</v>
      </c>
      <c r="M24" s="93">
        <f t="shared" si="20"/>
        <v>1</v>
      </c>
      <c r="N24" s="93">
        <v>1</v>
      </c>
      <c r="O24" s="87">
        <f t="shared" si="6"/>
        <v>1</v>
      </c>
      <c r="P24" s="87">
        <f t="shared" si="7"/>
        <v>1000</v>
      </c>
      <c r="Q24" s="94">
        <v>0</v>
      </c>
      <c r="R24" s="95">
        <f t="shared" si="8"/>
        <v>0</v>
      </c>
      <c r="S24" s="87">
        <f t="shared" si="9"/>
        <v>0</v>
      </c>
      <c r="T24" s="95">
        <f t="shared" si="21"/>
        <v>0.12</v>
      </c>
      <c r="U24" s="94">
        <f t="shared" si="22"/>
        <v>0</v>
      </c>
      <c r="V24" s="94">
        <v>252</v>
      </c>
      <c r="W24" s="93">
        <f t="shared" si="10"/>
        <v>1</v>
      </c>
      <c r="X24" s="87">
        <f t="shared" si="11"/>
        <v>0</v>
      </c>
      <c r="Y24" s="87">
        <f t="shared" si="12"/>
        <v>0</v>
      </c>
      <c r="Z24" s="96" t="s">
        <v>141</v>
      </c>
      <c r="AA24" s="90">
        <f t="shared" si="23"/>
        <v>44560</v>
      </c>
      <c r="AB24" s="2"/>
      <c r="AC24" s="128">
        <f t="shared" si="30"/>
        <v>10</v>
      </c>
      <c r="AD24" s="135">
        <f t="shared" si="27"/>
        <v>44834</v>
      </c>
      <c r="AE24" s="130">
        <f t="shared" si="31"/>
        <v>1023.1111800800001</v>
      </c>
      <c r="AF24" s="131">
        <f t="shared" si="32"/>
        <v>22</v>
      </c>
      <c r="AG24" s="136">
        <f t="shared" si="25"/>
        <v>10.07252081</v>
      </c>
      <c r="AH24" s="177">
        <f t="shared" si="29"/>
        <v>-10.07252081</v>
      </c>
      <c r="AI24" s="164">
        <v>0</v>
      </c>
      <c r="AJ24" s="130">
        <f t="shared" si="33"/>
        <v>0</v>
      </c>
      <c r="AK24" s="128">
        <f t="shared" si="34"/>
        <v>10</v>
      </c>
      <c r="AL24" s="135">
        <f t="shared" si="35"/>
        <v>44865</v>
      </c>
      <c r="AM24" s="1"/>
      <c r="AN24" s="179" t="s">
        <v>71</v>
      </c>
      <c r="AO24" s="185">
        <v>15000</v>
      </c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22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4"/>
      <c r="CR24" s="1"/>
      <c r="CS24" s="1"/>
      <c r="CT24" s="1"/>
      <c r="CU24" s="1"/>
      <c r="CV24" s="1"/>
      <c r="CW24" s="1"/>
      <c r="CX24" s="1"/>
      <c r="CY24" s="1"/>
      <c r="CZ24" s="1"/>
      <c r="DA24" s="2"/>
      <c r="DB24" s="15"/>
      <c r="DC24" s="15"/>
      <c r="DD24" s="15"/>
      <c r="DE24" s="15"/>
      <c r="DF24" s="23"/>
      <c r="DG24" s="23"/>
    </row>
    <row r="25" spans="1:111" ht="15" x14ac:dyDescent="0.2">
      <c r="A25" s="86">
        <f t="shared" si="13"/>
        <v>44374</v>
      </c>
      <c r="B25" s="87">
        <f t="shared" si="1"/>
        <v>1000</v>
      </c>
      <c r="C25" s="87">
        <f t="shared" si="14"/>
        <v>1000</v>
      </c>
      <c r="D25" s="88">
        <f t="shared" si="15"/>
        <v>5739.56</v>
      </c>
      <c r="E25" s="89">
        <f t="shared" si="16"/>
        <v>5769.98</v>
      </c>
      <c r="F25" s="98">
        <f t="shared" si="17"/>
        <v>44362</v>
      </c>
      <c r="G25" s="91">
        <f t="shared" si="2"/>
        <v>5.3000578441551038E-3</v>
      </c>
      <c r="H25" s="90">
        <f t="shared" si="18"/>
        <v>44392</v>
      </c>
      <c r="I25" s="90">
        <f t="shared" si="3"/>
        <v>44392</v>
      </c>
      <c r="J25" s="92">
        <f t="shared" si="19"/>
        <v>22</v>
      </c>
      <c r="K25" s="92">
        <f t="shared" si="4"/>
        <v>0</v>
      </c>
      <c r="L25" s="87">
        <f t="shared" si="5"/>
        <v>1</v>
      </c>
      <c r="M25" s="93">
        <f t="shared" si="20"/>
        <v>1</v>
      </c>
      <c r="N25" s="93">
        <v>1</v>
      </c>
      <c r="O25" s="87">
        <f t="shared" si="6"/>
        <v>1</v>
      </c>
      <c r="P25" s="87">
        <f t="shared" si="7"/>
        <v>1000</v>
      </c>
      <c r="Q25" s="94">
        <v>0</v>
      </c>
      <c r="R25" s="95">
        <f t="shared" si="8"/>
        <v>0</v>
      </c>
      <c r="S25" s="87">
        <f t="shared" si="9"/>
        <v>0</v>
      </c>
      <c r="T25" s="95">
        <f t="shared" si="21"/>
        <v>0.12</v>
      </c>
      <c r="U25" s="94">
        <f t="shared" si="22"/>
        <v>0</v>
      </c>
      <c r="V25" s="94">
        <v>252</v>
      </c>
      <c r="W25" s="93">
        <f t="shared" si="10"/>
        <v>1</v>
      </c>
      <c r="X25" s="87">
        <f t="shared" si="11"/>
        <v>0</v>
      </c>
      <c r="Y25" s="87">
        <f t="shared" si="12"/>
        <v>0</v>
      </c>
      <c r="Z25" s="96" t="s">
        <v>141</v>
      </c>
      <c r="AA25" s="90">
        <f t="shared" si="23"/>
        <v>44560</v>
      </c>
      <c r="AB25" s="2"/>
      <c r="AC25" s="128">
        <f t="shared" si="30"/>
        <v>11</v>
      </c>
      <c r="AD25" s="135">
        <f t="shared" si="27"/>
        <v>44865</v>
      </c>
      <c r="AE25" s="177">
        <f>C517</f>
        <v>946.93440042999998</v>
      </c>
      <c r="AF25" s="131">
        <f t="shared" si="32"/>
        <v>20</v>
      </c>
      <c r="AG25" s="136">
        <f t="shared" si="25"/>
        <v>9.2437184499999994</v>
      </c>
      <c r="AH25" s="136">
        <f t="shared" ref="AH25" si="36">TRUNC((AE24*AI25),8)</f>
        <v>0</v>
      </c>
      <c r="AI25" s="133">
        <v>0</v>
      </c>
      <c r="AJ25" s="130">
        <f t="shared" si="33"/>
        <v>9.2437184499999994</v>
      </c>
      <c r="AK25" s="128">
        <f t="shared" si="34"/>
        <v>11</v>
      </c>
      <c r="AL25" s="135">
        <f t="shared" si="35"/>
        <v>44895</v>
      </c>
      <c r="AM25" s="1"/>
      <c r="AN25" s="178" t="s">
        <v>72</v>
      </c>
      <c r="AO25" s="186">
        <f>(AO21+AO23)*AO24</f>
        <v>1044867.3378</v>
      </c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22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4"/>
      <c r="CR25" s="1"/>
      <c r="CS25" s="1"/>
      <c r="CT25" s="1"/>
      <c r="CU25" s="1"/>
      <c r="CV25" s="1"/>
      <c r="CW25" s="1"/>
      <c r="CX25" s="1"/>
      <c r="CY25" s="1"/>
      <c r="CZ25" s="1"/>
      <c r="DA25" s="2"/>
      <c r="DB25" s="15"/>
      <c r="DC25" s="15"/>
      <c r="DD25" s="15"/>
      <c r="DE25" s="15"/>
      <c r="DF25" s="23"/>
      <c r="DG25" s="23"/>
    </row>
    <row r="26" spans="1:111" ht="15" x14ac:dyDescent="0.2">
      <c r="A26" s="86">
        <f t="shared" si="13"/>
        <v>44375</v>
      </c>
      <c r="B26" s="87">
        <f t="shared" si="1"/>
        <v>1000</v>
      </c>
      <c r="C26" s="87">
        <f t="shared" si="14"/>
        <v>1000</v>
      </c>
      <c r="D26" s="88">
        <f t="shared" si="15"/>
        <v>5739.56</v>
      </c>
      <c r="E26" s="89">
        <f t="shared" si="16"/>
        <v>5769.98</v>
      </c>
      <c r="F26" s="98">
        <f t="shared" si="17"/>
        <v>44362</v>
      </c>
      <c r="G26" s="91">
        <f t="shared" si="2"/>
        <v>5.3000578441551038E-3</v>
      </c>
      <c r="H26" s="90">
        <f t="shared" si="18"/>
        <v>44392</v>
      </c>
      <c r="I26" s="90">
        <f t="shared" si="3"/>
        <v>44392</v>
      </c>
      <c r="J26" s="92">
        <f t="shared" si="19"/>
        <v>22</v>
      </c>
      <c r="K26" s="92">
        <f t="shared" si="4"/>
        <v>0</v>
      </c>
      <c r="L26" s="87">
        <f t="shared" si="5"/>
        <v>1</v>
      </c>
      <c r="M26" s="93">
        <f t="shared" si="20"/>
        <v>1</v>
      </c>
      <c r="N26" s="93">
        <v>1</v>
      </c>
      <c r="O26" s="87">
        <f t="shared" si="6"/>
        <v>1</v>
      </c>
      <c r="P26" s="87">
        <f t="shared" si="7"/>
        <v>1000</v>
      </c>
      <c r="Q26" s="94">
        <v>0</v>
      </c>
      <c r="R26" s="95">
        <f t="shared" si="8"/>
        <v>0</v>
      </c>
      <c r="S26" s="87">
        <f t="shared" si="9"/>
        <v>0</v>
      </c>
      <c r="T26" s="95">
        <f t="shared" si="21"/>
        <v>0.12</v>
      </c>
      <c r="U26" s="94">
        <f t="shared" si="22"/>
        <v>0</v>
      </c>
      <c r="V26" s="94">
        <v>252</v>
      </c>
      <c r="W26" s="93">
        <f t="shared" si="10"/>
        <v>1</v>
      </c>
      <c r="X26" s="87">
        <f t="shared" si="11"/>
        <v>0</v>
      </c>
      <c r="Y26" s="87">
        <f t="shared" si="12"/>
        <v>0</v>
      </c>
      <c r="Z26" s="96" t="s">
        <v>141</v>
      </c>
      <c r="AA26" s="90">
        <f t="shared" si="23"/>
        <v>44560</v>
      </c>
      <c r="AB26" s="2"/>
      <c r="AC26" s="128">
        <f t="shared" si="30"/>
        <v>12</v>
      </c>
      <c r="AD26" s="135">
        <f t="shared" si="27"/>
        <v>44895</v>
      </c>
      <c r="AE26" s="130">
        <f t="shared" si="31"/>
        <v>955.48986846000003</v>
      </c>
      <c r="AF26" s="131">
        <f t="shared" si="32"/>
        <v>20</v>
      </c>
      <c r="AG26" s="136">
        <f t="shared" si="25"/>
        <v>8.5554680300000001</v>
      </c>
      <c r="AH26" s="177">
        <f>-AG26</f>
        <v>-8.5554680300000001</v>
      </c>
      <c r="AI26" s="133">
        <v>0</v>
      </c>
      <c r="AJ26" s="130">
        <f t="shared" si="33"/>
        <v>0</v>
      </c>
      <c r="AK26" s="128">
        <f t="shared" si="34"/>
        <v>12</v>
      </c>
      <c r="AL26" s="135">
        <f t="shared" si="35"/>
        <v>44925</v>
      </c>
      <c r="AM26" s="1"/>
      <c r="AN26" s="187" t="s">
        <v>86</v>
      </c>
      <c r="AO26" s="188">
        <f>VLOOKUP(AO$18,$A$13:$X$3666,16)-AO21</f>
        <v>914.96447049000005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22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4"/>
      <c r="CR26" s="1"/>
      <c r="CS26" s="1"/>
      <c r="CT26" s="1"/>
      <c r="CU26" s="1"/>
      <c r="CV26" s="1"/>
      <c r="CW26" s="1"/>
      <c r="CX26" s="1"/>
      <c r="CY26" s="1"/>
      <c r="CZ26" s="1"/>
      <c r="DA26" s="2"/>
      <c r="DB26" s="15"/>
      <c r="DC26" s="15"/>
      <c r="DD26" s="15"/>
      <c r="DE26" s="15"/>
      <c r="DF26" s="23"/>
      <c r="DG26" s="23"/>
    </row>
    <row r="27" spans="1:111" ht="15" x14ac:dyDescent="0.2">
      <c r="A27" s="86">
        <f t="shared" si="13"/>
        <v>44376</v>
      </c>
      <c r="B27" s="87">
        <f t="shared" si="1"/>
        <v>1000</v>
      </c>
      <c r="C27" s="87">
        <f t="shared" si="14"/>
        <v>1000</v>
      </c>
      <c r="D27" s="88">
        <f t="shared" si="15"/>
        <v>5739.56</v>
      </c>
      <c r="E27" s="89">
        <f t="shared" si="16"/>
        <v>5769.98</v>
      </c>
      <c r="F27" s="98">
        <f t="shared" si="17"/>
        <v>44362</v>
      </c>
      <c r="G27" s="91">
        <f t="shared" si="2"/>
        <v>5.3000578441551038E-3</v>
      </c>
      <c r="H27" s="90">
        <f t="shared" si="18"/>
        <v>44392</v>
      </c>
      <c r="I27" s="90">
        <f t="shared" si="3"/>
        <v>44392</v>
      </c>
      <c r="J27" s="92">
        <f t="shared" si="19"/>
        <v>22</v>
      </c>
      <c r="K27" s="92">
        <f t="shared" si="4"/>
        <v>0</v>
      </c>
      <c r="L27" s="87">
        <f t="shared" si="5"/>
        <v>1</v>
      </c>
      <c r="M27" s="93">
        <f t="shared" si="20"/>
        <v>1</v>
      </c>
      <c r="N27" s="93">
        <v>1</v>
      </c>
      <c r="O27" s="87">
        <f t="shared" si="6"/>
        <v>1</v>
      </c>
      <c r="P27" s="87">
        <f t="shared" si="7"/>
        <v>1000</v>
      </c>
      <c r="Q27" s="94">
        <v>0</v>
      </c>
      <c r="R27" s="95">
        <f t="shared" si="8"/>
        <v>0</v>
      </c>
      <c r="S27" s="87">
        <f t="shared" si="9"/>
        <v>0</v>
      </c>
      <c r="T27" s="95">
        <f t="shared" si="21"/>
        <v>0.12</v>
      </c>
      <c r="U27" s="94">
        <f t="shared" si="22"/>
        <v>0</v>
      </c>
      <c r="V27" s="94">
        <v>252</v>
      </c>
      <c r="W27" s="93">
        <f t="shared" si="10"/>
        <v>1</v>
      </c>
      <c r="X27" s="87">
        <f t="shared" si="11"/>
        <v>0</v>
      </c>
      <c r="Y27" s="87">
        <f t="shared" si="12"/>
        <v>0</v>
      </c>
      <c r="Z27" s="96" t="s">
        <v>141</v>
      </c>
      <c r="AA27" s="90">
        <f t="shared" si="23"/>
        <v>44560</v>
      </c>
      <c r="AB27" s="2"/>
      <c r="AC27" s="128">
        <f t="shared" si="30"/>
        <v>13</v>
      </c>
      <c r="AD27" s="135">
        <f t="shared" si="27"/>
        <v>44925</v>
      </c>
      <c r="AE27" s="130">
        <f t="shared" ref="AE27:AE34" si="37">(AE26-AH27)</f>
        <v>964.99018860000001</v>
      </c>
      <c r="AF27" s="131">
        <f t="shared" ref="AF27:AF34" si="38">NETWORKDAYS(AD26,AD27,AD$121:AD$505)-1</f>
        <v>22</v>
      </c>
      <c r="AG27" s="136">
        <f t="shared" si="25"/>
        <v>9.5003201399999995</v>
      </c>
      <c r="AH27" s="177">
        <f>-AG27</f>
        <v>-9.5003201399999995</v>
      </c>
      <c r="AI27" s="133">
        <v>0</v>
      </c>
      <c r="AJ27" s="130">
        <f t="shared" ref="AJ27:AJ34" si="39">(AG27+AH27)</f>
        <v>0</v>
      </c>
      <c r="AK27" s="128">
        <f t="shared" si="34"/>
        <v>13</v>
      </c>
      <c r="AL27" s="135">
        <f t="shared" ref="AL27:AL34" si="40">AD28</f>
        <v>44956</v>
      </c>
      <c r="AM27" s="1"/>
      <c r="AN27" s="3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22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41"/>
      <c r="CR27" s="1"/>
      <c r="CS27" s="1"/>
      <c r="CT27" s="1"/>
      <c r="CU27" s="1"/>
      <c r="CV27" s="1"/>
      <c r="CW27" s="1"/>
      <c r="CX27" s="1"/>
      <c r="CY27" s="1"/>
      <c r="CZ27" s="1"/>
      <c r="DA27" s="2"/>
      <c r="DB27" s="15"/>
      <c r="DC27" s="15"/>
      <c r="DD27" s="15"/>
      <c r="DE27" s="15"/>
      <c r="DF27" s="23"/>
      <c r="DG27" s="23"/>
    </row>
    <row r="28" spans="1:111" ht="15" x14ac:dyDescent="0.2">
      <c r="A28" s="86">
        <f t="shared" si="13"/>
        <v>44377</v>
      </c>
      <c r="B28" s="87">
        <f t="shared" si="1"/>
        <v>1000</v>
      </c>
      <c r="C28" s="87">
        <f t="shared" si="14"/>
        <v>1000</v>
      </c>
      <c r="D28" s="88">
        <f t="shared" si="15"/>
        <v>5739.56</v>
      </c>
      <c r="E28" s="89">
        <f t="shared" si="16"/>
        <v>5769.98</v>
      </c>
      <c r="F28" s="98">
        <f t="shared" si="17"/>
        <v>44362</v>
      </c>
      <c r="G28" s="91">
        <f t="shared" si="2"/>
        <v>5.3000578441551038E-3</v>
      </c>
      <c r="H28" s="90">
        <f t="shared" si="18"/>
        <v>44392</v>
      </c>
      <c r="I28" s="90">
        <f t="shared" si="3"/>
        <v>44392</v>
      </c>
      <c r="J28" s="92">
        <f t="shared" si="19"/>
        <v>22</v>
      </c>
      <c r="K28" s="92">
        <f t="shared" si="4"/>
        <v>0</v>
      </c>
      <c r="L28" s="87">
        <f t="shared" si="5"/>
        <v>1</v>
      </c>
      <c r="M28" s="93">
        <f t="shared" si="20"/>
        <v>1</v>
      </c>
      <c r="N28" s="93">
        <v>1</v>
      </c>
      <c r="O28" s="87">
        <f t="shared" si="6"/>
        <v>1</v>
      </c>
      <c r="P28" s="87">
        <f t="shared" si="7"/>
        <v>1000</v>
      </c>
      <c r="Q28" s="94">
        <v>0</v>
      </c>
      <c r="R28" s="95">
        <f t="shared" si="8"/>
        <v>0</v>
      </c>
      <c r="S28" s="87">
        <f t="shared" si="9"/>
        <v>0</v>
      </c>
      <c r="T28" s="95">
        <f t="shared" si="21"/>
        <v>0.12</v>
      </c>
      <c r="U28" s="94">
        <f t="shared" si="22"/>
        <v>0</v>
      </c>
      <c r="V28" s="94">
        <v>252</v>
      </c>
      <c r="W28" s="93">
        <f t="shared" si="10"/>
        <v>1</v>
      </c>
      <c r="X28" s="87">
        <f t="shared" si="11"/>
        <v>0</v>
      </c>
      <c r="Y28" s="87">
        <f t="shared" si="12"/>
        <v>0</v>
      </c>
      <c r="Z28" s="96" t="s">
        <v>141</v>
      </c>
      <c r="AA28" s="90">
        <f t="shared" si="23"/>
        <v>44560</v>
      </c>
      <c r="AB28" s="2"/>
      <c r="AC28" s="128">
        <f t="shared" si="30"/>
        <v>14</v>
      </c>
      <c r="AD28" s="135">
        <f t="shared" si="27"/>
        <v>44956</v>
      </c>
      <c r="AE28" s="177">
        <f>C608</f>
        <v>971.52178160000005</v>
      </c>
      <c r="AF28" s="131">
        <f t="shared" si="38"/>
        <v>21</v>
      </c>
      <c r="AG28" s="136">
        <f t="shared" si="25"/>
        <v>9.1565921400000008</v>
      </c>
      <c r="AH28" s="136">
        <f t="shared" ref="AH28:AH34" si="41">TRUNC((AE27*AI28),8)</f>
        <v>0</v>
      </c>
      <c r="AI28" s="133">
        <v>0</v>
      </c>
      <c r="AJ28" s="130">
        <f t="shared" si="39"/>
        <v>9.1565921400000008</v>
      </c>
      <c r="AK28" s="128">
        <f t="shared" si="34"/>
        <v>14</v>
      </c>
      <c r="AL28" s="135">
        <f t="shared" si="40"/>
        <v>44985</v>
      </c>
      <c r="AM28" s="4"/>
      <c r="AN28" s="191" t="s">
        <v>155</v>
      </c>
      <c r="AO28" s="191" t="s">
        <v>140</v>
      </c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26"/>
      <c r="CC28" s="1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27"/>
      <c r="DB28" s="28"/>
      <c r="DC28" s="28"/>
      <c r="DD28" s="28"/>
      <c r="DE28" s="28"/>
      <c r="DF28" s="28"/>
      <c r="DG28" s="28"/>
    </row>
    <row r="29" spans="1:111" ht="14.25" x14ac:dyDescent="0.2">
      <c r="A29" s="86">
        <f t="shared" si="13"/>
        <v>44378</v>
      </c>
      <c r="B29" s="87">
        <f t="shared" si="1"/>
        <v>1000.69022609</v>
      </c>
      <c r="C29" s="87">
        <f t="shared" si="14"/>
        <v>1000</v>
      </c>
      <c r="D29" s="88">
        <f t="shared" si="15"/>
        <v>5739.56</v>
      </c>
      <c r="E29" s="89">
        <f t="shared" si="16"/>
        <v>5769.98</v>
      </c>
      <c r="F29" s="98">
        <f t="shared" si="17"/>
        <v>44362</v>
      </c>
      <c r="G29" s="91">
        <f t="shared" si="2"/>
        <v>5.3000578441551038E-3</v>
      </c>
      <c r="H29" s="90">
        <f t="shared" si="18"/>
        <v>44392</v>
      </c>
      <c r="I29" s="90">
        <f t="shared" si="3"/>
        <v>44392</v>
      </c>
      <c r="J29" s="92">
        <f t="shared" si="19"/>
        <v>22</v>
      </c>
      <c r="K29" s="92">
        <f t="shared" si="4"/>
        <v>1</v>
      </c>
      <c r="L29" s="87">
        <f t="shared" si="5"/>
        <v>1.0002403</v>
      </c>
      <c r="M29" s="93">
        <f t="shared" si="20"/>
        <v>1</v>
      </c>
      <c r="N29" s="93">
        <v>1</v>
      </c>
      <c r="O29" s="87">
        <f t="shared" si="6"/>
        <v>1.0002403</v>
      </c>
      <c r="P29" s="87">
        <f t="shared" si="7"/>
        <v>1000.2403</v>
      </c>
      <c r="Q29" s="94">
        <v>0</v>
      </c>
      <c r="R29" s="95">
        <f t="shared" si="8"/>
        <v>0</v>
      </c>
      <c r="S29" s="87">
        <f t="shared" si="9"/>
        <v>0</v>
      </c>
      <c r="T29" s="95">
        <f t="shared" si="21"/>
        <v>0.12</v>
      </c>
      <c r="U29" s="94">
        <f t="shared" si="22"/>
        <v>1</v>
      </c>
      <c r="V29" s="94">
        <v>252</v>
      </c>
      <c r="W29" s="93">
        <f t="shared" si="10"/>
        <v>1.0004498180000001</v>
      </c>
      <c r="X29" s="87">
        <f t="shared" si="11"/>
        <v>0.44992609</v>
      </c>
      <c r="Y29" s="87">
        <f t="shared" si="12"/>
        <v>0</v>
      </c>
      <c r="Z29" s="96" t="s">
        <v>141</v>
      </c>
      <c r="AA29" s="90">
        <f t="shared" si="23"/>
        <v>44560</v>
      </c>
      <c r="AB29" s="2"/>
      <c r="AC29" s="128">
        <f t="shared" si="30"/>
        <v>15</v>
      </c>
      <c r="AD29" s="135">
        <f t="shared" si="27"/>
        <v>44985</v>
      </c>
      <c r="AE29" s="130">
        <f t="shared" si="37"/>
        <v>971.52178160000005</v>
      </c>
      <c r="AF29" s="131">
        <f t="shared" si="38"/>
        <v>19</v>
      </c>
      <c r="AG29" s="136">
        <f t="shared" si="25"/>
        <v>8.3368547700000004</v>
      </c>
      <c r="AH29" s="136">
        <f t="shared" si="41"/>
        <v>0</v>
      </c>
      <c r="AI29" s="133">
        <v>0</v>
      </c>
      <c r="AJ29" s="130">
        <f t="shared" si="39"/>
        <v>8.3368547700000004</v>
      </c>
      <c r="AK29" s="128">
        <f t="shared" si="34"/>
        <v>15</v>
      </c>
      <c r="AL29" s="135">
        <f t="shared" si="40"/>
        <v>45015</v>
      </c>
      <c r="AM29" s="1"/>
      <c r="AN29" s="192" t="s">
        <v>89</v>
      </c>
      <c r="AO29" s="193">
        <f>AO18</f>
        <v>45777</v>
      </c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22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4"/>
      <c r="CR29" s="1"/>
      <c r="CS29" s="1"/>
      <c r="CT29" s="1"/>
      <c r="CU29" s="1"/>
      <c r="CV29" s="1"/>
      <c r="CW29" s="1"/>
      <c r="CX29" s="1"/>
      <c r="CY29" s="1"/>
      <c r="CZ29" s="1"/>
      <c r="DA29" s="2"/>
      <c r="DB29" s="15"/>
      <c r="DC29" s="15"/>
      <c r="DD29" s="15"/>
      <c r="DE29" s="15"/>
      <c r="DF29" s="23"/>
      <c r="DG29" s="23"/>
    </row>
    <row r="30" spans="1:111" ht="14.25" x14ac:dyDescent="0.2">
      <c r="A30" s="86">
        <f t="shared" si="13"/>
        <v>44379</v>
      </c>
      <c r="B30" s="87">
        <f t="shared" si="1"/>
        <v>1001.38093151</v>
      </c>
      <c r="C30" s="87">
        <f t="shared" si="14"/>
        <v>1000</v>
      </c>
      <c r="D30" s="88">
        <f t="shared" si="15"/>
        <v>5739.56</v>
      </c>
      <c r="E30" s="89">
        <f t="shared" si="16"/>
        <v>5769.98</v>
      </c>
      <c r="F30" s="98">
        <f t="shared" si="17"/>
        <v>44362</v>
      </c>
      <c r="G30" s="91">
        <f t="shared" si="2"/>
        <v>5.3000578441551038E-3</v>
      </c>
      <c r="H30" s="90">
        <f t="shared" si="18"/>
        <v>44392</v>
      </c>
      <c r="I30" s="90">
        <f t="shared" si="3"/>
        <v>44392</v>
      </c>
      <c r="J30" s="92">
        <f t="shared" si="19"/>
        <v>22</v>
      </c>
      <c r="K30" s="92">
        <f t="shared" si="4"/>
        <v>2</v>
      </c>
      <c r="L30" s="87">
        <f t="shared" si="5"/>
        <v>1.00048066</v>
      </c>
      <c r="M30" s="93">
        <f t="shared" si="20"/>
        <v>1</v>
      </c>
      <c r="N30" s="93">
        <v>1</v>
      </c>
      <c r="O30" s="87">
        <f t="shared" si="6"/>
        <v>1.00048066</v>
      </c>
      <c r="P30" s="87">
        <f t="shared" si="7"/>
        <v>1000.4806599999999</v>
      </c>
      <c r="Q30" s="94">
        <v>0</v>
      </c>
      <c r="R30" s="95">
        <f t="shared" si="8"/>
        <v>0</v>
      </c>
      <c r="S30" s="87">
        <f t="shared" si="9"/>
        <v>0</v>
      </c>
      <c r="T30" s="95">
        <f t="shared" si="21"/>
        <v>0.12</v>
      </c>
      <c r="U30" s="94">
        <f t="shared" si="22"/>
        <v>2</v>
      </c>
      <c r="V30" s="94">
        <v>252</v>
      </c>
      <c r="W30" s="93">
        <f t="shared" si="10"/>
        <v>1.0008998389999999</v>
      </c>
      <c r="X30" s="87">
        <f t="shared" si="11"/>
        <v>0.90027151000000005</v>
      </c>
      <c r="Y30" s="87">
        <f t="shared" si="12"/>
        <v>0</v>
      </c>
      <c r="Z30" s="96" t="s">
        <v>141</v>
      </c>
      <c r="AA30" s="90">
        <f t="shared" si="23"/>
        <v>44560</v>
      </c>
      <c r="AB30" s="2"/>
      <c r="AC30" s="128">
        <f t="shared" si="30"/>
        <v>16</v>
      </c>
      <c r="AD30" s="135">
        <f t="shared" si="27"/>
        <v>45015</v>
      </c>
      <c r="AE30" s="130">
        <f t="shared" si="37"/>
        <v>971.52178160000005</v>
      </c>
      <c r="AF30" s="131">
        <f t="shared" si="38"/>
        <v>22</v>
      </c>
      <c r="AG30" s="136">
        <f t="shared" si="25"/>
        <v>9.65972352</v>
      </c>
      <c r="AH30" s="136">
        <f t="shared" si="41"/>
        <v>0</v>
      </c>
      <c r="AI30" s="133">
        <v>0</v>
      </c>
      <c r="AJ30" s="130">
        <f t="shared" si="39"/>
        <v>9.65972352</v>
      </c>
      <c r="AK30" s="128">
        <f t="shared" si="34"/>
        <v>16</v>
      </c>
      <c r="AL30" s="135">
        <f t="shared" si="40"/>
        <v>45048</v>
      </c>
      <c r="AM30" s="1"/>
      <c r="AN30" s="192" t="s">
        <v>153</v>
      </c>
      <c r="AO30" s="193">
        <f ca="1">TODAY()</f>
        <v>45775</v>
      </c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22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4"/>
      <c r="CR30" s="1"/>
      <c r="CS30" s="1"/>
      <c r="CT30" s="1"/>
      <c r="CU30" s="1"/>
      <c r="CV30" s="1"/>
      <c r="CW30" s="1"/>
      <c r="CX30" s="1"/>
      <c r="CY30" s="1"/>
      <c r="CZ30" s="1"/>
      <c r="DA30" s="2"/>
      <c r="DB30" s="15"/>
      <c r="DC30" s="15"/>
      <c r="DD30" s="15"/>
      <c r="DE30" s="15"/>
      <c r="DF30" s="23"/>
      <c r="DG30" s="23"/>
    </row>
    <row r="31" spans="1:111" ht="14.25" x14ac:dyDescent="0.2">
      <c r="A31" s="86">
        <f t="shared" si="13"/>
        <v>44380</v>
      </c>
      <c r="B31" s="87">
        <f t="shared" si="1"/>
        <v>1002.0721145</v>
      </c>
      <c r="C31" s="87">
        <f t="shared" si="14"/>
        <v>1000</v>
      </c>
      <c r="D31" s="88">
        <f t="shared" si="15"/>
        <v>5739.56</v>
      </c>
      <c r="E31" s="89">
        <f t="shared" si="16"/>
        <v>5769.98</v>
      </c>
      <c r="F31" s="98">
        <f t="shared" si="17"/>
        <v>44362</v>
      </c>
      <c r="G31" s="91">
        <f t="shared" si="2"/>
        <v>5.3000578441551038E-3</v>
      </c>
      <c r="H31" s="90">
        <f t="shared" si="18"/>
        <v>44392</v>
      </c>
      <c r="I31" s="90">
        <f t="shared" si="3"/>
        <v>44392</v>
      </c>
      <c r="J31" s="92">
        <f t="shared" si="19"/>
        <v>22</v>
      </c>
      <c r="K31" s="92">
        <f t="shared" si="4"/>
        <v>3</v>
      </c>
      <c r="L31" s="87">
        <f t="shared" si="5"/>
        <v>1.0007210799999999</v>
      </c>
      <c r="M31" s="93">
        <f t="shared" si="20"/>
        <v>1</v>
      </c>
      <c r="N31" s="93">
        <v>1</v>
      </c>
      <c r="O31" s="87">
        <f t="shared" si="6"/>
        <v>1.0007210799999999</v>
      </c>
      <c r="P31" s="87">
        <f t="shared" si="7"/>
        <v>1000.72108</v>
      </c>
      <c r="Q31" s="94">
        <v>0</v>
      </c>
      <c r="R31" s="95">
        <f t="shared" si="8"/>
        <v>0</v>
      </c>
      <c r="S31" s="87">
        <f t="shared" si="9"/>
        <v>0</v>
      </c>
      <c r="T31" s="95">
        <f t="shared" si="21"/>
        <v>0.12</v>
      </c>
      <c r="U31" s="94">
        <f t="shared" si="22"/>
        <v>3</v>
      </c>
      <c r="V31" s="94">
        <v>252</v>
      </c>
      <c r="W31" s="93">
        <f t="shared" si="10"/>
        <v>1.0013500609999999</v>
      </c>
      <c r="X31" s="87">
        <f t="shared" si="11"/>
        <v>1.3510344999999999</v>
      </c>
      <c r="Y31" s="87">
        <f t="shared" si="12"/>
        <v>0</v>
      </c>
      <c r="Z31" s="96" t="s">
        <v>141</v>
      </c>
      <c r="AA31" s="90">
        <f t="shared" si="23"/>
        <v>44560</v>
      </c>
      <c r="AB31" s="2"/>
      <c r="AC31" s="128">
        <f t="shared" si="30"/>
        <v>17</v>
      </c>
      <c r="AD31" s="135">
        <f t="shared" si="27"/>
        <v>45048</v>
      </c>
      <c r="AE31" s="130">
        <f t="shared" si="37"/>
        <v>971.52178160000005</v>
      </c>
      <c r="AF31" s="131">
        <f t="shared" si="38"/>
        <v>20</v>
      </c>
      <c r="AG31" s="136">
        <f t="shared" si="25"/>
        <v>8.7776128300000007</v>
      </c>
      <c r="AH31" s="136">
        <f t="shared" si="41"/>
        <v>0</v>
      </c>
      <c r="AI31" s="133">
        <v>0</v>
      </c>
      <c r="AJ31" s="130">
        <f t="shared" si="39"/>
        <v>8.7776128300000007</v>
      </c>
      <c r="AK31" s="128">
        <f t="shared" si="34"/>
        <v>17</v>
      </c>
      <c r="AL31" s="135">
        <f t="shared" si="40"/>
        <v>45076</v>
      </c>
      <c r="AM31" s="1"/>
      <c r="AN31" s="192" t="s">
        <v>90</v>
      </c>
      <c r="AO31" s="194">
        <v>125349.3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22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4"/>
      <c r="CR31" s="1"/>
      <c r="CS31" s="1"/>
      <c r="CT31" s="1"/>
      <c r="CU31" s="1"/>
      <c r="CV31" s="1"/>
      <c r="CW31" s="1"/>
      <c r="CX31" s="1"/>
      <c r="CY31" s="1"/>
      <c r="CZ31" s="1"/>
      <c r="DA31" s="2"/>
      <c r="DB31" s="15"/>
      <c r="DC31" s="15"/>
      <c r="DD31" s="15"/>
      <c r="DE31" s="15"/>
      <c r="DF31" s="23"/>
      <c r="DG31" s="23"/>
    </row>
    <row r="32" spans="1:111" ht="14.25" x14ac:dyDescent="0.2">
      <c r="A32" s="86">
        <f t="shared" si="13"/>
        <v>44381</v>
      </c>
      <c r="B32" s="87">
        <f t="shared" si="1"/>
        <v>1002.0721145</v>
      </c>
      <c r="C32" s="87">
        <f t="shared" si="14"/>
        <v>1000</v>
      </c>
      <c r="D32" s="88">
        <f t="shared" si="15"/>
        <v>5739.56</v>
      </c>
      <c r="E32" s="89">
        <f t="shared" si="16"/>
        <v>5769.98</v>
      </c>
      <c r="F32" s="98">
        <f t="shared" si="17"/>
        <v>44362</v>
      </c>
      <c r="G32" s="91">
        <f t="shared" si="2"/>
        <v>5.3000578441551038E-3</v>
      </c>
      <c r="H32" s="90">
        <f t="shared" si="18"/>
        <v>44392</v>
      </c>
      <c r="I32" s="90">
        <f t="shared" si="3"/>
        <v>44392</v>
      </c>
      <c r="J32" s="92">
        <f t="shared" si="19"/>
        <v>22</v>
      </c>
      <c r="K32" s="92">
        <f t="shared" si="4"/>
        <v>3</v>
      </c>
      <c r="L32" s="87">
        <f t="shared" si="5"/>
        <v>1.0007210799999999</v>
      </c>
      <c r="M32" s="93">
        <f t="shared" si="20"/>
        <v>1</v>
      </c>
      <c r="N32" s="93">
        <v>1</v>
      </c>
      <c r="O32" s="87">
        <f t="shared" si="6"/>
        <v>1.0007210799999999</v>
      </c>
      <c r="P32" s="87">
        <f t="shared" si="7"/>
        <v>1000.72108</v>
      </c>
      <c r="Q32" s="94">
        <v>0</v>
      </c>
      <c r="R32" s="95">
        <f t="shared" si="8"/>
        <v>0</v>
      </c>
      <c r="S32" s="87">
        <f t="shared" si="9"/>
        <v>0</v>
      </c>
      <c r="T32" s="95">
        <f t="shared" si="21"/>
        <v>0.12</v>
      </c>
      <c r="U32" s="94">
        <f t="shared" si="22"/>
        <v>3</v>
      </c>
      <c r="V32" s="94">
        <v>252</v>
      </c>
      <c r="W32" s="93">
        <f t="shared" si="10"/>
        <v>1.0013500609999999</v>
      </c>
      <c r="X32" s="87">
        <f t="shared" si="11"/>
        <v>1.3510344999999999</v>
      </c>
      <c r="Y32" s="87">
        <f t="shared" si="12"/>
        <v>0</v>
      </c>
      <c r="Z32" s="96" t="s">
        <v>141</v>
      </c>
      <c r="AA32" s="90">
        <f t="shared" si="23"/>
        <v>44560</v>
      </c>
      <c r="AB32" s="2"/>
      <c r="AC32" s="128">
        <f t="shared" si="30"/>
        <v>18</v>
      </c>
      <c r="AD32" s="135">
        <f t="shared" si="27"/>
        <v>45076</v>
      </c>
      <c r="AE32" s="130">
        <f t="shared" si="37"/>
        <v>971.52178160000005</v>
      </c>
      <c r="AF32" s="131">
        <f t="shared" si="38"/>
        <v>20</v>
      </c>
      <c r="AG32" s="136">
        <f t="shared" si="25"/>
        <v>8.7776128300000007</v>
      </c>
      <c r="AH32" s="136">
        <f t="shared" si="41"/>
        <v>0</v>
      </c>
      <c r="AI32" s="133">
        <v>0</v>
      </c>
      <c r="AJ32" s="130">
        <f t="shared" si="39"/>
        <v>8.7776128300000007</v>
      </c>
      <c r="AK32" s="128">
        <f t="shared" si="34"/>
        <v>18</v>
      </c>
      <c r="AL32" s="135">
        <f t="shared" si="40"/>
        <v>45107</v>
      </c>
      <c r="AM32" s="1"/>
      <c r="AN32" s="192" t="s">
        <v>91</v>
      </c>
      <c r="AO32" s="195">
        <v>0.02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22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4"/>
      <c r="CR32" s="1"/>
      <c r="CS32" s="1"/>
      <c r="CT32" s="1"/>
      <c r="CU32" s="1"/>
      <c r="CV32" s="1"/>
      <c r="CW32" s="1"/>
      <c r="CX32" s="1"/>
      <c r="CY32" s="1"/>
      <c r="CZ32" s="1"/>
      <c r="DA32" s="2"/>
      <c r="DB32" s="15"/>
      <c r="DC32" s="15"/>
      <c r="DD32" s="15"/>
      <c r="DE32" s="15"/>
      <c r="DF32" s="23"/>
      <c r="DG32" s="23"/>
    </row>
    <row r="33" spans="1:111" ht="14.25" x14ac:dyDescent="0.2">
      <c r="A33" s="86">
        <f t="shared" si="13"/>
        <v>44382</v>
      </c>
      <c r="B33" s="87">
        <f t="shared" si="1"/>
        <v>1002.0721145</v>
      </c>
      <c r="C33" s="87">
        <f t="shared" si="14"/>
        <v>1000</v>
      </c>
      <c r="D33" s="88">
        <f t="shared" si="15"/>
        <v>5739.56</v>
      </c>
      <c r="E33" s="89">
        <f t="shared" si="16"/>
        <v>5769.98</v>
      </c>
      <c r="F33" s="98">
        <f t="shared" si="17"/>
        <v>44362</v>
      </c>
      <c r="G33" s="91">
        <f t="shared" si="2"/>
        <v>5.3000578441551038E-3</v>
      </c>
      <c r="H33" s="90">
        <f t="shared" si="18"/>
        <v>44392</v>
      </c>
      <c r="I33" s="90">
        <f t="shared" si="3"/>
        <v>44392</v>
      </c>
      <c r="J33" s="92">
        <f t="shared" si="19"/>
        <v>22</v>
      </c>
      <c r="K33" s="92">
        <f t="shared" si="4"/>
        <v>3</v>
      </c>
      <c r="L33" s="87">
        <f t="shared" si="5"/>
        <v>1.0007210799999999</v>
      </c>
      <c r="M33" s="93">
        <f t="shared" si="20"/>
        <v>1</v>
      </c>
      <c r="N33" s="93">
        <v>1</v>
      </c>
      <c r="O33" s="87">
        <f t="shared" si="6"/>
        <v>1.0007210799999999</v>
      </c>
      <c r="P33" s="87">
        <f t="shared" si="7"/>
        <v>1000.72108</v>
      </c>
      <c r="Q33" s="94">
        <v>0</v>
      </c>
      <c r="R33" s="95">
        <f t="shared" si="8"/>
        <v>0</v>
      </c>
      <c r="S33" s="87">
        <f t="shared" si="9"/>
        <v>0</v>
      </c>
      <c r="T33" s="95">
        <f t="shared" si="21"/>
        <v>0.12</v>
      </c>
      <c r="U33" s="94">
        <f t="shared" si="22"/>
        <v>3</v>
      </c>
      <c r="V33" s="94">
        <v>252</v>
      </c>
      <c r="W33" s="93">
        <f t="shared" si="10"/>
        <v>1.0013500609999999</v>
      </c>
      <c r="X33" s="87">
        <f t="shared" si="11"/>
        <v>1.3510344999999999</v>
      </c>
      <c r="Y33" s="87">
        <f t="shared" si="12"/>
        <v>0</v>
      </c>
      <c r="Z33" s="96" t="s">
        <v>141</v>
      </c>
      <c r="AA33" s="90">
        <f t="shared" si="23"/>
        <v>44560</v>
      </c>
      <c r="AB33" s="2"/>
      <c r="AC33" s="128">
        <f t="shared" si="30"/>
        <v>19</v>
      </c>
      <c r="AD33" s="135">
        <f t="shared" si="27"/>
        <v>45107</v>
      </c>
      <c r="AE33" s="130">
        <f t="shared" si="37"/>
        <v>971.52178160000005</v>
      </c>
      <c r="AF33" s="131">
        <f t="shared" si="38"/>
        <v>22</v>
      </c>
      <c r="AG33" s="136">
        <f t="shared" si="25"/>
        <v>9.65972352</v>
      </c>
      <c r="AH33" s="136">
        <f t="shared" si="41"/>
        <v>0</v>
      </c>
      <c r="AI33" s="133">
        <v>0</v>
      </c>
      <c r="AJ33" s="130">
        <f t="shared" si="39"/>
        <v>9.65972352</v>
      </c>
      <c r="AK33" s="128">
        <f t="shared" si="34"/>
        <v>19</v>
      </c>
      <c r="AL33" s="135">
        <f t="shared" si="40"/>
        <v>45138</v>
      </c>
      <c r="AM33" s="1"/>
      <c r="AN33" s="192" t="s">
        <v>91</v>
      </c>
      <c r="AO33" s="194">
        <f>AO32*AO31</f>
        <v>2506.9860000000003</v>
      </c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22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4"/>
      <c r="CR33" s="1"/>
      <c r="CS33" s="1"/>
      <c r="CT33" s="1"/>
      <c r="CU33" s="1"/>
      <c r="CV33" s="1"/>
      <c r="CW33" s="1"/>
      <c r="CX33" s="1"/>
      <c r="CY33" s="1"/>
      <c r="CZ33" s="1"/>
      <c r="DA33" s="2"/>
      <c r="DB33" s="15"/>
      <c r="DC33" s="15"/>
      <c r="DD33" s="15"/>
      <c r="DE33" s="15"/>
      <c r="DF33" s="23"/>
      <c r="DG33" s="23"/>
    </row>
    <row r="34" spans="1:111" ht="14.25" x14ac:dyDescent="0.2">
      <c r="A34" s="86">
        <f t="shared" si="13"/>
        <v>44383</v>
      </c>
      <c r="B34" s="87">
        <f t="shared" si="1"/>
        <v>1002.76377827</v>
      </c>
      <c r="C34" s="87">
        <f t="shared" si="14"/>
        <v>1000</v>
      </c>
      <c r="D34" s="88">
        <f t="shared" si="15"/>
        <v>5739.56</v>
      </c>
      <c r="E34" s="89">
        <f t="shared" si="16"/>
        <v>5769.98</v>
      </c>
      <c r="F34" s="98">
        <f t="shared" si="17"/>
        <v>44362</v>
      </c>
      <c r="G34" s="91">
        <f t="shared" si="2"/>
        <v>5.3000578441551038E-3</v>
      </c>
      <c r="H34" s="90">
        <f t="shared" si="18"/>
        <v>44392</v>
      </c>
      <c r="I34" s="90">
        <f t="shared" si="3"/>
        <v>44392</v>
      </c>
      <c r="J34" s="92">
        <f t="shared" si="19"/>
        <v>22</v>
      </c>
      <c r="K34" s="92">
        <f t="shared" si="4"/>
        <v>4</v>
      </c>
      <c r="L34" s="87">
        <f t="shared" si="5"/>
        <v>1.0009615599999999</v>
      </c>
      <c r="M34" s="93">
        <f t="shared" si="20"/>
        <v>1</v>
      </c>
      <c r="N34" s="93">
        <f t="shared" ref="N34:N97" si="42">IF(I34&gt;I33,N33*M34,N33)</f>
        <v>1</v>
      </c>
      <c r="O34" s="87">
        <f t="shared" si="6"/>
        <v>1.0009615599999999</v>
      </c>
      <c r="P34" s="87">
        <f t="shared" si="7"/>
        <v>1000.96156</v>
      </c>
      <c r="Q34" s="94">
        <v>0</v>
      </c>
      <c r="R34" s="95">
        <f t="shared" si="8"/>
        <v>0</v>
      </c>
      <c r="S34" s="87">
        <f t="shared" si="9"/>
        <v>0</v>
      </c>
      <c r="T34" s="95">
        <f t="shared" si="21"/>
        <v>0.12</v>
      </c>
      <c r="U34" s="94">
        <f t="shared" si="22"/>
        <v>4</v>
      </c>
      <c r="V34" s="94">
        <v>252</v>
      </c>
      <c r="W34" s="93">
        <f t="shared" si="10"/>
        <v>1.0018004869999999</v>
      </c>
      <c r="X34" s="87">
        <f t="shared" si="11"/>
        <v>1.80221827</v>
      </c>
      <c r="Y34" s="87">
        <f t="shared" si="12"/>
        <v>0</v>
      </c>
      <c r="Z34" s="96" t="s">
        <v>141</v>
      </c>
      <c r="AA34" s="90">
        <f t="shared" si="23"/>
        <v>44560</v>
      </c>
      <c r="AB34" s="2"/>
      <c r="AC34" s="128">
        <f t="shared" si="30"/>
        <v>20</v>
      </c>
      <c r="AD34" s="135">
        <f t="shared" si="27"/>
        <v>45138</v>
      </c>
      <c r="AE34" s="130">
        <f t="shared" si="37"/>
        <v>960.75537722000001</v>
      </c>
      <c r="AF34" s="131">
        <f t="shared" si="38"/>
        <v>21</v>
      </c>
      <c r="AG34" s="136">
        <f t="shared" si="25"/>
        <v>9.21856908</v>
      </c>
      <c r="AH34" s="136">
        <f t="shared" si="41"/>
        <v>10.766404380000001</v>
      </c>
      <c r="AI34" s="133">
        <v>1.1082E-2</v>
      </c>
      <c r="AJ34" s="130">
        <f t="shared" si="39"/>
        <v>19.984973459999999</v>
      </c>
      <c r="AK34" s="128">
        <f t="shared" si="34"/>
        <v>20</v>
      </c>
      <c r="AL34" s="135">
        <f t="shared" si="40"/>
        <v>45168</v>
      </c>
      <c r="AM34" s="1"/>
      <c r="AN34" s="192" t="s">
        <v>92</v>
      </c>
      <c r="AO34" s="195">
        <v>0.01</v>
      </c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22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4"/>
      <c r="CR34" s="1"/>
      <c r="CS34" s="1"/>
      <c r="CT34" s="1"/>
      <c r="CU34" s="1"/>
      <c r="CV34" s="1"/>
      <c r="CW34" s="1"/>
      <c r="CX34" s="1"/>
      <c r="CY34" s="1"/>
      <c r="CZ34" s="1"/>
      <c r="DA34" s="2"/>
      <c r="DB34" s="15"/>
      <c r="DC34" s="15"/>
      <c r="DD34" s="15"/>
      <c r="DE34" s="15"/>
      <c r="DF34" s="23"/>
      <c r="DG34" s="23"/>
    </row>
    <row r="35" spans="1:111" ht="14.25" x14ac:dyDescent="0.2">
      <c r="A35" s="86">
        <f t="shared" si="13"/>
        <v>44384</v>
      </c>
      <c r="B35" s="87">
        <f t="shared" si="1"/>
        <v>1003.45591104</v>
      </c>
      <c r="C35" s="87">
        <f t="shared" si="14"/>
        <v>1000</v>
      </c>
      <c r="D35" s="88">
        <f t="shared" si="15"/>
        <v>5739.56</v>
      </c>
      <c r="E35" s="89">
        <f t="shared" si="16"/>
        <v>5769.98</v>
      </c>
      <c r="F35" s="98">
        <f t="shared" si="17"/>
        <v>44362</v>
      </c>
      <c r="G35" s="91">
        <f t="shared" si="2"/>
        <v>5.3000578441551038E-3</v>
      </c>
      <c r="H35" s="90">
        <f t="shared" si="18"/>
        <v>44392</v>
      </c>
      <c r="I35" s="90">
        <f t="shared" si="3"/>
        <v>44392</v>
      </c>
      <c r="J35" s="92">
        <f t="shared" si="19"/>
        <v>22</v>
      </c>
      <c r="K35" s="92">
        <f t="shared" si="4"/>
        <v>5</v>
      </c>
      <c r="L35" s="87">
        <f t="shared" si="5"/>
        <v>1.00120209</v>
      </c>
      <c r="M35" s="93">
        <f t="shared" si="20"/>
        <v>1</v>
      </c>
      <c r="N35" s="93">
        <f t="shared" si="42"/>
        <v>1</v>
      </c>
      <c r="O35" s="87">
        <f t="shared" si="6"/>
        <v>1.00120209</v>
      </c>
      <c r="P35" s="87">
        <f t="shared" si="7"/>
        <v>1001.20209</v>
      </c>
      <c r="Q35" s="94">
        <v>0</v>
      </c>
      <c r="R35" s="95">
        <f t="shared" si="8"/>
        <v>0</v>
      </c>
      <c r="S35" s="87">
        <f t="shared" si="9"/>
        <v>0</v>
      </c>
      <c r="T35" s="95">
        <f t="shared" si="21"/>
        <v>0.12</v>
      </c>
      <c r="U35" s="94">
        <f t="shared" si="22"/>
        <v>5</v>
      </c>
      <c r="V35" s="94">
        <v>252</v>
      </c>
      <c r="W35" s="93">
        <f t="shared" si="10"/>
        <v>1.002251115</v>
      </c>
      <c r="X35" s="87">
        <f t="shared" si="11"/>
        <v>2.2538210400000001</v>
      </c>
      <c r="Y35" s="87">
        <f t="shared" si="12"/>
        <v>0</v>
      </c>
      <c r="Z35" s="96" t="s">
        <v>141</v>
      </c>
      <c r="AA35" s="90">
        <f t="shared" si="23"/>
        <v>44560</v>
      </c>
      <c r="AB35" s="2"/>
      <c r="AC35" s="128">
        <f t="shared" si="30"/>
        <v>21</v>
      </c>
      <c r="AD35" s="135">
        <f t="shared" si="27"/>
        <v>45168</v>
      </c>
      <c r="AE35" s="130">
        <f t="shared" ref="AE35:AE44" si="43">(AE34-AH35)</f>
        <v>949.98915247000002</v>
      </c>
      <c r="AF35" s="131">
        <f t="shared" ref="AF35:AF44" si="44">NETWORKDAYS(AD34,AD35,AD$121:AD$505)-1</f>
        <v>22</v>
      </c>
      <c r="AG35" s="136">
        <f t="shared" si="25"/>
        <v>9.5526744600000004</v>
      </c>
      <c r="AH35" s="136">
        <f t="shared" ref="AH35:AH44" si="45">TRUNC((AE34*AI35),8)</f>
        <v>10.766224749999999</v>
      </c>
      <c r="AI35" s="133">
        <v>1.1206000000000001E-2</v>
      </c>
      <c r="AJ35" s="130">
        <f t="shared" ref="AJ35:AJ44" si="46">(AG35+AH35)</f>
        <v>20.318899209999998</v>
      </c>
      <c r="AK35" s="128">
        <f t="shared" si="34"/>
        <v>21</v>
      </c>
      <c r="AL35" s="135">
        <f t="shared" ref="AL35:AL44" si="47">AD36</f>
        <v>45201</v>
      </c>
      <c r="AM35" s="1"/>
      <c r="AN35" s="192" t="s">
        <v>92</v>
      </c>
      <c r="AO35" s="194">
        <f ca="1">(AO30-AO29)/30*AO34*AO31</f>
        <v>-83.566199999999995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22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4"/>
      <c r="CR35" s="1"/>
      <c r="CS35" s="1"/>
      <c r="CT35" s="1"/>
      <c r="CU35" s="1"/>
      <c r="CV35" s="1"/>
      <c r="CW35" s="1"/>
      <c r="CX35" s="1"/>
      <c r="CY35" s="1"/>
      <c r="CZ35" s="1"/>
      <c r="DA35" s="2"/>
      <c r="DB35" s="15"/>
      <c r="DC35" s="15"/>
      <c r="DD35" s="15"/>
      <c r="DE35" s="15"/>
      <c r="DF35" s="23"/>
      <c r="DG35" s="23"/>
    </row>
    <row r="36" spans="1:111" ht="14.25" x14ac:dyDescent="0.2">
      <c r="A36" s="86">
        <f t="shared" si="13"/>
        <v>44385</v>
      </c>
      <c r="B36" s="87">
        <f t="shared" si="1"/>
        <v>1004.14853407</v>
      </c>
      <c r="C36" s="87">
        <f t="shared" si="14"/>
        <v>1000</v>
      </c>
      <c r="D36" s="88">
        <f t="shared" si="15"/>
        <v>5739.56</v>
      </c>
      <c r="E36" s="89">
        <f t="shared" si="16"/>
        <v>5769.98</v>
      </c>
      <c r="F36" s="98">
        <f t="shared" si="17"/>
        <v>44362</v>
      </c>
      <c r="G36" s="91">
        <f t="shared" si="2"/>
        <v>5.3000578441551038E-3</v>
      </c>
      <c r="H36" s="90">
        <f t="shared" si="18"/>
        <v>44392</v>
      </c>
      <c r="I36" s="90">
        <f t="shared" si="3"/>
        <v>44392</v>
      </c>
      <c r="J36" s="92">
        <f t="shared" si="19"/>
        <v>22</v>
      </c>
      <c r="K36" s="92">
        <f t="shared" si="4"/>
        <v>6</v>
      </c>
      <c r="L36" s="87">
        <f t="shared" si="5"/>
        <v>1.00144269</v>
      </c>
      <c r="M36" s="93">
        <f t="shared" si="20"/>
        <v>1</v>
      </c>
      <c r="N36" s="93">
        <f t="shared" si="42"/>
        <v>1</v>
      </c>
      <c r="O36" s="87">
        <f t="shared" si="6"/>
        <v>1.00144269</v>
      </c>
      <c r="P36" s="87">
        <f t="shared" si="7"/>
        <v>1001.44269</v>
      </c>
      <c r="Q36" s="94">
        <v>0</v>
      </c>
      <c r="R36" s="95">
        <f t="shared" si="8"/>
        <v>0</v>
      </c>
      <c r="S36" s="87">
        <f t="shared" si="9"/>
        <v>0</v>
      </c>
      <c r="T36" s="95">
        <f t="shared" si="21"/>
        <v>0.12</v>
      </c>
      <c r="U36" s="94">
        <f t="shared" si="22"/>
        <v>6</v>
      </c>
      <c r="V36" s="94">
        <v>252</v>
      </c>
      <c r="W36" s="93">
        <f t="shared" si="10"/>
        <v>1.002701946</v>
      </c>
      <c r="X36" s="87">
        <f t="shared" si="11"/>
        <v>2.7058440699999999</v>
      </c>
      <c r="Y36" s="87">
        <f t="shared" si="12"/>
        <v>0</v>
      </c>
      <c r="Z36" s="96" t="s">
        <v>141</v>
      </c>
      <c r="AA36" s="90">
        <f t="shared" si="23"/>
        <v>44560</v>
      </c>
      <c r="AB36" s="2"/>
      <c r="AC36" s="128">
        <f t="shared" si="30"/>
        <v>22</v>
      </c>
      <c r="AD36" s="135">
        <f t="shared" si="27"/>
        <v>45201</v>
      </c>
      <c r="AE36" s="130">
        <f t="shared" si="43"/>
        <v>939.22292541000002</v>
      </c>
      <c r="AF36" s="131">
        <f t="shared" si="44"/>
        <v>22</v>
      </c>
      <c r="AG36" s="136">
        <f t="shared" si="25"/>
        <v>9.4456271899999997</v>
      </c>
      <c r="AH36" s="136">
        <f t="shared" si="45"/>
        <v>10.76622706</v>
      </c>
      <c r="AI36" s="133">
        <v>1.1332999999999999E-2</v>
      </c>
      <c r="AJ36" s="130">
        <f t="shared" si="46"/>
        <v>20.211854250000002</v>
      </c>
      <c r="AK36" s="128">
        <f t="shared" si="34"/>
        <v>22</v>
      </c>
      <c r="AL36" s="135">
        <f t="shared" si="47"/>
        <v>45229</v>
      </c>
      <c r="AM36" s="1"/>
      <c r="AN36" s="192" t="s">
        <v>93</v>
      </c>
      <c r="AO36" s="193">
        <f>AO29</f>
        <v>45777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22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4"/>
      <c r="CR36" s="1"/>
      <c r="CS36" s="1"/>
      <c r="CT36" s="1"/>
      <c r="CU36" s="1"/>
      <c r="CV36" s="1"/>
      <c r="CW36" s="1"/>
      <c r="CX36" s="1"/>
      <c r="CY36" s="1"/>
      <c r="CZ36" s="1"/>
      <c r="DA36" s="2"/>
      <c r="DB36" s="15"/>
      <c r="DC36" s="15"/>
      <c r="DD36" s="15"/>
      <c r="DE36" s="15"/>
      <c r="DF36" s="23"/>
      <c r="DG36" s="23"/>
    </row>
    <row r="37" spans="1:111" ht="14.25" x14ac:dyDescent="0.2">
      <c r="A37" s="86">
        <f t="shared" si="13"/>
        <v>44386</v>
      </c>
      <c r="B37" s="87">
        <f t="shared" si="1"/>
        <v>1004.8416265300001</v>
      </c>
      <c r="C37" s="87">
        <f t="shared" si="14"/>
        <v>1000</v>
      </c>
      <c r="D37" s="88">
        <f t="shared" si="15"/>
        <v>5739.56</v>
      </c>
      <c r="E37" s="89">
        <f t="shared" si="16"/>
        <v>5769.98</v>
      </c>
      <c r="F37" s="98">
        <f t="shared" si="17"/>
        <v>44362</v>
      </c>
      <c r="G37" s="91">
        <f t="shared" si="2"/>
        <v>5.3000578441551038E-3</v>
      </c>
      <c r="H37" s="90">
        <f t="shared" si="18"/>
        <v>44392</v>
      </c>
      <c r="I37" s="90">
        <f t="shared" si="3"/>
        <v>44392</v>
      </c>
      <c r="J37" s="92">
        <f t="shared" si="19"/>
        <v>22</v>
      </c>
      <c r="K37" s="92">
        <f t="shared" si="4"/>
        <v>7</v>
      </c>
      <c r="L37" s="87">
        <f t="shared" si="5"/>
        <v>1.00168334</v>
      </c>
      <c r="M37" s="93">
        <f t="shared" si="20"/>
        <v>1</v>
      </c>
      <c r="N37" s="93">
        <f t="shared" si="42"/>
        <v>1</v>
      </c>
      <c r="O37" s="87">
        <f t="shared" si="6"/>
        <v>1.00168334</v>
      </c>
      <c r="P37" s="87">
        <f t="shared" si="7"/>
        <v>1001.68334</v>
      </c>
      <c r="Q37" s="94">
        <v>0</v>
      </c>
      <c r="R37" s="95">
        <f t="shared" si="8"/>
        <v>0</v>
      </c>
      <c r="S37" s="87">
        <f t="shared" si="9"/>
        <v>0</v>
      </c>
      <c r="T37" s="95">
        <f t="shared" si="21"/>
        <v>0.12</v>
      </c>
      <c r="U37" s="94">
        <f t="shared" si="22"/>
        <v>7</v>
      </c>
      <c r="V37" s="94">
        <v>252</v>
      </c>
      <c r="W37" s="93">
        <f t="shared" si="10"/>
        <v>1.003152979</v>
      </c>
      <c r="X37" s="87">
        <f t="shared" si="11"/>
        <v>3.1582865299999998</v>
      </c>
      <c r="Y37" s="87">
        <f t="shared" si="12"/>
        <v>0</v>
      </c>
      <c r="Z37" s="96" t="s">
        <v>141</v>
      </c>
      <c r="AA37" s="90">
        <f t="shared" si="23"/>
        <v>44560</v>
      </c>
      <c r="AB37" s="2"/>
      <c r="AC37" s="128">
        <f t="shared" si="30"/>
        <v>23</v>
      </c>
      <c r="AD37" s="135">
        <f t="shared" si="27"/>
        <v>45229</v>
      </c>
      <c r="AE37" s="130">
        <f t="shared" si="43"/>
        <v>928.45661301999996</v>
      </c>
      <c r="AF37" s="131">
        <f t="shared" si="44"/>
        <v>19</v>
      </c>
      <c r="AG37" s="136">
        <f t="shared" si="25"/>
        <v>8.0596907600000005</v>
      </c>
      <c r="AH37" s="136">
        <f t="shared" si="45"/>
        <v>10.76631239</v>
      </c>
      <c r="AI37" s="133">
        <v>1.1462999999999999E-2</v>
      </c>
      <c r="AJ37" s="130">
        <f t="shared" si="46"/>
        <v>18.826003149999998</v>
      </c>
      <c r="AK37" s="128">
        <f t="shared" si="34"/>
        <v>23</v>
      </c>
      <c r="AL37" s="135">
        <f t="shared" si="47"/>
        <v>45260</v>
      </c>
      <c r="AM37" s="1"/>
      <c r="AN37" s="192" t="s">
        <v>93</v>
      </c>
      <c r="AO37" s="196">
        <f>VLOOKUP(AO$36,A13:X3000,15)</f>
        <v>1.2623021800000001</v>
      </c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22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4"/>
      <c r="CR37" s="1"/>
      <c r="CS37" s="1"/>
      <c r="CT37" s="1"/>
      <c r="CU37" s="1"/>
      <c r="CV37" s="1"/>
      <c r="CW37" s="1"/>
      <c r="CX37" s="1"/>
      <c r="CY37" s="1"/>
      <c r="CZ37" s="1"/>
      <c r="DA37" s="2"/>
      <c r="DB37" s="15"/>
      <c r="DC37" s="15"/>
      <c r="DD37" s="15"/>
      <c r="DE37" s="15"/>
      <c r="DF37" s="23"/>
      <c r="DG37" s="23"/>
    </row>
    <row r="38" spans="1:111" ht="14.25" x14ac:dyDescent="0.2">
      <c r="A38" s="86">
        <f t="shared" si="13"/>
        <v>44387</v>
      </c>
      <c r="B38" s="87">
        <f t="shared" si="1"/>
        <v>1005.53520069</v>
      </c>
      <c r="C38" s="87">
        <f t="shared" si="14"/>
        <v>1000</v>
      </c>
      <c r="D38" s="88">
        <f t="shared" si="15"/>
        <v>5739.56</v>
      </c>
      <c r="E38" s="89">
        <f t="shared" si="16"/>
        <v>5769.98</v>
      </c>
      <c r="F38" s="98">
        <f t="shared" si="17"/>
        <v>44362</v>
      </c>
      <c r="G38" s="91">
        <f t="shared" si="2"/>
        <v>5.3000578441551038E-3</v>
      </c>
      <c r="H38" s="90">
        <f t="shared" si="18"/>
        <v>44392</v>
      </c>
      <c r="I38" s="90">
        <f t="shared" si="3"/>
        <v>44392</v>
      </c>
      <c r="J38" s="92">
        <f t="shared" si="19"/>
        <v>22</v>
      </c>
      <c r="K38" s="92">
        <f t="shared" si="4"/>
        <v>8</v>
      </c>
      <c r="L38" s="87">
        <f t="shared" si="5"/>
        <v>1.00192405</v>
      </c>
      <c r="M38" s="93">
        <f t="shared" si="20"/>
        <v>1</v>
      </c>
      <c r="N38" s="93">
        <f t="shared" si="42"/>
        <v>1</v>
      </c>
      <c r="O38" s="87">
        <f t="shared" si="6"/>
        <v>1.00192405</v>
      </c>
      <c r="P38" s="87">
        <f t="shared" si="7"/>
        <v>1001.92405</v>
      </c>
      <c r="Q38" s="94">
        <v>0</v>
      </c>
      <c r="R38" s="95">
        <f t="shared" si="8"/>
        <v>0</v>
      </c>
      <c r="S38" s="87">
        <f t="shared" si="9"/>
        <v>0</v>
      </c>
      <c r="T38" s="95">
        <f t="shared" si="21"/>
        <v>0.12</v>
      </c>
      <c r="U38" s="94">
        <f t="shared" si="22"/>
        <v>8</v>
      </c>
      <c r="V38" s="94">
        <v>252</v>
      </c>
      <c r="W38" s="93">
        <f t="shared" si="10"/>
        <v>1.003604216</v>
      </c>
      <c r="X38" s="87">
        <f t="shared" si="11"/>
        <v>3.6111506900000001</v>
      </c>
      <c r="Y38" s="87">
        <f t="shared" si="12"/>
        <v>0</v>
      </c>
      <c r="Z38" s="96" t="s">
        <v>141</v>
      </c>
      <c r="AA38" s="90">
        <f t="shared" si="23"/>
        <v>44560</v>
      </c>
      <c r="AB38" s="2"/>
      <c r="AC38" s="128">
        <f t="shared" si="30"/>
        <v>24</v>
      </c>
      <c r="AD38" s="135">
        <f t="shared" si="27"/>
        <v>45260</v>
      </c>
      <c r="AE38" s="130">
        <f t="shared" si="43"/>
        <v>917.69023013999993</v>
      </c>
      <c r="AF38" s="131">
        <f t="shared" si="44"/>
        <v>21</v>
      </c>
      <c r="AG38" s="136">
        <f t="shared" si="25"/>
        <v>8.8099326100000006</v>
      </c>
      <c r="AH38" s="136">
        <f t="shared" si="45"/>
        <v>10.76638288</v>
      </c>
      <c r="AI38" s="133">
        <v>1.1596E-2</v>
      </c>
      <c r="AJ38" s="130">
        <f t="shared" si="46"/>
        <v>19.576315489999999</v>
      </c>
      <c r="AK38" s="128">
        <f t="shared" si="34"/>
        <v>24</v>
      </c>
      <c r="AL38" s="135">
        <f t="shared" si="47"/>
        <v>45293</v>
      </c>
      <c r="AM38" s="1"/>
      <c r="AN38" s="192" t="s">
        <v>94</v>
      </c>
      <c r="AO38" s="193">
        <f ca="1">AO30</f>
        <v>45775</v>
      </c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22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4"/>
      <c r="CR38" s="1"/>
      <c r="CS38" s="1"/>
      <c r="CT38" s="1"/>
      <c r="CU38" s="1"/>
      <c r="CV38" s="1"/>
      <c r="CW38" s="1"/>
      <c r="CX38" s="1"/>
      <c r="CY38" s="1"/>
      <c r="CZ38" s="1"/>
      <c r="DA38" s="2"/>
      <c r="DB38" s="15"/>
      <c r="DC38" s="15"/>
      <c r="DD38" s="15"/>
      <c r="DE38" s="15"/>
      <c r="DF38" s="23"/>
      <c r="DG38" s="23"/>
    </row>
    <row r="39" spans="1:111" ht="14.25" x14ac:dyDescent="0.2">
      <c r="A39" s="86">
        <f t="shared" si="13"/>
        <v>44388</v>
      </c>
      <c r="B39" s="87">
        <f t="shared" si="1"/>
        <v>1005.53520069</v>
      </c>
      <c r="C39" s="87">
        <f t="shared" si="14"/>
        <v>1000</v>
      </c>
      <c r="D39" s="88">
        <f t="shared" si="15"/>
        <v>5739.56</v>
      </c>
      <c r="E39" s="89">
        <f t="shared" si="16"/>
        <v>5769.98</v>
      </c>
      <c r="F39" s="98">
        <f t="shared" si="17"/>
        <v>44362</v>
      </c>
      <c r="G39" s="91">
        <f t="shared" si="2"/>
        <v>5.3000578441551038E-3</v>
      </c>
      <c r="H39" s="90">
        <f t="shared" si="18"/>
        <v>44392</v>
      </c>
      <c r="I39" s="90">
        <f t="shared" si="3"/>
        <v>44392</v>
      </c>
      <c r="J39" s="92">
        <f t="shared" si="19"/>
        <v>22</v>
      </c>
      <c r="K39" s="92">
        <f t="shared" si="4"/>
        <v>8</v>
      </c>
      <c r="L39" s="87">
        <f t="shared" si="5"/>
        <v>1.00192405</v>
      </c>
      <c r="M39" s="93">
        <f t="shared" si="20"/>
        <v>1</v>
      </c>
      <c r="N39" s="93">
        <f t="shared" si="42"/>
        <v>1</v>
      </c>
      <c r="O39" s="87">
        <f t="shared" si="6"/>
        <v>1.00192405</v>
      </c>
      <c r="P39" s="87">
        <f t="shared" si="7"/>
        <v>1001.92405</v>
      </c>
      <c r="Q39" s="94">
        <v>0</v>
      </c>
      <c r="R39" s="95">
        <f t="shared" si="8"/>
        <v>0</v>
      </c>
      <c r="S39" s="87">
        <f t="shared" si="9"/>
        <v>0</v>
      </c>
      <c r="T39" s="95">
        <f t="shared" si="21"/>
        <v>0.12</v>
      </c>
      <c r="U39" s="94">
        <f t="shared" si="22"/>
        <v>8</v>
      </c>
      <c r="V39" s="94">
        <v>252</v>
      </c>
      <c r="W39" s="93">
        <f t="shared" si="10"/>
        <v>1.003604216</v>
      </c>
      <c r="X39" s="87">
        <f t="shared" si="11"/>
        <v>3.6111506900000001</v>
      </c>
      <c r="Y39" s="87">
        <f t="shared" si="12"/>
        <v>0</v>
      </c>
      <c r="Z39" s="96" t="s">
        <v>141</v>
      </c>
      <c r="AA39" s="90">
        <f t="shared" si="23"/>
        <v>44560</v>
      </c>
      <c r="AB39" s="2"/>
      <c r="AC39" s="128">
        <f t="shared" si="30"/>
        <v>25</v>
      </c>
      <c r="AD39" s="135">
        <f t="shared" si="27"/>
        <v>45293</v>
      </c>
      <c r="AE39" s="130">
        <f t="shared" si="43"/>
        <v>906.92388835999998</v>
      </c>
      <c r="AF39" s="131">
        <f t="shared" si="44"/>
        <v>21</v>
      </c>
      <c r="AG39" s="136">
        <f t="shared" si="25"/>
        <v>8.7077726299999991</v>
      </c>
      <c r="AH39" s="136">
        <f t="shared" si="45"/>
        <v>10.766341779999999</v>
      </c>
      <c r="AI39" s="133">
        <v>1.1731999999999999E-2</v>
      </c>
      <c r="AJ39" s="130">
        <f t="shared" si="46"/>
        <v>19.474114409999999</v>
      </c>
      <c r="AK39" s="128">
        <f t="shared" si="34"/>
        <v>25</v>
      </c>
      <c r="AL39" s="135">
        <f t="shared" si="47"/>
        <v>45321</v>
      </c>
      <c r="AM39" s="1"/>
      <c r="AN39" s="192" t="s">
        <v>94</v>
      </c>
      <c r="AO39" s="192">
        <f ca="1">VLOOKUP(AO$38,A15:X3000,15)</f>
        <v>1.2615603500000001</v>
      </c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22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4"/>
      <c r="CR39" s="1"/>
      <c r="CS39" s="1"/>
      <c r="CT39" s="1"/>
      <c r="CU39" s="1"/>
      <c r="CV39" s="1"/>
      <c r="CW39" s="1"/>
      <c r="CX39" s="1"/>
      <c r="CY39" s="1"/>
      <c r="CZ39" s="1"/>
      <c r="DA39" s="2"/>
      <c r="DB39" s="15"/>
      <c r="DC39" s="15"/>
      <c r="DD39" s="15"/>
      <c r="DE39" s="15"/>
      <c r="DF39" s="23"/>
      <c r="DG39" s="23"/>
    </row>
    <row r="40" spans="1:111" ht="14.25" x14ac:dyDescent="0.2">
      <c r="A40" s="86">
        <f t="shared" si="13"/>
        <v>44389</v>
      </c>
      <c r="B40" s="87">
        <f t="shared" si="1"/>
        <v>1005.53520069</v>
      </c>
      <c r="C40" s="87">
        <f t="shared" si="14"/>
        <v>1000</v>
      </c>
      <c r="D40" s="88">
        <f t="shared" si="15"/>
        <v>5739.56</v>
      </c>
      <c r="E40" s="89">
        <f t="shared" si="16"/>
        <v>5769.98</v>
      </c>
      <c r="F40" s="98">
        <f t="shared" si="17"/>
        <v>44362</v>
      </c>
      <c r="G40" s="91">
        <f t="shared" si="2"/>
        <v>5.3000578441551038E-3</v>
      </c>
      <c r="H40" s="90">
        <f t="shared" si="18"/>
        <v>44392</v>
      </c>
      <c r="I40" s="90">
        <f t="shared" si="3"/>
        <v>44392</v>
      </c>
      <c r="J40" s="92">
        <f t="shared" si="19"/>
        <v>22</v>
      </c>
      <c r="K40" s="92">
        <f t="shared" si="4"/>
        <v>8</v>
      </c>
      <c r="L40" s="87">
        <f t="shared" si="5"/>
        <v>1.00192405</v>
      </c>
      <c r="M40" s="93">
        <f t="shared" si="20"/>
        <v>1</v>
      </c>
      <c r="N40" s="93">
        <f t="shared" si="42"/>
        <v>1</v>
      </c>
      <c r="O40" s="87">
        <f t="shared" si="6"/>
        <v>1.00192405</v>
      </c>
      <c r="P40" s="87">
        <f t="shared" si="7"/>
        <v>1001.92405</v>
      </c>
      <c r="Q40" s="94">
        <v>0</v>
      </c>
      <c r="R40" s="95">
        <f t="shared" si="8"/>
        <v>0</v>
      </c>
      <c r="S40" s="87">
        <f t="shared" si="9"/>
        <v>0</v>
      </c>
      <c r="T40" s="95">
        <f t="shared" si="21"/>
        <v>0.12</v>
      </c>
      <c r="U40" s="94">
        <f t="shared" si="22"/>
        <v>8</v>
      </c>
      <c r="V40" s="94">
        <v>252</v>
      </c>
      <c r="W40" s="93">
        <f t="shared" si="10"/>
        <v>1.003604216</v>
      </c>
      <c r="X40" s="87">
        <f t="shared" si="11"/>
        <v>3.6111506900000001</v>
      </c>
      <c r="Y40" s="87">
        <f t="shared" si="12"/>
        <v>0</v>
      </c>
      <c r="Z40" s="96" t="s">
        <v>141</v>
      </c>
      <c r="AA40" s="90">
        <f t="shared" si="23"/>
        <v>44560</v>
      </c>
      <c r="AB40" s="2"/>
      <c r="AC40" s="128">
        <f t="shared" si="30"/>
        <v>26</v>
      </c>
      <c r="AD40" s="135">
        <f t="shared" si="27"/>
        <v>45321</v>
      </c>
      <c r="AE40" s="130">
        <f t="shared" si="43"/>
        <v>880.6493964</v>
      </c>
      <c r="AF40" s="131">
        <f t="shared" si="44"/>
        <v>20</v>
      </c>
      <c r="AG40" s="136">
        <f t="shared" si="25"/>
        <v>8.19397661</v>
      </c>
      <c r="AH40" s="136">
        <f t="shared" si="45"/>
        <v>26.274491959999999</v>
      </c>
      <c r="AI40" s="133">
        <v>2.8971E-2</v>
      </c>
      <c r="AJ40" s="130">
        <f t="shared" si="46"/>
        <v>34.468468569999999</v>
      </c>
      <c r="AK40" s="128">
        <f t="shared" si="34"/>
        <v>26</v>
      </c>
      <c r="AL40" s="135">
        <f t="shared" si="47"/>
        <v>45351</v>
      </c>
      <c r="AM40" s="1"/>
      <c r="AN40" s="192" t="s">
        <v>95</v>
      </c>
      <c r="AO40" s="197">
        <f ca="1">TRUNC((1.12^((NETWORKDAYS(AO29,AO30,AD121:AD505)-1)/252)),9)</f>
        <v>0.99820274799999997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22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4"/>
      <c r="CR40" s="1"/>
      <c r="CS40" s="1"/>
      <c r="CT40" s="1"/>
      <c r="CU40" s="1"/>
      <c r="CV40" s="1"/>
      <c r="CW40" s="1"/>
      <c r="CX40" s="1"/>
      <c r="CY40" s="1"/>
      <c r="CZ40" s="1"/>
      <c r="DA40" s="2"/>
      <c r="DB40" s="15"/>
      <c r="DC40" s="15"/>
      <c r="DD40" s="15"/>
      <c r="DE40" s="15"/>
      <c r="DF40" s="23"/>
      <c r="DG40" s="23"/>
    </row>
    <row r="41" spans="1:111" ht="14.25" x14ac:dyDescent="0.2">
      <c r="A41" s="86">
        <f t="shared" si="13"/>
        <v>44390</v>
      </c>
      <c r="B41" s="87">
        <f t="shared" si="1"/>
        <v>1006.22924472</v>
      </c>
      <c r="C41" s="87">
        <f t="shared" si="14"/>
        <v>1000</v>
      </c>
      <c r="D41" s="88">
        <f t="shared" si="15"/>
        <v>5739.56</v>
      </c>
      <c r="E41" s="89">
        <f t="shared" si="16"/>
        <v>5769.98</v>
      </c>
      <c r="F41" s="98">
        <f t="shared" si="17"/>
        <v>44362</v>
      </c>
      <c r="G41" s="91">
        <f t="shared" si="2"/>
        <v>5.3000578441551038E-3</v>
      </c>
      <c r="H41" s="90">
        <f t="shared" si="18"/>
        <v>44392</v>
      </c>
      <c r="I41" s="90">
        <f t="shared" si="3"/>
        <v>44392</v>
      </c>
      <c r="J41" s="92">
        <f t="shared" si="19"/>
        <v>22</v>
      </c>
      <c r="K41" s="92">
        <f t="shared" si="4"/>
        <v>9</v>
      </c>
      <c r="L41" s="87">
        <f t="shared" si="5"/>
        <v>1.00216481</v>
      </c>
      <c r="M41" s="93">
        <f t="shared" si="20"/>
        <v>1</v>
      </c>
      <c r="N41" s="93">
        <f t="shared" si="42"/>
        <v>1</v>
      </c>
      <c r="O41" s="87">
        <f t="shared" si="6"/>
        <v>1.00216481</v>
      </c>
      <c r="P41" s="87">
        <f t="shared" si="7"/>
        <v>1002.16481</v>
      </c>
      <c r="Q41" s="94">
        <v>0</v>
      </c>
      <c r="R41" s="95">
        <f t="shared" si="8"/>
        <v>0</v>
      </c>
      <c r="S41" s="87">
        <f t="shared" si="9"/>
        <v>0</v>
      </c>
      <c r="T41" s="95">
        <f t="shared" si="21"/>
        <v>0.12</v>
      </c>
      <c r="U41" s="94">
        <f t="shared" si="22"/>
        <v>9</v>
      </c>
      <c r="V41" s="94">
        <v>252</v>
      </c>
      <c r="W41" s="93">
        <f t="shared" si="10"/>
        <v>1.0040556549999999</v>
      </c>
      <c r="X41" s="87">
        <f t="shared" si="11"/>
        <v>4.0644347200000004</v>
      </c>
      <c r="Y41" s="87">
        <f t="shared" si="12"/>
        <v>0</v>
      </c>
      <c r="Z41" s="96" t="s">
        <v>141</v>
      </c>
      <c r="AA41" s="90">
        <f t="shared" si="23"/>
        <v>44560</v>
      </c>
      <c r="AB41" s="2"/>
      <c r="AC41" s="128">
        <f t="shared" si="30"/>
        <v>27</v>
      </c>
      <c r="AD41" s="135">
        <f t="shared" si="27"/>
        <v>45351</v>
      </c>
      <c r="AE41" s="130">
        <f t="shared" si="43"/>
        <v>854.12599788</v>
      </c>
      <c r="AF41" s="131">
        <f t="shared" si="44"/>
        <v>20</v>
      </c>
      <c r="AG41" s="136">
        <f t="shared" si="25"/>
        <v>7.9565889099999998</v>
      </c>
      <c r="AH41" s="136">
        <f t="shared" si="45"/>
        <v>26.523398520000001</v>
      </c>
      <c r="AI41" s="133">
        <v>3.0117999999999999E-2</v>
      </c>
      <c r="AJ41" s="130">
        <f t="shared" si="46"/>
        <v>34.479987430000001</v>
      </c>
      <c r="AK41" s="128">
        <f t="shared" si="34"/>
        <v>27</v>
      </c>
      <c r="AL41" s="135">
        <f t="shared" si="47"/>
        <v>45383</v>
      </c>
      <c r="AM41" s="1"/>
      <c r="AN41" s="192" t="s">
        <v>96</v>
      </c>
      <c r="AO41" s="194">
        <f ca="1">(((AO39/AO37)*AO40)-1)*AO31</f>
        <v>-298.81718694427349</v>
      </c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22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4"/>
      <c r="CR41" s="1"/>
      <c r="CS41" s="1"/>
      <c r="CT41" s="1"/>
      <c r="CU41" s="1"/>
      <c r="CV41" s="1"/>
      <c r="CW41" s="1"/>
      <c r="CX41" s="1"/>
      <c r="CY41" s="1"/>
      <c r="CZ41" s="1"/>
      <c r="DA41" s="2"/>
      <c r="DB41" s="15"/>
      <c r="DC41" s="15"/>
      <c r="DD41" s="15"/>
      <c r="DE41" s="15"/>
      <c r="DF41" s="23"/>
      <c r="DG41" s="23"/>
    </row>
    <row r="42" spans="1:111" ht="14.25" x14ac:dyDescent="0.2">
      <c r="A42" s="86">
        <f t="shared" si="13"/>
        <v>44391</v>
      </c>
      <c r="B42" s="87">
        <f t="shared" ref="B42" si="48">(P42+X42)</f>
        <v>1006.9237799299999</v>
      </c>
      <c r="C42" s="87">
        <f t="shared" si="14"/>
        <v>1000</v>
      </c>
      <c r="D42" s="88">
        <f t="shared" ref="D42" si="49">IF(E42=E41,D41,E41)</f>
        <v>5739.56</v>
      </c>
      <c r="E42" s="89">
        <f t="shared" si="16"/>
        <v>5769.98</v>
      </c>
      <c r="F42" s="98">
        <f t="shared" ref="F42" si="50">IF(D42=D41,F41,A42)</f>
        <v>44362</v>
      </c>
      <c r="G42" s="91">
        <f t="shared" ref="G42" si="51">(E42/D42)-1</f>
        <v>5.3000578441551038E-3</v>
      </c>
      <c r="H42" s="90">
        <f t="shared" si="18"/>
        <v>44392</v>
      </c>
      <c r="I42" s="90">
        <f t="shared" ref="I42" si="52">IF(A42&gt;I41,H42,I41)</f>
        <v>44392</v>
      </c>
      <c r="J42" s="92">
        <f t="shared" si="19"/>
        <v>22</v>
      </c>
      <c r="K42" s="92">
        <f t="shared" si="4"/>
        <v>10</v>
      </c>
      <c r="L42" s="87">
        <f t="shared" ref="L42" si="53">TRUNC((E42/D42)^TRUNC((K42/J42),9),8)</f>
        <v>1.0024056400000001</v>
      </c>
      <c r="M42" s="93">
        <f t="shared" ref="M42" si="54">IF(I42&gt;I41,ROUND(O41,4),M41)</f>
        <v>1</v>
      </c>
      <c r="N42" s="93">
        <f t="shared" ref="N42" si="55">IF(I42&gt;I41,N41*M42,N41)</f>
        <v>1</v>
      </c>
      <c r="O42" s="87">
        <f t="shared" ref="O42" si="56">TRUNC(((E42/D42)^(K42/J42)),8)</f>
        <v>1.0024056400000001</v>
      </c>
      <c r="P42" s="87">
        <f t="shared" ref="P42" si="57">TRUNC(C42*O42,8)</f>
        <v>1002.4056399999999</v>
      </c>
      <c r="Q42" s="94">
        <v>0</v>
      </c>
      <c r="R42" s="95">
        <f t="shared" si="8"/>
        <v>0</v>
      </c>
      <c r="S42" s="87">
        <f t="shared" ref="S42" si="58">IF(R42&gt;0,TRUNC(R42*P42,8),0)</f>
        <v>0</v>
      </c>
      <c r="T42" s="95">
        <f t="shared" si="21"/>
        <v>0.12</v>
      </c>
      <c r="U42" s="94">
        <f t="shared" ref="U42" si="59">IF(A41&lt;K$4,0,IF(Q41&gt;0,1,IF(K42=K41,U41,U41+1)))</f>
        <v>10</v>
      </c>
      <c r="V42" s="94">
        <v>252</v>
      </c>
      <c r="W42" s="93">
        <f t="shared" ref="W42" si="60">ROUND((1+T42)^TRUNC((U42/V42),9),9)</f>
        <v>1.004507297</v>
      </c>
      <c r="X42" s="87">
        <f t="shared" ref="X42" si="61">TRUNC((P42*(W42-1)),8)</f>
        <v>4.5181399300000002</v>
      </c>
      <c r="Y42" s="87">
        <f t="shared" si="12"/>
        <v>0</v>
      </c>
      <c r="Z42" s="96" t="s">
        <v>141</v>
      </c>
      <c r="AA42" s="90">
        <f t="shared" si="23"/>
        <v>44560</v>
      </c>
      <c r="AB42" s="2"/>
      <c r="AC42" s="128">
        <f t="shared" si="30"/>
        <v>28</v>
      </c>
      <c r="AD42" s="135">
        <f t="shared" si="27"/>
        <v>45383</v>
      </c>
      <c r="AE42" s="130">
        <f t="shared" si="43"/>
        <v>827.35085609999999</v>
      </c>
      <c r="AF42" s="131">
        <f t="shared" si="44"/>
        <v>21</v>
      </c>
      <c r="AG42" s="136">
        <f t="shared" si="25"/>
        <v>8.10462478</v>
      </c>
      <c r="AH42" s="136">
        <f t="shared" si="45"/>
        <v>26.775141779999998</v>
      </c>
      <c r="AI42" s="133">
        <v>3.1348000000000001E-2</v>
      </c>
      <c r="AJ42" s="130">
        <f t="shared" si="46"/>
        <v>34.87976656</v>
      </c>
      <c r="AK42" s="128">
        <f t="shared" si="34"/>
        <v>28</v>
      </c>
      <c r="AL42" s="135">
        <f t="shared" si="47"/>
        <v>45412</v>
      </c>
      <c r="AM42" s="1"/>
      <c r="AN42" s="192" t="s">
        <v>97</v>
      </c>
      <c r="AO42" s="194">
        <f ca="1">AO33+AO35+AO41</f>
        <v>2124.6026130557266</v>
      </c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22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4"/>
      <c r="CR42" s="1"/>
      <c r="CS42" s="1"/>
      <c r="CT42" s="1"/>
      <c r="CU42" s="1"/>
      <c r="CV42" s="1"/>
      <c r="CW42" s="1"/>
      <c r="CX42" s="1"/>
      <c r="CY42" s="1"/>
      <c r="CZ42" s="1"/>
      <c r="DA42" s="2"/>
      <c r="DB42" s="15"/>
      <c r="DC42" s="15"/>
      <c r="DD42" s="15"/>
      <c r="DE42" s="15"/>
      <c r="DF42" s="23"/>
      <c r="DG42" s="23"/>
    </row>
    <row r="43" spans="1:111" ht="14.25" x14ac:dyDescent="0.2">
      <c r="A43" s="86">
        <f t="shared" si="13"/>
        <v>44392</v>
      </c>
      <c r="B43" s="87">
        <f t="shared" ref="B43" si="62">(P43+X43)</f>
        <v>1007.61878747</v>
      </c>
      <c r="C43" s="87">
        <f t="shared" ref="C43" si="63">TRUNC(IF(Q42&gt;0,C42-(S42/O42),C42),8)</f>
        <v>1000</v>
      </c>
      <c r="D43" s="88">
        <f t="shared" ref="D43" si="64">IF(E43=E42,D42,E42)</f>
        <v>5739.56</v>
      </c>
      <c r="E43" s="89">
        <f t="shared" si="16"/>
        <v>5769.98</v>
      </c>
      <c r="F43" s="98">
        <f t="shared" ref="F43" si="65">IF(D43=D42,F42,A43)</f>
        <v>44362</v>
      </c>
      <c r="G43" s="91">
        <f t="shared" ref="G43" si="66">(E43/D43)-1</f>
        <v>5.3000578441551038E-3</v>
      </c>
      <c r="H43" s="90">
        <f t="shared" si="18"/>
        <v>44424</v>
      </c>
      <c r="I43" s="90">
        <f t="shared" ref="I43" si="67">IF(A43&gt;I42,H43,I42)</f>
        <v>44392</v>
      </c>
      <c r="J43" s="92">
        <f t="shared" si="19"/>
        <v>22</v>
      </c>
      <c r="K43" s="92">
        <f t="shared" si="4"/>
        <v>11</v>
      </c>
      <c r="L43" s="87">
        <f t="shared" ref="L43" si="68">TRUNC((E43/D43)^TRUNC((K43/J43),9),8)</f>
        <v>1.0026465200000001</v>
      </c>
      <c r="M43" s="93">
        <f t="shared" ref="M43" si="69">IF(I43&gt;I42,ROUND(O42,4),M42)</f>
        <v>1</v>
      </c>
      <c r="N43" s="93">
        <f t="shared" ref="N43" si="70">IF(I43&gt;I42,N42*M43,N42)</f>
        <v>1</v>
      </c>
      <c r="O43" s="87">
        <f t="shared" ref="O43" si="71">TRUNC(((E43/D43)^(K43/J43)),8)</f>
        <v>1.0026465200000001</v>
      </c>
      <c r="P43" s="87">
        <f t="shared" ref="P43" si="72">TRUNC(C43*O43,8)</f>
        <v>1002.64652</v>
      </c>
      <c r="Q43" s="94">
        <v>0</v>
      </c>
      <c r="R43" s="95">
        <f t="shared" si="8"/>
        <v>0</v>
      </c>
      <c r="S43" s="87">
        <f t="shared" ref="S43" si="73">IF(R43&gt;0,TRUNC(R43*P43,8),0)</f>
        <v>0</v>
      </c>
      <c r="T43" s="95">
        <f t="shared" si="21"/>
        <v>0.12</v>
      </c>
      <c r="U43" s="94">
        <f t="shared" ref="U43" si="74">IF(A42&lt;K$4,0,IF(Q42&gt;0,1,IF(K43=K42,U42,U42+1)))</f>
        <v>11</v>
      </c>
      <c r="V43" s="94">
        <v>252</v>
      </c>
      <c r="W43" s="93">
        <f t="shared" ref="W43" si="75">ROUND((1+T43)^TRUNC((U43/V43),9),9)</f>
        <v>1.004959143</v>
      </c>
      <c r="X43" s="87">
        <f t="shared" ref="X43" si="76">TRUNC((P43*(W43-1)),8)</f>
        <v>4.9722674700000002</v>
      </c>
      <c r="Y43" s="87">
        <f t="shared" ref="Y43" si="77">IF(Q43&gt;0,S43+X43,0)</f>
        <v>0</v>
      </c>
      <c r="Z43" s="96" t="s">
        <v>141</v>
      </c>
      <c r="AA43" s="90">
        <f t="shared" si="23"/>
        <v>44560</v>
      </c>
      <c r="AB43" s="2"/>
      <c r="AC43" s="128">
        <f t="shared" si="30"/>
        <v>29</v>
      </c>
      <c r="AD43" s="135">
        <f t="shared" si="27"/>
        <v>45412</v>
      </c>
      <c r="AE43" s="130">
        <f t="shared" si="43"/>
        <v>800.32213099000001</v>
      </c>
      <c r="AF43" s="131">
        <f t="shared" si="44"/>
        <v>21</v>
      </c>
      <c r="AG43" s="136">
        <f t="shared" si="25"/>
        <v>7.8505610099999998</v>
      </c>
      <c r="AH43" s="136">
        <f t="shared" si="45"/>
        <v>27.02872511</v>
      </c>
      <c r="AI43" s="133">
        <v>3.2668999999999997E-2</v>
      </c>
      <c r="AJ43" s="130">
        <f t="shared" si="46"/>
        <v>34.879286120000003</v>
      </c>
      <c r="AK43" s="128">
        <f t="shared" si="34"/>
        <v>29</v>
      </c>
      <c r="AL43" s="135">
        <f t="shared" si="47"/>
        <v>45443</v>
      </c>
      <c r="AM43" s="1"/>
      <c r="AN43" s="191" t="s">
        <v>154</v>
      </c>
      <c r="AO43" s="198">
        <f ca="1">AO31+AO42</f>
        <v>127473.90261305573</v>
      </c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22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4"/>
      <c r="CR43" s="1"/>
      <c r="CS43" s="1"/>
      <c r="CT43" s="1"/>
      <c r="CU43" s="1"/>
      <c r="CV43" s="1"/>
      <c r="CW43" s="1"/>
      <c r="CX43" s="1"/>
      <c r="CY43" s="1"/>
      <c r="CZ43" s="1"/>
      <c r="DA43" s="2"/>
      <c r="DB43" s="15"/>
      <c r="DC43" s="15"/>
      <c r="DD43" s="15"/>
      <c r="DE43" s="15"/>
      <c r="DF43" s="23"/>
      <c r="DG43" s="23"/>
    </row>
    <row r="44" spans="1:111" x14ac:dyDescent="0.2">
      <c r="A44" s="86">
        <f t="shared" si="13"/>
        <v>44393</v>
      </c>
      <c r="B44" s="87">
        <f t="shared" si="1"/>
        <v>1008.4630975600001</v>
      </c>
      <c r="C44" s="87">
        <f t="shared" si="14"/>
        <v>1000</v>
      </c>
      <c r="D44" s="88">
        <f t="shared" si="15"/>
        <v>5769.98</v>
      </c>
      <c r="E44" s="89">
        <f>IF(K44=1,VLOOKUP(A44,[1]Plan1!$BO$80:$BQ$314,3),E43)</f>
        <v>5825.37</v>
      </c>
      <c r="F44" s="98">
        <f t="shared" si="17"/>
        <v>44393</v>
      </c>
      <c r="G44" s="91">
        <f t="shared" si="2"/>
        <v>9.5996866540266623E-3</v>
      </c>
      <c r="H44" s="90">
        <f t="shared" si="18"/>
        <v>44424</v>
      </c>
      <c r="I44" s="90">
        <f t="shared" si="3"/>
        <v>44424</v>
      </c>
      <c r="J44" s="92">
        <f t="shared" si="19"/>
        <v>22</v>
      </c>
      <c r="K44" s="92">
        <f t="shared" ref="K44:K107" si="78">(J44-(NETWORKDAYS(A44,I44,AD$121:AD$505)-1))</f>
        <v>1</v>
      </c>
      <c r="L44" s="87">
        <f t="shared" si="5"/>
        <v>1.0004343600000001</v>
      </c>
      <c r="M44" s="93">
        <f t="shared" si="20"/>
        <v>1.0025999999999999</v>
      </c>
      <c r="N44" s="93">
        <f t="shared" si="42"/>
        <v>1.0025999999999999</v>
      </c>
      <c r="O44" s="87">
        <f t="shared" ref="O44:O107" si="79">TRUNC(TRUNC((L44*N44),15),8)</f>
        <v>1.0030354800000001</v>
      </c>
      <c r="P44" s="87">
        <f t="shared" si="7"/>
        <v>1003.03548</v>
      </c>
      <c r="Q44" s="94">
        <f t="shared" ref="Q44:Q107" si="80">IF(VLOOKUP(A44,AD$13:AK$117,8)=VLOOKUP(A43,AD$13:AK$117,8),0,VLOOKUP(A44,AD$13:AK$117,8))</f>
        <v>0</v>
      </c>
      <c r="R44" s="95">
        <f t="shared" si="8"/>
        <v>0</v>
      </c>
      <c r="S44" s="87">
        <f t="shared" si="9"/>
        <v>0</v>
      </c>
      <c r="T44" s="95">
        <f t="shared" si="21"/>
        <v>0.12</v>
      </c>
      <c r="U44" s="94">
        <f t="shared" ref="U44:U103" si="81">IF(Q43&gt;0,1,IF(K44=K43,U43,U43+1))</f>
        <v>12</v>
      </c>
      <c r="V44" s="94">
        <v>252</v>
      </c>
      <c r="W44" s="93">
        <f t="shared" si="10"/>
        <v>1.005411192</v>
      </c>
      <c r="X44" s="87">
        <f t="shared" si="11"/>
        <v>5.4276175599999998</v>
      </c>
      <c r="Y44" s="87">
        <f t="shared" si="12"/>
        <v>0</v>
      </c>
      <c r="Z44" s="96" t="s">
        <v>141</v>
      </c>
      <c r="AA44" s="90">
        <f t="shared" si="23"/>
        <v>44560</v>
      </c>
      <c r="AB44" s="2"/>
      <c r="AC44" s="128">
        <f t="shared" si="30"/>
        <v>30</v>
      </c>
      <c r="AD44" s="135">
        <f t="shared" si="27"/>
        <v>45443</v>
      </c>
      <c r="AE44" s="130">
        <f t="shared" si="43"/>
        <v>773.03674857999999</v>
      </c>
      <c r="AF44" s="131">
        <f t="shared" si="44"/>
        <v>21</v>
      </c>
      <c r="AG44" s="136">
        <f t="shared" si="25"/>
        <v>7.5940910300000004</v>
      </c>
      <c r="AH44" s="136">
        <f t="shared" si="45"/>
        <v>27.28538241</v>
      </c>
      <c r="AI44" s="133">
        <v>3.4092999999999998E-2</v>
      </c>
      <c r="AJ44" s="130">
        <f t="shared" si="46"/>
        <v>34.879473439999998</v>
      </c>
      <c r="AK44" s="128">
        <f t="shared" si="34"/>
        <v>30</v>
      </c>
      <c r="AL44" s="135">
        <f t="shared" si="47"/>
        <v>45474</v>
      </c>
      <c r="AM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22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4"/>
      <c r="CR44" s="1"/>
      <c r="CS44" s="1"/>
      <c r="CT44" s="1"/>
      <c r="CU44" s="1"/>
      <c r="CV44" s="1"/>
      <c r="CW44" s="1"/>
      <c r="CX44" s="1"/>
      <c r="CY44" s="1"/>
      <c r="CZ44" s="1"/>
      <c r="DA44" s="2"/>
      <c r="DB44" s="15"/>
      <c r="DC44" s="15"/>
      <c r="DD44" s="15"/>
      <c r="DE44" s="15"/>
      <c r="DF44" s="23"/>
      <c r="DG44" s="23"/>
    </row>
    <row r="45" spans="1:111" ht="15" x14ac:dyDescent="0.2">
      <c r="A45" s="86">
        <f t="shared" si="13"/>
        <v>44394</v>
      </c>
      <c r="B45" s="87">
        <f t="shared" si="1"/>
        <v>1009.3549569500001</v>
      </c>
      <c r="C45" s="87">
        <f t="shared" si="14"/>
        <v>1000</v>
      </c>
      <c r="D45" s="88">
        <f t="shared" si="15"/>
        <v>5769.98</v>
      </c>
      <c r="E45" s="89">
        <f>IF(K45=1,VLOOKUP(A45,[1]Plan1!$BO$80:$BQ$314,3),E44)</f>
        <v>5825.37</v>
      </c>
      <c r="F45" s="98">
        <f t="shared" si="17"/>
        <v>44393</v>
      </c>
      <c r="G45" s="91">
        <f t="shared" si="2"/>
        <v>9.5996866540266623E-3</v>
      </c>
      <c r="H45" s="90">
        <f t="shared" si="18"/>
        <v>44424</v>
      </c>
      <c r="I45" s="90">
        <f t="shared" si="3"/>
        <v>44424</v>
      </c>
      <c r="J45" s="92">
        <f t="shared" si="19"/>
        <v>22</v>
      </c>
      <c r="K45" s="92">
        <f t="shared" si="78"/>
        <v>2</v>
      </c>
      <c r="L45" s="87">
        <f t="shared" si="5"/>
        <v>1.0008689099999999</v>
      </c>
      <c r="M45" s="93">
        <f t="shared" ref="M45:M108" si="82">IF(I45&gt;I44,L44,M44)</f>
        <v>1.0025999999999999</v>
      </c>
      <c r="N45" s="93">
        <f t="shared" si="42"/>
        <v>1.0025999999999999</v>
      </c>
      <c r="O45" s="87">
        <f t="shared" si="79"/>
        <v>1.0034711599999999</v>
      </c>
      <c r="P45" s="87">
        <f t="shared" si="7"/>
        <v>1003.4711600000001</v>
      </c>
      <c r="Q45" s="94">
        <f t="shared" si="80"/>
        <v>0</v>
      </c>
      <c r="R45" s="95">
        <f t="shared" si="8"/>
        <v>0</v>
      </c>
      <c r="S45" s="87">
        <f t="shared" si="9"/>
        <v>0</v>
      </c>
      <c r="T45" s="95">
        <f t="shared" si="21"/>
        <v>0.12</v>
      </c>
      <c r="U45" s="94">
        <f t="shared" si="81"/>
        <v>13</v>
      </c>
      <c r="V45" s="94">
        <v>252</v>
      </c>
      <c r="W45" s="93">
        <f t="shared" si="10"/>
        <v>1.0058634440000001</v>
      </c>
      <c r="X45" s="87">
        <f t="shared" si="11"/>
        <v>5.8837969499999998</v>
      </c>
      <c r="Y45" s="87">
        <f t="shared" si="12"/>
        <v>0</v>
      </c>
      <c r="Z45" s="96" t="s">
        <v>141</v>
      </c>
      <c r="AA45" s="90">
        <f t="shared" si="23"/>
        <v>44560</v>
      </c>
      <c r="AB45" s="2"/>
      <c r="AC45" s="128">
        <f t="shared" si="30"/>
        <v>31</v>
      </c>
      <c r="AD45" s="135">
        <f t="shared" si="27"/>
        <v>45474</v>
      </c>
      <c r="AE45" s="130">
        <f t="shared" ref="AE45" si="83">(AE44-AH45)</f>
        <v>773.03674857999999</v>
      </c>
      <c r="AF45" s="131">
        <f t="shared" ref="AF45" si="84">NETWORKDAYS(AD44,AD45,AD$121:AD$505)-1</f>
        <v>21</v>
      </c>
      <c r="AG45" s="136">
        <f t="shared" si="25"/>
        <v>7.3351856800000004</v>
      </c>
      <c r="AH45" s="136">
        <f t="shared" ref="AH45" si="85">TRUNC((AE44*AI45),8)</f>
        <v>0</v>
      </c>
      <c r="AI45" s="189">
        <v>0</v>
      </c>
      <c r="AJ45" s="130">
        <f t="shared" ref="AJ45" si="86">(AG45+AH45)</f>
        <v>7.3351856800000004</v>
      </c>
      <c r="AK45" s="128">
        <f t="shared" si="34"/>
        <v>31</v>
      </c>
      <c r="AL45" s="135">
        <f t="shared" ref="AL45" si="87">AD46</f>
        <v>45503</v>
      </c>
      <c r="AM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26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27"/>
      <c r="DB45" s="28"/>
      <c r="DC45" s="28"/>
      <c r="DD45" s="28"/>
      <c r="DE45" s="28"/>
      <c r="DF45" s="28"/>
      <c r="DG45" s="28"/>
    </row>
    <row r="46" spans="1:111" ht="15" x14ac:dyDescent="0.2">
      <c r="A46" s="86">
        <f t="shared" si="13"/>
        <v>44395</v>
      </c>
      <c r="B46" s="87">
        <f t="shared" si="1"/>
        <v>1009.3549569500001</v>
      </c>
      <c r="C46" s="87">
        <f t="shared" si="14"/>
        <v>1000</v>
      </c>
      <c r="D46" s="88">
        <f t="shared" si="15"/>
        <v>5769.98</v>
      </c>
      <c r="E46" s="89">
        <f>IF(K46=1,VLOOKUP(A46,[1]Plan1!$BO$80:$BQ$314,3),E45)</f>
        <v>5825.37</v>
      </c>
      <c r="F46" s="98">
        <f t="shared" si="17"/>
        <v>44393</v>
      </c>
      <c r="G46" s="91">
        <f t="shared" si="2"/>
        <v>9.5996866540266623E-3</v>
      </c>
      <c r="H46" s="90">
        <f t="shared" si="18"/>
        <v>44424</v>
      </c>
      <c r="I46" s="90">
        <f t="shared" si="3"/>
        <v>44424</v>
      </c>
      <c r="J46" s="92">
        <f t="shared" si="19"/>
        <v>22</v>
      </c>
      <c r="K46" s="92">
        <f t="shared" si="78"/>
        <v>2</v>
      </c>
      <c r="L46" s="87">
        <f t="shared" si="5"/>
        <v>1.0008689099999999</v>
      </c>
      <c r="M46" s="93">
        <f t="shared" si="82"/>
        <v>1.0025999999999999</v>
      </c>
      <c r="N46" s="93">
        <f t="shared" si="42"/>
        <v>1.0025999999999999</v>
      </c>
      <c r="O46" s="87">
        <f t="shared" si="79"/>
        <v>1.0034711599999999</v>
      </c>
      <c r="P46" s="87">
        <f t="shared" si="7"/>
        <v>1003.4711600000001</v>
      </c>
      <c r="Q46" s="94">
        <f t="shared" si="80"/>
        <v>0</v>
      </c>
      <c r="R46" s="95">
        <f t="shared" si="8"/>
        <v>0</v>
      </c>
      <c r="S46" s="87">
        <f t="shared" si="9"/>
        <v>0</v>
      </c>
      <c r="T46" s="95">
        <f t="shared" si="21"/>
        <v>0.12</v>
      </c>
      <c r="U46" s="94">
        <f t="shared" si="81"/>
        <v>13</v>
      </c>
      <c r="V46" s="94">
        <v>252</v>
      </c>
      <c r="W46" s="93">
        <f t="shared" si="10"/>
        <v>1.0058634440000001</v>
      </c>
      <c r="X46" s="87">
        <f t="shared" si="11"/>
        <v>5.8837969499999998</v>
      </c>
      <c r="Y46" s="87">
        <f t="shared" si="12"/>
        <v>0</v>
      </c>
      <c r="Z46" s="96" t="s">
        <v>141</v>
      </c>
      <c r="AA46" s="90">
        <f t="shared" si="23"/>
        <v>44560</v>
      </c>
      <c r="AB46" s="2"/>
      <c r="AC46" s="128">
        <f t="shared" si="30"/>
        <v>32</v>
      </c>
      <c r="AD46" s="135">
        <f t="shared" si="27"/>
        <v>45503</v>
      </c>
      <c r="AE46" s="130">
        <f t="shared" ref="AE46:AE69" si="88">(AE45-AH46)</f>
        <v>773.03674857999999</v>
      </c>
      <c r="AF46" s="131">
        <f t="shared" ref="AF46:AF69" si="89">NETWORKDAYS(AD45,AD46,AD$121:AD$505)-1</f>
        <v>21</v>
      </c>
      <c r="AG46" s="136">
        <f t="shared" ref="AG46:AG69" si="90">TRUNC(AE45*(ROUND((1+T$13)^(AF46/252),9)-1),8)</f>
        <v>7.3351856800000004</v>
      </c>
      <c r="AH46" s="136">
        <f t="shared" ref="AH46:AH69" si="91">TRUNC((AE45*AI46),8)</f>
        <v>0</v>
      </c>
      <c r="AI46" s="189">
        <v>0</v>
      </c>
      <c r="AJ46" s="130">
        <f t="shared" ref="AJ46:AJ69" si="92">(AG46+AH46)</f>
        <v>7.3351856800000004</v>
      </c>
      <c r="AK46" s="128">
        <f t="shared" si="34"/>
        <v>32</v>
      </c>
      <c r="AL46" s="135">
        <f t="shared" ref="AL46:AL69" si="93">AD47</f>
        <v>45534</v>
      </c>
      <c r="AM46" s="1"/>
      <c r="AN46" s="199" t="s">
        <v>87</v>
      </c>
      <c r="AO46" s="20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22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4"/>
      <c r="CR46" s="1"/>
      <c r="CS46" s="1"/>
      <c r="CT46" s="1"/>
      <c r="CU46" s="1"/>
      <c r="CV46" s="1"/>
      <c r="CW46" s="1"/>
      <c r="CX46" s="1"/>
      <c r="CY46" s="1"/>
      <c r="CZ46" s="1"/>
      <c r="DA46" s="2"/>
      <c r="DB46" s="15"/>
      <c r="DC46" s="15"/>
      <c r="DD46" s="15"/>
      <c r="DE46" s="15"/>
      <c r="DF46" s="23"/>
      <c r="DG46" s="23"/>
    </row>
    <row r="47" spans="1:111" ht="15" x14ac:dyDescent="0.2">
      <c r="A47" s="86">
        <f t="shared" si="13"/>
        <v>44396</v>
      </c>
      <c r="B47" s="87">
        <f t="shared" si="1"/>
        <v>1009.3549569500001</v>
      </c>
      <c r="C47" s="87">
        <f t="shared" si="14"/>
        <v>1000</v>
      </c>
      <c r="D47" s="88">
        <f t="shared" si="15"/>
        <v>5769.98</v>
      </c>
      <c r="E47" s="89">
        <f>IF(K47=1,VLOOKUP(A47,[1]Plan1!$BO$80:$BQ$314,3),E46)</f>
        <v>5825.37</v>
      </c>
      <c r="F47" s="98">
        <f t="shared" si="17"/>
        <v>44393</v>
      </c>
      <c r="G47" s="91">
        <f t="shared" si="2"/>
        <v>9.5996866540266623E-3</v>
      </c>
      <c r="H47" s="90">
        <f t="shared" si="18"/>
        <v>44424</v>
      </c>
      <c r="I47" s="90">
        <f t="shared" si="3"/>
        <v>44424</v>
      </c>
      <c r="J47" s="92">
        <f t="shared" si="19"/>
        <v>22</v>
      </c>
      <c r="K47" s="92">
        <f t="shared" si="78"/>
        <v>2</v>
      </c>
      <c r="L47" s="87">
        <f t="shared" si="5"/>
        <v>1.0008689099999999</v>
      </c>
      <c r="M47" s="93">
        <f t="shared" si="82"/>
        <v>1.0025999999999999</v>
      </c>
      <c r="N47" s="93">
        <f t="shared" si="42"/>
        <v>1.0025999999999999</v>
      </c>
      <c r="O47" s="87">
        <f t="shared" si="79"/>
        <v>1.0034711599999999</v>
      </c>
      <c r="P47" s="87">
        <f t="shared" si="7"/>
        <v>1003.4711600000001</v>
      </c>
      <c r="Q47" s="94">
        <f t="shared" si="80"/>
        <v>0</v>
      </c>
      <c r="R47" s="95">
        <f t="shared" si="8"/>
        <v>0</v>
      </c>
      <c r="S47" s="87">
        <f t="shared" si="9"/>
        <v>0</v>
      </c>
      <c r="T47" s="95">
        <f t="shared" si="21"/>
        <v>0.12</v>
      </c>
      <c r="U47" s="94">
        <f t="shared" si="81"/>
        <v>13</v>
      </c>
      <c r="V47" s="94">
        <v>252</v>
      </c>
      <c r="W47" s="93">
        <f t="shared" si="10"/>
        <v>1.0058634440000001</v>
      </c>
      <c r="X47" s="87">
        <f t="shared" si="11"/>
        <v>5.8837969499999998</v>
      </c>
      <c r="Y47" s="87">
        <f t="shared" si="12"/>
        <v>0</v>
      </c>
      <c r="Z47" s="96" t="s">
        <v>141</v>
      </c>
      <c r="AA47" s="90">
        <f t="shared" si="23"/>
        <v>44560</v>
      </c>
      <c r="AB47" s="2"/>
      <c r="AC47" s="128">
        <f t="shared" si="30"/>
        <v>33</v>
      </c>
      <c r="AD47" s="135">
        <f t="shared" si="27"/>
        <v>45534</v>
      </c>
      <c r="AE47" s="130">
        <f t="shared" si="88"/>
        <v>773.03674857999999</v>
      </c>
      <c r="AF47" s="131">
        <f t="shared" si="89"/>
        <v>23</v>
      </c>
      <c r="AG47" s="136">
        <f t="shared" si="90"/>
        <v>8.0373944900000005</v>
      </c>
      <c r="AH47" s="136">
        <f t="shared" si="91"/>
        <v>0</v>
      </c>
      <c r="AI47" s="189">
        <v>0</v>
      </c>
      <c r="AJ47" s="130">
        <f t="shared" si="92"/>
        <v>8.0373944900000005</v>
      </c>
      <c r="AK47" s="128">
        <f t="shared" si="34"/>
        <v>33</v>
      </c>
      <c r="AL47" s="135">
        <f t="shared" si="93"/>
        <v>45565</v>
      </c>
      <c r="AM47" s="1"/>
      <c r="AN47" s="201" t="s">
        <v>65</v>
      </c>
      <c r="AO47" s="201" t="s">
        <v>83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22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4"/>
      <c r="CR47" s="1"/>
      <c r="CS47" s="1"/>
      <c r="CT47" s="1"/>
      <c r="CU47" s="1"/>
      <c r="CV47" s="1"/>
      <c r="CW47" s="1"/>
      <c r="CX47" s="1"/>
      <c r="CY47" s="1"/>
      <c r="CZ47" s="1"/>
      <c r="DA47" s="2"/>
      <c r="DB47" s="15"/>
      <c r="DC47" s="15"/>
      <c r="DD47" s="15"/>
      <c r="DE47" s="15"/>
      <c r="DF47" s="23"/>
      <c r="DG47" s="23"/>
    </row>
    <row r="48" spans="1:111" ht="15" x14ac:dyDescent="0.2">
      <c r="A48" s="86">
        <f t="shared" si="13"/>
        <v>44397</v>
      </c>
      <c r="B48" s="87">
        <f t="shared" si="1"/>
        <v>1010.24760641</v>
      </c>
      <c r="C48" s="87">
        <f t="shared" si="14"/>
        <v>1000</v>
      </c>
      <c r="D48" s="88">
        <f t="shared" si="15"/>
        <v>5769.98</v>
      </c>
      <c r="E48" s="89">
        <f>IF(K48=1,VLOOKUP(A48,[1]Plan1!$BO$80:$BQ$314,3),E47)</f>
        <v>5825.37</v>
      </c>
      <c r="F48" s="98">
        <f t="shared" si="17"/>
        <v>44393</v>
      </c>
      <c r="G48" s="91">
        <f t="shared" si="2"/>
        <v>9.5996866540266623E-3</v>
      </c>
      <c r="H48" s="90">
        <f t="shared" si="18"/>
        <v>44424</v>
      </c>
      <c r="I48" s="90">
        <f t="shared" si="3"/>
        <v>44424</v>
      </c>
      <c r="J48" s="92">
        <f t="shared" si="19"/>
        <v>22</v>
      </c>
      <c r="K48" s="92">
        <f t="shared" si="78"/>
        <v>3</v>
      </c>
      <c r="L48" s="87">
        <f t="shared" si="5"/>
        <v>1.0013036500000001</v>
      </c>
      <c r="M48" s="93">
        <f t="shared" si="82"/>
        <v>1.0025999999999999</v>
      </c>
      <c r="N48" s="93">
        <f t="shared" si="42"/>
        <v>1.0025999999999999</v>
      </c>
      <c r="O48" s="87">
        <f t="shared" si="79"/>
        <v>1.0039070299999999</v>
      </c>
      <c r="P48" s="87">
        <f t="shared" si="7"/>
        <v>1003.90703</v>
      </c>
      <c r="Q48" s="94">
        <f t="shared" si="80"/>
        <v>0</v>
      </c>
      <c r="R48" s="95">
        <f t="shared" si="8"/>
        <v>0</v>
      </c>
      <c r="S48" s="87">
        <f t="shared" si="9"/>
        <v>0</v>
      </c>
      <c r="T48" s="95">
        <f t="shared" si="21"/>
        <v>0.12</v>
      </c>
      <c r="U48" s="94">
        <f t="shared" si="81"/>
        <v>14</v>
      </c>
      <c r="V48" s="94">
        <v>252</v>
      </c>
      <c r="W48" s="93">
        <f t="shared" si="10"/>
        <v>1.0063158999999999</v>
      </c>
      <c r="X48" s="87">
        <f t="shared" si="11"/>
        <v>6.3405764099999997</v>
      </c>
      <c r="Y48" s="87">
        <f t="shared" si="12"/>
        <v>0</v>
      </c>
      <c r="Z48" s="96" t="s">
        <v>141</v>
      </c>
      <c r="AA48" s="90">
        <f t="shared" si="23"/>
        <v>44560</v>
      </c>
      <c r="AB48" s="2"/>
      <c r="AC48" s="128">
        <f t="shared" si="30"/>
        <v>34</v>
      </c>
      <c r="AD48" s="135">
        <f t="shared" si="27"/>
        <v>45565</v>
      </c>
      <c r="AE48" s="130">
        <f t="shared" si="88"/>
        <v>773.03674857999999</v>
      </c>
      <c r="AF48" s="131">
        <f t="shared" si="89"/>
        <v>21</v>
      </c>
      <c r="AG48" s="136">
        <f t="shared" si="90"/>
        <v>7.3351856800000004</v>
      </c>
      <c r="AH48" s="136">
        <f t="shared" si="91"/>
        <v>0</v>
      </c>
      <c r="AI48" s="189">
        <v>0</v>
      </c>
      <c r="AJ48" s="130">
        <f t="shared" si="92"/>
        <v>7.3351856800000004</v>
      </c>
      <c r="AK48" s="128">
        <f t="shared" si="34"/>
        <v>34</v>
      </c>
      <c r="AL48" s="135">
        <f t="shared" si="93"/>
        <v>45595</v>
      </c>
      <c r="AM48" s="1"/>
      <c r="AN48" s="201" t="s">
        <v>106</v>
      </c>
      <c r="AO48" s="201" t="s">
        <v>107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22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4"/>
      <c r="CR48" s="1"/>
      <c r="CS48" s="1"/>
      <c r="CT48" s="1"/>
      <c r="CU48" s="1"/>
      <c r="CV48" s="1"/>
      <c r="CW48" s="1"/>
      <c r="CX48" s="1"/>
      <c r="CY48" s="1"/>
      <c r="CZ48" s="1"/>
      <c r="DA48" s="2"/>
      <c r="DB48" s="15"/>
      <c r="DC48" s="15"/>
      <c r="DD48" s="15"/>
      <c r="DE48" s="15"/>
      <c r="DF48" s="23"/>
      <c r="DG48" s="23"/>
    </row>
    <row r="49" spans="1:111" ht="15" x14ac:dyDescent="0.2">
      <c r="A49" s="86">
        <f t="shared" si="13"/>
        <v>44398</v>
      </c>
      <c r="B49" s="87">
        <f t="shared" si="1"/>
        <v>1011.14105552</v>
      </c>
      <c r="C49" s="87">
        <f t="shared" si="14"/>
        <v>1000</v>
      </c>
      <c r="D49" s="88">
        <f t="shared" si="15"/>
        <v>5769.98</v>
      </c>
      <c r="E49" s="89">
        <f>IF(K49=1,VLOOKUP(A49,[1]Plan1!$BO$80:$BQ$314,3),E48)</f>
        <v>5825.37</v>
      </c>
      <c r="F49" s="98">
        <f t="shared" si="17"/>
        <v>44393</v>
      </c>
      <c r="G49" s="91">
        <f t="shared" si="2"/>
        <v>9.5996866540266623E-3</v>
      </c>
      <c r="H49" s="90">
        <f t="shared" si="18"/>
        <v>44424</v>
      </c>
      <c r="I49" s="90">
        <f t="shared" si="3"/>
        <v>44424</v>
      </c>
      <c r="J49" s="92">
        <f t="shared" si="19"/>
        <v>22</v>
      </c>
      <c r="K49" s="92">
        <f t="shared" si="78"/>
        <v>4</v>
      </c>
      <c r="L49" s="87">
        <f t="shared" si="5"/>
        <v>1.00173858</v>
      </c>
      <c r="M49" s="93">
        <f t="shared" si="82"/>
        <v>1.0025999999999999</v>
      </c>
      <c r="N49" s="93">
        <f t="shared" si="42"/>
        <v>1.0025999999999999</v>
      </c>
      <c r="O49" s="87">
        <f t="shared" si="79"/>
        <v>1.0043431</v>
      </c>
      <c r="P49" s="87">
        <f t="shared" si="7"/>
        <v>1004.3431</v>
      </c>
      <c r="Q49" s="94">
        <f t="shared" si="80"/>
        <v>0</v>
      </c>
      <c r="R49" s="95">
        <f t="shared" si="8"/>
        <v>0</v>
      </c>
      <c r="S49" s="87">
        <f t="shared" si="9"/>
        <v>0</v>
      </c>
      <c r="T49" s="95">
        <f t="shared" si="21"/>
        <v>0.12</v>
      </c>
      <c r="U49" s="94">
        <f t="shared" si="81"/>
        <v>15</v>
      </c>
      <c r="V49" s="94">
        <v>252</v>
      </c>
      <c r="W49" s="93">
        <f t="shared" si="10"/>
        <v>1.006768559</v>
      </c>
      <c r="X49" s="87">
        <f t="shared" si="11"/>
        <v>6.7979555200000004</v>
      </c>
      <c r="Y49" s="87">
        <f t="shared" si="12"/>
        <v>0</v>
      </c>
      <c r="Z49" s="96" t="s">
        <v>141</v>
      </c>
      <c r="AA49" s="90">
        <f t="shared" si="23"/>
        <v>44560</v>
      </c>
      <c r="AB49" s="2"/>
      <c r="AC49" s="128">
        <f t="shared" si="30"/>
        <v>35</v>
      </c>
      <c r="AD49" s="135">
        <f t="shared" si="27"/>
        <v>45595</v>
      </c>
      <c r="AE49" s="130">
        <f t="shared" si="88"/>
        <v>773.03674857999999</v>
      </c>
      <c r="AF49" s="131">
        <f t="shared" si="89"/>
        <v>22</v>
      </c>
      <c r="AG49" s="136">
        <f t="shared" si="90"/>
        <v>7.6862108500000001</v>
      </c>
      <c r="AH49" s="136">
        <f t="shared" si="91"/>
        <v>0</v>
      </c>
      <c r="AI49" s="189">
        <v>0</v>
      </c>
      <c r="AJ49" s="130">
        <f t="shared" si="92"/>
        <v>7.6862108500000001</v>
      </c>
      <c r="AK49" s="128">
        <f t="shared" si="34"/>
        <v>35</v>
      </c>
      <c r="AL49" s="135">
        <f t="shared" si="93"/>
        <v>45628</v>
      </c>
      <c r="AM49" s="1"/>
      <c r="AN49" s="201" t="s">
        <v>100</v>
      </c>
      <c r="AO49" s="201" t="s">
        <v>101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22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4"/>
      <c r="CR49" s="1"/>
      <c r="CS49" s="1"/>
      <c r="CT49" s="1"/>
      <c r="CU49" s="1"/>
      <c r="CV49" s="1"/>
      <c r="CW49" s="1"/>
      <c r="CX49" s="1"/>
      <c r="CY49" s="1"/>
      <c r="CZ49" s="1"/>
      <c r="DA49" s="2"/>
      <c r="DB49" s="15"/>
      <c r="DC49" s="15"/>
      <c r="DD49" s="15"/>
      <c r="DE49" s="15"/>
      <c r="DF49" s="23"/>
      <c r="DG49" s="23"/>
    </row>
    <row r="50" spans="1:111" ht="15" x14ac:dyDescent="0.2">
      <c r="A50" s="86">
        <f t="shared" si="13"/>
        <v>44399</v>
      </c>
      <c r="B50" s="87">
        <f t="shared" si="1"/>
        <v>1012.0352857</v>
      </c>
      <c r="C50" s="87">
        <f t="shared" si="14"/>
        <v>1000</v>
      </c>
      <c r="D50" s="88">
        <f t="shared" si="15"/>
        <v>5769.98</v>
      </c>
      <c r="E50" s="89">
        <f>IF(K50=1,VLOOKUP(A50,[1]Plan1!$BO$80:$BQ$314,3),E49)</f>
        <v>5825.37</v>
      </c>
      <c r="F50" s="98">
        <f t="shared" si="17"/>
        <v>44393</v>
      </c>
      <c r="G50" s="91">
        <f t="shared" si="2"/>
        <v>9.5996866540266623E-3</v>
      </c>
      <c r="H50" s="90">
        <f t="shared" si="18"/>
        <v>44424</v>
      </c>
      <c r="I50" s="90">
        <f t="shared" si="3"/>
        <v>44424</v>
      </c>
      <c r="J50" s="92">
        <f t="shared" si="19"/>
        <v>22</v>
      </c>
      <c r="K50" s="92">
        <f t="shared" si="78"/>
        <v>5</v>
      </c>
      <c r="L50" s="87">
        <f t="shared" si="5"/>
        <v>1.0021736999999999</v>
      </c>
      <c r="M50" s="93">
        <f t="shared" si="82"/>
        <v>1.0025999999999999</v>
      </c>
      <c r="N50" s="93">
        <f t="shared" si="42"/>
        <v>1.0025999999999999</v>
      </c>
      <c r="O50" s="87">
        <f t="shared" si="79"/>
        <v>1.00477935</v>
      </c>
      <c r="P50" s="87">
        <f t="shared" si="7"/>
        <v>1004.77935</v>
      </c>
      <c r="Q50" s="94">
        <f t="shared" si="80"/>
        <v>0</v>
      </c>
      <c r="R50" s="95">
        <f t="shared" si="8"/>
        <v>0</v>
      </c>
      <c r="S50" s="87">
        <f t="shared" si="9"/>
        <v>0</v>
      </c>
      <c r="T50" s="95">
        <f t="shared" si="21"/>
        <v>0.12</v>
      </c>
      <c r="U50" s="94">
        <f t="shared" si="81"/>
        <v>16</v>
      </c>
      <c r="V50" s="94">
        <v>252</v>
      </c>
      <c r="W50" s="93">
        <f t="shared" si="10"/>
        <v>1.007221422</v>
      </c>
      <c r="X50" s="87">
        <f t="shared" si="11"/>
        <v>7.2559357000000002</v>
      </c>
      <c r="Y50" s="87">
        <f t="shared" si="12"/>
        <v>0</v>
      </c>
      <c r="Z50" s="96" t="s">
        <v>141</v>
      </c>
      <c r="AA50" s="90">
        <f t="shared" si="23"/>
        <v>44560</v>
      </c>
      <c r="AB50" s="2"/>
      <c r="AC50" s="128">
        <f t="shared" si="30"/>
        <v>36</v>
      </c>
      <c r="AD50" s="135">
        <f t="shared" si="27"/>
        <v>45628</v>
      </c>
      <c r="AE50" s="130">
        <f t="shared" si="88"/>
        <v>773.03674857999999</v>
      </c>
      <c r="AF50" s="131">
        <f t="shared" si="89"/>
        <v>21</v>
      </c>
      <c r="AG50" s="136">
        <f t="shared" si="90"/>
        <v>7.3351856800000004</v>
      </c>
      <c r="AH50" s="136">
        <f t="shared" si="91"/>
        <v>0</v>
      </c>
      <c r="AI50" s="189">
        <v>0</v>
      </c>
      <c r="AJ50" s="130">
        <f t="shared" si="92"/>
        <v>7.3351856800000004</v>
      </c>
      <c r="AK50" s="128">
        <f t="shared" si="34"/>
        <v>36</v>
      </c>
      <c r="AL50" s="135">
        <f t="shared" si="93"/>
        <v>45656</v>
      </c>
      <c r="AM50" s="1"/>
      <c r="AN50" s="201" t="s">
        <v>108</v>
      </c>
      <c r="AO50" s="201" t="s">
        <v>109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22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4"/>
      <c r="CR50" s="1"/>
      <c r="CS50" s="1"/>
      <c r="CT50" s="1"/>
      <c r="CU50" s="1"/>
      <c r="CV50" s="1"/>
      <c r="CW50" s="1"/>
      <c r="CX50" s="1"/>
      <c r="CY50" s="1"/>
      <c r="CZ50" s="1"/>
      <c r="DA50" s="2"/>
      <c r="DB50" s="15"/>
      <c r="DC50" s="15"/>
      <c r="DD50" s="15"/>
      <c r="DE50" s="15"/>
      <c r="DF50" s="23"/>
      <c r="DG50" s="23"/>
    </row>
    <row r="51" spans="1:111" ht="15" x14ac:dyDescent="0.2">
      <c r="A51" s="86">
        <f t="shared" si="13"/>
        <v>44400</v>
      </c>
      <c r="B51" s="87">
        <f t="shared" si="1"/>
        <v>1012.93029644</v>
      </c>
      <c r="C51" s="87">
        <f t="shared" si="14"/>
        <v>1000</v>
      </c>
      <c r="D51" s="88">
        <f t="shared" si="15"/>
        <v>5769.98</v>
      </c>
      <c r="E51" s="89">
        <f>IF(K51=1,VLOOKUP(A51,[1]Plan1!$BO$80:$BQ$314,3),E50)</f>
        <v>5825.37</v>
      </c>
      <c r="F51" s="98">
        <f t="shared" si="17"/>
        <v>44393</v>
      </c>
      <c r="G51" s="91">
        <f t="shared" si="2"/>
        <v>9.5996866540266623E-3</v>
      </c>
      <c r="H51" s="90">
        <f t="shared" si="18"/>
        <v>44424</v>
      </c>
      <c r="I51" s="90">
        <f t="shared" si="3"/>
        <v>44424</v>
      </c>
      <c r="J51" s="92">
        <f t="shared" si="19"/>
        <v>22</v>
      </c>
      <c r="K51" s="92">
        <f t="shared" si="78"/>
        <v>6</v>
      </c>
      <c r="L51" s="87">
        <f t="shared" si="5"/>
        <v>1.0026090000000001</v>
      </c>
      <c r="M51" s="93">
        <f t="shared" si="82"/>
        <v>1.0025999999999999</v>
      </c>
      <c r="N51" s="93">
        <f t="shared" si="42"/>
        <v>1.0025999999999999</v>
      </c>
      <c r="O51" s="87">
        <f t="shared" si="79"/>
        <v>1.0052157799999999</v>
      </c>
      <c r="P51" s="87">
        <f t="shared" si="7"/>
        <v>1005.21578</v>
      </c>
      <c r="Q51" s="94">
        <f t="shared" si="80"/>
        <v>0</v>
      </c>
      <c r="R51" s="95">
        <f t="shared" si="8"/>
        <v>0</v>
      </c>
      <c r="S51" s="87">
        <f t="shared" si="9"/>
        <v>0</v>
      </c>
      <c r="T51" s="95">
        <f t="shared" si="21"/>
        <v>0.12</v>
      </c>
      <c r="U51" s="94">
        <f t="shared" si="81"/>
        <v>17</v>
      </c>
      <c r="V51" s="94">
        <v>252</v>
      </c>
      <c r="W51" s="93">
        <f t="shared" si="10"/>
        <v>1.0076744879999999</v>
      </c>
      <c r="X51" s="87">
        <f t="shared" si="11"/>
        <v>7.7145164399999997</v>
      </c>
      <c r="Y51" s="87">
        <f t="shared" si="12"/>
        <v>0</v>
      </c>
      <c r="Z51" s="96" t="s">
        <v>141</v>
      </c>
      <c r="AA51" s="90">
        <f t="shared" si="23"/>
        <v>44560</v>
      </c>
      <c r="AB51" s="2"/>
      <c r="AC51" s="128">
        <f t="shared" si="30"/>
        <v>37</v>
      </c>
      <c r="AD51" s="135">
        <f t="shared" si="27"/>
        <v>45656</v>
      </c>
      <c r="AE51" s="130">
        <f t="shared" si="88"/>
        <v>773.03674857999999</v>
      </c>
      <c r="AF51" s="131">
        <f t="shared" si="89"/>
        <v>19</v>
      </c>
      <c r="AG51" s="136">
        <f t="shared" si="90"/>
        <v>6.6336084499999997</v>
      </c>
      <c r="AH51" s="136">
        <f t="shared" si="91"/>
        <v>0</v>
      </c>
      <c r="AI51" s="189">
        <v>0</v>
      </c>
      <c r="AJ51" s="130">
        <f t="shared" si="92"/>
        <v>6.6336084499999997</v>
      </c>
      <c r="AK51" s="128">
        <f t="shared" si="34"/>
        <v>37</v>
      </c>
      <c r="AL51" s="135">
        <f t="shared" si="93"/>
        <v>45687</v>
      </c>
      <c r="AM51" s="1"/>
      <c r="AN51" s="201" t="s">
        <v>66</v>
      </c>
      <c r="AO51" s="201" t="s">
        <v>98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22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4"/>
      <c r="CR51" s="1"/>
      <c r="CS51" s="1"/>
      <c r="CT51" s="1"/>
      <c r="CU51" s="1"/>
      <c r="CV51" s="1"/>
      <c r="CW51" s="1"/>
      <c r="CX51" s="1"/>
      <c r="CY51" s="1"/>
      <c r="CZ51" s="1"/>
      <c r="DA51" s="2"/>
      <c r="DB51" s="15"/>
      <c r="DC51" s="15"/>
      <c r="DD51" s="15"/>
      <c r="DE51" s="15"/>
      <c r="DF51" s="23"/>
      <c r="DG51" s="23"/>
    </row>
    <row r="52" spans="1:111" ht="15" x14ac:dyDescent="0.2">
      <c r="A52" s="86">
        <f t="shared" si="13"/>
        <v>44401</v>
      </c>
      <c r="B52" s="87">
        <f t="shared" si="1"/>
        <v>1013.8261094200001</v>
      </c>
      <c r="C52" s="87">
        <f t="shared" si="14"/>
        <v>1000</v>
      </c>
      <c r="D52" s="88">
        <f t="shared" si="15"/>
        <v>5769.98</v>
      </c>
      <c r="E52" s="89">
        <f>IF(K52=1,VLOOKUP(A52,[1]Plan1!$BO$80:$BQ$314,3),E51)</f>
        <v>5825.37</v>
      </c>
      <c r="F52" s="98">
        <f t="shared" si="17"/>
        <v>44393</v>
      </c>
      <c r="G52" s="91">
        <f t="shared" si="2"/>
        <v>9.5996866540266623E-3</v>
      </c>
      <c r="H52" s="90">
        <f t="shared" si="18"/>
        <v>44424</v>
      </c>
      <c r="I52" s="90">
        <f t="shared" si="3"/>
        <v>44424</v>
      </c>
      <c r="J52" s="92">
        <f t="shared" si="19"/>
        <v>22</v>
      </c>
      <c r="K52" s="92">
        <f t="shared" si="78"/>
        <v>7</v>
      </c>
      <c r="L52" s="87">
        <f t="shared" si="5"/>
        <v>1.0030444999999999</v>
      </c>
      <c r="M52" s="93">
        <f t="shared" si="82"/>
        <v>1.0025999999999999</v>
      </c>
      <c r="N52" s="93">
        <f t="shared" si="42"/>
        <v>1.0025999999999999</v>
      </c>
      <c r="O52" s="87">
        <f t="shared" si="79"/>
        <v>1.0056524099999999</v>
      </c>
      <c r="P52" s="87">
        <f t="shared" si="7"/>
        <v>1005.65241</v>
      </c>
      <c r="Q52" s="94">
        <f t="shared" si="80"/>
        <v>0</v>
      </c>
      <c r="R52" s="95">
        <f t="shared" si="8"/>
        <v>0</v>
      </c>
      <c r="S52" s="87">
        <f t="shared" si="9"/>
        <v>0</v>
      </c>
      <c r="T52" s="95">
        <f t="shared" si="21"/>
        <v>0.12</v>
      </c>
      <c r="U52" s="94">
        <f t="shared" si="81"/>
        <v>18</v>
      </c>
      <c r="V52" s="94">
        <v>252</v>
      </c>
      <c r="W52" s="93">
        <f t="shared" si="10"/>
        <v>1.0081277580000001</v>
      </c>
      <c r="X52" s="87">
        <f t="shared" si="11"/>
        <v>8.1736994200000002</v>
      </c>
      <c r="Y52" s="87">
        <f t="shared" si="12"/>
        <v>0</v>
      </c>
      <c r="Z52" s="96" t="s">
        <v>141</v>
      </c>
      <c r="AA52" s="90">
        <f t="shared" si="23"/>
        <v>44560</v>
      </c>
      <c r="AB52" s="2"/>
      <c r="AC52" s="128">
        <f t="shared" si="30"/>
        <v>38</v>
      </c>
      <c r="AD52" s="135">
        <f t="shared" si="27"/>
        <v>45687</v>
      </c>
      <c r="AE52" s="130">
        <f t="shared" si="88"/>
        <v>773.03674857999999</v>
      </c>
      <c r="AF52" s="131">
        <f t="shared" si="89"/>
        <v>22</v>
      </c>
      <c r="AG52" s="136">
        <f t="shared" si="90"/>
        <v>7.6862108500000001</v>
      </c>
      <c r="AH52" s="136">
        <f t="shared" si="91"/>
        <v>0</v>
      </c>
      <c r="AI52" s="189">
        <v>0</v>
      </c>
      <c r="AJ52" s="130">
        <f t="shared" si="92"/>
        <v>7.6862108500000001</v>
      </c>
      <c r="AK52" s="128">
        <f t="shared" si="34"/>
        <v>38</v>
      </c>
      <c r="AL52" s="135">
        <f t="shared" si="93"/>
        <v>45716</v>
      </c>
      <c r="AM52" s="1"/>
      <c r="AN52" s="201" t="s">
        <v>67</v>
      </c>
      <c r="AO52" s="201" t="s">
        <v>98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22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4"/>
      <c r="CR52" s="1"/>
      <c r="CS52" s="1"/>
      <c r="CT52" s="1"/>
      <c r="CU52" s="1"/>
      <c r="CV52" s="1"/>
      <c r="CW52" s="1"/>
      <c r="CX52" s="1"/>
      <c r="CY52" s="1"/>
      <c r="CZ52" s="1"/>
      <c r="DA52" s="2"/>
      <c r="DF52" s="16"/>
    </row>
    <row r="53" spans="1:111" ht="15" x14ac:dyDescent="0.2">
      <c r="A53" s="86">
        <f t="shared" si="13"/>
        <v>44402</v>
      </c>
      <c r="B53" s="87">
        <f t="shared" si="1"/>
        <v>1013.8261094200001</v>
      </c>
      <c r="C53" s="87">
        <f t="shared" si="14"/>
        <v>1000</v>
      </c>
      <c r="D53" s="88">
        <f t="shared" si="15"/>
        <v>5769.98</v>
      </c>
      <c r="E53" s="89">
        <f>IF(K53=1,VLOOKUP(A53,[1]Plan1!$BO$80:$BQ$314,3),E52)</f>
        <v>5825.37</v>
      </c>
      <c r="F53" s="98">
        <f t="shared" si="17"/>
        <v>44393</v>
      </c>
      <c r="G53" s="91">
        <f t="shared" si="2"/>
        <v>9.5996866540266623E-3</v>
      </c>
      <c r="H53" s="90">
        <f t="shared" si="18"/>
        <v>44424</v>
      </c>
      <c r="I53" s="90">
        <f t="shared" si="3"/>
        <v>44424</v>
      </c>
      <c r="J53" s="92">
        <f t="shared" si="19"/>
        <v>22</v>
      </c>
      <c r="K53" s="92">
        <f t="shared" si="78"/>
        <v>7</v>
      </c>
      <c r="L53" s="87">
        <f t="shared" si="5"/>
        <v>1.0030444999999999</v>
      </c>
      <c r="M53" s="93">
        <f t="shared" si="82"/>
        <v>1.0025999999999999</v>
      </c>
      <c r="N53" s="93">
        <f t="shared" si="42"/>
        <v>1.0025999999999999</v>
      </c>
      <c r="O53" s="87">
        <f t="shared" si="79"/>
        <v>1.0056524099999999</v>
      </c>
      <c r="P53" s="87">
        <f t="shared" si="7"/>
        <v>1005.65241</v>
      </c>
      <c r="Q53" s="94">
        <f t="shared" si="80"/>
        <v>0</v>
      </c>
      <c r="R53" s="95">
        <f t="shared" si="8"/>
        <v>0</v>
      </c>
      <c r="S53" s="87">
        <f t="shared" si="9"/>
        <v>0</v>
      </c>
      <c r="T53" s="95">
        <f t="shared" si="21"/>
        <v>0.12</v>
      </c>
      <c r="U53" s="94">
        <f t="shared" si="81"/>
        <v>18</v>
      </c>
      <c r="V53" s="94">
        <v>252</v>
      </c>
      <c r="W53" s="93">
        <f>ROUND((1+T53)^TRUNC((U53/V53),9),9)</f>
        <v>1.0081277580000001</v>
      </c>
      <c r="X53" s="87">
        <f t="shared" si="11"/>
        <v>8.1736994200000002</v>
      </c>
      <c r="Y53" s="87">
        <f t="shared" si="12"/>
        <v>0</v>
      </c>
      <c r="Z53" s="96" t="s">
        <v>141</v>
      </c>
      <c r="AA53" s="90">
        <f t="shared" si="23"/>
        <v>44560</v>
      </c>
      <c r="AB53" s="2"/>
      <c r="AC53" s="128">
        <f t="shared" si="30"/>
        <v>39</v>
      </c>
      <c r="AD53" s="135">
        <f t="shared" si="27"/>
        <v>45716</v>
      </c>
      <c r="AE53" s="130">
        <f t="shared" si="88"/>
        <v>773.03674857999999</v>
      </c>
      <c r="AF53" s="131">
        <f t="shared" si="89"/>
        <v>21</v>
      </c>
      <c r="AG53" s="136">
        <f t="shared" si="90"/>
        <v>7.3351856800000004</v>
      </c>
      <c r="AH53" s="136">
        <f t="shared" si="91"/>
        <v>0</v>
      </c>
      <c r="AI53" s="189">
        <v>0</v>
      </c>
      <c r="AJ53" s="130">
        <f t="shared" si="92"/>
        <v>7.3351856800000004</v>
      </c>
      <c r="AK53" s="128">
        <f t="shared" si="34"/>
        <v>39</v>
      </c>
      <c r="AL53" s="135">
        <f t="shared" si="93"/>
        <v>45747</v>
      </c>
      <c r="AM53" s="1"/>
      <c r="AN53" s="201" t="s">
        <v>99</v>
      </c>
      <c r="AO53" s="202" t="s">
        <v>140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22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4"/>
      <c r="CR53" s="1"/>
      <c r="CS53" s="1"/>
      <c r="CT53" s="1"/>
      <c r="CU53" s="1"/>
      <c r="CV53" s="1"/>
      <c r="CW53" s="1"/>
      <c r="CX53" s="1"/>
      <c r="CY53" s="1"/>
      <c r="CZ53" s="1"/>
      <c r="DA53" s="2"/>
      <c r="DF53" s="16"/>
    </row>
    <row r="54" spans="1:111" ht="15" x14ac:dyDescent="0.2">
      <c r="A54" s="86">
        <f t="shared" si="13"/>
        <v>44403</v>
      </c>
      <c r="B54" s="87">
        <f t="shared" si="1"/>
        <v>1013.8261094200001</v>
      </c>
      <c r="C54" s="87">
        <f t="shared" si="14"/>
        <v>1000</v>
      </c>
      <c r="D54" s="88">
        <f t="shared" si="15"/>
        <v>5769.98</v>
      </c>
      <c r="E54" s="89">
        <f>IF(K54=1,VLOOKUP(A54,[1]Plan1!$BO$80:$BQ$314,3),E53)</f>
        <v>5825.37</v>
      </c>
      <c r="F54" s="98">
        <f t="shared" si="17"/>
        <v>44393</v>
      </c>
      <c r="G54" s="91">
        <f t="shared" si="2"/>
        <v>9.5996866540266623E-3</v>
      </c>
      <c r="H54" s="90">
        <f t="shared" si="18"/>
        <v>44424</v>
      </c>
      <c r="I54" s="90">
        <f t="shared" si="3"/>
        <v>44424</v>
      </c>
      <c r="J54" s="92">
        <f t="shared" si="19"/>
        <v>22</v>
      </c>
      <c r="K54" s="92">
        <f t="shared" si="78"/>
        <v>7</v>
      </c>
      <c r="L54" s="87">
        <f t="shared" si="5"/>
        <v>1.0030444999999999</v>
      </c>
      <c r="M54" s="93">
        <f t="shared" si="82"/>
        <v>1.0025999999999999</v>
      </c>
      <c r="N54" s="93">
        <f t="shared" si="42"/>
        <v>1.0025999999999999</v>
      </c>
      <c r="O54" s="87">
        <f t="shared" si="79"/>
        <v>1.0056524099999999</v>
      </c>
      <c r="P54" s="87">
        <f t="shared" si="7"/>
        <v>1005.65241</v>
      </c>
      <c r="Q54" s="94">
        <f t="shared" si="80"/>
        <v>0</v>
      </c>
      <c r="R54" s="95">
        <f t="shared" si="8"/>
        <v>0</v>
      </c>
      <c r="S54" s="87">
        <f t="shared" si="9"/>
        <v>0</v>
      </c>
      <c r="T54" s="95">
        <f t="shared" si="21"/>
        <v>0.12</v>
      </c>
      <c r="U54" s="94">
        <f t="shared" si="81"/>
        <v>18</v>
      </c>
      <c r="V54" s="94">
        <v>252</v>
      </c>
      <c r="W54" s="93">
        <f t="shared" si="10"/>
        <v>1.0081277580000001</v>
      </c>
      <c r="X54" s="87">
        <f t="shared" si="11"/>
        <v>8.1736994200000002</v>
      </c>
      <c r="Y54" s="87">
        <f t="shared" si="12"/>
        <v>0</v>
      </c>
      <c r="Z54" s="96" t="s">
        <v>141</v>
      </c>
      <c r="AA54" s="90">
        <f t="shared" si="23"/>
        <v>44560</v>
      </c>
      <c r="AB54" s="2"/>
      <c r="AC54" s="128">
        <f t="shared" si="30"/>
        <v>40</v>
      </c>
      <c r="AD54" s="135">
        <f t="shared" si="27"/>
        <v>45747</v>
      </c>
      <c r="AE54" s="130">
        <f t="shared" si="88"/>
        <v>773.03674857999999</v>
      </c>
      <c r="AF54" s="131">
        <f t="shared" si="89"/>
        <v>19</v>
      </c>
      <c r="AG54" s="136">
        <f t="shared" si="90"/>
        <v>6.6336084499999997</v>
      </c>
      <c r="AH54" s="136">
        <f t="shared" si="91"/>
        <v>0</v>
      </c>
      <c r="AI54" s="189">
        <v>0</v>
      </c>
      <c r="AJ54" s="130">
        <f t="shared" si="92"/>
        <v>6.6336084499999997</v>
      </c>
      <c r="AK54" s="128">
        <f t="shared" si="34"/>
        <v>40</v>
      </c>
      <c r="AL54" s="135">
        <f t="shared" si="93"/>
        <v>45777</v>
      </c>
      <c r="AM54" s="1"/>
      <c r="AN54" s="201" t="s">
        <v>9</v>
      </c>
      <c r="AO54" s="203">
        <v>45747</v>
      </c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22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4"/>
      <c r="CR54" s="1"/>
      <c r="CS54" s="1"/>
      <c r="CT54" s="1"/>
      <c r="CU54" s="1"/>
      <c r="CV54" s="1"/>
      <c r="CW54" s="1"/>
      <c r="CX54" s="1"/>
      <c r="CY54" s="1"/>
      <c r="CZ54" s="1"/>
      <c r="DA54" s="2"/>
      <c r="DB54" s="30"/>
      <c r="DC54" s="30"/>
      <c r="DD54" s="16"/>
      <c r="DE54" s="16"/>
      <c r="DF54" s="16"/>
      <c r="DG54" s="16"/>
    </row>
    <row r="55" spans="1:111" ht="15" x14ac:dyDescent="0.2">
      <c r="A55" s="86">
        <f t="shared" si="13"/>
        <v>44404</v>
      </c>
      <c r="B55" s="87">
        <f t="shared" si="1"/>
        <v>1014.7227060099999</v>
      </c>
      <c r="C55" s="87">
        <f t="shared" si="14"/>
        <v>1000</v>
      </c>
      <c r="D55" s="88">
        <f t="shared" si="15"/>
        <v>5769.98</v>
      </c>
      <c r="E55" s="89">
        <f>IF(K55=1,VLOOKUP(A55,[1]Plan1!$BO$80:$BQ$314,3),E54)</f>
        <v>5825.37</v>
      </c>
      <c r="F55" s="98">
        <f t="shared" si="17"/>
        <v>44393</v>
      </c>
      <c r="G55" s="91">
        <f t="shared" si="2"/>
        <v>9.5996866540266623E-3</v>
      </c>
      <c r="H55" s="90">
        <f t="shared" si="18"/>
        <v>44424</v>
      </c>
      <c r="I55" s="90">
        <f t="shared" si="3"/>
        <v>44424</v>
      </c>
      <c r="J55" s="92">
        <f t="shared" si="19"/>
        <v>22</v>
      </c>
      <c r="K55" s="92">
        <f t="shared" si="78"/>
        <v>8</v>
      </c>
      <c r="L55" s="87">
        <f t="shared" si="5"/>
        <v>1.0034801799999999</v>
      </c>
      <c r="M55" s="93">
        <f t="shared" si="82"/>
        <v>1.0025999999999999</v>
      </c>
      <c r="N55" s="93">
        <f t="shared" si="42"/>
        <v>1.0025999999999999</v>
      </c>
      <c r="O55" s="87">
        <f t="shared" si="79"/>
        <v>1.00608922</v>
      </c>
      <c r="P55" s="87">
        <f t="shared" si="7"/>
        <v>1006.08922</v>
      </c>
      <c r="Q55" s="94">
        <f t="shared" si="80"/>
        <v>0</v>
      </c>
      <c r="R55" s="95">
        <f t="shared" si="8"/>
        <v>0</v>
      </c>
      <c r="S55" s="87">
        <f t="shared" si="9"/>
        <v>0</v>
      </c>
      <c r="T55" s="95">
        <f t="shared" si="21"/>
        <v>0.12</v>
      </c>
      <c r="U55" s="94">
        <f t="shared" si="81"/>
        <v>19</v>
      </c>
      <c r="V55" s="94">
        <v>252</v>
      </c>
      <c r="W55" s="93">
        <f t="shared" si="10"/>
        <v>1.0085812329999999</v>
      </c>
      <c r="X55" s="87">
        <f t="shared" si="11"/>
        <v>8.6334860100000004</v>
      </c>
      <c r="Y55" s="87">
        <f t="shared" si="12"/>
        <v>0</v>
      </c>
      <c r="Z55" s="96" t="s">
        <v>141</v>
      </c>
      <c r="AA55" s="90">
        <f t="shared" si="23"/>
        <v>44560</v>
      </c>
      <c r="AB55" s="2"/>
      <c r="AC55" s="128">
        <f t="shared" si="30"/>
        <v>41</v>
      </c>
      <c r="AD55" s="135">
        <f t="shared" si="27"/>
        <v>45777</v>
      </c>
      <c r="AE55" s="130">
        <f t="shared" si="88"/>
        <v>724.83790730999999</v>
      </c>
      <c r="AF55" s="131">
        <f t="shared" si="89"/>
        <v>20</v>
      </c>
      <c r="AG55" s="136">
        <f t="shared" si="90"/>
        <v>6.9843182199999996</v>
      </c>
      <c r="AH55" s="136">
        <f t="shared" si="91"/>
        <v>48.198841270000003</v>
      </c>
      <c r="AI55" s="133">
        <v>6.2350000000000003E-2</v>
      </c>
      <c r="AJ55" s="130">
        <f t="shared" si="92"/>
        <v>55.183159490000001</v>
      </c>
      <c r="AK55" s="128">
        <f t="shared" si="34"/>
        <v>41</v>
      </c>
      <c r="AL55" s="135">
        <f t="shared" si="93"/>
        <v>45807</v>
      </c>
      <c r="AM55" s="1"/>
      <c r="AN55" s="201" t="s">
        <v>102</v>
      </c>
      <c r="AO55" s="204">
        <f>VLOOKUP(AO$54,$A$13:$X$3000,3,FALSE)</f>
        <v>773.03674853999996</v>
      </c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22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4"/>
      <c r="CR55" s="1"/>
      <c r="CS55" s="1"/>
      <c r="CT55" s="1"/>
      <c r="CU55" s="1"/>
      <c r="CV55" s="1"/>
      <c r="CW55" s="1"/>
      <c r="CX55" s="1"/>
      <c r="CY55" s="1"/>
      <c r="CZ55" s="1"/>
      <c r="DA55" s="2"/>
      <c r="DB55" s="31"/>
      <c r="DC55" s="31"/>
      <c r="DD55" s="24"/>
      <c r="DE55" s="15"/>
      <c r="DF55" s="16"/>
      <c r="DG55" s="21"/>
    </row>
    <row r="56" spans="1:111" ht="15" x14ac:dyDescent="0.2">
      <c r="A56" s="86">
        <f t="shared" si="13"/>
        <v>44405</v>
      </c>
      <c r="B56" s="87">
        <f t="shared" si="1"/>
        <v>1015.62011499</v>
      </c>
      <c r="C56" s="87">
        <f t="shared" si="14"/>
        <v>1000</v>
      </c>
      <c r="D56" s="88">
        <f t="shared" si="15"/>
        <v>5769.98</v>
      </c>
      <c r="E56" s="89">
        <f>IF(K56=1,VLOOKUP(A56,[1]Plan1!$BO$80:$BQ$314,3),E55)</f>
        <v>5825.37</v>
      </c>
      <c r="F56" s="98">
        <f t="shared" si="17"/>
        <v>44393</v>
      </c>
      <c r="G56" s="91">
        <f t="shared" si="2"/>
        <v>9.5996866540266623E-3</v>
      </c>
      <c r="H56" s="90">
        <f t="shared" si="18"/>
        <v>44424</v>
      </c>
      <c r="I56" s="90">
        <f t="shared" si="3"/>
        <v>44424</v>
      </c>
      <c r="J56" s="92">
        <f t="shared" si="19"/>
        <v>22</v>
      </c>
      <c r="K56" s="92">
        <f t="shared" si="78"/>
        <v>9</v>
      </c>
      <c r="L56" s="87">
        <f t="shared" si="5"/>
        <v>1.0039160600000001</v>
      </c>
      <c r="M56" s="93">
        <f t="shared" si="82"/>
        <v>1.0025999999999999</v>
      </c>
      <c r="N56" s="93">
        <f t="shared" si="42"/>
        <v>1.0025999999999999</v>
      </c>
      <c r="O56" s="87">
        <f t="shared" si="79"/>
        <v>1.0065262399999999</v>
      </c>
      <c r="P56" s="87">
        <f t="shared" si="7"/>
        <v>1006.52624</v>
      </c>
      <c r="Q56" s="94">
        <f t="shared" si="80"/>
        <v>0</v>
      </c>
      <c r="R56" s="95">
        <f t="shared" si="8"/>
        <v>0</v>
      </c>
      <c r="S56" s="87">
        <f t="shared" si="9"/>
        <v>0</v>
      </c>
      <c r="T56" s="95">
        <f t="shared" si="21"/>
        <v>0.12</v>
      </c>
      <c r="U56" s="94">
        <f t="shared" si="81"/>
        <v>20</v>
      </c>
      <c r="V56" s="94">
        <v>252</v>
      </c>
      <c r="W56" s="93">
        <f t="shared" si="10"/>
        <v>1.0090349110000001</v>
      </c>
      <c r="X56" s="87">
        <f t="shared" si="11"/>
        <v>9.0938749899999998</v>
      </c>
      <c r="Y56" s="87">
        <f t="shared" si="12"/>
        <v>0</v>
      </c>
      <c r="Z56" s="96" t="s">
        <v>141</v>
      </c>
      <c r="AA56" s="90">
        <f t="shared" si="23"/>
        <v>44560</v>
      </c>
      <c r="AB56" s="2"/>
      <c r="AC56" s="128">
        <f t="shared" si="30"/>
        <v>42</v>
      </c>
      <c r="AD56" s="135">
        <f t="shared" si="27"/>
        <v>45807</v>
      </c>
      <c r="AE56" s="130">
        <f t="shared" si="88"/>
        <v>676.18171311000003</v>
      </c>
      <c r="AF56" s="131">
        <f t="shared" si="89"/>
        <v>21</v>
      </c>
      <c r="AG56" s="136">
        <f t="shared" si="90"/>
        <v>6.8778368600000004</v>
      </c>
      <c r="AH56" s="136">
        <f t="shared" si="91"/>
        <v>48.656194200000002</v>
      </c>
      <c r="AI56" s="133">
        <v>6.7127000000000006E-2</v>
      </c>
      <c r="AJ56" s="130">
        <f t="shared" si="92"/>
        <v>55.534031060000004</v>
      </c>
      <c r="AK56" s="128">
        <f t="shared" si="34"/>
        <v>42</v>
      </c>
      <c r="AL56" s="135">
        <f t="shared" si="93"/>
        <v>45838</v>
      </c>
      <c r="AM56" s="1"/>
      <c r="AN56" s="201" t="s">
        <v>103</v>
      </c>
      <c r="AO56" s="204">
        <f>VLOOKUP(AO$54,$A$13:$X$3000,16,FALSE)</f>
        <v>970.38523050000003</v>
      </c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22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4"/>
      <c r="CR56" s="1"/>
      <c r="CS56" s="1"/>
      <c r="CT56" s="1"/>
      <c r="CU56" s="1"/>
      <c r="CV56" s="1"/>
      <c r="CW56" s="1"/>
      <c r="CX56" s="1"/>
      <c r="CY56" s="1"/>
      <c r="CZ56" s="1"/>
      <c r="DA56" s="2"/>
      <c r="DB56" s="15"/>
      <c r="DC56" s="15"/>
      <c r="DD56" s="24"/>
      <c r="DE56" s="15"/>
      <c r="DF56" s="16"/>
      <c r="DG56" s="15"/>
    </row>
    <row r="57" spans="1:111" ht="15" x14ac:dyDescent="0.2">
      <c r="A57" s="86">
        <f t="shared" si="13"/>
        <v>44406</v>
      </c>
      <c r="B57" s="87">
        <f t="shared" si="1"/>
        <v>1016.51829754</v>
      </c>
      <c r="C57" s="87">
        <f t="shared" si="14"/>
        <v>1000</v>
      </c>
      <c r="D57" s="88">
        <f t="shared" si="15"/>
        <v>5769.98</v>
      </c>
      <c r="E57" s="89">
        <f>IF(K57=1,VLOOKUP(A57,[1]Plan1!$BO$80:$BQ$314,3),E56)</f>
        <v>5825.37</v>
      </c>
      <c r="F57" s="98">
        <f t="shared" si="17"/>
        <v>44393</v>
      </c>
      <c r="G57" s="91">
        <f t="shared" si="2"/>
        <v>9.5996866540266623E-3</v>
      </c>
      <c r="H57" s="90">
        <f t="shared" si="18"/>
        <v>44424</v>
      </c>
      <c r="I57" s="90">
        <f t="shared" si="3"/>
        <v>44424</v>
      </c>
      <c r="J57" s="92">
        <f t="shared" si="19"/>
        <v>22</v>
      </c>
      <c r="K57" s="92">
        <f t="shared" si="78"/>
        <v>10</v>
      </c>
      <c r="L57" s="87">
        <f t="shared" si="5"/>
        <v>1.0043521200000001</v>
      </c>
      <c r="M57" s="93">
        <f t="shared" si="82"/>
        <v>1.0025999999999999</v>
      </c>
      <c r="N57" s="93">
        <f t="shared" si="42"/>
        <v>1.0025999999999999</v>
      </c>
      <c r="O57" s="87">
        <f t="shared" si="79"/>
        <v>1.0069634300000001</v>
      </c>
      <c r="P57" s="87">
        <f t="shared" si="7"/>
        <v>1006.96343</v>
      </c>
      <c r="Q57" s="94">
        <f t="shared" si="80"/>
        <v>0</v>
      </c>
      <c r="R57" s="95">
        <f t="shared" si="8"/>
        <v>0</v>
      </c>
      <c r="S57" s="87">
        <f t="shared" si="9"/>
        <v>0</v>
      </c>
      <c r="T57" s="95">
        <f t="shared" si="21"/>
        <v>0.12</v>
      </c>
      <c r="U57" s="94">
        <f t="shared" si="81"/>
        <v>21</v>
      </c>
      <c r="V57" s="94">
        <v>252</v>
      </c>
      <c r="W57" s="93">
        <f t="shared" si="10"/>
        <v>1.0094887930000001</v>
      </c>
      <c r="X57" s="87">
        <f t="shared" si="11"/>
        <v>9.55486754</v>
      </c>
      <c r="Y57" s="87">
        <f t="shared" si="12"/>
        <v>0</v>
      </c>
      <c r="Z57" s="96" t="s">
        <v>141</v>
      </c>
      <c r="AA57" s="90">
        <f t="shared" si="23"/>
        <v>44560</v>
      </c>
      <c r="AB57" s="2"/>
      <c r="AC57" s="128">
        <f t="shared" si="30"/>
        <v>43</v>
      </c>
      <c r="AD57" s="135">
        <f t="shared" si="27"/>
        <v>45838</v>
      </c>
      <c r="AE57" s="130">
        <f t="shared" si="88"/>
        <v>627.06387347000009</v>
      </c>
      <c r="AF57" s="131">
        <f t="shared" si="89"/>
        <v>20</v>
      </c>
      <c r="AG57" s="136">
        <f t="shared" si="90"/>
        <v>6.1092415899999999</v>
      </c>
      <c r="AH57" s="136">
        <f t="shared" si="91"/>
        <v>49.11783964</v>
      </c>
      <c r="AI57" s="133">
        <v>7.2639999999999996E-2</v>
      </c>
      <c r="AJ57" s="130">
        <f t="shared" si="92"/>
        <v>55.227081229999996</v>
      </c>
      <c r="AK57" s="128">
        <f t="shared" si="34"/>
        <v>43</v>
      </c>
      <c r="AL57" s="135">
        <f t="shared" si="93"/>
        <v>45868</v>
      </c>
      <c r="AM57" s="1"/>
      <c r="AN57" s="201" t="s">
        <v>104</v>
      </c>
      <c r="AO57" s="204">
        <f>VLOOKUP(AO$54,$A$13:$X$3000,24,FALSE)</f>
        <v>8.3271017599999997</v>
      </c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22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4"/>
      <c r="CR57" s="1"/>
      <c r="CS57" s="1"/>
      <c r="CT57" s="1"/>
      <c r="CU57" s="1"/>
      <c r="CV57" s="1"/>
      <c r="CW57" s="1"/>
      <c r="CX57" s="1"/>
      <c r="CY57" s="1"/>
      <c r="CZ57" s="1"/>
      <c r="DA57" s="2"/>
      <c r="DB57" s="15"/>
      <c r="DC57" s="15"/>
      <c r="DD57" s="24"/>
      <c r="DE57" s="15"/>
      <c r="DF57" s="16"/>
      <c r="DG57" s="15"/>
    </row>
    <row r="58" spans="1:111" ht="15" x14ac:dyDescent="0.2">
      <c r="A58" s="86">
        <f t="shared" si="13"/>
        <v>44407</v>
      </c>
      <c r="B58" s="87">
        <f t="shared" si="1"/>
        <v>1017.41727435</v>
      </c>
      <c r="C58" s="87">
        <f t="shared" si="14"/>
        <v>1000</v>
      </c>
      <c r="D58" s="88">
        <f t="shared" si="15"/>
        <v>5769.98</v>
      </c>
      <c r="E58" s="89">
        <f>IF(K58=1,VLOOKUP(A58,[1]Plan1!$BO$80:$BQ$314,3),E57)</f>
        <v>5825.37</v>
      </c>
      <c r="F58" s="98">
        <f t="shared" si="17"/>
        <v>44393</v>
      </c>
      <c r="G58" s="91">
        <f t="shared" si="2"/>
        <v>9.5996866540266623E-3</v>
      </c>
      <c r="H58" s="90">
        <f t="shared" si="18"/>
        <v>44424</v>
      </c>
      <c r="I58" s="90">
        <f t="shared" si="3"/>
        <v>44424</v>
      </c>
      <c r="J58" s="92">
        <f t="shared" si="19"/>
        <v>22</v>
      </c>
      <c r="K58" s="92">
        <f t="shared" si="78"/>
        <v>11</v>
      </c>
      <c r="L58" s="87">
        <f t="shared" si="5"/>
        <v>1.00478837</v>
      </c>
      <c r="M58" s="93">
        <f t="shared" si="82"/>
        <v>1.0025999999999999</v>
      </c>
      <c r="N58" s="93">
        <f t="shared" si="42"/>
        <v>1.0025999999999999</v>
      </c>
      <c r="O58" s="87">
        <f t="shared" si="79"/>
        <v>1.00740081</v>
      </c>
      <c r="P58" s="87">
        <f t="shared" si="7"/>
        <v>1007.40081</v>
      </c>
      <c r="Q58" s="94">
        <f t="shared" si="80"/>
        <v>0</v>
      </c>
      <c r="R58" s="95">
        <f t="shared" si="8"/>
        <v>0</v>
      </c>
      <c r="S58" s="87">
        <f t="shared" si="9"/>
        <v>0</v>
      </c>
      <c r="T58" s="95">
        <f t="shared" si="21"/>
        <v>0.12</v>
      </c>
      <c r="U58" s="94">
        <f t="shared" si="81"/>
        <v>22</v>
      </c>
      <c r="V58" s="94">
        <v>252</v>
      </c>
      <c r="W58" s="93">
        <f t="shared" si="10"/>
        <v>1.009942879</v>
      </c>
      <c r="X58" s="87">
        <f t="shared" si="11"/>
        <v>10.01646435</v>
      </c>
      <c r="Y58" s="87">
        <f t="shared" si="12"/>
        <v>0</v>
      </c>
      <c r="Z58" s="96" t="s">
        <v>141</v>
      </c>
      <c r="AA58" s="90">
        <f t="shared" si="23"/>
        <v>44560</v>
      </c>
      <c r="AB58" s="2"/>
      <c r="AC58" s="128">
        <f t="shared" si="30"/>
        <v>44</v>
      </c>
      <c r="AD58" s="135">
        <f t="shared" si="27"/>
        <v>45868</v>
      </c>
      <c r="AE58" s="130">
        <f t="shared" si="88"/>
        <v>577.48005181000008</v>
      </c>
      <c r="AF58" s="131">
        <f t="shared" si="89"/>
        <v>22</v>
      </c>
      <c r="AG58" s="136">
        <f t="shared" si="90"/>
        <v>6.2348202099999996</v>
      </c>
      <c r="AH58" s="136">
        <f t="shared" si="91"/>
        <v>49.583821659999998</v>
      </c>
      <c r="AI58" s="133">
        <v>7.9073000000000004E-2</v>
      </c>
      <c r="AJ58" s="130">
        <f t="shared" si="92"/>
        <v>55.81864187</v>
      </c>
      <c r="AK58" s="128">
        <f t="shared" si="34"/>
        <v>44</v>
      </c>
      <c r="AL58" s="135">
        <f t="shared" si="93"/>
        <v>45901</v>
      </c>
      <c r="AM58" s="1"/>
      <c r="AN58" s="201" t="s">
        <v>105</v>
      </c>
      <c r="AO58" s="204">
        <f>AO56+AO57</f>
        <v>978.71233226000004</v>
      </c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22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4"/>
      <c r="CR58" s="1"/>
      <c r="CS58" s="1"/>
      <c r="CT58" s="1"/>
      <c r="CU58" s="1"/>
      <c r="CV58" s="1"/>
      <c r="CW58" s="1"/>
      <c r="CX58" s="1"/>
      <c r="CY58" s="1"/>
      <c r="CZ58" s="1"/>
      <c r="DA58" s="2"/>
      <c r="DB58" s="15"/>
      <c r="DC58" s="15"/>
      <c r="DD58" s="24"/>
      <c r="DE58" s="15"/>
      <c r="DF58" s="16"/>
      <c r="DG58" s="15"/>
    </row>
    <row r="59" spans="1:111" ht="15" x14ac:dyDescent="0.2">
      <c r="A59" s="86">
        <f t="shared" si="13"/>
        <v>44408</v>
      </c>
      <c r="B59" s="87">
        <f t="shared" si="1"/>
        <v>1018.31706717</v>
      </c>
      <c r="C59" s="87">
        <f t="shared" si="14"/>
        <v>1000</v>
      </c>
      <c r="D59" s="88">
        <f t="shared" si="15"/>
        <v>5769.98</v>
      </c>
      <c r="E59" s="89">
        <f>IF(K59=1,VLOOKUP(A59,[1]Plan1!$BO$80:$BQ$314,3),E58)</f>
        <v>5825.37</v>
      </c>
      <c r="F59" s="98">
        <f t="shared" si="17"/>
        <v>44393</v>
      </c>
      <c r="G59" s="91">
        <f t="shared" si="2"/>
        <v>9.5996866540266623E-3</v>
      </c>
      <c r="H59" s="90">
        <f t="shared" si="18"/>
        <v>44424</v>
      </c>
      <c r="I59" s="90">
        <f t="shared" si="3"/>
        <v>44424</v>
      </c>
      <c r="J59" s="92">
        <f t="shared" si="19"/>
        <v>22</v>
      </c>
      <c r="K59" s="92">
        <f t="shared" si="78"/>
        <v>12</v>
      </c>
      <c r="L59" s="87">
        <f t="shared" si="5"/>
        <v>1.00522482</v>
      </c>
      <c r="M59" s="93">
        <f t="shared" si="82"/>
        <v>1.0025999999999999</v>
      </c>
      <c r="N59" s="93">
        <f t="shared" si="42"/>
        <v>1.0025999999999999</v>
      </c>
      <c r="O59" s="87">
        <f t="shared" si="79"/>
        <v>1.0078384</v>
      </c>
      <c r="P59" s="87">
        <f t="shared" si="7"/>
        <v>1007.8384</v>
      </c>
      <c r="Q59" s="94">
        <f t="shared" si="80"/>
        <v>0</v>
      </c>
      <c r="R59" s="95">
        <f t="shared" si="8"/>
        <v>0</v>
      </c>
      <c r="S59" s="87">
        <f t="shared" si="9"/>
        <v>0</v>
      </c>
      <c r="T59" s="95">
        <f t="shared" si="21"/>
        <v>0.12</v>
      </c>
      <c r="U59" s="94">
        <f t="shared" si="81"/>
        <v>23</v>
      </c>
      <c r="V59" s="94">
        <v>252</v>
      </c>
      <c r="W59" s="93">
        <f t="shared" si="10"/>
        <v>1.0103971700000001</v>
      </c>
      <c r="X59" s="87">
        <f t="shared" si="11"/>
        <v>10.47866717</v>
      </c>
      <c r="Y59" s="87">
        <f t="shared" si="12"/>
        <v>0</v>
      </c>
      <c r="Z59" s="96" t="s">
        <v>141</v>
      </c>
      <c r="AA59" s="90">
        <f t="shared" si="23"/>
        <v>44560</v>
      </c>
      <c r="AB59" s="2"/>
      <c r="AC59" s="128">
        <f t="shared" si="30"/>
        <v>45</v>
      </c>
      <c r="AD59" s="135">
        <f t="shared" si="27"/>
        <v>45901</v>
      </c>
      <c r="AE59" s="130">
        <f t="shared" si="88"/>
        <v>527.42581336000012</v>
      </c>
      <c r="AF59" s="131">
        <f t="shared" si="89"/>
        <v>23</v>
      </c>
      <c r="AG59" s="136">
        <f t="shared" si="90"/>
        <v>6.0041582699999996</v>
      </c>
      <c r="AH59" s="136">
        <f t="shared" si="91"/>
        <v>50.05423845</v>
      </c>
      <c r="AI59" s="133">
        <v>8.6677000000000004E-2</v>
      </c>
      <c r="AJ59" s="130">
        <f t="shared" si="92"/>
        <v>56.058396719999998</v>
      </c>
      <c r="AK59" s="128">
        <f t="shared" si="34"/>
        <v>45</v>
      </c>
      <c r="AL59" s="135">
        <f t="shared" si="93"/>
        <v>45930</v>
      </c>
      <c r="AM59" s="1"/>
      <c r="AN59" s="201" t="s">
        <v>136</v>
      </c>
      <c r="AO59" s="205">
        <f>AO21</f>
        <v>60.841502409999997</v>
      </c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22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4"/>
      <c r="CR59" s="1"/>
      <c r="CS59" s="1"/>
      <c r="CT59" s="1"/>
      <c r="CU59" s="1"/>
      <c r="CV59" s="1"/>
      <c r="CW59" s="1"/>
      <c r="CX59" s="1"/>
      <c r="CY59" s="1"/>
      <c r="CZ59" s="1"/>
      <c r="DA59" s="2"/>
      <c r="DB59" s="15"/>
      <c r="DC59" s="15"/>
      <c r="DD59" s="24"/>
      <c r="DE59" s="15"/>
      <c r="DF59" s="16"/>
      <c r="DG59" s="15"/>
    </row>
    <row r="60" spans="1:111" ht="15" x14ac:dyDescent="0.2">
      <c r="A60" s="86">
        <f t="shared" si="13"/>
        <v>44409</v>
      </c>
      <c r="B60" s="87">
        <f t="shared" si="1"/>
        <v>1018.31706717</v>
      </c>
      <c r="C60" s="87">
        <f t="shared" si="14"/>
        <v>1000</v>
      </c>
      <c r="D60" s="88">
        <f t="shared" si="15"/>
        <v>5769.98</v>
      </c>
      <c r="E60" s="89">
        <f>IF(K60=1,VLOOKUP(A60,[1]Plan1!$BO$80:$BQ$314,3),E59)</f>
        <v>5825.37</v>
      </c>
      <c r="F60" s="98">
        <f t="shared" si="17"/>
        <v>44393</v>
      </c>
      <c r="G60" s="91">
        <f t="shared" si="2"/>
        <v>9.5996866540266623E-3</v>
      </c>
      <c r="H60" s="90">
        <f t="shared" si="18"/>
        <v>44424</v>
      </c>
      <c r="I60" s="90">
        <f t="shared" si="3"/>
        <v>44424</v>
      </c>
      <c r="J60" s="92">
        <f t="shared" si="19"/>
        <v>22</v>
      </c>
      <c r="K60" s="92">
        <f t="shared" si="78"/>
        <v>12</v>
      </c>
      <c r="L60" s="87">
        <f t="shared" si="5"/>
        <v>1.00522482</v>
      </c>
      <c r="M60" s="93">
        <f t="shared" si="82"/>
        <v>1.0025999999999999</v>
      </c>
      <c r="N60" s="93">
        <f t="shared" si="42"/>
        <v>1.0025999999999999</v>
      </c>
      <c r="O60" s="87">
        <f t="shared" si="79"/>
        <v>1.0078384</v>
      </c>
      <c r="P60" s="87">
        <f t="shared" si="7"/>
        <v>1007.8384</v>
      </c>
      <c r="Q60" s="94">
        <f t="shared" si="80"/>
        <v>0</v>
      </c>
      <c r="R60" s="95">
        <f t="shared" si="8"/>
        <v>0</v>
      </c>
      <c r="S60" s="87">
        <f t="shared" si="9"/>
        <v>0</v>
      </c>
      <c r="T60" s="95">
        <f t="shared" si="21"/>
        <v>0.12</v>
      </c>
      <c r="U60" s="94">
        <f t="shared" si="81"/>
        <v>23</v>
      </c>
      <c r="V60" s="94">
        <v>252</v>
      </c>
      <c r="W60" s="93">
        <f t="shared" si="10"/>
        <v>1.0103971700000001</v>
      </c>
      <c r="X60" s="87">
        <f t="shared" si="11"/>
        <v>10.47866717</v>
      </c>
      <c r="Y60" s="87">
        <f t="shared" si="12"/>
        <v>0</v>
      </c>
      <c r="Z60" s="96" t="s">
        <v>141</v>
      </c>
      <c r="AA60" s="90">
        <f t="shared" si="23"/>
        <v>44560</v>
      </c>
      <c r="AB60" s="2"/>
      <c r="AC60" s="128">
        <f t="shared" si="30"/>
        <v>46</v>
      </c>
      <c r="AD60" s="135">
        <f t="shared" si="27"/>
        <v>45930</v>
      </c>
      <c r="AE60" s="130">
        <f t="shared" si="88"/>
        <v>476.8963107400001</v>
      </c>
      <c r="AF60" s="131">
        <f t="shared" si="89"/>
        <v>21</v>
      </c>
      <c r="AG60" s="136">
        <f t="shared" si="90"/>
        <v>5.0046343599999998</v>
      </c>
      <c r="AH60" s="136">
        <f t="shared" si="91"/>
        <v>50.529502620000002</v>
      </c>
      <c r="AI60" s="133">
        <v>9.5804E-2</v>
      </c>
      <c r="AJ60" s="130">
        <f t="shared" si="92"/>
        <v>55.53413698</v>
      </c>
      <c r="AK60" s="128">
        <f t="shared" si="34"/>
        <v>46</v>
      </c>
      <c r="AL60" s="135">
        <f t="shared" si="93"/>
        <v>45960</v>
      </c>
      <c r="AM60" s="1"/>
      <c r="AN60" s="201" t="s">
        <v>137</v>
      </c>
      <c r="AO60" s="205">
        <v>0</v>
      </c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22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4"/>
      <c r="CR60" s="1"/>
      <c r="CS60" s="1"/>
      <c r="CT60" s="1"/>
      <c r="CU60" s="1"/>
      <c r="CV60" s="1"/>
      <c r="CW60" s="1"/>
      <c r="CX60" s="1"/>
      <c r="CY60" s="1"/>
      <c r="CZ60" s="1"/>
      <c r="DA60" s="2"/>
      <c r="DB60" s="15"/>
      <c r="DC60" s="15"/>
      <c r="DD60" s="24"/>
      <c r="DE60" s="15"/>
      <c r="DF60" s="16"/>
      <c r="DG60" s="15"/>
    </row>
    <row r="61" spans="1:111" ht="15" x14ac:dyDescent="0.2">
      <c r="A61" s="86">
        <f t="shared" si="13"/>
        <v>44410</v>
      </c>
      <c r="B61" s="87">
        <f t="shared" si="1"/>
        <v>1018.31706717</v>
      </c>
      <c r="C61" s="87">
        <f t="shared" si="14"/>
        <v>1000</v>
      </c>
      <c r="D61" s="88">
        <f t="shared" si="15"/>
        <v>5769.98</v>
      </c>
      <c r="E61" s="89">
        <f>IF(K61=1,VLOOKUP(A61,[1]Plan1!$BO$80:$BQ$314,3),E60)</f>
        <v>5825.37</v>
      </c>
      <c r="F61" s="98">
        <f t="shared" si="17"/>
        <v>44393</v>
      </c>
      <c r="G61" s="91">
        <f t="shared" si="2"/>
        <v>9.5996866540266623E-3</v>
      </c>
      <c r="H61" s="90">
        <f t="shared" si="18"/>
        <v>44424</v>
      </c>
      <c r="I61" s="90">
        <f t="shared" si="3"/>
        <v>44424</v>
      </c>
      <c r="J61" s="92">
        <f t="shared" si="19"/>
        <v>22</v>
      </c>
      <c r="K61" s="92">
        <f t="shared" si="78"/>
        <v>12</v>
      </c>
      <c r="L61" s="87">
        <f t="shared" si="5"/>
        <v>1.00522482</v>
      </c>
      <c r="M61" s="93">
        <f t="shared" si="82"/>
        <v>1.0025999999999999</v>
      </c>
      <c r="N61" s="93">
        <f t="shared" si="42"/>
        <v>1.0025999999999999</v>
      </c>
      <c r="O61" s="87">
        <f t="shared" si="79"/>
        <v>1.0078384</v>
      </c>
      <c r="P61" s="87">
        <f t="shared" si="7"/>
        <v>1007.8384</v>
      </c>
      <c r="Q61" s="94">
        <f t="shared" si="80"/>
        <v>0</v>
      </c>
      <c r="R61" s="95">
        <f t="shared" si="8"/>
        <v>0</v>
      </c>
      <c r="S61" s="87">
        <f t="shared" si="9"/>
        <v>0</v>
      </c>
      <c r="T61" s="95">
        <f t="shared" si="21"/>
        <v>0.12</v>
      </c>
      <c r="U61" s="94">
        <f t="shared" si="81"/>
        <v>23</v>
      </c>
      <c r="V61" s="94">
        <v>252</v>
      </c>
      <c r="W61" s="93">
        <f t="shared" si="10"/>
        <v>1.0103971700000001</v>
      </c>
      <c r="X61" s="87">
        <f t="shared" si="11"/>
        <v>10.47866717</v>
      </c>
      <c r="Y61" s="87">
        <f t="shared" si="12"/>
        <v>0</v>
      </c>
      <c r="Z61" s="96" t="s">
        <v>141</v>
      </c>
      <c r="AA61" s="90">
        <f t="shared" si="23"/>
        <v>44560</v>
      </c>
      <c r="AB61" s="2"/>
      <c r="AC61" s="128">
        <f t="shared" si="30"/>
        <v>47</v>
      </c>
      <c r="AD61" s="135">
        <f t="shared" si="27"/>
        <v>45960</v>
      </c>
      <c r="AE61" s="130">
        <f t="shared" si="88"/>
        <v>425.88748135000009</v>
      </c>
      <c r="AF61" s="131">
        <f t="shared" si="89"/>
        <v>22</v>
      </c>
      <c r="AG61" s="136">
        <f t="shared" si="90"/>
        <v>4.7417223100000001</v>
      </c>
      <c r="AH61" s="136">
        <f t="shared" si="91"/>
        <v>51.008829390000002</v>
      </c>
      <c r="AI61" s="133">
        <v>0.10696</v>
      </c>
      <c r="AJ61" s="130">
        <f t="shared" si="92"/>
        <v>55.750551700000003</v>
      </c>
      <c r="AK61" s="128">
        <f t="shared" si="34"/>
        <v>47</v>
      </c>
      <c r="AL61" s="135">
        <f t="shared" si="93"/>
        <v>45992</v>
      </c>
      <c r="AM61" s="1"/>
      <c r="AN61" s="201" t="s">
        <v>71</v>
      </c>
      <c r="AO61" s="206">
        <f>AO24</f>
        <v>15000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22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4"/>
      <c r="CR61" s="1"/>
      <c r="CS61" s="1"/>
      <c r="CT61" s="1"/>
      <c r="CU61" s="1"/>
      <c r="CV61" s="1"/>
      <c r="CW61" s="1"/>
      <c r="CX61" s="1"/>
      <c r="CY61" s="1"/>
      <c r="CZ61" s="1"/>
      <c r="DA61" s="2"/>
      <c r="DB61" s="15"/>
      <c r="DC61" s="15"/>
      <c r="DD61" s="24"/>
      <c r="DE61" s="15"/>
      <c r="DF61" s="16"/>
      <c r="DG61" s="15"/>
    </row>
    <row r="62" spans="1:111" ht="15" x14ac:dyDescent="0.2">
      <c r="A62" s="86">
        <f t="shared" si="13"/>
        <v>44411</v>
      </c>
      <c r="B62" s="87">
        <f t="shared" si="1"/>
        <v>1019.2176351100001</v>
      </c>
      <c r="C62" s="87">
        <f t="shared" si="14"/>
        <v>1000</v>
      </c>
      <c r="D62" s="88">
        <f t="shared" si="15"/>
        <v>5769.98</v>
      </c>
      <c r="E62" s="89">
        <f>IF(K62=1,VLOOKUP(A62,[1]Plan1!$BO$80:$BQ$314,3),E61)</f>
        <v>5825.37</v>
      </c>
      <c r="F62" s="98">
        <f t="shared" si="17"/>
        <v>44393</v>
      </c>
      <c r="G62" s="91">
        <f t="shared" si="2"/>
        <v>9.5996866540266623E-3</v>
      </c>
      <c r="H62" s="90">
        <f t="shared" si="18"/>
        <v>44424</v>
      </c>
      <c r="I62" s="90">
        <f t="shared" si="3"/>
        <v>44424</v>
      </c>
      <c r="J62" s="92">
        <f t="shared" si="19"/>
        <v>22</v>
      </c>
      <c r="K62" s="92">
        <f t="shared" si="78"/>
        <v>13</v>
      </c>
      <c r="L62" s="87">
        <f t="shared" si="5"/>
        <v>1.0056614500000001</v>
      </c>
      <c r="M62" s="93">
        <f t="shared" si="82"/>
        <v>1.0025999999999999</v>
      </c>
      <c r="N62" s="93">
        <f t="shared" si="42"/>
        <v>1.0025999999999999</v>
      </c>
      <c r="O62" s="87">
        <f t="shared" si="79"/>
        <v>1.0082761600000001</v>
      </c>
      <c r="P62" s="87">
        <f t="shared" si="7"/>
        <v>1008.27616</v>
      </c>
      <c r="Q62" s="94">
        <f t="shared" si="80"/>
        <v>0</v>
      </c>
      <c r="R62" s="95">
        <f t="shared" si="8"/>
        <v>0</v>
      </c>
      <c r="S62" s="87">
        <f t="shared" si="9"/>
        <v>0</v>
      </c>
      <c r="T62" s="95">
        <f t="shared" si="21"/>
        <v>0.12</v>
      </c>
      <c r="U62" s="94">
        <f t="shared" si="81"/>
        <v>24</v>
      </c>
      <c r="V62" s="94">
        <v>252</v>
      </c>
      <c r="W62" s="93">
        <f t="shared" si="10"/>
        <v>1.0108516649999999</v>
      </c>
      <c r="X62" s="87">
        <f t="shared" si="11"/>
        <v>10.941475110000001</v>
      </c>
      <c r="Y62" s="87">
        <f t="shared" si="12"/>
        <v>0</v>
      </c>
      <c r="Z62" s="96" t="s">
        <v>141</v>
      </c>
      <c r="AA62" s="90">
        <f t="shared" si="23"/>
        <v>44560</v>
      </c>
      <c r="AB62" s="2"/>
      <c r="AC62" s="128">
        <f t="shared" si="30"/>
        <v>48</v>
      </c>
      <c r="AD62" s="135">
        <f t="shared" si="27"/>
        <v>45992</v>
      </c>
      <c r="AE62" s="130">
        <f t="shared" si="88"/>
        <v>374.39470365000011</v>
      </c>
      <c r="AF62" s="131">
        <f t="shared" si="89"/>
        <v>21</v>
      </c>
      <c r="AG62" s="136">
        <f t="shared" si="90"/>
        <v>4.0411581500000002</v>
      </c>
      <c r="AH62" s="136">
        <f t="shared" si="91"/>
        <v>51.492777699999998</v>
      </c>
      <c r="AI62" s="133">
        <v>0.120907</v>
      </c>
      <c r="AJ62" s="130">
        <f t="shared" si="92"/>
        <v>55.533935849999999</v>
      </c>
      <c r="AK62" s="128">
        <f t="shared" si="34"/>
        <v>48</v>
      </c>
      <c r="AL62" s="135">
        <f t="shared" si="93"/>
        <v>46021</v>
      </c>
      <c r="AM62" s="1"/>
      <c r="AN62" s="201" t="s">
        <v>87</v>
      </c>
      <c r="AO62" s="207">
        <f ca="1">((AO58-AO59-AO60)*AO61)+AO43</f>
        <v>13895536.350363055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22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4"/>
      <c r="CR62" s="1"/>
      <c r="CS62" s="1"/>
      <c r="CT62" s="1"/>
      <c r="CU62" s="1"/>
      <c r="CV62" s="1"/>
      <c r="CW62" s="1"/>
      <c r="CX62" s="1"/>
      <c r="CY62" s="1"/>
      <c r="CZ62" s="1"/>
      <c r="DA62" s="2"/>
      <c r="DB62" s="15"/>
      <c r="DC62" s="15"/>
      <c r="DD62" s="24"/>
      <c r="DE62" s="15"/>
      <c r="DF62" s="16"/>
      <c r="DG62" s="15"/>
    </row>
    <row r="63" spans="1:111" x14ac:dyDescent="0.2">
      <c r="A63" s="86">
        <f t="shared" si="13"/>
        <v>44412</v>
      </c>
      <c r="B63" s="87">
        <f t="shared" si="1"/>
        <v>1020.11900901</v>
      </c>
      <c r="C63" s="87">
        <f t="shared" si="14"/>
        <v>1000</v>
      </c>
      <c r="D63" s="88">
        <f t="shared" si="15"/>
        <v>5769.98</v>
      </c>
      <c r="E63" s="89">
        <f>IF(K63=1,VLOOKUP(A63,[1]Plan1!$BO$80:$BQ$314,3),E62)</f>
        <v>5825.37</v>
      </c>
      <c r="F63" s="98">
        <f t="shared" si="17"/>
        <v>44393</v>
      </c>
      <c r="G63" s="91">
        <f t="shared" si="2"/>
        <v>9.5996866540266623E-3</v>
      </c>
      <c r="H63" s="90">
        <f t="shared" si="18"/>
        <v>44424</v>
      </c>
      <c r="I63" s="90">
        <f t="shared" si="3"/>
        <v>44424</v>
      </c>
      <c r="J63" s="92">
        <f t="shared" si="19"/>
        <v>22</v>
      </c>
      <c r="K63" s="92">
        <f t="shared" si="78"/>
        <v>14</v>
      </c>
      <c r="L63" s="87">
        <f t="shared" si="5"/>
        <v>1.0060982700000001</v>
      </c>
      <c r="M63" s="93">
        <f t="shared" si="82"/>
        <v>1.0025999999999999</v>
      </c>
      <c r="N63" s="93">
        <f t="shared" si="42"/>
        <v>1.0025999999999999</v>
      </c>
      <c r="O63" s="87">
        <f t="shared" si="79"/>
        <v>1.00871412</v>
      </c>
      <c r="P63" s="87">
        <f t="shared" si="7"/>
        <v>1008.71412</v>
      </c>
      <c r="Q63" s="94">
        <f t="shared" si="80"/>
        <v>0</v>
      </c>
      <c r="R63" s="95">
        <f t="shared" si="8"/>
        <v>0</v>
      </c>
      <c r="S63" s="87">
        <f t="shared" si="9"/>
        <v>0</v>
      </c>
      <c r="T63" s="95">
        <f t="shared" si="21"/>
        <v>0.12</v>
      </c>
      <c r="U63" s="94">
        <f t="shared" si="81"/>
        <v>25</v>
      </c>
      <c r="V63" s="94">
        <v>252</v>
      </c>
      <c r="W63" s="93">
        <f t="shared" si="10"/>
        <v>1.011306364</v>
      </c>
      <c r="X63" s="87">
        <f t="shared" si="11"/>
        <v>11.40488901</v>
      </c>
      <c r="Y63" s="87">
        <f t="shared" si="12"/>
        <v>0</v>
      </c>
      <c r="Z63" s="96" t="s">
        <v>141</v>
      </c>
      <c r="AA63" s="90">
        <f t="shared" si="23"/>
        <v>44560</v>
      </c>
      <c r="AB63" s="2"/>
      <c r="AC63" s="128">
        <f t="shared" si="30"/>
        <v>49</v>
      </c>
      <c r="AD63" s="135">
        <f t="shared" si="27"/>
        <v>46021</v>
      </c>
      <c r="AE63" s="130">
        <f t="shared" si="88"/>
        <v>322.41299421000008</v>
      </c>
      <c r="AF63" s="131">
        <f t="shared" si="89"/>
        <v>20</v>
      </c>
      <c r="AG63" s="136">
        <f t="shared" si="90"/>
        <v>3.3826228199999999</v>
      </c>
      <c r="AH63" s="136">
        <f t="shared" si="91"/>
        <v>51.981709440000003</v>
      </c>
      <c r="AI63" s="133">
        <v>0.13884199999999999</v>
      </c>
      <c r="AJ63" s="130">
        <f t="shared" si="92"/>
        <v>55.364332260000005</v>
      </c>
      <c r="AK63" s="128">
        <f t="shared" si="34"/>
        <v>49</v>
      </c>
      <c r="AL63" s="135">
        <f t="shared" si="93"/>
        <v>46052</v>
      </c>
      <c r="AM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22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4"/>
      <c r="CR63" s="1"/>
      <c r="CS63" s="1"/>
      <c r="CT63" s="1"/>
      <c r="CU63" s="1"/>
      <c r="CV63" s="1"/>
      <c r="CW63" s="1"/>
      <c r="CX63" s="1"/>
      <c r="CY63" s="1"/>
      <c r="CZ63" s="1"/>
      <c r="DA63" s="2"/>
      <c r="DB63" s="15"/>
      <c r="DC63" s="15"/>
      <c r="DD63" s="24"/>
      <c r="DE63" s="15"/>
      <c r="DF63" s="16"/>
      <c r="DG63" s="15"/>
    </row>
    <row r="64" spans="1:111" x14ac:dyDescent="0.2">
      <c r="A64" s="86">
        <f t="shared" si="13"/>
        <v>44413</v>
      </c>
      <c r="B64" s="87">
        <f t="shared" si="1"/>
        <v>1021.0211803000001</v>
      </c>
      <c r="C64" s="87">
        <f t="shared" si="14"/>
        <v>1000</v>
      </c>
      <c r="D64" s="88">
        <f t="shared" si="15"/>
        <v>5769.98</v>
      </c>
      <c r="E64" s="89">
        <f>IF(K64=1,VLOOKUP(A64,[1]Plan1!$BO$80:$BQ$314,3),E63)</f>
        <v>5825.37</v>
      </c>
      <c r="F64" s="98">
        <f t="shared" si="17"/>
        <v>44393</v>
      </c>
      <c r="G64" s="91">
        <f t="shared" si="2"/>
        <v>9.5996866540266623E-3</v>
      </c>
      <c r="H64" s="90">
        <f t="shared" si="18"/>
        <v>44424</v>
      </c>
      <c r="I64" s="90">
        <f t="shared" si="3"/>
        <v>44424</v>
      </c>
      <c r="J64" s="92">
        <f t="shared" si="19"/>
        <v>22</v>
      </c>
      <c r="K64" s="92">
        <f t="shared" si="78"/>
        <v>15</v>
      </c>
      <c r="L64" s="87">
        <f t="shared" si="5"/>
        <v>1.00653528</v>
      </c>
      <c r="M64" s="93">
        <f t="shared" si="82"/>
        <v>1.0025999999999999</v>
      </c>
      <c r="N64" s="93">
        <f t="shared" si="42"/>
        <v>1.0025999999999999</v>
      </c>
      <c r="O64" s="87">
        <f t="shared" si="79"/>
        <v>1.00915227</v>
      </c>
      <c r="P64" s="87">
        <f t="shared" si="7"/>
        <v>1009.15227</v>
      </c>
      <c r="Q64" s="94">
        <f t="shared" si="80"/>
        <v>0</v>
      </c>
      <c r="R64" s="95">
        <f t="shared" si="8"/>
        <v>0</v>
      </c>
      <c r="S64" s="87">
        <f t="shared" si="9"/>
        <v>0</v>
      </c>
      <c r="T64" s="95">
        <f t="shared" si="21"/>
        <v>0.12</v>
      </c>
      <c r="U64" s="94">
        <f t="shared" si="81"/>
        <v>26</v>
      </c>
      <c r="V64" s="94">
        <v>252</v>
      </c>
      <c r="W64" s="93">
        <f t="shared" si="10"/>
        <v>1.0117612680000001</v>
      </c>
      <c r="X64" s="87">
        <f t="shared" si="11"/>
        <v>11.8689103</v>
      </c>
      <c r="Y64" s="87">
        <f t="shared" si="12"/>
        <v>0</v>
      </c>
      <c r="Z64" s="96" t="s">
        <v>141</v>
      </c>
      <c r="AA64" s="90">
        <f t="shared" si="23"/>
        <v>44560</v>
      </c>
      <c r="AB64" s="2"/>
      <c r="AC64" s="128">
        <f t="shared" si="30"/>
        <v>50</v>
      </c>
      <c r="AD64" s="135">
        <f t="shared" si="27"/>
        <v>46052</v>
      </c>
      <c r="AE64" s="130">
        <f t="shared" si="88"/>
        <v>269.93802252000006</v>
      </c>
      <c r="AF64" s="131">
        <f t="shared" si="89"/>
        <v>22</v>
      </c>
      <c r="AG64" s="136">
        <f t="shared" si="90"/>
        <v>3.2057133800000002</v>
      </c>
      <c r="AH64" s="136">
        <f t="shared" si="91"/>
        <v>52.474971689999997</v>
      </c>
      <c r="AI64" s="133">
        <v>0.16275700000000001</v>
      </c>
      <c r="AJ64" s="130">
        <f t="shared" si="92"/>
        <v>55.680685069999996</v>
      </c>
      <c r="AK64" s="128">
        <f t="shared" si="34"/>
        <v>50</v>
      </c>
      <c r="AL64" s="135">
        <f t="shared" si="93"/>
        <v>46083</v>
      </c>
      <c r="AM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22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4"/>
      <c r="CR64" s="1"/>
      <c r="CS64" s="1"/>
      <c r="CT64" s="1"/>
      <c r="CU64" s="1"/>
      <c r="CV64" s="1"/>
      <c r="CW64" s="1"/>
      <c r="CX64" s="1"/>
      <c r="CY64" s="1"/>
      <c r="CZ64" s="1"/>
      <c r="DA64" s="2"/>
      <c r="DB64" s="15"/>
      <c r="DC64" s="15"/>
      <c r="DD64" s="24"/>
      <c r="DE64" s="15"/>
      <c r="DF64" s="16"/>
      <c r="DG64" s="15"/>
    </row>
    <row r="65" spans="1:111" x14ac:dyDescent="0.2">
      <c r="A65" s="86">
        <f t="shared" si="13"/>
        <v>44414</v>
      </c>
      <c r="B65" s="87">
        <f t="shared" si="1"/>
        <v>1021.92413938</v>
      </c>
      <c r="C65" s="87">
        <f t="shared" si="14"/>
        <v>1000</v>
      </c>
      <c r="D65" s="88">
        <f t="shared" si="15"/>
        <v>5769.98</v>
      </c>
      <c r="E65" s="89">
        <f>IF(K65=1,VLOOKUP(A65,[1]Plan1!$BO$80:$BQ$314,3),E64)</f>
        <v>5825.37</v>
      </c>
      <c r="F65" s="98">
        <f t="shared" si="17"/>
        <v>44393</v>
      </c>
      <c r="G65" s="91">
        <f t="shared" si="2"/>
        <v>9.5996866540266623E-3</v>
      </c>
      <c r="H65" s="90">
        <f t="shared" si="18"/>
        <v>44424</v>
      </c>
      <c r="I65" s="90">
        <f t="shared" si="3"/>
        <v>44424</v>
      </c>
      <c r="J65" s="92">
        <f t="shared" si="19"/>
        <v>22</v>
      </c>
      <c r="K65" s="92">
        <f t="shared" si="78"/>
        <v>16</v>
      </c>
      <c r="L65" s="87">
        <f t="shared" si="5"/>
        <v>1.0069724799999999</v>
      </c>
      <c r="M65" s="93">
        <f t="shared" si="82"/>
        <v>1.0025999999999999</v>
      </c>
      <c r="N65" s="93">
        <f t="shared" si="42"/>
        <v>1.0025999999999999</v>
      </c>
      <c r="O65" s="87">
        <f t="shared" si="79"/>
        <v>1.0095905999999999</v>
      </c>
      <c r="P65" s="87">
        <f t="shared" si="7"/>
        <v>1009.5906</v>
      </c>
      <c r="Q65" s="94">
        <f t="shared" si="80"/>
        <v>0</v>
      </c>
      <c r="R65" s="95">
        <f t="shared" si="8"/>
        <v>0</v>
      </c>
      <c r="S65" s="87">
        <f t="shared" si="9"/>
        <v>0</v>
      </c>
      <c r="T65" s="95">
        <f t="shared" si="21"/>
        <v>0.12</v>
      </c>
      <c r="U65" s="94">
        <f t="shared" si="81"/>
        <v>27</v>
      </c>
      <c r="V65" s="94">
        <v>252</v>
      </c>
      <c r="W65" s="93">
        <f t="shared" si="10"/>
        <v>1.0122163769999999</v>
      </c>
      <c r="X65" s="87">
        <f t="shared" si="11"/>
        <v>12.333539379999999</v>
      </c>
      <c r="Y65" s="87">
        <f t="shared" si="12"/>
        <v>0</v>
      </c>
      <c r="Z65" s="96" t="s">
        <v>141</v>
      </c>
      <c r="AA65" s="90">
        <f t="shared" si="23"/>
        <v>44560</v>
      </c>
      <c r="AB65" s="2"/>
      <c r="AC65" s="128">
        <f t="shared" si="30"/>
        <v>51</v>
      </c>
      <c r="AD65" s="135">
        <f t="shared" si="27"/>
        <v>46083</v>
      </c>
      <c r="AE65" s="130">
        <f t="shared" si="88"/>
        <v>216.96538499000008</v>
      </c>
      <c r="AF65" s="131">
        <f t="shared" si="89"/>
        <v>19</v>
      </c>
      <c r="AG65" s="136">
        <f t="shared" si="90"/>
        <v>2.31640106</v>
      </c>
      <c r="AH65" s="136">
        <f t="shared" si="91"/>
        <v>52.97263753</v>
      </c>
      <c r="AI65" s="133">
        <v>0.19624</v>
      </c>
      <c r="AJ65" s="130">
        <f t="shared" si="92"/>
        <v>55.289038589999997</v>
      </c>
      <c r="AK65" s="128">
        <f t="shared" si="34"/>
        <v>51</v>
      </c>
      <c r="AL65" s="135">
        <f t="shared" si="93"/>
        <v>46111</v>
      </c>
      <c r="AM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22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4"/>
      <c r="CR65" s="1"/>
      <c r="CS65" s="1"/>
      <c r="CT65" s="1"/>
      <c r="CU65" s="1"/>
      <c r="CV65" s="1"/>
      <c r="CW65" s="1"/>
      <c r="CX65" s="1"/>
      <c r="CY65" s="1"/>
      <c r="CZ65" s="1"/>
      <c r="DA65" s="2"/>
      <c r="DB65" s="15"/>
      <c r="DC65" s="15"/>
      <c r="DD65" s="24"/>
      <c r="DE65" s="15"/>
      <c r="DF65" s="16"/>
      <c r="DG65" s="15"/>
    </row>
    <row r="66" spans="1:111" x14ac:dyDescent="0.2">
      <c r="A66" s="86">
        <f t="shared" si="13"/>
        <v>44415</v>
      </c>
      <c r="B66" s="87">
        <f t="shared" si="1"/>
        <v>1022.82790602</v>
      </c>
      <c r="C66" s="87">
        <f t="shared" si="14"/>
        <v>1000</v>
      </c>
      <c r="D66" s="88">
        <f t="shared" si="15"/>
        <v>5769.98</v>
      </c>
      <c r="E66" s="89">
        <f>IF(K66=1,VLOOKUP(A66,[1]Plan1!$BO$80:$BQ$314,3),E65)</f>
        <v>5825.37</v>
      </c>
      <c r="F66" s="98">
        <f t="shared" si="17"/>
        <v>44393</v>
      </c>
      <c r="G66" s="91">
        <f t="shared" si="2"/>
        <v>9.5996866540266623E-3</v>
      </c>
      <c r="H66" s="90">
        <f t="shared" si="18"/>
        <v>44424</v>
      </c>
      <c r="I66" s="90">
        <f t="shared" si="3"/>
        <v>44424</v>
      </c>
      <c r="J66" s="92">
        <f t="shared" si="19"/>
        <v>22</v>
      </c>
      <c r="K66" s="92">
        <f t="shared" si="78"/>
        <v>17</v>
      </c>
      <c r="L66" s="87">
        <f t="shared" si="5"/>
        <v>1.00740987</v>
      </c>
      <c r="M66" s="93">
        <f t="shared" si="82"/>
        <v>1.0025999999999999</v>
      </c>
      <c r="N66" s="93">
        <f t="shared" si="42"/>
        <v>1.0025999999999999</v>
      </c>
      <c r="O66" s="87">
        <f t="shared" si="79"/>
        <v>1.0100291299999999</v>
      </c>
      <c r="P66" s="87">
        <f t="shared" si="7"/>
        <v>1010.02913</v>
      </c>
      <c r="Q66" s="94">
        <f t="shared" si="80"/>
        <v>0</v>
      </c>
      <c r="R66" s="95">
        <f t="shared" si="8"/>
        <v>0</v>
      </c>
      <c r="S66" s="87">
        <f t="shared" si="9"/>
        <v>0</v>
      </c>
      <c r="T66" s="95">
        <f t="shared" si="21"/>
        <v>0.12</v>
      </c>
      <c r="U66" s="94">
        <f t="shared" si="81"/>
        <v>28</v>
      </c>
      <c r="V66" s="94">
        <v>252</v>
      </c>
      <c r="W66" s="93">
        <f t="shared" si="10"/>
        <v>1.0126716899999999</v>
      </c>
      <c r="X66" s="87">
        <f t="shared" si="11"/>
        <v>12.79877602</v>
      </c>
      <c r="Y66" s="87">
        <f t="shared" si="12"/>
        <v>0</v>
      </c>
      <c r="Z66" s="96" t="s">
        <v>141</v>
      </c>
      <c r="AA66" s="90">
        <f t="shared" si="23"/>
        <v>44560</v>
      </c>
      <c r="AB66" s="2"/>
      <c r="AC66" s="128">
        <f t="shared" si="30"/>
        <v>52</v>
      </c>
      <c r="AD66" s="135">
        <f t="shared" si="27"/>
        <v>46111</v>
      </c>
      <c r="AE66" s="130">
        <f t="shared" si="88"/>
        <v>163.48992656000007</v>
      </c>
      <c r="AF66" s="131">
        <f t="shared" si="89"/>
        <v>20</v>
      </c>
      <c r="AG66" s="136">
        <f t="shared" si="90"/>
        <v>1.96026294</v>
      </c>
      <c r="AH66" s="136">
        <f t="shared" si="91"/>
        <v>53.475458430000003</v>
      </c>
      <c r="AI66" s="133">
        <v>0.24646999999999999</v>
      </c>
      <c r="AJ66" s="130">
        <f t="shared" si="92"/>
        <v>55.435721370000003</v>
      </c>
      <c r="AK66" s="128">
        <f t="shared" si="34"/>
        <v>52</v>
      </c>
      <c r="AL66" s="135">
        <f t="shared" si="93"/>
        <v>46142</v>
      </c>
      <c r="AM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22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4"/>
      <c r="CR66" s="1"/>
      <c r="CS66" s="1"/>
      <c r="CT66" s="1"/>
      <c r="CU66" s="1"/>
      <c r="CV66" s="1"/>
      <c r="CW66" s="1"/>
      <c r="CX66" s="1"/>
      <c r="CY66" s="1"/>
      <c r="CZ66" s="1"/>
      <c r="DA66" s="2"/>
      <c r="DB66" s="15"/>
      <c r="DC66" s="15"/>
      <c r="DD66" s="24"/>
      <c r="DE66" s="15"/>
      <c r="DF66" s="16"/>
      <c r="DG66" s="15"/>
    </row>
    <row r="67" spans="1:111" x14ac:dyDescent="0.2">
      <c r="A67" s="86">
        <f t="shared" si="13"/>
        <v>44416</v>
      </c>
      <c r="B67" s="87">
        <f t="shared" si="1"/>
        <v>1022.82790602</v>
      </c>
      <c r="C67" s="87">
        <f t="shared" si="14"/>
        <v>1000</v>
      </c>
      <c r="D67" s="88">
        <f t="shared" si="15"/>
        <v>5769.98</v>
      </c>
      <c r="E67" s="89">
        <f>IF(K67=1,VLOOKUP(A67,[1]Plan1!$BO$80:$BQ$314,3),E66)</f>
        <v>5825.37</v>
      </c>
      <c r="F67" s="98">
        <f t="shared" si="17"/>
        <v>44393</v>
      </c>
      <c r="G67" s="91">
        <f t="shared" si="2"/>
        <v>9.5996866540266623E-3</v>
      </c>
      <c r="H67" s="90">
        <f t="shared" si="18"/>
        <v>44424</v>
      </c>
      <c r="I67" s="90">
        <f t="shared" si="3"/>
        <v>44424</v>
      </c>
      <c r="J67" s="92">
        <f t="shared" si="19"/>
        <v>22</v>
      </c>
      <c r="K67" s="92">
        <f t="shared" si="78"/>
        <v>17</v>
      </c>
      <c r="L67" s="87">
        <f t="shared" si="5"/>
        <v>1.00740987</v>
      </c>
      <c r="M67" s="93">
        <f t="shared" si="82"/>
        <v>1.0025999999999999</v>
      </c>
      <c r="N67" s="93">
        <f t="shared" si="42"/>
        <v>1.0025999999999999</v>
      </c>
      <c r="O67" s="87">
        <f t="shared" si="79"/>
        <v>1.0100291299999999</v>
      </c>
      <c r="P67" s="87">
        <f t="shared" si="7"/>
        <v>1010.02913</v>
      </c>
      <c r="Q67" s="94">
        <f t="shared" si="80"/>
        <v>0</v>
      </c>
      <c r="R67" s="95">
        <f t="shared" si="8"/>
        <v>0</v>
      </c>
      <c r="S67" s="87">
        <f t="shared" si="9"/>
        <v>0</v>
      </c>
      <c r="T67" s="95">
        <f t="shared" si="21"/>
        <v>0.12</v>
      </c>
      <c r="U67" s="94">
        <f t="shared" si="81"/>
        <v>28</v>
      </c>
      <c r="V67" s="94">
        <v>252</v>
      </c>
      <c r="W67" s="93">
        <f t="shared" si="10"/>
        <v>1.0126716899999999</v>
      </c>
      <c r="X67" s="87">
        <f t="shared" si="11"/>
        <v>12.79877602</v>
      </c>
      <c r="Y67" s="87">
        <f t="shared" si="12"/>
        <v>0</v>
      </c>
      <c r="Z67" s="96" t="s">
        <v>141</v>
      </c>
      <c r="AA67" s="90">
        <f t="shared" si="23"/>
        <v>44560</v>
      </c>
      <c r="AB67" s="2"/>
      <c r="AC67" s="128">
        <f t="shared" si="30"/>
        <v>53</v>
      </c>
      <c r="AD67" s="135">
        <f t="shared" si="27"/>
        <v>46142</v>
      </c>
      <c r="AE67" s="130">
        <f t="shared" si="88"/>
        <v>109.50718771000007</v>
      </c>
      <c r="AF67" s="131">
        <f t="shared" si="89"/>
        <v>21</v>
      </c>
      <c r="AG67" s="136">
        <f t="shared" si="90"/>
        <v>1.5513220700000001</v>
      </c>
      <c r="AH67" s="136">
        <f t="shared" si="91"/>
        <v>53.982738849999997</v>
      </c>
      <c r="AI67" s="133">
        <v>0.33018999999999998</v>
      </c>
      <c r="AJ67" s="130">
        <f t="shared" si="92"/>
        <v>55.534060919999995</v>
      </c>
      <c r="AK67" s="128">
        <f t="shared" si="34"/>
        <v>53</v>
      </c>
      <c r="AL67" s="135">
        <f t="shared" si="93"/>
        <v>46174</v>
      </c>
      <c r="AM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22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4"/>
      <c r="CR67" s="1"/>
      <c r="CS67" s="1"/>
      <c r="CT67" s="1"/>
      <c r="CU67" s="1"/>
      <c r="CV67" s="1"/>
      <c r="CW67" s="1"/>
      <c r="CX67" s="1"/>
      <c r="CY67" s="1"/>
      <c r="CZ67" s="1"/>
      <c r="DA67" s="2"/>
      <c r="DB67" s="15"/>
      <c r="DC67" s="15"/>
      <c r="DD67" s="24"/>
      <c r="DE67" s="15"/>
      <c r="DF67" s="16"/>
      <c r="DG67" s="15"/>
    </row>
    <row r="68" spans="1:111" x14ac:dyDescent="0.2">
      <c r="A68" s="86">
        <f t="shared" si="13"/>
        <v>44417</v>
      </c>
      <c r="B68" s="87">
        <f t="shared" si="1"/>
        <v>1022.82790602</v>
      </c>
      <c r="C68" s="87">
        <f t="shared" si="14"/>
        <v>1000</v>
      </c>
      <c r="D68" s="88">
        <f t="shared" si="15"/>
        <v>5769.98</v>
      </c>
      <c r="E68" s="89">
        <f>IF(K68=1,VLOOKUP(A68,[1]Plan1!$BO$80:$BQ$314,3),E67)</f>
        <v>5825.37</v>
      </c>
      <c r="F68" s="98">
        <f t="shared" si="17"/>
        <v>44393</v>
      </c>
      <c r="G68" s="91">
        <f t="shared" si="2"/>
        <v>9.5996866540266623E-3</v>
      </c>
      <c r="H68" s="90">
        <f t="shared" si="18"/>
        <v>44424</v>
      </c>
      <c r="I68" s="90">
        <f t="shared" si="3"/>
        <v>44424</v>
      </c>
      <c r="J68" s="92">
        <f t="shared" si="19"/>
        <v>22</v>
      </c>
      <c r="K68" s="92">
        <f t="shared" si="78"/>
        <v>17</v>
      </c>
      <c r="L68" s="87">
        <f t="shared" si="5"/>
        <v>1.00740987</v>
      </c>
      <c r="M68" s="93">
        <f t="shared" si="82"/>
        <v>1.0025999999999999</v>
      </c>
      <c r="N68" s="93">
        <f t="shared" si="42"/>
        <v>1.0025999999999999</v>
      </c>
      <c r="O68" s="87">
        <f t="shared" si="79"/>
        <v>1.0100291299999999</v>
      </c>
      <c r="P68" s="87">
        <f t="shared" si="7"/>
        <v>1010.02913</v>
      </c>
      <c r="Q68" s="94">
        <f t="shared" si="80"/>
        <v>0</v>
      </c>
      <c r="R68" s="95">
        <f t="shared" si="8"/>
        <v>0</v>
      </c>
      <c r="S68" s="87">
        <f t="shared" si="9"/>
        <v>0</v>
      </c>
      <c r="T68" s="95">
        <f t="shared" si="21"/>
        <v>0.12</v>
      </c>
      <c r="U68" s="94">
        <f t="shared" si="81"/>
        <v>28</v>
      </c>
      <c r="V68" s="94">
        <v>252</v>
      </c>
      <c r="W68" s="93">
        <f t="shared" si="10"/>
        <v>1.0126716899999999</v>
      </c>
      <c r="X68" s="87">
        <f t="shared" si="11"/>
        <v>12.79877602</v>
      </c>
      <c r="Y68" s="87">
        <f t="shared" si="12"/>
        <v>0</v>
      </c>
      <c r="Z68" s="96" t="s">
        <v>141</v>
      </c>
      <c r="AA68" s="90">
        <f t="shared" si="23"/>
        <v>44560</v>
      </c>
      <c r="AB68" s="2"/>
      <c r="AC68" s="128">
        <f t="shared" si="30"/>
        <v>54</v>
      </c>
      <c r="AD68" s="135">
        <f t="shared" si="27"/>
        <v>46174</v>
      </c>
      <c r="AE68" s="130">
        <f t="shared" si="88"/>
        <v>55.012140330000065</v>
      </c>
      <c r="AF68" s="131">
        <f t="shared" si="89"/>
        <v>21</v>
      </c>
      <c r="AG68" s="136">
        <f t="shared" si="90"/>
        <v>1.03909103</v>
      </c>
      <c r="AH68" s="136">
        <f t="shared" si="91"/>
        <v>54.495047380000003</v>
      </c>
      <c r="AI68" s="133">
        <v>0.497639</v>
      </c>
      <c r="AJ68" s="130">
        <f t="shared" si="92"/>
        <v>55.534138410000004</v>
      </c>
      <c r="AK68" s="128">
        <f t="shared" si="34"/>
        <v>54</v>
      </c>
      <c r="AL68" s="135">
        <f t="shared" si="93"/>
        <v>46202</v>
      </c>
      <c r="AM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22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4"/>
      <c r="CR68" s="1"/>
      <c r="CS68" s="1"/>
      <c r="CT68" s="1"/>
      <c r="CU68" s="1"/>
      <c r="CV68" s="1"/>
      <c r="CW68" s="1"/>
      <c r="CX68" s="1"/>
      <c r="CY68" s="1"/>
      <c r="CZ68" s="1"/>
      <c r="DA68" s="2"/>
      <c r="DB68" s="15"/>
      <c r="DC68" s="15"/>
      <c r="DD68" s="24"/>
      <c r="DE68" s="15"/>
      <c r="DF68" s="16"/>
      <c r="DG68" s="28"/>
    </row>
    <row r="69" spans="1:111" x14ac:dyDescent="0.2">
      <c r="A69" s="86">
        <f t="shared" si="13"/>
        <v>44418</v>
      </c>
      <c r="B69" s="87">
        <f t="shared" si="1"/>
        <v>1023.7324817699999</v>
      </c>
      <c r="C69" s="87">
        <f t="shared" si="14"/>
        <v>1000</v>
      </c>
      <c r="D69" s="88">
        <f t="shared" si="15"/>
        <v>5769.98</v>
      </c>
      <c r="E69" s="89">
        <f>IF(K69=1,VLOOKUP(A69,[1]Plan1!$BO$80:$BQ$314,3),E68)</f>
        <v>5825.37</v>
      </c>
      <c r="F69" s="98">
        <f t="shared" si="17"/>
        <v>44393</v>
      </c>
      <c r="G69" s="91">
        <f t="shared" si="2"/>
        <v>9.5996866540266623E-3</v>
      </c>
      <c r="H69" s="90">
        <f t="shared" si="18"/>
        <v>44424</v>
      </c>
      <c r="I69" s="90">
        <f t="shared" si="3"/>
        <v>44424</v>
      </c>
      <c r="J69" s="92">
        <f t="shared" si="19"/>
        <v>22</v>
      </c>
      <c r="K69" s="92">
        <f t="shared" si="78"/>
        <v>18</v>
      </c>
      <c r="L69" s="87">
        <f t="shared" si="5"/>
        <v>1.00784746</v>
      </c>
      <c r="M69" s="93">
        <f t="shared" si="82"/>
        <v>1.0025999999999999</v>
      </c>
      <c r="N69" s="93">
        <f t="shared" si="42"/>
        <v>1.0025999999999999</v>
      </c>
      <c r="O69" s="87">
        <f t="shared" si="79"/>
        <v>1.0104678600000001</v>
      </c>
      <c r="P69" s="87">
        <f t="shared" si="7"/>
        <v>1010.46786</v>
      </c>
      <c r="Q69" s="94">
        <f t="shared" si="80"/>
        <v>0</v>
      </c>
      <c r="R69" s="95">
        <f t="shared" si="8"/>
        <v>0</v>
      </c>
      <c r="S69" s="87">
        <f t="shared" si="9"/>
        <v>0</v>
      </c>
      <c r="T69" s="95">
        <f t="shared" si="21"/>
        <v>0.12</v>
      </c>
      <c r="U69" s="94">
        <f t="shared" si="81"/>
        <v>29</v>
      </c>
      <c r="V69" s="94">
        <v>252</v>
      </c>
      <c r="W69" s="93">
        <f t="shared" si="10"/>
        <v>1.013127208</v>
      </c>
      <c r="X69" s="87">
        <f t="shared" si="11"/>
        <v>13.26462177</v>
      </c>
      <c r="Y69" s="87">
        <f t="shared" si="12"/>
        <v>0</v>
      </c>
      <c r="Z69" s="96" t="s">
        <v>141</v>
      </c>
      <c r="AA69" s="90">
        <f t="shared" si="23"/>
        <v>44560</v>
      </c>
      <c r="AB69" s="2"/>
      <c r="AC69" s="128">
        <f t="shared" si="30"/>
        <v>55</v>
      </c>
      <c r="AD69" s="135">
        <f t="shared" si="27"/>
        <v>46202</v>
      </c>
      <c r="AE69" s="130">
        <f t="shared" si="88"/>
        <v>6.3948846218409017E-14</v>
      </c>
      <c r="AF69" s="131">
        <f t="shared" si="89"/>
        <v>19</v>
      </c>
      <c r="AG69" s="136">
        <f t="shared" si="90"/>
        <v>0.47207199</v>
      </c>
      <c r="AH69" s="136">
        <f t="shared" si="91"/>
        <v>55.012140330000001</v>
      </c>
      <c r="AI69" s="133">
        <v>1</v>
      </c>
      <c r="AJ69" s="130">
        <f t="shared" si="92"/>
        <v>55.484212320000005</v>
      </c>
      <c r="AK69" s="128">
        <f t="shared" si="34"/>
        <v>55</v>
      </c>
      <c r="AL69" s="135">
        <f t="shared" si="93"/>
        <v>0</v>
      </c>
      <c r="AM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22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4"/>
      <c r="CR69" s="1"/>
      <c r="CS69" s="1"/>
      <c r="CT69" s="1"/>
      <c r="CU69" s="1"/>
      <c r="CV69" s="1"/>
      <c r="CW69" s="1"/>
      <c r="CX69" s="1"/>
      <c r="CY69" s="1"/>
      <c r="CZ69" s="1"/>
      <c r="DA69" s="2"/>
      <c r="DB69" s="15"/>
      <c r="DC69" s="15"/>
      <c r="DD69" s="24"/>
      <c r="DE69" s="15"/>
      <c r="DF69" s="16"/>
      <c r="DG69" s="15"/>
    </row>
    <row r="70" spans="1:111" x14ac:dyDescent="0.2">
      <c r="A70" s="86">
        <f t="shared" si="13"/>
        <v>44419</v>
      </c>
      <c r="B70" s="87">
        <f t="shared" si="1"/>
        <v>1024.6378469000001</v>
      </c>
      <c r="C70" s="87">
        <f t="shared" si="14"/>
        <v>1000</v>
      </c>
      <c r="D70" s="88">
        <f t="shared" si="15"/>
        <v>5769.98</v>
      </c>
      <c r="E70" s="89">
        <f>IF(K70=1,VLOOKUP(A70,[1]Plan1!$BO$80:$BQ$314,3),E69)</f>
        <v>5825.37</v>
      </c>
      <c r="F70" s="98">
        <f t="shared" si="17"/>
        <v>44393</v>
      </c>
      <c r="G70" s="91">
        <f t="shared" si="2"/>
        <v>9.5996866540266623E-3</v>
      </c>
      <c r="H70" s="90">
        <f t="shared" si="18"/>
        <v>44424</v>
      </c>
      <c r="I70" s="90">
        <f t="shared" si="3"/>
        <v>44424</v>
      </c>
      <c r="J70" s="92">
        <f t="shared" si="19"/>
        <v>22</v>
      </c>
      <c r="K70" s="92">
        <f t="shared" si="78"/>
        <v>19</v>
      </c>
      <c r="L70" s="87">
        <f t="shared" si="5"/>
        <v>1.00828523</v>
      </c>
      <c r="M70" s="93">
        <f t="shared" si="82"/>
        <v>1.0025999999999999</v>
      </c>
      <c r="N70" s="93">
        <f t="shared" si="42"/>
        <v>1.0025999999999999</v>
      </c>
      <c r="O70" s="87">
        <f t="shared" si="79"/>
        <v>1.0109067700000001</v>
      </c>
      <c r="P70" s="87">
        <f t="shared" si="7"/>
        <v>1010.9067700000001</v>
      </c>
      <c r="Q70" s="94">
        <f t="shared" si="80"/>
        <v>0</v>
      </c>
      <c r="R70" s="95">
        <f t="shared" si="8"/>
        <v>0</v>
      </c>
      <c r="S70" s="87">
        <f t="shared" si="9"/>
        <v>0</v>
      </c>
      <c r="T70" s="95">
        <f t="shared" si="21"/>
        <v>0.12</v>
      </c>
      <c r="U70" s="94">
        <f t="shared" si="81"/>
        <v>30</v>
      </c>
      <c r="V70" s="94">
        <v>252</v>
      </c>
      <c r="W70" s="93">
        <f t="shared" si="10"/>
        <v>1.013582931</v>
      </c>
      <c r="X70" s="87">
        <f t="shared" si="11"/>
        <v>13.7310769</v>
      </c>
      <c r="Y70" s="87">
        <f t="shared" si="12"/>
        <v>0</v>
      </c>
      <c r="Z70" s="96" t="s">
        <v>141</v>
      </c>
      <c r="AA70" s="90">
        <f t="shared" si="23"/>
        <v>44560</v>
      </c>
      <c r="AB70" s="2"/>
      <c r="AC70" s="128"/>
      <c r="AD70" s="135"/>
      <c r="AE70" s="130"/>
      <c r="AF70" s="131"/>
      <c r="AG70" s="136"/>
      <c r="AH70" s="136"/>
      <c r="AI70" s="133"/>
      <c r="AJ70" s="130"/>
      <c r="AK70" s="128"/>
      <c r="AL70" s="135"/>
      <c r="AM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22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4"/>
      <c r="CR70" s="1"/>
      <c r="CS70" s="1"/>
      <c r="CT70" s="1"/>
      <c r="CU70" s="1"/>
      <c r="CV70" s="1"/>
      <c r="CW70" s="1"/>
      <c r="CX70" s="1"/>
      <c r="CY70" s="1"/>
      <c r="CZ70" s="1"/>
      <c r="DA70" s="2"/>
      <c r="DB70" s="15"/>
      <c r="DC70" s="15"/>
      <c r="DD70" s="24"/>
      <c r="DE70" s="15"/>
      <c r="DF70" s="16"/>
      <c r="DG70" s="15"/>
    </row>
    <row r="71" spans="1:111" x14ac:dyDescent="0.2">
      <c r="A71" s="86">
        <f t="shared" si="13"/>
        <v>44420</v>
      </c>
      <c r="B71" s="87">
        <f t="shared" si="1"/>
        <v>1025.5440120599999</v>
      </c>
      <c r="C71" s="87">
        <f t="shared" si="14"/>
        <v>1000</v>
      </c>
      <c r="D71" s="88">
        <f t="shared" si="15"/>
        <v>5769.98</v>
      </c>
      <c r="E71" s="89">
        <f>IF(K71=1,VLOOKUP(A71,[1]Plan1!$BO$80:$BQ$314,3),E70)</f>
        <v>5825.37</v>
      </c>
      <c r="F71" s="98">
        <f t="shared" si="17"/>
        <v>44393</v>
      </c>
      <c r="G71" s="91">
        <f t="shared" si="2"/>
        <v>9.5996866540266623E-3</v>
      </c>
      <c r="H71" s="90">
        <f t="shared" si="18"/>
        <v>44424</v>
      </c>
      <c r="I71" s="90">
        <f t="shared" si="3"/>
        <v>44424</v>
      </c>
      <c r="J71" s="92">
        <f t="shared" si="19"/>
        <v>22</v>
      </c>
      <c r="K71" s="92">
        <f t="shared" si="78"/>
        <v>20</v>
      </c>
      <c r="L71" s="87">
        <f t="shared" si="5"/>
        <v>1.00872319</v>
      </c>
      <c r="M71" s="93">
        <f t="shared" si="82"/>
        <v>1.0025999999999999</v>
      </c>
      <c r="N71" s="93">
        <f t="shared" si="42"/>
        <v>1.0025999999999999</v>
      </c>
      <c r="O71" s="87">
        <f t="shared" si="79"/>
        <v>1.01134587</v>
      </c>
      <c r="P71" s="87">
        <f t="shared" si="7"/>
        <v>1011.34587</v>
      </c>
      <c r="Q71" s="94">
        <f t="shared" si="80"/>
        <v>0</v>
      </c>
      <c r="R71" s="95">
        <f t="shared" si="8"/>
        <v>0</v>
      </c>
      <c r="S71" s="87">
        <f t="shared" si="9"/>
        <v>0</v>
      </c>
      <c r="T71" s="95">
        <f t="shared" si="21"/>
        <v>0.12</v>
      </c>
      <c r="U71" s="94">
        <f t="shared" si="81"/>
        <v>31</v>
      </c>
      <c r="V71" s="94">
        <v>252</v>
      </c>
      <c r="W71" s="93">
        <f t="shared" si="10"/>
        <v>1.014038859</v>
      </c>
      <c r="X71" s="87">
        <f t="shared" si="11"/>
        <v>14.19814206</v>
      </c>
      <c r="Y71" s="87">
        <f t="shared" si="12"/>
        <v>0</v>
      </c>
      <c r="Z71" s="96" t="s">
        <v>141</v>
      </c>
      <c r="AA71" s="90">
        <f t="shared" si="23"/>
        <v>44560</v>
      </c>
      <c r="AB71" s="2"/>
      <c r="AC71" s="128"/>
      <c r="AD71" s="135"/>
      <c r="AE71" s="130"/>
      <c r="AF71" s="131"/>
      <c r="AG71" s="136"/>
      <c r="AH71" s="136"/>
      <c r="AI71" s="133"/>
      <c r="AJ71" s="130"/>
      <c r="AK71" s="128"/>
      <c r="AL71" s="135"/>
      <c r="AM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22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4"/>
      <c r="CR71" s="1"/>
      <c r="CS71" s="1"/>
      <c r="CT71" s="1"/>
      <c r="CU71" s="1"/>
      <c r="CV71" s="1"/>
      <c r="CW71" s="1"/>
      <c r="CX71" s="1"/>
      <c r="CY71" s="1"/>
      <c r="CZ71" s="1"/>
      <c r="DA71" s="2"/>
      <c r="DB71" s="15"/>
      <c r="DC71" s="15"/>
      <c r="DD71" s="24"/>
      <c r="DE71" s="15"/>
      <c r="DF71" s="16"/>
      <c r="DG71" s="15"/>
    </row>
    <row r="72" spans="1:111" x14ac:dyDescent="0.2">
      <c r="A72" s="86">
        <f t="shared" si="13"/>
        <v>44421</v>
      </c>
      <c r="B72" s="87">
        <f t="shared" si="1"/>
        <v>1026.4509676499999</v>
      </c>
      <c r="C72" s="87">
        <f t="shared" si="14"/>
        <v>1000</v>
      </c>
      <c r="D72" s="88">
        <f t="shared" si="15"/>
        <v>5769.98</v>
      </c>
      <c r="E72" s="89">
        <f>IF(K72=1,VLOOKUP(A72,[1]Plan1!$BO$80:$BQ$314,3),E71)</f>
        <v>5825.37</v>
      </c>
      <c r="F72" s="98">
        <f t="shared" si="17"/>
        <v>44393</v>
      </c>
      <c r="G72" s="91">
        <f t="shared" si="2"/>
        <v>9.5996866540266623E-3</v>
      </c>
      <c r="H72" s="90">
        <f t="shared" si="18"/>
        <v>44424</v>
      </c>
      <c r="I72" s="90">
        <f t="shared" si="3"/>
        <v>44424</v>
      </c>
      <c r="J72" s="92">
        <f t="shared" si="19"/>
        <v>22</v>
      </c>
      <c r="K72" s="92">
        <f t="shared" si="78"/>
        <v>21</v>
      </c>
      <c r="L72" s="87">
        <f t="shared" si="5"/>
        <v>1.0091613399999999</v>
      </c>
      <c r="M72" s="93">
        <f t="shared" si="82"/>
        <v>1.0025999999999999</v>
      </c>
      <c r="N72" s="93">
        <f t="shared" si="42"/>
        <v>1.0025999999999999</v>
      </c>
      <c r="O72" s="87">
        <f t="shared" si="79"/>
        <v>1.0117851499999999</v>
      </c>
      <c r="P72" s="87">
        <f t="shared" si="7"/>
        <v>1011.78515</v>
      </c>
      <c r="Q72" s="94">
        <f t="shared" si="80"/>
        <v>0</v>
      </c>
      <c r="R72" s="95">
        <f t="shared" si="8"/>
        <v>0</v>
      </c>
      <c r="S72" s="87">
        <f t="shared" si="9"/>
        <v>0</v>
      </c>
      <c r="T72" s="95">
        <f t="shared" si="21"/>
        <v>0.12</v>
      </c>
      <c r="U72" s="94">
        <f t="shared" si="81"/>
        <v>32</v>
      </c>
      <c r="V72" s="94">
        <v>252</v>
      </c>
      <c r="W72" s="93">
        <f t="shared" si="10"/>
        <v>1.0144949919999999</v>
      </c>
      <c r="X72" s="87">
        <f t="shared" si="11"/>
        <v>14.665817649999999</v>
      </c>
      <c r="Y72" s="87">
        <f t="shared" si="12"/>
        <v>0</v>
      </c>
      <c r="Z72" s="96" t="s">
        <v>141</v>
      </c>
      <c r="AA72" s="90">
        <f t="shared" si="23"/>
        <v>44560</v>
      </c>
      <c r="AB72" s="2"/>
      <c r="AC72" s="128"/>
      <c r="AD72" s="135"/>
      <c r="AE72" s="130"/>
      <c r="AF72" s="131"/>
      <c r="AG72" s="136"/>
      <c r="AH72" s="136"/>
      <c r="AI72" s="133"/>
      <c r="AJ72" s="130"/>
      <c r="AK72" s="128"/>
      <c r="AL72" s="135"/>
      <c r="AM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22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4"/>
      <c r="CR72" s="1"/>
      <c r="CS72" s="1"/>
      <c r="CT72" s="1"/>
      <c r="CU72" s="1"/>
      <c r="CV72" s="1"/>
      <c r="CW72" s="1"/>
      <c r="CX72" s="1"/>
      <c r="CY72" s="1"/>
      <c r="CZ72" s="1"/>
      <c r="DA72" s="2"/>
      <c r="DB72" s="15"/>
      <c r="DC72" s="15"/>
      <c r="DD72" s="24"/>
      <c r="DE72" s="15"/>
      <c r="DF72" s="16"/>
      <c r="DG72" s="15"/>
    </row>
    <row r="73" spans="1:111" x14ac:dyDescent="0.2">
      <c r="A73" s="86">
        <f t="shared" si="13"/>
        <v>44422</v>
      </c>
      <c r="B73" s="87">
        <f t="shared" si="1"/>
        <v>1027.3587344699999</v>
      </c>
      <c r="C73" s="87">
        <f t="shared" si="14"/>
        <v>1000</v>
      </c>
      <c r="D73" s="88">
        <f t="shared" si="15"/>
        <v>5769.98</v>
      </c>
      <c r="E73" s="89">
        <f>IF(K73=1,VLOOKUP(A73,[1]Plan1!$BO$80:$BQ$314,3),E72)</f>
        <v>5825.37</v>
      </c>
      <c r="F73" s="98">
        <f t="shared" si="17"/>
        <v>44393</v>
      </c>
      <c r="G73" s="91">
        <f t="shared" si="2"/>
        <v>9.5996866540266623E-3</v>
      </c>
      <c r="H73" s="90">
        <f t="shared" si="18"/>
        <v>44424</v>
      </c>
      <c r="I73" s="90">
        <f t="shared" si="3"/>
        <v>44424</v>
      </c>
      <c r="J73" s="92">
        <f t="shared" si="19"/>
        <v>22</v>
      </c>
      <c r="K73" s="92">
        <f t="shared" si="78"/>
        <v>22</v>
      </c>
      <c r="L73" s="87">
        <f t="shared" si="5"/>
        <v>1.00959968</v>
      </c>
      <c r="M73" s="93">
        <f t="shared" si="82"/>
        <v>1.0025999999999999</v>
      </c>
      <c r="N73" s="93">
        <f t="shared" si="42"/>
        <v>1.0025999999999999</v>
      </c>
      <c r="O73" s="87">
        <f t="shared" si="79"/>
        <v>1.01222463</v>
      </c>
      <c r="P73" s="87">
        <f t="shared" si="7"/>
        <v>1012.22463</v>
      </c>
      <c r="Q73" s="94">
        <f t="shared" si="80"/>
        <v>0</v>
      </c>
      <c r="R73" s="95">
        <f t="shared" si="8"/>
        <v>0</v>
      </c>
      <c r="S73" s="87">
        <f t="shared" si="9"/>
        <v>0</v>
      </c>
      <c r="T73" s="95">
        <f t="shared" si="21"/>
        <v>0.12</v>
      </c>
      <c r="U73" s="94">
        <f t="shared" si="81"/>
        <v>33</v>
      </c>
      <c r="V73" s="94">
        <v>252</v>
      </c>
      <c r="W73" s="93">
        <f t="shared" si="10"/>
        <v>1.0149513299999999</v>
      </c>
      <c r="X73" s="87">
        <f t="shared" si="11"/>
        <v>15.13410447</v>
      </c>
      <c r="Y73" s="87">
        <f t="shared" si="12"/>
        <v>0</v>
      </c>
      <c r="Z73" s="96" t="s">
        <v>141</v>
      </c>
      <c r="AA73" s="90">
        <f t="shared" si="23"/>
        <v>44560</v>
      </c>
      <c r="AB73" s="2"/>
      <c r="AC73" s="128"/>
      <c r="AD73" s="135"/>
      <c r="AE73" s="130"/>
      <c r="AF73" s="131"/>
      <c r="AG73" s="136"/>
      <c r="AH73" s="136"/>
      <c r="AI73" s="133"/>
      <c r="AJ73" s="130"/>
      <c r="AK73" s="128"/>
      <c r="AL73" s="135"/>
      <c r="AM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22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4"/>
      <c r="CR73" s="1"/>
      <c r="CS73" s="1"/>
      <c r="CT73" s="1"/>
      <c r="CU73" s="1"/>
      <c r="CV73" s="1"/>
      <c r="CW73" s="1"/>
      <c r="CX73" s="1"/>
      <c r="CY73" s="1"/>
      <c r="CZ73" s="1"/>
      <c r="DA73" s="2"/>
      <c r="DB73" s="15"/>
      <c r="DC73" s="15"/>
      <c r="DD73" s="24"/>
      <c r="DE73" s="15"/>
      <c r="DF73" s="16"/>
      <c r="DG73" s="15"/>
    </row>
    <row r="74" spans="1:111" x14ac:dyDescent="0.2">
      <c r="A74" s="86">
        <f t="shared" si="13"/>
        <v>44423</v>
      </c>
      <c r="B74" s="87">
        <f t="shared" si="1"/>
        <v>1027.3587344699999</v>
      </c>
      <c r="C74" s="87">
        <f t="shared" si="14"/>
        <v>1000</v>
      </c>
      <c r="D74" s="88">
        <f t="shared" si="15"/>
        <v>5769.98</v>
      </c>
      <c r="E74" s="89">
        <f>IF(K74=1,VLOOKUP(A74,[1]Plan1!$BO$80:$BQ$314,3),E73)</f>
        <v>5825.37</v>
      </c>
      <c r="F74" s="98">
        <f t="shared" si="17"/>
        <v>44393</v>
      </c>
      <c r="G74" s="91">
        <f t="shared" si="2"/>
        <v>9.5996866540266623E-3</v>
      </c>
      <c r="H74" s="90">
        <f t="shared" si="18"/>
        <v>44454</v>
      </c>
      <c r="I74" s="90">
        <f t="shared" si="3"/>
        <v>44424</v>
      </c>
      <c r="J74" s="92">
        <f t="shared" si="19"/>
        <v>22</v>
      </c>
      <c r="K74" s="92">
        <f t="shared" si="78"/>
        <v>22</v>
      </c>
      <c r="L74" s="87">
        <f t="shared" si="5"/>
        <v>1.00959968</v>
      </c>
      <c r="M74" s="93">
        <f t="shared" si="82"/>
        <v>1.0025999999999999</v>
      </c>
      <c r="N74" s="93">
        <f t="shared" si="42"/>
        <v>1.0025999999999999</v>
      </c>
      <c r="O74" s="87">
        <f t="shared" si="79"/>
        <v>1.01222463</v>
      </c>
      <c r="P74" s="87">
        <f t="shared" si="7"/>
        <v>1012.22463</v>
      </c>
      <c r="Q74" s="94">
        <f t="shared" si="80"/>
        <v>0</v>
      </c>
      <c r="R74" s="95">
        <f t="shared" si="8"/>
        <v>0</v>
      </c>
      <c r="S74" s="87">
        <f t="shared" si="9"/>
        <v>0</v>
      </c>
      <c r="T74" s="95">
        <f t="shared" si="21"/>
        <v>0.12</v>
      </c>
      <c r="U74" s="94">
        <f t="shared" si="81"/>
        <v>33</v>
      </c>
      <c r="V74" s="94">
        <v>252</v>
      </c>
      <c r="W74" s="93">
        <f t="shared" si="10"/>
        <v>1.0149513299999999</v>
      </c>
      <c r="X74" s="87">
        <f t="shared" si="11"/>
        <v>15.13410447</v>
      </c>
      <c r="Y74" s="87">
        <f t="shared" si="12"/>
        <v>0</v>
      </c>
      <c r="Z74" s="96" t="s">
        <v>141</v>
      </c>
      <c r="AA74" s="90">
        <f t="shared" si="23"/>
        <v>44560</v>
      </c>
      <c r="AB74" s="2"/>
      <c r="AC74" s="128"/>
      <c r="AD74" s="135"/>
      <c r="AE74" s="130"/>
      <c r="AF74" s="131"/>
      <c r="AG74" s="136"/>
      <c r="AH74" s="136"/>
      <c r="AI74" s="133"/>
      <c r="AJ74" s="130"/>
      <c r="AK74" s="128"/>
      <c r="AL74" s="135"/>
      <c r="AM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22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4"/>
      <c r="CR74" s="1"/>
      <c r="CS74" s="1"/>
      <c r="CT74" s="1"/>
      <c r="CU74" s="1"/>
      <c r="CV74" s="1"/>
      <c r="CW74" s="1"/>
      <c r="CX74" s="1"/>
      <c r="CY74" s="1"/>
      <c r="CZ74" s="1"/>
      <c r="DA74" s="2"/>
      <c r="DB74" s="15"/>
      <c r="DC74" s="15"/>
      <c r="DD74" s="24"/>
      <c r="DE74" s="15"/>
      <c r="DF74" s="16"/>
      <c r="DG74" s="15"/>
    </row>
    <row r="75" spans="1:111" x14ac:dyDescent="0.2">
      <c r="A75" s="86">
        <f t="shared" si="13"/>
        <v>44424</v>
      </c>
      <c r="B75" s="87">
        <f t="shared" si="1"/>
        <v>1027.3587344699999</v>
      </c>
      <c r="C75" s="87">
        <f t="shared" si="14"/>
        <v>1000</v>
      </c>
      <c r="D75" s="88">
        <f t="shared" si="15"/>
        <v>5769.98</v>
      </c>
      <c r="E75" s="89">
        <f>IF(K75=1,VLOOKUP(A75,[1]Plan1!$BO$80:$BQ$314,3),E74)</f>
        <v>5825.37</v>
      </c>
      <c r="F75" s="98">
        <f t="shared" si="17"/>
        <v>44393</v>
      </c>
      <c r="G75" s="91">
        <f t="shared" si="2"/>
        <v>9.5996866540266623E-3</v>
      </c>
      <c r="H75" s="90">
        <f t="shared" si="18"/>
        <v>44454</v>
      </c>
      <c r="I75" s="90">
        <f t="shared" si="3"/>
        <v>44424</v>
      </c>
      <c r="J75" s="92">
        <f t="shared" si="19"/>
        <v>22</v>
      </c>
      <c r="K75" s="92">
        <f t="shared" si="78"/>
        <v>22</v>
      </c>
      <c r="L75" s="87">
        <f t="shared" si="5"/>
        <v>1.00959968</v>
      </c>
      <c r="M75" s="93">
        <f t="shared" si="82"/>
        <v>1.0025999999999999</v>
      </c>
      <c r="N75" s="93">
        <f t="shared" si="42"/>
        <v>1.0025999999999999</v>
      </c>
      <c r="O75" s="87">
        <f t="shared" si="79"/>
        <v>1.01222463</v>
      </c>
      <c r="P75" s="87">
        <f t="shared" si="7"/>
        <v>1012.22463</v>
      </c>
      <c r="Q75" s="94">
        <f t="shared" si="80"/>
        <v>0</v>
      </c>
      <c r="R75" s="95">
        <f t="shared" si="8"/>
        <v>0</v>
      </c>
      <c r="S75" s="87">
        <f t="shared" si="9"/>
        <v>0</v>
      </c>
      <c r="T75" s="95">
        <f t="shared" si="21"/>
        <v>0.12</v>
      </c>
      <c r="U75" s="94">
        <f t="shared" si="81"/>
        <v>33</v>
      </c>
      <c r="V75" s="94">
        <v>252</v>
      </c>
      <c r="W75" s="93">
        <f t="shared" si="10"/>
        <v>1.0149513299999999</v>
      </c>
      <c r="X75" s="87">
        <f t="shared" si="11"/>
        <v>15.13410447</v>
      </c>
      <c r="Y75" s="87">
        <f t="shared" si="12"/>
        <v>0</v>
      </c>
      <c r="Z75" s="96" t="s">
        <v>141</v>
      </c>
      <c r="AA75" s="90">
        <f t="shared" si="23"/>
        <v>44560</v>
      </c>
      <c r="AB75" s="2"/>
      <c r="AC75" s="128"/>
      <c r="AD75" s="135"/>
      <c r="AE75" s="130"/>
      <c r="AF75" s="131"/>
      <c r="AG75" s="136"/>
      <c r="AH75" s="136"/>
      <c r="AI75" s="133"/>
      <c r="AJ75" s="130"/>
      <c r="AK75" s="128"/>
      <c r="AL75" s="135"/>
      <c r="AM75" s="4"/>
      <c r="AP75" s="1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1"/>
      <c r="CA75" s="1"/>
      <c r="CB75" s="22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4"/>
      <c r="CR75" s="1"/>
      <c r="CS75" s="1"/>
      <c r="CT75" s="1"/>
      <c r="CU75" s="1"/>
      <c r="CV75" s="1"/>
      <c r="CW75" s="1"/>
      <c r="CX75" s="1"/>
      <c r="CY75" s="1"/>
      <c r="CZ75" s="1"/>
      <c r="DA75" s="27"/>
      <c r="DB75" s="15"/>
      <c r="DC75" s="15"/>
      <c r="DD75" s="24"/>
      <c r="DE75" s="15"/>
      <c r="DF75" s="16"/>
      <c r="DG75" s="15"/>
    </row>
    <row r="76" spans="1:111" x14ac:dyDescent="0.2">
      <c r="A76" s="86">
        <f t="shared" si="13"/>
        <v>44425</v>
      </c>
      <c r="B76" s="87">
        <f t="shared" si="1"/>
        <v>1028.2449141899999</v>
      </c>
      <c r="C76" s="87">
        <f t="shared" si="14"/>
        <v>1000</v>
      </c>
      <c r="D76" s="88">
        <f t="shared" si="15"/>
        <v>5825.37</v>
      </c>
      <c r="E76" s="89">
        <f>IF(K76=1,VLOOKUP(A76,[1]Plan1!$BO$80:$BQ$314,3),E75)</f>
        <v>5876.05</v>
      </c>
      <c r="F76" s="98">
        <f t="shared" si="17"/>
        <v>44425</v>
      </c>
      <c r="G76" s="91">
        <f t="shared" si="2"/>
        <v>8.699876574363552E-3</v>
      </c>
      <c r="H76" s="90">
        <f t="shared" si="18"/>
        <v>44454</v>
      </c>
      <c r="I76" s="90">
        <f t="shared" si="3"/>
        <v>44454</v>
      </c>
      <c r="J76" s="92">
        <f t="shared" si="19"/>
        <v>21</v>
      </c>
      <c r="K76" s="92">
        <f t="shared" si="78"/>
        <v>1</v>
      </c>
      <c r="L76" s="87">
        <f t="shared" si="5"/>
        <v>1.0004125699999999</v>
      </c>
      <c r="M76" s="93">
        <f t="shared" si="82"/>
        <v>1.00959968</v>
      </c>
      <c r="N76" s="93">
        <f t="shared" si="42"/>
        <v>1.0122246391679999</v>
      </c>
      <c r="O76" s="87">
        <f t="shared" si="79"/>
        <v>1.0126422500000001</v>
      </c>
      <c r="P76" s="87">
        <f t="shared" si="7"/>
        <v>1012.64225</v>
      </c>
      <c r="Q76" s="94">
        <f t="shared" si="80"/>
        <v>0</v>
      </c>
      <c r="R76" s="95">
        <f t="shared" si="8"/>
        <v>0</v>
      </c>
      <c r="S76" s="87">
        <f t="shared" si="9"/>
        <v>0</v>
      </c>
      <c r="T76" s="95">
        <f t="shared" si="21"/>
        <v>0.12</v>
      </c>
      <c r="U76" s="94">
        <f t="shared" si="81"/>
        <v>34</v>
      </c>
      <c r="V76" s="94">
        <v>252</v>
      </c>
      <c r="W76" s="93">
        <f t="shared" si="10"/>
        <v>1.0154078740000001</v>
      </c>
      <c r="X76" s="87">
        <f t="shared" si="11"/>
        <v>15.60266419</v>
      </c>
      <c r="Y76" s="87">
        <f t="shared" si="12"/>
        <v>0</v>
      </c>
      <c r="Z76" s="96" t="s">
        <v>141</v>
      </c>
      <c r="AA76" s="90">
        <f t="shared" si="23"/>
        <v>44560</v>
      </c>
      <c r="AB76" s="2"/>
      <c r="AC76" s="128"/>
      <c r="AD76" s="135"/>
      <c r="AE76" s="130"/>
      <c r="AF76" s="131"/>
      <c r="AG76" s="136"/>
      <c r="AH76" s="136"/>
      <c r="AI76" s="133"/>
      <c r="AJ76" s="130"/>
      <c r="AK76" s="128"/>
      <c r="AL76" s="135"/>
      <c r="AM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22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4"/>
      <c r="CR76" s="1"/>
      <c r="CS76" s="1"/>
      <c r="CT76" s="1"/>
      <c r="CU76" s="1"/>
      <c r="CV76" s="1"/>
      <c r="CW76" s="1"/>
      <c r="CX76" s="1"/>
      <c r="CY76" s="1"/>
      <c r="CZ76" s="1"/>
      <c r="DA76" s="2"/>
      <c r="DB76" s="15"/>
      <c r="DC76" s="15"/>
      <c r="DD76" s="24"/>
      <c r="DE76" s="15"/>
      <c r="DF76" s="16"/>
      <c r="DG76" s="15"/>
    </row>
    <row r="77" spans="1:111" x14ac:dyDescent="0.2">
      <c r="A77" s="86">
        <f t="shared" si="13"/>
        <v>44426</v>
      </c>
      <c r="B77" s="87">
        <f t="shared" ref="B77:B140" si="94">(P77+X77)</f>
        <v>1029.1318454499999</v>
      </c>
      <c r="C77" s="87">
        <f t="shared" si="14"/>
        <v>1000</v>
      </c>
      <c r="D77" s="88">
        <f t="shared" si="15"/>
        <v>5825.37</v>
      </c>
      <c r="E77" s="89">
        <f>IF(K77=1,VLOOKUP(A77,[1]Plan1!$BO$80:$BQ$314,3),E76)</f>
        <v>5876.05</v>
      </c>
      <c r="F77" s="98">
        <f t="shared" si="17"/>
        <v>44425</v>
      </c>
      <c r="G77" s="91">
        <f t="shared" ref="G77:G140" si="95">(E77/D77)-1</f>
        <v>8.699876574363552E-3</v>
      </c>
      <c r="H77" s="90">
        <f t="shared" si="18"/>
        <v>44454</v>
      </c>
      <c r="I77" s="90">
        <f t="shared" ref="I77:I140" si="96">IF(A77&gt;I76,H77,I76)</f>
        <v>44454</v>
      </c>
      <c r="J77" s="92">
        <f t="shared" si="19"/>
        <v>21</v>
      </c>
      <c r="K77" s="92">
        <f t="shared" si="78"/>
        <v>2</v>
      </c>
      <c r="L77" s="87">
        <f t="shared" ref="L77:L140" si="97">TRUNC((E77/D77)^TRUNC((K77/J77),9),8)</f>
        <v>1.00082531</v>
      </c>
      <c r="M77" s="93">
        <f t="shared" si="82"/>
        <v>1.00959968</v>
      </c>
      <c r="N77" s="93">
        <f t="shared" si="42"/>
        <v>1.0122246391679999</v>
      </c>
      <c r="O77" s="87">
        <f t="shared" si="79"/>
        <v>1.0130600299999999</v>
      </c>
      <c r="P77" s="87">
        <f t="shared" ref="P77:P140" si="98">TRUNC(C77*O77,8)</f>
        <v>1013.06003</v>
      </c>
      <c r="Q77" s="94">
        <f t="shared" si="80"/>
        <v>0</v>
      </c>
      <c r="R77" s="95">
        <f t="shared" ref="R77:R140" si="99">IF(Q77&gt;0,VLOOKUP($A77,$AD$13:$AI$117,6),0)</f>
        <v>0</v>
      </c>
      <c r="S77" s="87">
        <f t="shared" ref="S77:S140" si="100">IF(R77&gt;0,TRUNC(R77*P77,8),0)</f>
        <v>0</v>
      </c>
      <c r="T77" s="95">
        <f t="shared" si="21"/>
        <v>0.12</v>
      </c>
      <c r="U77" s="94">
        <f t="shared" si="81"/>
        <v>35</v>
      </c>
      <c r="V77" s="94">
        <v>252</v>
      </c>
      <c r="W77" s="93">
        <f t="shared" ref="W77:W140" si="101">ROUND((1+T77)^TRUNC((U77/V77),9),9)</f>
        <v>1.0158646229999999</v>
      </c>
      <c r="X77" s="87">
        <f t="shared" ref="X77:X140" si="102">TRUNC((P77*(W77-1)),8)</f>
        <v>16.071815449999999</v>
      </c>
      <c r="Y77" s="87">
        <f t="shared" ref="Y77:Y140" si="103">IF(Q77&gt;0,S77+X77,0)</f>
        <v>0</v>
      </c>
      <c r="Z77" s="96" t="s">
        <v>141</v>
      </c>
      <c r="AA77" s="90">
        <f t="shared" si="23"/>
        <v>44560</v>
      </c>
      <c r="AB77" s="2"/>
      <c r="AC77" s="128"/>
      <c r="AD77" s="135"/>
      <c r="AE77" s="130"/>
      <c r="AF77" s="131"/>
      <c r="AG77" s="136"/>
      <c r="AH77" s="136"/>
      <c r="AI77" s="133"/>
      <c r="AJ77" s="130"/>
      <c r="AK77" s="128"/>
      <c r="AL77" s="135"/>
      <c r="AM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22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4"/>
      <c r="CR77" s="1"/>
      <c r="CS77" s="1"/>
      <c r="CT77" s="1"/>
      <c r="CU77" s="1"/>
      <c r="CV77" s="1"/>
      <c r="CW77" s="1"/>
      <c r="CX77" s="1"/>
      <c r="CY77" s="1"/>
      <c r="CZ77" s="1"/>
      <c r="DA77" s="2"/>
      <c r="DB77" s="28"/>
      <c r="DC77" s="15"/>
      <c r="DD77" s="24"/>
      <c r="DE77" s="28"/>
      <c r="DF77" s="32"/>
      <c r="DG77" s="28"/>
    </row>
    <row r="78" spans="1:111" x14ac:dyDescent="0.2">
      <c r="A78" s="86">
        <f t="shared" ref="A78:A141" si="104">(A77+1)</f>
        <v>44427</v>
      </c>
      <c r="B78" s="87">
        <f t="shared" si="94"/>
        <v>1030.0195592099999</v>
      </c>
      <c r="C78" s="87">
        <f t="shared" ref="C78:C141" si="105">TRUNC(IF(Q77&gt;0,C77-(S77/O77),C77),8)</f>
        <v>1000</v>
      </c>
      <c r="D78" s="88">
        <f t="shared" ref="D78:D141" si="106">IF(E78=E77,D77,E77)</f>
        <v>5825.37</v>
      </c>
      <c r="E78" s="89">
        <f>IF(K78=1,VLOOKUP(A78,[1]Plan1!$BO$80:$BQ$314,3),E77)</f>
        <v>5876.05</v>
      </c>
      <c r="F78" s="98">
        <f t="shared" ref="F78:F141" si="107">IF(D78=D77,F77,A78)</f>
        <v>44425</v>
      </c>
      <c r="G78" s="91">
        <f t="shared" si="95"/>
        <v>8.699876574363552E-3</v>
      </c>
      <c r="H78" s="90">
        <f t="shared" ref="H78:H141" si="108">IF(DAY(A78)=15,VLOOKUP(A78,AH$121:AK$170,4),H77)</f>
        <v>44454</v>
      </c>
      <c r="I78" s="90">
        <f t="shared" si="96"/>
        <v>44454</v>
      </c>
      <c r="J78" s="92">
        <f t="shared" ref="J78:J141" si="109">IF(I78=I77,J77,NETWORKDAYS(I77,I78,$AD$121:$AD$505)-1)</f>
        <v>21</v>
      </c>
      <c r="K78" s="92">
        <f t="shared" si="78"/>
        <v>3</v>
      </c>
      <c r="L78" s="87">
        <f t="shared" si="97"/>
        <v>1.00123823</v>
      </c>
      <c r="M78" s="93">
        <f t="shared" si="82"/>
        <v>1.00959968</v>
      </c>
      <c r="N78" s="93">
        <f t="shared" si="42"/>
        <v>1.0122246391679999</v>
      </c>
      <c r="O78" s="87">
        <f t="shared" si="79"/>
        <v>1.0134780000000001</v>
      </c>
      <c r="P78" s="87">
        <f t="shared" si="98"/>
        <v>1013.478</v>
      </c>
      <c r="Q78" s="94">
        <f t="shared" si="80"/>
        <v>0</v>
      </c>
      <c r="R78" s="95">
        <f t="shared" si="99"/>
        <v>0</v>
      </c>
      <c r="S78" s="87">
        <f t="shared" si="100"/>
        <v>0</v>
      </c>
      <c r="T78" s="95">
        <f t="shared" ref="T78:T141" si="110">(T77)</f>
        <v>0.12</v>
      </c>
      <c r="U78" s="94">
        <f t="shared" si="81"/>
        <v>36</v>
      </c>
      <c r="V78" s="94">
        <v>252</v>
      </c>
      <c r="W78" s="93">
        <f t="shared" si="101"/>
        <v>1.016321577</v>
      </c>
      <c r="X78" s="87">
        <f t="shared" si="102"/>
        <v>16.541559209999999</v>
      </c>
      <c r="Y78" s="87">
        <f t="shared" si="103"/>
        <v>0</v>
      </c>
      <c r="Z78" s="96" t="s">
        <v>141</v>
      </c>
      <c r="AA78" s="90">
        <f t="shared" ref="AA78:AA141" si="111">IF(Q77&gt;0,VLOOKUP(A77,$AD$13:$AL$117,9),AA77)</f>
        <v>44560</v>
      </c>
      <c r="AB78" s="2"/>
      <c r="AC78" s="128"/>
      <c r="AD78" s="135"/>
      <c r="AE78" s="130"/>
      <c r="AF78" s="131"/>
      <c r="AG78" s="136"/>
      <c r="AH78" s="136"/>
      <c r="AI78" s="133"/>
      <c r="AJ78" s="130"/>
      <c r="AK78" s="128"/>
      <c r="AL78" s="135"/>
      <c r="AM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22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4"/>
      <c r="CR78" s="1"/>
      <c r="CS78" s="1"/>
      <c r="CT78" s="1"/>
      <c r="CU78" s="1"/>
      <c r="CV78" s="1"/>
      <c r="CW78" s="1"/>
      <c r="CX78" s="1"/>
      <c r="CY78" s="1"/>
      <c r="CZ78" s="1"/>
      <c r="DA78" s="2"/>
      <c r="DB78" s="15"/>
      <c r="DC78" s="15"/>
      <c r="DD78" s="24"/>
      <c r="DE78" s="15"/>
      <c r="DF78" s="16"/>
      <c r="DG78" s="15"/>
    </row>
    <row r="79" spans="1:111" x14ac:dyDescent="0.2">
      <c r="A79" s="86">
        <f t="shared" si="104"/>
        <v>44428</v>
      </c>
      <c r="B79" s="87">
        <f t="shared" si="94"/>
        <v>1030.9080265099999</v>
      </c>
      <c r="C79" s="87">
        <f t="shared" si="105"/>
        <v>1000</v>
      </c>
      <c r="D79" s="88">
        <f t="shared" si="106"/>
        <v>5825.37</v>
      </c>
      <c r="E79" s="89">
        <f>IF(K79=1,VLOOKUP(A79,[1]Plan1!$BO$80:$BQ$314,3),E78)</f>
        <v>5876.05</v>
      </c>
      <c r="F79" s="98">
        <f t="shared" si="107"/>
        <v>44425</v>
      </c>
      <c r="G79" s="91">
        <f t="shared" si="95"/>
        <v>8.699876574363552E-3</v>
      </c>
      <c r="H79" s="90">
        <f t="shared" si="108"/>
        <v>44454</v>
      </c>
      <c r="I79" s="90">
        <f t="shared" si="96"/>
        <v>44454</v>
      </c>
      <c r="J79" s="92">
        <f t="shared" si="109"/>
        <v>21</v>
      </c>
      <c r="K79" s="92">
        <f t="shared" si="78"/>
        <v>4</v>
      </c>
      <c r="L79" s="87">
        <f t="shared" si="97"/>
        <v>1.00165131</v>
      </c>
      <c r="M79" s="93">
        <f t="shared" si="82"/>
        <v>1.00959968</v>
      </c>
      <c r="N79" s="93">
        <f t="shared" si="42"/>
        <v>1.0122246391679999</v>
      </c>
      <c r="O79" s="87">
        <f t="shared" si="79"/>
        <v>1.01389613</v>
      </c>
      <c r="P79" s="87">
        <f t="shared" si="98"/>
        <v>1013.89613</v>
      </c>
      <c r="Q79" s="94">
        <f t="shared" si="80"/>
        <v>0</v>
      </c>
      <c r="R79" s="95">
        <f t="shared" si="99"/>
        <v>0</v>
      </c>
      <c r="S79" s="87">
        <f t="shared" si="100"/>
        <v>0</v>
      </c>
      <c r="T79" s="95">
        <f t="shared" si="110"/>
        <v>0.12</v>
      </c>
      <c r="U79" s="94">
        <f t="shared" si="81"/>
        <v>37</v>
      </c>
      <c r="V79" s="94">
        <v>252</v>
      </c>
      <c r="W79" s="93">
        <f t="shared" si="101"/>
        <v>1.0167787370000001</v>
      </c>
      <c r="X79" s="87">
        <f t="shared" si="102"/>
        <v>17.01189651</v>
      </c>
      <c r="Y79" s="87">
        <f t="shared" si="103"/>
        <v>0</v>
      </c>
      <c r="Z79" s="96" t="s">
        <v>141</v>
      </c>
      <c r="AA79" s="90">
        <f t="shared" si="111"/>
        <v>44560</v>
      </c>
      <c r="AB79" s="2"/>
      <c r="AC79" s="128"/>
      <c r="AD79" s="135"/>
      <c r="AE79" s="130"/>
      <c r="AF79" s="131"/>
      <c r="AG79" s="136"/>
      <c r="AH79" s="136"/>
      <c r="AI79" s="133"/>
      <c r="AJ79" s="130"/>
      <c r="AK79" s="128"/>
      <c r="AL79" s="135"/>
      <c r="AM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22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4"/>
      <c r="CR79" s="1"/>
      <c r="CS79" s="1"/>
      <c r="CT79" s="1"/>
      <c r="CU79" s="1"/>
      <c r="CV79" s="1"/>
      <c r="CW79" s="1"/>
      <c r="CX79" s="1"/>
      <c r="CY79" s="1"/>
      <c r="CZ79" s="1"/>
      <c r="DA79" s="2"/>
      <c r="DB79" s="15"/>
      <c r="DC79" s="15"/>
      <c r="DD79" s="24"/>
      <c r="DE79" s="15"/>
      <c r="DF79" s="16"/>
      <c r="DG79" s="15"/>
    </row>
    <row r="80" spans="1:111" x14ac:dyDescent="0.2">
      <c r="A80" s="86">
        <f t="shared" si="104"/>
        <v>44429</v>
      </c>
      <c r="B80" s="87">
        <f t="shared" si="94"/>
        <v>1031.79725798</v>
      </c>
      <c r="C80" s="87">
        <f t="shared" si="105"/>
        <v>1000</v>
      </c>
      <c r="D80" s="88">
        <f t="shared" si="106"/>
        <v>5825.37</v>
      </c>
      <c r="E80" s="89">
        <f>IF(K80=1,VLOOKUP(A80,[1]Plan1!$BO$80:$BQ$314,3),E79)</f>
        <v>5876.05</v>
      </c>
      <c r="F80" s="98">
        <f t="shared" si="107"/>
        <v>44425</v>
      </c>
      <c r="G80" s="91">
        <f t="shared" si="95"/>
        <v>8.699876574363552E-3</v>
      </c>
      <c r="H80" s="90">
        <f t="shared" si="108"/>
        <v>44454</v>
      </c>
      <c r="I80" s="90">
        <f t="shared" si="96"/>
        <v>44454</v>
      </c>
      <c r="J80" s="92">
        <f t="shared" si="109"/>
        <v>21</v>
      </c>
      <c r="K80" s="92">
        <f t="shared" si="78"/>
        <v>5</v>
      </c>
      <c r="L80" s="87">
        <f t="shared" si="97"/>
        <v>1.00206456</v>
      </c>
      <c r="M80" s="93">
        <f t="shared" si="82"/>
        <v>1.00959968</v>
      </c>
      <c r="N80" s="93">
        <f t="shared" si="42"/>
        <v>1.0122246391679999</v>
      </c>
      <c r="O80" s="87">
        <f t="shared" si="79"/>
        <v>1.01431443</v>
      </c>
      <c r="P80" s="87">
        <f t="shared" si="98"/>
        <v>1014.31443</v>
      </c>
      <c r="Q80" s="94">
        <f t="shared" si="80"/>
        <v>0</v>
      </c>
      <c r="R80" s="95">
        <f t="shared" si="99"/>
        <v>0</v>
      </c>
      <c r="S80" s="87">
        <f t="shared" si="100"/>
        <v>0</v>
      </c>
      <c r="T80" s="95">
        <f t="shared" si="110"/>
        <v>0.12</v>
      </c>
      <c r="U80" s="94">
        <f t="shared" si="81"/>
        <v>38</v>
      </c>
      <c r="V80" s="94">
        <v>252</v>
      </c>
      <c r="W80" s="93">
        <f t="shared" si="101"/>
        <v>1.0172361029999999</v>
      </c>
      <c r="X80" s="87">
        <f t="shared" si="102"/>
        <v>17.48282798</v>
      </c>
      <c r="Y80" s="87">
        <f t="shared" si="103"/>
        <v>0</v>
      </c>
      <c r="Z80" s="96" t="s">
        <v>141</v>
      </c>
      <c r="AA80" s="90">
        <f t="shared" si="111"/>
        <v>44560</v>
      </c>
      <c r="AB80" s="2"/>
      <c r="AC80" s="128"/>
      <c r="AD80" s="135"/>
      <c r="AE80" s="130"/>
      <c r="AF80" s="131"/>
      <c r="AG80" s="136"/>
      <c r="AH80" s="136"/>
      <c r="AI80" s="133"/>
      <c r="AJ80" s="130"/>
      <c r="AK80" s="128"/>
      <c r="AL80" s="135"/>
      <c r="AM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22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4"/>
      <c r="CR80" s="1"/>
      <c r="CS80" s="1"/>
      <c r="CT80" s="1"/>
      <c r="CU80" s="1"/>
      <c r="CV80" s="1"/>
      <c r="CW80" s="1"/>
      <c r="CX80" s="1"/>
      <c r="CY80" s="1"/>
      <c r="CZ80" s="1"/>
      <c r="DA80" s="2"/>
      <c r="DB80" s="15"/>
      <c r="DC80" s="15"/>
      <c r="DD80" s="24"/>
      <c r="DE80" s="15"/>
      <c r="DF80" s="16"/>
      <c r="DG80" s="28"/>
    </row>
    <row r="81" spans="1:111" x14ac:dyDescent="0.2">
      <c r="A81" s="86">
        <f t="shared" si="104"/>
        <v>44430</v>
      </c>
      <c r="B81" s="87">
        <f t="shared" si="94"/>
        <v>1031.79725798</v>
      </c>
      <c r="C81" s="87">
        <f t="shared" si="105"/>
        <v>1000</v>
      </c>
      <c r="D81" s="88">
        <f t="shared" si="106"/>
        <v>5825.37</v>
      </c>
      <c r="E81" s="89">
        <f>IF(K81=1,VLOOKUP(A81,[1]Plan1!$BO$80:$BQ$314,3),E80)</f>
        <v>5876.05</v>
      </c>
      <c r="F81" s="98">
        <f t="shared" si="107"/>
        <v>44425</v>
      </c>
      <c r="G81" s="91">
        <f t="shared" si="95"/>
        <v>8.699876574363552E-3</v>
      </c>
      <c r="H81" s="90">
        <f t="shared" si="108"/>
        <v>44454</v>
      </c>
      <c r="I81" s="90">
        <f t="shared" si="96"/>
        <v>44454</v>
      </c>
      <c r="J81" s="92">
        <f t="shared" si="109"/>
        <v>21</v>
      </c>
      <c r="K81" s="92">
        <f t="shared" si="78"/>
        <v>5</v>
      </c>
      <c r="L81" s="87">
        <f t="shared" si="97"/>
        <v>1.00206456</v>
      </c>
      <c r="M81" s="93">
        <f t="shared" si="82"/>
        <v>1.00959968</v>
      </c>
      <c r="N81" s="93">
        <f t="shared" si="42"/>
        <v>1.0122246391679999</v>
      </c>
      <c r="O81" s="87">
        <f t="shared" si="79"/>
        <v>1.01431443</v>
      </c>
      <c r="P81" s="87">
        <f t="shared" si="98"/>
        <v>1014.31443</v>
      </c>
      <c r="Q81" s="94">
        <f t="shared" si="80"/>
        <v>0</v>
      </c>
      <c r="R81" s="95">
        <f t="shared" si="99"/>
        <v>0</v>
      </c>
      <c r="S81" s="87">
        <f t="shared" si="100"/>
        <v>0</v>
      </c>
      <c r="T81" s="95">
        <f t="shared" si="110"/>
        <v>0.12</v>
      </c>
      <c r="U81" s="94">
        <f t="shared" si="81"/>
        <v>38</v>
      </c>
      <c r="V81" s="94">
        <v>252</v>
      </c>
      <c r="W81" s="93">
        <f t="shared" si="101"/>
        <v>1.0172361029999999</v>
      </c>
      <c r="X81" s="87">
        <f t="shared" si="102"/>
        <v>17.48282798</v>
      </c>
      <c r="Y81" s="87">
        <f t="shared" si="103"/>
        <v>0</v>
      </c>
      <c r="Z81" s="96" t="s">
        <v>141</v>
      </c>
      <c r="AA81" s="90">
        <f t="shared" si="111"/>
        <v>44560</v>
      </c>
      <c r="AB81" s="2"/>
      <c r="AC81" s="128"/>
      <c r="AD81" s="135"/>
      <c r="AE81" s="130"/>
      <c r="AF81" s="131"/>
      <c r="AG81" s="136"/>
      <c r="AH81" s="136"/>
      <c r="AI81" s="133"/>
      <c r="AJ81" s="130"/>
      <c r="AK81" s="128"/>
      <c r="AL81" s="135"/>
      <c r="AM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22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4"/>
      <c r="CR81" s="1"/>
      <c r="CS81" s="1"/>
      <c r="CT81" s="1"/>
      <c r="CU81" s="1"/>
      <c r="CV81" s="1"/>
      <c r="CW81" s="1"/>
      <c r="CX81" s="1"/>
      <c r="CY81" s="1"/>
      <c r="CZ81" s="1"/>
      <c r="DA81" s="2"/>
      <c r="DB81" s="15"/>
      <c r="DC81" s="15"/>
      <c r="DD81" s="24"/>
      <c r="DE81" s="15"/>
      <c r="DF81" s="16"/>
      <c r="DG81" s="15"/>
    </row>
    <row r="82" spans="1:111" x14ac:dyDescent="0.2">
      <c r="A82" s="86">
        <f t="shared" si="104"/>
        <v>44431</v>
      </c>
      <c r="B82" s="87">
        <f t="shared" si="94"/>
        <v>1031.79725798</v>
      </c>
      <c r="C82" s="87">
        <f t="shared" si="105"/>
        <v>1000</v>
      </c>
      <c r="D82" s="88">
        <f t="shared" si="106"/>
        <v>5825.37</v>
      </c>
      <c r="E82" s="89">
        <f>IF(K82=1,VLOOKUP(A82,[1]Plan1!$BO$80:$BQ$314,3),E81)</f>
        <v>5876.05</v>
      </c>
      <c r="F82" s="98">
        <f t="shared" si="107"/>
        <v>44425</v>
      </c>
      <c r="G82" s="91">
        <f t="shared" si="95"/>
        <v>8.699876574363552E-3</v>
      </c>
      <c r="H82" s="90">
        <f t="shared" si="108"/>
        <v>44454</v>
      </c>
      <c r="I82" s="90">
        <f t="shared" si="96"/>
        <v>44454</v>
      </c>
      <c r="J82" s="92">
        <f t="shared" si="109"/>
        <v>21</v>
      </c>
      <c r="K82" s="92">
        <f t="shared" si="78"/>
        <v>5</v>
      </c>
      <c r="L82" s="87">
        <f t="shared" si="97"/>
        <v>1.00206456</v>
      </c>
      <c r="M82" s="93">
        <f t="shared" si="82"/>
        <v>1.00959968</v>
      </c>
      <c r="N82" s="93">
        <f t="shared" si="42"/>
        <v>1.0122246391679999</v>
      </c>
      <c r="O82" s="87">
        <f t="shared" si="79"/>
        <v>1.01431443</v>
      </c>
      <c r="P82" s="87">
        <f t="shared" si="98"/>
        <v>1014.31443</v>
      </c>
      <c r="Q82" s="94">
        <f t="shared" si="80"/>
        <v>0</v>
      </c>
      <c r="R82" s="95">
        <f t="shared" si="99"/>
        <v>0</v>
      </c>
      <c r="S82" s="87">
        <f t="shared" si="100"/>
        <v>0</v>
      </c>
      <c r="T82" s="95">
        <f t="shared" si="110"/>
        <v>0.12</v>
      </c>
      <c r="U82" s="94">
        <f t="shared" si="81"/>
        <v>38</v>
      </c>
      <c r="V82" s="94">
        <v>252</v>
      </c>
      <c r="W82" s="93">
        <f t="shared" si="101"/>
        <v>1.0172361029999999</v>
      </c>
      <c r="X82" s="87">
        <f t="shared" si="102"/>
        <v>17.48282798</v>
      </c>
      <c r="Y82" s="87">
        <f t="shared" si="103"/>
        <v>0</v>
      </c>
      <c r="Z82" s="96" t="s">
        <v>141</v>
      </c>
      <c r="AA82" s="90">
        <f t="shared" si="111"/>
        <v>44560</v>
      </c>
      <c r="AB82" s="2"/>
      <c r="AC82" s="128"/>
      <c r="AD82" s="135"/>
      <c r="AE82" s="130"/>
      <c r="AF82" s="131"/>
      <c r="AG82" s="136"/>
      <c r="AH82" s="136"/>
      <c r="AI82" s="133"/>
      <c r="AJ82" s="130"/>
      <c r="AK82" s="128"/>
      <c r="AL82" s="135"/>
      <c r="AM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22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4"/>
      <c r="CR82" s="1"/>
      <c r="CS82" s="1"/>
      <c r="CT82" s="1"/>
      <c r="CU82" s="1"/>
      <c r="CV82" s="1"/>
      <c r="CW82" s="1"/>
      <c r="CX82" s="1"/>
      <c r="CY82" s="1"/>
      <c r="CZ82" s="1"/>
      <c r="DA82" s="2"/>
      <c r="DB82" s="15"/>
      <c r="DC82" s="15"/>
      <c r="DD82" s="24"/>
      <c r="DE82" s="15"/>
      <c r="DF82" s="16"/>
      <c r="DG82" s="15"/>
    </row>
    <row r="83" spans="1:111" x14ac:dyDescent="0.2">
      <c r="A83" s="86">
        <f t="shared" si="104"/>
        <v>44432</v>
      </c>
      <c r="B83" s="87">
        <f t="shared" si="94"/>
        <v>1032.6872734799999</v>
      </c>
      <c r="C83" s="87">
        <f t="shared" si="105"/>
        <v>1000</v>
      </c>
      <c r="D83" s="88">
        <f t="shared" si="106"/>
        <v>5825.37</v>
      </c>
      <c r="E83" s="89">
        <f>IF(K83=1,VLOOKUP(A83,[1]Plan1!$BO$80:$BQ$314,3),E82)</f>
        <v>5876.05</v>
      </c>
      <c r="F83" s="98">
        <f t="shared" si="107"/>
        <v>44425</v>
      </c>
      <c r="G83" s="91">
        <f t="shared" si="95"/>
        <v>8.699876574363552E-3</v>
      </c>
      <c r="H83" s="90">
        <f t="shared" si="108"/>
        <v>44454</v>
      </c>
      <c r="I83" s="90">
        <f t="shared" si="96"/>
        <v>44454</v>
      </c>
      <c r="J83" s="92">
        <f t="shared" si="109"/>
        <v>21</v>
      </c>
      <c r="K83" s="92">
        <f t="shared" si="78"/>
        <v>6</v>
      </c>
      <c r="L83" s="87">
        <f t="shared" si="97"/>
        <v>1.00247799</v>
      </c>
      <c r="M83" s="93">
        <f t="shared" si="82"/>
        <v>1.00959968</v>
      </c>
      <c r="N83" s="93">
        <f t="shared" si="42"/>
        <v>1.0122246391679999</v>
      </c>
      <c r="O83" s="87">
        <f t="shared" si="79"/>
        <v>1.0147329199999999</v>
      </c>
      <c r="P83" s="87">
        <f t="shared" si="98"/>
        <v>1014.73292</v>
      </c>
      <c r="Q83" s="94">
        <f t="shared" si="80"/>
        <v>0</v>
      </c>
      <c r="R83" s="95">
        <f t="shared" si="99"/>
        <v>0</v>
      </c>
      <c r="S83" s="87">
        <f t="shared" si="100"/>
        <v>0</v>
      </c>
      <c r="T83" s="95">
        <f t="shared" si="110"/>
        <v>0.12</v>
      </c>
      <c r="U83" s="94">
        <f t="shared" si="81"/>
        <v>39</v>
      </c>
      <c r="V83" s="94">
        <v>252</v>
      </c>
      <c r="W83" s="93">
        <f t="shared" si="101"/>
        <v>1.017693674</v>
      </c>
      <c r="X83" s="87">
        <f t="shared" si="102"/>
        <v>17.954353480000002</v>
      </c>
      <c r="Y83" s="87">
        <f t="shared" si="103"/>
        <v>0</v>
      </c>
      <c r="Z83" s="96" t="s">
        <v>141</v>
      </c>
      <c r="AA83" s="90">
        <f t="shared" si="111"/>
        <v>44560</v>
      </c>
      <c r="AB83" s="2"/>
      <c r="AC83" s="128"/>
      <c r="AD83" s="135"/>
      <c r="AE83" s="130"/>
      <c r="AF83" s="131"/>
      <c r="AG83" s="136"/>
      <c r="AH83" s="136"/>
      <c r="AI83" s="133"/>
      <c r="AJ83" s="130"/>
      <c r="AK83" s="128"/>
      <c r="AL83" s="135"/>
      <c r="AM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22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4"/>
      <c r="CR83" s="1"/>
      <c r="CS83" s="1"/>
      <c r="CT83" s="1"/>
      <c r="CU83" s="1"/>
      <c r="CV83" s="1"/>
      <c r="CW83" s="1"/>
      <c r="CX83" s="1"/>
      <c r="CY83" s="1"/>
      <c r="CZ83" s="1"/>
      <c r="DA83" s="2"/>
      <c r="DB83" s="15"/>
      <c r="DC83" s="15"/>
      <c r="DD83" s="24"/>
      <c r="DE83" s="15"/>
      <c r="DF83" s="16"/>
      <c r="DG83" s="15"/>
    </row>
    <row r="84" spans="1:111" x14ac:dyDescent="0.2">
      <c r="A84" s="86">
        <f t="shared" si="104"/>
        <v>44433</v>
      </c>
      <c r="B84" s="87">
        <f t="shared" si="94"/>
        <v>1033.5780337900001</v>
      </c>
      <c r="C84" s="87">
        <f t="shared" si="105"/>
        <v>1000</v>
      </c>
      <c r="D84" s="88">
        <f t="shared" si="106"/>
        <v>5825.37</v>
      </c>
      <c r="E84" s="89">
        <f>IF(K84=1,VLOOKUP(A84,[1]Plan1!$BO$80:$BQ$314,3),E83)</f>
        <v>5876.05</v>
      </c>
      <c r="F84" s="98">
        <f t="shared" si="107"/>
        <v>44425</v>
      </c>
      <c r="G84" s="91">
        <f t="shared" si="95"/>
        <v>8.699876574363552E-3</v>
      </c>
      <c r="H84" s="90">
        <f t="shared" si="108"/>
        <v>44454</v>
      </c>
      <c r="I84" s="90">
        <f t="shared" si="96"/>
        <v>44454</v>
      </c>
      <c r="J84" s="92">
        <f t="shared" si="109"/>
        <v>21</v>
      </c>
      <c r="K84" s="92">
        <f t="shared" si="78"/>
        <v>7</v>
      </c>
      <c r="L84" s="87">
        <f t="shared" si="97"/>
        <v>1.00289158</v>
      </c>
      <c r="M84" s="93">
        <f t="shared" si="82"/>
        <v>1.00959968</v>
      </c>
      <c r="N84" s="93">
        <f t="shared" si="42"/>
        <v>1.0122246391679999</v>
      </c>
      <c r="O84" s="87">
        <f t="shared" si="79"/>
        <v>1.0151515600000001</v>
      </c>
      <c r="P84" s="87">
        <f t="shared" si="98"/>
        <v>1015.15156</v>
      </c>
      <c r="Q84" s="94">
        <f t="shared" si="80"/>
        <v>0</v>
      </c>
      <c r="R84" s="95">
        <f t="shared" si="99"/>
        <v>0</v>
      </c>
      <c r="S84" s="87">
        <f t="shared" si="100"/>
        <v>0</v>
      </c>
      <c r="T84" s="95">
        <f t="shared" si="110"/>
        <v>0.12</v>
      </c>
      <c r="U84" s="94">
        <f t="shared" si="81"/>
        <v>40</v>
      </c>
      <c r="V84" s="94">
        <v>252</v>
      </c>
      <c r="W84" s="93">
        <f t="shared" si="101"/>
        <v>1.018151451</v>
      </c>
      <c r="X84" s="87">
        <f t="shared" si="102"/>
        <v>18.426473789999999</v>
      </c>
      <c r="Y84" s="87">
        <f t="shared" si="103"/>
        <v>0</v>
      </c>
      <c r="Z84" s="96" t="s">
        <v>141</v>
      </c>
      <c r="AA84" s="90">
        <f t="shared" si="111"/>
        <v>44560</v>
      </c>
      <c r="AB84" s="2"/>
      <c r="AC84" s="128"/>
      <c r="AD84" s="135"/>
      <c r="AE84" s="130"/>
      <c r="AF84" s="131"/>
      <c r="AG84" s="136"/>
      <c r="AH84" s="136"/>
      <c r="AI84" s="133"/>
      <c r="AJ84" s="130"/>
      <c r="AK84" s="128"/>
      <c r="AL84" s="135"/>
      <c r="AM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22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4"/>
      <c r="CR84" s="1"/>
      <c r="CS84" s="1"/>
      <c r="CT84" s="1"/>
      <c r="CU84" s="1"/>
      <c r="CV84" s="1"/>
      <c r="CW84" s="1"/>
      <c r="CX84" s="1"/>
      <c r="CY84" s="1"/>
      <c r="CZ84" s="1"/>
      <c r="DA84" s="2"/>
      <c r="DB84" s="15"/>
      <c r="DC84" s="15"/>
      <c r="DD84" s="24"/>
      <c r="DE84" s="15"/>
      <c r="DF84" s="16"/>
      <c r="DG84" s="15"/>
    </row>
    <row r="85" spans="1:111" x14ac:dyDescent="0.2">
      <c r="A85" s="86">
        <f t="shared" si="104"/>
        <v>44434</v>
      </c>
      <c r="B85" s="87">
        <f t="shared" si="94"/>
        <v>1034.4695801400001</v>
      </c>
      <c r="C85" s="87">
        <f t="shared" si="105"/>
        <v>1000</v>
      </c>
      <c r="D85" s="88">
        <f t="shared" si="106"/>
        <v>5825.37</v>
      </c>
      <c r="E85" s="89">
        <f>IF(K85=1,VLOOKUP(A85,[1]Plan1!$BO$80:$BQ$314,3),E84)</f>
        <v>5876.05</v>
      </c>
      <c r="F85" s="98">
        <f t="shared" si="107"/>
        <v>44425</v>
      </c>
      <c r="G85" s="91">
        <f t="shared" si="95"/>
        <v>8.699876574363552E-3</v>
      </c>
      <c r="H85" s="90">
        <f t="shared" si="108"/>
        <v>44454</v>
      </c>
      <c r="I85" s="90">
        <f t="shared" si="96"/>
        <v>44454</v>
      </c>
      <c r="J85" s="92">
        <f t="shared" si="109"/>
        <v>21</v>
      </c>
      <c r="K85" s="92">
        <f t="shared" si="78"/>
        <v>8</v>
      </c>
      <c r="L85" s="87">
        <f t="shared" si="97"/>
        <v>1.00330535</v>
      </c>
      <c r="M85" s="93">
        <f t="shared" si="82"/>
        <v>1.00959968</v>
      </c>
      <c r="N85" s="93">
        <f t="shared" si="42"/>
        <v>1.0122246391679999</v>
      </c>
      <c r="O85" s="87">
        <f t="shared" si="79"/>
        <v>1.0155703899999999</v>
      </c>
      <c r="P85" s="87">
        <f t="shared" si="98"/>
        <v>1015.57039</v>
      </c>
      <c r="Q85" s="94">
        <f t="shared" si="80"/>
        <v>0</v>
      </c>
      <c r="R85" s="95">
        <f t="shared" si="99"/>
        <v>0</v>
      </c>
      <c r="S85" s="87">
        <f t="shared" si="100"/>
        <v>0</v>
      </c>
      <c r="T85" s="95">
        <f t="shared" si="110"/>
        <v>0.12</v>
      </c>
      <c r="U85" s="94">
        <f t="shared" si="81"/>
        <v>41</v>
      </c>
      <c r="V85" s="94">
        <v>252</v>
      </c>
      <c r="W85" s="93">
        <f t="shared" si="101"/>
        <v>1.018609434</v>
      </c>
      <c r="X85" s="87">
        <f t="shared" si="102"/>
        <v>18.899190140000002</v>
      </c>
      <c r="Y85" s="87">
        <f t="shared" si="103"/>
        <v>0</v>
      </c>
      <c r="Z85" s="96" t="s">
        <v>141</v>
      </c>
      <c r="AA85" s="90">
        <f t="shared" si="111"/>
        <v>44560</v>
      </c>
      <c r="AB85" s="2"/>
      <c r="AC85" s="128"/>
      <c r="AD85" s="135"/>
      <c r="AE85" s="130"/>
      <c r="AF85" s="131"/>
      <c r="AG85" s="136"/>
      <c r="AH85" s="136"/>
      <c r="AI85" s="133"/>
      <c r="AJ85" s="130"/>
      <c r="AK85" s="128"/>
      <c r="AL85" s="135"/>
      <c r="AM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22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4"/>
      <c r="CR85" s="1"/>
      <c r="CS85" s="1"/>
      <c r="CT85" s="1"/>
      <c r="CU85" s="1"/>
      <c r="CV85" s="1"/>
      <c r="CW85" s="1"/>
      <c r="CX85" s="1"/>
      <c r="CY85" s="1"/>
      <c r="CZ85" s="1"/>
      <c r="DA85" s="2"/>
      <c r="DB85" s="15"/>
      <c r="DC85" s="15"/>
      <c r="DD85" s="24"/>
      <c r="DE85" s="15"/>
      <c r="DF85" s="16"/>
      <c r="DG85" s="15"/>
    </row>
    <row r="86" spans="1:111" x14ac:dyDescent="0.2">
      <c r="A86" s="86">
        <f t="shared" si="104"/>
        <v>44435</v>
      </c>
      <c r="B86" s="87">
        <f t="shared" si="94"/>
        <v>1035.36189266</v>
      </c>
      <c r="C86" s="87">
        <f t="shared" si="105"/>
        <v>1000</v>
      </c>
      <c r="D86" s="88">
        <f t="shared" si="106"/>
        <v>5825.37</v>
      </c>
      <c r="E86" s="89">
        <f>IF(K86=1,VLOOKUP(A86,[1]Plan1!$BO$80:$BQ$314,3),E85)</f>
        <v>5876.05</v>
      </c>
      <c r="F86" s="98">
        <f t="shared" si="107"/>
        <v>44425</v>
      </c>
      <c r="G86" s="91">
        <f t="shared" si="95"/>
        <v>8.699876574363552E-3</v>
      </c>
      <c r="H86" s="90">
        <f t="shared" si="108"/>
        <v>44454</v>
      </c>
      <c r="I86" s="90">
        <f t="shared" si="96"/>
        <v>44454</v>
      </c>
      <c r="J86" s="92">
        <f t="shared" si="109"/>
        <v>21</v>
      </c>
      <c r="K86" s="92">
        <f t="shared" si="78"/>
        <v>9</v>
      </c>
      <c r="L86" s="87">
        <f t="shared" si="97"/>
        <v>1.00371929</v>
      </c>
      <c r="M86" s="93">
        <f t="shared" si="82"/>
        <v>1.00959968</v>
      </c>
      <c r="N86" s="93">
        <f t="shared" si="42"/>
        <v>1.0122246391679999</v>
      </c>
      <c r="O86" s="87">
        <f t="shared" si="79"/>
        <v>1.0159893900000001</v>
      </c>
      <c r="P86" s="87">
        <f t="shared" si="98"/>
        <v>1015.98939</v>
      </c>
      <c r="Q86" s="94">
        <f t="shared" si="80"/>
        <v>0</v>
      </c>
      <c r="R86" s="95">
        <f t="shared" si="99"/>
        <v>0</v>
      </c>
      <c r="S86" s="87">
        <f t="shared" si="100"/>
        <v>0</v>
      </c>
      <c r="T86" s="95">
        <f t="shared" si="110"/>
        <v>0.12</v>
      </c>
      <c r="U86" s="94">
        <f t="shared" si="81"/>
        <v>42</v>
      </c>
      <c r="V86" s="94">
        <v>252</v>
      </c>
      <c r="W86" s="93">
        <f t="shared" si="101"/>
        <v>1.019067623</v>
      </c>
      <c r="X86" s="87">
        <f t="shared" si="102"/>
        <v>19.372502659999999</v>
      </c>
      <c r="Y86" s="87">
        <f t="shared" si="103"/>
        <v>0</v>
      </c>
      <c r="Z86" s="96" t="s">
        <v>141</v>
      </c>
      <c r="AA86" s="90">
        <f t="shared" si="111"/>
        <v>44560</v>
      </c>
      <c r="AB86" s="2"/>
      <c r="AC86" s="128"/>
      <c r="AD86" s="135"/>
      <c r="AE86" s="130"/>
      <c r="AF86" s="131"/>
      <c r="AG86" s="136"/>
      <c r="AH86" s="136"/>
      <c r="AI86" s="133"/>
      <c r="AJ86" s="130"/>
      <c r="AK86" s="128"/>
      <c r="AL86" s="135"/>
      <c r="AM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22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4"/>
      <c r="CR86" s="1"/>
      <c r="CS86" s="1"/>
      <c r="CT86" s="1"/>
      <c r="CU86" s="1"/>
      <c r="CV86" s="1"/>
      <c r="CW86" s="1"/>
      <c r="CX86" s="1"/>
      <c r="CY86" s="1"/>
      <c r="CZ86" s="1"/>
      <c r="DA86" s="2"/>
      <c r="DB86" s="15"/>
      <c r="DC86" s="15"/>
      <c r="DD86" s="24"/>
      <c r="DE86" s="15"/>
      <c r="DF86" s="16"/>
      <c r="DG86" s="15"/>
    </row>
    <row r="87" spans="1:111" x14ac:dyDescent="0.2">
      <c r="A87" s="86">
        <f t="shared" si="104"/>
        <v>44436</v>
      </c>
      <c r="B87" s="87">
        <f t="shared" si="94"/>
        <v>1036.2549718299999</v>
      </c>
      <c r="C87" s="87">
        <f t="shared" si="105"/>
        <v>1000</v>
      </c>
      <c r="D87" s="88">
        <f t="shared" si="106"/>
        <v>5825.37</v>
      </c>
      <c r="E87" s="89">
        <f>IF(K87=1,VLOOKUP(A87,[1]Plan1!$BO$80:$BQ$314,3),E86)</f>
        <v>5876.05</v>
      </c>
      <c r="F87" s="98">
        <f t="shared" si="107"/>
        <v>44425</v>
      </c>
      <c r="G87" s="91">
        <f t="shared" si="95"/>
        <v>8.699876574363552E-3</v>
      </c>
      <c r="H87" s="90">
        <f t="shared" si="108"/>
        <v>44454</v>
      </c>
      <c r="I87" s="90">
        <f t="shared" si="96"/>
        <v>44454</v>
      </c>
      <c r="J87" s="92">
        <f t="shared" si="109"/>
        <v>21</v>
      </c>
      <c r="K87" s="92">
        <f t="shared" si="78"/>
        <v>10</v>
      </c>
      <c r="L87" s="87">
        <f t="shared" si="97"/>
        <v>1.0041334</v>
      </c>
      <c r="M87" s="93">
        <f t="shared" si="82"/>
        <v>1.00959968</v>
      </c>
      <c r="N87" s="93">
        <f t="shared" si="42"/>
        <v>1.0122246391679999</v>
      </c>
      <c r="O87" s="87">
        <f t="shared" si="79"/>
        <v>1.0164085599999999</v>
      </c>
      <c r="P87" s="87">
        <f t="shared" si="98"/>
        <v>1016.40856</v>
      </c>
      <c r="Q87" s="94">
        <f t="shared" si="80"/>
        <v>0</v>
      </c>
      <c r="R87" s="95">
        <f t="shared" si="99"/>
        <v>0</v>
      </c>
      <c r="S87" s="87">
        <f t="shared" si="100"/>
        <v>0</v>
      </c>
      <c r="T87" s="95">
        <f t="shared" si="110"/>
        <v>0.12</v>
      </c>
      <c r="U87" s="94">
        <f t="shared" si="81"/>
        <v>43</v>
      </c>
      <c r="V87" s="94">
        <v>252</v>
      </c>
      <c r="W87" s="93">
        <f t="shared" si="101"/>
        <v>1.0195260180000001</v>
      </c>
      <c r="X87" s="87">
        <f t="shared" si="102"/>
        <v>19.846411830000001</v>
      </c>
      <c r="Y87" s="87">
        <f t="shared" si="103"/>
        <v>0</v>
      </c>
      <c r="Z87" s="96" t="s">
        <v>141</v>
      </c>
      <c r="AA87" s="90">
        <f t="shared" si="111"/>
        <v>44560</v>
      </c>
      <c r="AB87" s="2"/>
      <c r="AC87" s="128"/>
      <c r="AD87" s="135"/>
      <c r="AE87" s="130"/>
      <c r="AF87" s="131"/>
      <c r="AG87" s="136"/>
      <c r="AH87" s="136"/>
      <c r="AI87" s="133"/>
      <c r="AJ87" s="130"/>
      <c r="AK87" s="128"/>
      <c r="AL87" s="135"/>
      <c r="AM87" s="1"/>
      <c r="AN87" s="16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22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4"/>
      <c r="CR87" s="1"/>
      <c r="CS87" s="1"/>
      <c r="CT87" s="1"/>
      <c r="CU87" s="1"/>
      <c r="CV87" s="1"/>
      <c r="CW87" s="1"/>
      <c r="CX87" s="1"/>
      <c r="CY87" s="1"/>
      <c r="CZ87" s="1"/>
      <c r="DA87" s="2"/>
      <c r="DB87" s="15"/>
      <c r="DC87" s="15"/>
      <c r="DD87" s="24"/>
      <c r="DE87" s="15"/>
      <c r="DF87" s="16"/>
      <c r="DG87" s="15"/>
    </row>
    <row r="88" spans="1:111" x14ac:dyDescent="0.2">
      <c r="A88" s="86">
        <f t="shared" si="104"/>
        <v>44437</v>
      </c>
      <c r="B88" s="87">
        <f t="shared" si="94"/>
        <v>1036.2549718299999</v>
      </c>
      <c r="C88" s="87">
        <f t="shared" si="105"/>
        <v>1000</v>
      </c>
      <c r="D88" s="88">
        <f t="shared" si="106"/>
        <v>5825.37</v>
      </c>
      <c r="E88" s="89">
        <f>IF(K88=1,VLOOKUP(A88,[1]Plan1!$BO$80:$BQ$314,3),E87)</f>
        <v>5876.05</v>
      </c>
      <c r="F88" s="98">
        <f t="shared" si="107"/>
        <v>44425</v>
      </c>
      <c r="G88" s="91">
        <f t="shared" si="95"/>
        <v>8.699876574363552E-3</v>
      </c>
      <c r="H88" s="90">
        <f t="shared" si="108"/>
        <v>44454</v>
      </c>
      <c r="I88" s="90">
        <f t="shared" si="96"/>
        <v>44454</v>
      </c>
      <c r="J88" s="92">
        <f t="shared" si="109"/>
        <v>21</v>
      </c>
      <c r="K88" s="92">
        <f t="shared" si="78"/>
        <v>10</v>
      </c>
      <c r="L88" s="87">
        <f t="shared" si="97"/>
        <v>1.0041334</v>
      </c>
      <c r="M88" s="93">
        <f t="shared" si="82"/>
        <v>1.00959968</v>
      </c>
      <c r="N88" s="93">
        <f t="shared" si="42"/>
        <v>1.0122246391679999</v>
      </c>
      <c r="O88" s="87">
        <f t="shared" si="79"/>
        <v>1.0164085599999999</v>
      </c>
      <c r="P88" s="87">
        <f t="shared" si="98"/>
        <v>1016.40856</v>
      </c>
      <c r="Q88" s="94">
        <f t="shared" si="80"/>
        <v>0</v>
      </c>
      <c r="R88" s="95">
        <f t="shared" si="99"/>
        <v>0</v>
      </c>
      <c r="S88" s="87">
        <f t="shared" si="100"/>
        <v>0</v>
      </c>
      <c r="T88" s="95">
        <f t="shared" si="110"/>
        <v>0.12</v>
      </c>
      <c r="U88" s="94">
        <f t="shared" si="81"/>
        <v>43</v>
      </c>
      <c r="V88" s="94">
        <v>252</v>
      </c>
      <c r="W88" s="93">
        <f t="shared" si="101"/>
        <v>1.0195260180000001</v>
      </c>
      <c r="X88" s="87">
        <f t="shared" si="102"/>
        <v>19.846411830000001</v>
      </c>
      <c r="Y88" s="87">
        <f t="shared" si="103"/>
        <v>0</v>
      </c>
      <c r="Z88" s="96" t="s">
        <v>141</v>
      </c>
      <c r="AA88" s="90">
        <f t="shared" si="111"/>
        <v>44560</v>
      </c>
      <c r="AB88" s="2"/>
      <c r="AC88" s="128"/>
      <c r="AD88" s="135"/>
      <c r="AE88" s="130"/>
      <c r="AF88" s="131"/>
      <c r="AG88" s="136"/>
      <c r="AH88" s="136"/>
      <c r="AI88" s="133"/>
      <c r="AJ88" s="130"/>
      <c r="AK88" s="128"/>
      <c r="AL88" s="135"/>
      <c r="AM88" s="1"/>
      <c r="AN88" s="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22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4"/>
      <c r="CR88" s="1"/>
      <c r="CS88" s="1"/>
      <c r="CT88" s="1"/>
      <c r="CU88" s="1"/>
      <c r="CV88" s="1"/>
      <c r="CW88" s="1"/>
      <c r="CX88" s="1"/>
      <c r="CY88" s="1"/>
      <c r="CZ88" s="1"/>
      <c r="DA88" s="2"/>
      <c r="DB88" s="15"/>
      <c r="DC88" s="15"/>
      <c r="DD88" s="24"/>
      <c r="DE88" s="15"/>
      <c r="DF88" s="16"/>
      <c r="DG88" s="15"/>
    </row>
    <row r="89" spans="1:111" x14ac:dyDescent="0.2">
      <c r="A89" s="86">
        <f t="shared" si="104"/>
        <v>44438</v>
      </c>
      <c r="B89" s="87">
        <f t="shared" si="94"/>
        <v>1036.2549718299999</v>
      </c>
      <c r="C89" s="87">
        <f t="shared" si="105"/>
        <v>1000</v>
      </c>
      <c r="D89" s="88">
        <f t="shared" si="106"/>
        <v>5825.37</v>
      </c>
      <c r="E89" s="89">
        <f>IF(K89=1,VLOOKUP(A89,[1]Plan1!$BO$80:$BQ$314,3),E88)</f>
        <v>5876.05</v>
      </c>
      <c r="F89" s="98">
        <f t="shared" si="107"/>
        <v>44425</v>
      </c>
      <c r="G89" s="91">
        <f t="shared" si="95"/>
        <v>8.699876574363552E-3</v>
      </c>
      <c r="H89" s="90">
        <f t="shared" si="108"/>
        <v>44454</v>
      </c>
      <c r="I89" s="90">
        <f t="shared" si="96"/>
        <v>44454</v>
      </c>
      <c r="J89" s="92">
        <f t="shared" si="109"/>
        <v>21</v>
      </c>
      <c r="K89" s="92">
        <f t="shared" si="78"/>
        <v>10</v>
      </c>
      <c r="L89" s="87">
        <f t="shared" si="97"/>
        <v>1.0041334</v>
      </c>
      <c r="M89" s="93">
        <f t="shared" si="82"/>
        <v>1.00959968</v>
      </c>
      <c r="N89" s="93">
        <f t="shared" si="42"/>
        <v>1.0122246391679999</v>
      </c>
      <c r="O89" s="87">
        <f t="shared" si="79"/>
        <v>1.0164085599999999</v>
      </c>
      <c r="P89" s="87">
        <f t="shared" si="98"/>
        <v>1016.40856</v>
      </c>
      <c r="Q89" s="94">
        <f t="shared" si="80"/>
        <v>0</v>
      </c>
      <c r="R89" s="95">
        <f t="shared" si="99"/>
        <v>0</v>
      </c>
      <c r="S89" s="87">
        <f t="shared" si="100"/>
        <v>0</v>
      </c>
      <c r="T89" s="95">
        <f t="shared" si="110"/>
        <v>0.12</v>
      </c>
      <c r="U89" s="94">
        <f t="shared" si="81"/>
        <v>43</v>
      </c>
      <c r="V89" s="94">
        <v>252</v>
      </c>
      <c r="W89" s="93">
        <f t="shared" si="101"/>
        <v>1.0195260180000001</v>
      </c>
      <c r="X89" s="87">
        <f t="shared" si="102"/>
        <v>19.846411830000001</v>
      </c>
      <c r="Y89" s="87">
        <f t="shared" si="103"/>
        <v>0</v>
      </c>
      <c r="Z89" s="96" t="s">
        <v>141</v>
      </c>
      <c r="AA89" s="90">
        <f t="shared" si="111"/>
        <v>44560</v>
      </c>
      <c r="AB89" s="2"/>
      <c r="AC89" s="128"/>
      <c r="AD89" s="135"/>
      <c r="AE89" s="130"/>
      <c r="AF89" s="131"/>
      <c r="AG89" s="136"/>
      <c r="AH89" s="136"/>
      <c r="AI89" s="133"/>
      <c r="AJ89" s="130"/>
      <c r="AK89" s="128"/>
      <c r="AL89" s="135"/>
      <c r="AM89" s="1"/>
      <c r="AN89" s="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22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4"/>
      <c r="CR89" s="1"/>
      <c r="CS89" s="1"/>
      <c r="CT89" s="1"/>
      <c r="CU89" s="1"/>
      <c r="CV89" s="1"/>
      <c r="CW89" s="1"/>
      <c r="CX89" s="1"/>
      <c r="CY89" s="1"/>
      <c r="CZ89" s="1"/>
      <c r="DA89" s="2"/>
      <c r="DB89" s="15"/>
      <c r="DC89" s="15"/>
      <c r="DD89" s="24"/>
      <c r="DE89" s="15"/>
      <c r="DF89" s="16"/>
      <c r="DG89" s="15"/>
    </row>
    <row r="90" spans="1:111" x14ac:dyDescent="0.2">
      <c r="A90" s="86">
        <f t="shared" si="104"/>
        <v>44439</v>
      </c>
      <c r="B90" s="87">
        <f t="shared" si="94"/>
        <v>1037.1488181699999</v>
      </c>
      <c r="C90" s="87">
        <f t="shared" si="105"/>
        <v>1000</v>
      </c>
      <c r="D90" s="88">
        <f t="shared" si="106"/>
        <v>5825.37</v>
      </c>
      <c r="E90" s="89">
        <f>IF(K90=1,VLOOKUP(A90,[1]Plan1!$BO$80:$BQ$314,3),E89)</f>
        <v>5876.05</v>
      </c>
      <c r="F90" s="98">
        <f t="shared" si="107"/>
        <v>44425</v>
      </c>
      <c r="G90" s="91">
        <f t="shared" si="95"/>
        <v>8.699876574363552E-3</v>
      </c>
      <c r="H90" s="90">
        <f t="shared" si="108"/>
        <v>44454</v>
      </c>
      <c r="I90" s="90">
        <f t="shared" si="96"/>
        <v>44454</v>
      </c>
      <c r="J90" s="92">
        <f t="shared" si="109"/>
        <v>21</v>
      </c>
      <c r="K90" s="92">
        <f t="shared" si="78"/>
        <v>11</v>
      </c>
      <c r="L90" s="87">
        <f t="shared" si="97"/>
        <v>1.00454767</v>
      </c>
      <c r="M90" s="93">
        <f t="shared" si="82"/>
        <v>1.00959968</v>
      </c>
      <c r="N90" s="93">
        <f t="shared" si="42"/>
        <v>1.0122246391679999</v>
      </c>
      <c r="O90" s="87">
        <f t="shared" si="79"/>
        <v>1.0168279</v>
      </c>
      <c r="P90" s="87">
        <f t="shared" si="98"/>
        <v>1016.8279</v>
      </c>
      <c r="Q90" s="94">
        <f t="shared" si="80"/>
        <v>0</v>
      </c>
      <c r="R90" s="95">
        <f t="shared" si="99"/>
        <v>0</v>
      </c>
      <c r="S90" s="87">
        <f t="shared" si="100"/>
        <v>0</v>
      </c>
      <c r="T90" s="95">
        <f t="shared" si="110"/>
        <v>0.12</v>
      </c>
      <c r="U90" s="94">
        <f t="shared" si="81"/>
        <v>44</v>
      </c>
      <c r="V90" s="94">
        <v>252</v>
      </c>
      <c r="W90" s="93">
        <f t="shared" si="101"/>
        <v>1.0199846189999999</v>
      </c>
      <c r="X90" s="87">
        <f t="shared" si="102"/>
        <v>20.320918169999999</v>
      </c>
      <c r="Y90" s="87">
        <f t="shared" si="103"/>
        <v>0</v>
      </c>
      <c r="Z90" s="96" t="s">
        <v>141</v>
      </c>
      <c r="AA90" s="90">
        <f t="shared" si="111"/>
        <v>44560</v>
      </c>
      <c r="AB90" s="2"/>
      <c r="AC90" s="128"/>
      <c r="AD90" s="135"/>
      <c r="AE90" s="130"/>
      <c r="AF90" s="131"/>
      <c r="AG90" s="136"/>
      <c r="AH90" s="136"/>
      <c r="AI90" s="133"/>
      <c r="AJ90" s="130"/>
      <c r="AK90" s="128"/>
      <c r="AL90" s="135"/>
      <c r="AM90" s="1"/>
      <c r="AN90" s="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22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4"/>
      <c r="CR90" s="1"/>
      <c r="CS90" s="1"/>
      <c r="CT90" s="1"/>
      <c r="CU90" s="1"/>
      <c r="CV90" s="1"/>
      <c r="CW90" s="1"/>
      <c r="CX90" s="1"/>
      <c r="CY90" s="1"/>
      <c r="CZ90" s="1"/>
      <c r="DA90" s="2"/>
      <c r="DB90" s="15"/>
      <c r="DC90" s="15"/>
      <c r="DD90" s="24"/>
      <c r="DE90" s="15"/>
      <c r="DF90" s="16"/>
      <c r="DG90" s="15"/>
    </row>
    <row r="91" spans="1:111" x14ac:dyDescent="0.2">
      <c r="A91" s="86">
        <f t="shared" si="104"/>
        <v>44440</v>
      </c>
      <c r="B91" s="87">
        <f t="shared" si="94"/>
        <v>1038.0434331599999</v>
      </c>
      <c r="C91" s="87">
        <f t="shared" si="105"/>
        <v>1000</v>
      </c>
      <c r="D91" s="88">
        <f t="shared" si="106"/>
        <v>5825.37</v>
      </c>
      <c r="E91" s="89">
        <f>IF(K91=1,VLOOKUP(A91,[1]Plan1!$BO$80:$BQ$314,3),E90)</f>
        <v>5876.05</v>
      </c>
      <c r="F91" s="98">
        <f t="shared" si="107"/>
        <v>44425</v>
      </c>
      <c r="G91" s="91">
        <f t="shared" si="95"/>
        <v>8.699876574363552E-3</v>
      </c>
      <c r="H91" s="90">
        <f t="shared" si="108"/>
        <v>44454</v>
      </c>
      <c r="I91" s="90">
        <f t="shared" si="96"/>
        <v>44454</v>
      </c>
      <c r="J91" s="92">
        <f t="shared" si="109"/>
        <v>21</v>
      </c>
      <c r="K91" s="92">
        <f t="shared" si="78"/>
        <v>12</v>
      </c>
      <c r="L91" s="87">
        <f t="shared" si="97"/>
        <v>1.0049621200000001</v>
      </c>
      <c r="M91" s="93">
        <f t="shared" si="82"/>
        <v>1.00959968</v>
      </c>
      <c r="N91" s="93">
        <f t="shared" si="42"/>
        <v>1.0122246391679999</v>
      </c>
      <c r="O91" s="87">
        <f t="shared" si="79"/>
        <v>1.01724741</v>
      </c>
      <c r="P91" s="87">
        <f t="shared" si="98"/>
        <v>1017.2474099999999</v>
      </c>
      <c r="Q91" s="94">
        <f t="shared" si="80"/>
        <v>0</v>
      </c>
      <c r="R91" s="95">
        <f t="shared" si="99"/>
        <v>0</v>
      </c>
      <c r="S91" s="87">
        <f t="shared" si="100"/>
        <v>0</v>
      </c>
      <c r="T91" s="95">
        <f t="shared" si="110"/>
        <v>0.12</v>
      </c>
      <c r="U91" s="94">
        <f t="shared" si="81"/>
        <v>45</v>
      </c>
      <c r="V91" s="94">
        <v>252</v>
      </c>
      <c r="W91" s="93">
        <f t="shared" si="101"/>
        <v>1.020443427</v>
      </c>
      <c r="X91" s="87">
        <f t="shared" si="102"/>
        <v>20.796023160000001</v>
      </c>
      <c r="Y91" s="87">
        <f t="shared" si="103"/>
        <v>0</v>
      </c>
      <c r="Z91" s="96" t="s">
        <v>141</v>
      </c>
      <c r="AA91" s="90">
        <f t="shared" si="111"/>
        <v>44560</v>
      </c>
      <c r="AB91" s="2"/>
      <c r="AC91" s="128"/>
      <c r="AD91" s="135"/>
      <c r="AE91" s="130"/>
      <c r="AF91" s="131"/>
      <c r="AG91" s="136"/>
      <c r="AH91" s="136"/>
      <c r="AI91" s="133"/>
      <c r="AJ91" s="130"/>
      <c r="AK91" s="128"/>
      <c r="AL91" s="135"/>
      <c r="AM91" s="1"/>
      <c r="AN91" s="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22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4"/>
      <c r="CR91" s="1"/>
      <c r="CS91" s="1"/>
      <c r="CT91" s="1"/>
      <c r="CU91" s="1"/>
      <c r="CV91" s="1"/>
      <c r="CW91" s="1"/>
      <c r="CX91" s="1"/>
      <c r="CY91" s="1"/>
      <c r="CZ91" s="1"/>
      <c r="DA91" s="2"/>
      <c r="DB91" s="15"/>
      <c r="DC91" s="15"/>
      <c r="DD91" s="24"/>
      <c r="DE91" s="15"/>
      <c r="DF91" s="16"/>
      <c r="DG91" s="15"/>
    </row>
    <row r="92" spans="1:111" x14ac:dyDescent="0.2">
      <c r="A92" s="86">
        <f t="shared" si="104"/>
        <v>44441</v>
      </c>
      <c r="B92" s="87">
        <f t="shared" si="94"/>
        <v>1038.9388265099999</v>
      </c>
      <c r="C92" s="87">
        <f t="shared" si="105"/>
        <v>1000</v>
      </c>
      <c r="D92" s="88">
        <f t="shared" si="106"/>
        <v>5825.37</v>
      </c>
      <c r="E92" s="89">
        <f>IF(K92=1,VLOOKUP(A92,[1]Plan1!$BO$80:$BQ$314,3),E91)</f>
        <v>5876.05</v>
      </c>
      <c r="F92" s="98">
        <f t="shared" si="107"/>
        <v>44425</v>
      </c>
      <c r="G92" s="91">
        <f t="shared" si="95"/>
        <v>8.699876574363552E-3</v>
      </c>
      <c r="H92" s="90">
        <f t="shared" si="108"/>
        <v>44454</v>
      </c>
      <c r="I92" s="90">
        <f t="shared" si="96"/>
        <v>44454</v>
      </c>
      <c r="J92" s="92">
        <f t="shared" si="109"/>
        <v>21</v>
      </c>
      <c r="K92" s="92">
        <f t="shared" si="78"/>
        <v>13</v>
      </c>
      <c r="L92" s="87">
        <f t="shared" si="97"/>
        <v>1.00537674</v>
      </c>
      <c r="M92" s="93">
        <f t="shared" si="82"/>
        <v>1.00959968</v>
      </c>
      <c r="N92" s="93">
        <f t="shared" si="42"/>
        <v>1.0122246391679999</v>
      </c>
      <c r="O92" s="87">
        <f t="shared" si="79"/>
        <v>1.0176670999999999</v>
      </c>
      <c r="P92" s="87">
        <f t="shared" si="98"/>
        <v>1017.6671</v>
      </c>
      <c r="Q92" s="94">
        <f t="shared" si="80"/>
        <v>0</v>
      </c>
      <c r="R92" s="95">
        <f t="shared" si="99"/>
        <v>0</v>
      </c>
      <c r="S92" s="87">
        <f t="shared" si="100"/>
        <v>0</v>
      </c>
      <c r="T92" s="95">
        <f t="shared" si="110"/>
        <v>0.12</v>
      </c>
      <c r="U92" s="94">
        <f t="shared" si="81"/>
        <v>46</v>
      </c>
      <c r="V92" s="94">
        <v>252</v>
      </c>
      <c r="W92" s="93">
        <f t="shared" si="101"/>
        <v>1.020902441</v>
      </c>
      <c r="X92" s="87">
        <f t="shared" si="102"/>
        <v>21.271726510000001</v>
      </c>
      <c r="Y92" s="87">
        <f t="shared" si="103"/>
        <v>0</v>
      </c>
      <c r="Z92" s="96" t="s">
        <v>141</v>
      </c>
      <c r="AA92" s="90">
        <f t="shared" si="111"/>
        <v>44560</v>
      </c>
      <c r="AB92" s="2"/>
      <c r="AC92" s="128"/>
      <c r="AD92" s="135"/>
      <c r="AE92" s="130"/>
      <c r="AF92" s="131"/>
      <c r="AG92" s="136"/>
      <c r="AH92" s="136"/>
      <c r="AI92" s="133"/>
      <c r="AJ92" s="130"/>
      <c r="AK92" s="128"/>
      <c r="AL92" s="135"/>
      <c r="AM92" s="1"/>
      <c r="AN92" s="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22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4"/>
      <c r="CR92" s="1"/>
      <c r="CS92" s="1"/>
      <c r="CT92" s="1"/>
      <c r="CU92" s="1"/>
      <c r="CV92" s="1"/>
      <c r="CW92" s="1"/>
      <c r="CX92" s="1"/>
      <c r="CY92" s="1"/>
      <c r="CZ92" s="1"/>
      <c r="DA92" s="2"/>
      <c r="DB92" s="15"/>
      <c r="DC92" s="15"/>
      <c r="DD92" s="24"/>
      <c r="DE92" s="15"/>
      <c r="DF92" s="16"/>
      <c r="DG92" s="28"/>
    </row>
    <row r="93" spans="1:111" x14ac:dyDescent="0.2">
      <c r="A93" s="86">
        <f t="shared" si="104"/>
        <v>44442</v>
      </c>
      <c r="B93" s="87">
        <f t="shared" si="94"/>
        <v>1039.8349987199999</v>
      </c>
      <c r="C93" s="87">
        <f t="shared" si="105"/>
        <v>1000</v>
      </c>
      <c r="D93" s="88">
        <f t="shared" si="106"/>
        <v>5825.37</v>
      </c>
      <c r="E93" s="89">
        <f>IF(K93=1,VLOOKUP(A93,[1]Plan1!$BO$80:$BQ$314,3),E92)</f>
        <v>5876.05</v>
      </c>
      <c r="F93" s="98">
        <f t="shared" si="107"/>
        <v>44425</v>
      </c>
      <c r="G93" s="91">
        <f t="shared" si="95"/>
        <v>8.699876574363552E-3</v>
      </c>
      <c r="H93" s="90">
        <f t="shared" si="108"/>
        <v>44454</v>
      </c>
      <c r="I93" s="90">
        <f t="shared" si="96"/>
        <v>44454</v>
      </c>
      <c r="J93" s="92">
        <f t="shared" si="109"/>
        <v>21</v>
      </c>
      <c r="K93" s="92">
        <f t="shared" si="78"/>
        <v>14</v>
      </c>
      <c r="L93" s="87">
        <f t="shared" si="97"/>
        <v>1.0057915399999999</v>
      </c>
      <c r="M93" s="93">
        <f t="shared" si="82"/>
        <v>1.00959968</v>
      </c>
      <c r="N93" s="93">
        <f t="shared" si="42"/>
        <v>1.0122246391679999</v>
      </c>
      <c r="O93" s="87">
        <f t="shared" si="79"/>
        <v>1.0180869699999999</v>
      </c>
      <c r="P93" s="87">
        <f t="shared" si="98"/>
        <v>1018.08697</v>
      </c>
      <c r="Q93" s="94">
        <f t="shared" si="80"/>
        <v>0</v>
      </c>
      <c r="R93" s="95">
        <f t="shared" si="99"/>
        <v>0</v>
      </c>
      <c r="S93" s="87">
        <f t="shared" si="100"/>
        <v>0</v>
      </c>
      <c r="T93" s="95">
        <f t="shared" si="110"/>
        <v>0.12</v>
      </c>
      <c r="U93" s="94">
        <f t="shared" si="81"/>
        <v>47</v>
      </c>
      <c r="V93" s="94">
        <v>252</v>
      </c>
      <c r="W93" s="93">
        <f t="shared" si="101"/>
        <v>1.021361661</v>
      </c>
      <c r="X93" s="87">
        <f t="shared" si="102"/>
        <v>21.748028720000001</v>
      </c>
      <c r="Y93" s="87">
        <f t="shared" si="103"/>
        <v>0</v>
      </c>
      <c r="Z93" s="96" t="s">
        <v>141</v>
      </c>
      <c r="AA93" s="90">
        <f t="shared" si="111"/>
        <v>44560</v>
      </c>
      <c r="AB93" s="2"/>
      <c r="AC93" s="128"/>
      <c r="AD93" s="135"/>
      <c r="AE93" s="130"/>
      <c r="AF93" s="131"/>
      <c r="AG93" s="136"/>
      <c r="AH93" s="136"/>
      <c r="AI93" s="133"/>
      <c r="AJ93" s="130"/>
      <c r="AK93" s="128"/>
      <c r="AL93" s="135"/>
      <c r="AM93" s="1"/>
      <c r="AN93" s="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22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4"/>
      <c r="CR93" s="1"/>
      <c r="CS93" s="1"/>
      <c r="CT93" s="1"/>
      <c r="CU93" s="1"/>
      <c r="CV93" s="1"/>
      <c r="CW93" s="1"/>
      <c r="CX93" s="1"/>
      <c r="CY93" s="1"/>
      <c r="CZ93" s="1"/>
      <c r="DA93" s="2"/>
      <c r="DB93" s="15"/>
      <c r="DC93" s="15"/>
      <c r="DD93" s="24"/>
      <c r="DE93" s="15"/>
      <c r="DF93" s="16"/>
      <c r="DG93" s="15"/>
    </row>
    <row r="94" spans="1:111" x14ac:dyDescent="0.2">
      <c r="A94" s="86">
        <f t="shared" si="104"/>
        <v>44443</v>
      </c>
      <c r="B94" s="87">
        <f t="shared" si="94"/>
        <v>1040.73194109</v>
      </c>
      <c r="C94" s="87">
        <f t="shared" si="105"/>
        <v>1000</v>
      </c>
      <c r="D94" s="88">
        <f t="shared" si="106"/>
        <v>5825.37</v>
      </c>
      <c r="E94" s="89">
        <f>IF(K94=1,VLOOKUP(A94,[1]Plan1!$BO$80:$BQ$314,3),E93)</f>
        <v>5876.05</v>
      </c>
      <c r="F94" s="98">
        <f t="shared" si="107"/>
        <v>44425</v>
      </c>
      <c r="G94" s="91">
        <f t="shared" si="95"/>
        <v>8.699876574363552E-3</v>
      </c>
      <c r="H94" s="90">
        <f t="shared" si="108"/>
        <v>44454</v>
      </c>
      <c r="I94" s="90">
        <f t="shared" si="96"/>
        <v>44454</v>
      </c>
      <c r="J94" s="92">
        <f t="shared" si="109"/>
        <v>21</v>
      </c>
      <c r="K94" s="92">
        <f t="shared" si="78"/>
        <v>15</v>
      </c>
      <c r="L94" s="87">
        <f t="shared" si="97"/>
        <v>1.0062065</v>
      </c>
      <c r="M94" s="93">
        <f t="shared" si="82"/>
        <v>1.00959968</v>
      </c>
      <c r="N94" s="93">
        <f t="shared" si="42"/>
        <v>1.0122246391679999</v>
      </c>
      <c r="O94" s="87">
        <f t="shared" si="79"/>
        <v>1.01850701</v>
      </c>
      <c r="P94" s="87">
        <f t="shared" si="98"/>
        <v>1018.50701</v>
      </c>
      <c r="Q94" s="94">
        <f t="shared" si="80"/>
        <v>0</v>
      </c>
      <c r="R94" s="95">
        <f t="shared" si="99"/>
        <v>0</v>
      </c>
      <c r="S94" s="87">
        <f t="shared" si="100"/>
        <v>0</v>
      </c>
      <c r="T94" s="95">
        <f t="shared" si="110"/>
        <v>0.12</v>
      </c>
      <c r="U94" s="94">
        <f t="shared" si="81"/>
        <v>48</v>
      </c>
      <c r="V94" s="94">
        <v>252</v>
      </c>
      <c r="W94" s="93">
        <f t="shared" si="101"/>
        <v>1.021821088</v>
      </c>
      <c r="X94" s="87">
        <f t="shared" si="102"/>
        <v>22.224931089999998</v>
      </c>
      <c r="Y94" s="87">
        <f t="shared" si="103"/>
        <v>0</v>
      </c>
      <c r="Z94" s="96" t="s">
        <v>141</v>
      </c>
      <c r="AA94" s="90">
        <f t="shared" si="111"/>
        <v>44560</v>
      </c>
      <c r="AB94" s="2"/>
      <c r="AC94" s="128"/>
      <c r="AD94" s="135"/>
      <c r="AE94" s="130"/>
      <c r="AF94" s="131"/>
      <c r="AG94" s="136"/>
      <c r="AH94" s="136"/>
      <c r="AI94" s="133"/>
      <c r="AJ94" s="130"/>
      <c r="AK94" s="128"/>
      <c r="AL94" s="135"/>
      <c r="AM94" s="1"/>
      <c r="AN94" s="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22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4"/>
      <c r="CR94" s="1"/>
      <c r="CS94" s="1"/>
      <c r="CT94" s="1"/>
      <c r="CU94" s="1"/>
      <c r="CV94" s="1"/>
      <c r="CW94" s="1"/>
      <c r="CX94" s="1"/>
      <c r="CY94" s="1"/>
      <c r="CZ94" s="1"/>
      <c r="DA94" s="2"/>
      <c r="DB94" s="15"/>
      <c r="DC94" s="15"/>
      <c r="DD94" s="24"/>
      <c r="DE94" s="15"/>
      <c r="DF94" s="16"/>
      <c r="DG94" s="15"/>
    </row>
    <row r="95" spans="1:111" x14ac:dyDescent="0.2">
      <c r="A95" s="86">
        <f t="shared" si="104"/>
        <v>44444</v>
      </c>
      <c r="B95" s="87">
        <f t="shared" si="94"/>
        <v>1040.73194109</v>
      </c>
      <c r="C95" s="87">
        <f t="shared" si="105"/>
        <v>1000</v>
      </c>
      <c r="D95" s="88">
        <f t="shared" si="106"/>
        <v>5825.37</v>
      </c>
      <c r="E95" s="89">
        <f>IF(K95=1,VLOOKUP(A95,[1]Plan1!$BO$80:$BQ$314,3),E94)</f>
        <v>5876.05</v>
      </c>
      <c r="F95" s="98">
        <f t="shared" si="107"/>
        <v>44425</v>
      </c>
      <c r="G95" s="91">
        <f t="shared" si="95"/>
        <v>8.699876574363552E-3</v>
      </c>
      <c r="H95" s="90">
        <f t="shared" si="108"/>
        <v>44454</v>
      </c>
      <c r="I95" s="90">
        <f t="shared" si="96"/>
        <v>44454</v>
      </c>
      <c r="J95" s="92">
        <f t="shared" si="109"/>
        <v>21</v>
      </c>
      <c r="K95" s="92">
        <f t="shared" si="78"/>
        <v>15</v>
      </c>
      <c r="L95" s="87">
        <f t="shared" si="97"/>
        <v>1.0062065</v>
      </c>
      <c r="M95" s="93">
        <f t="shared" si="82"/>
        <v>1.00959968</v>
      </c>
      <c r="N95" s="93">
        <f t="shared" si="42"/>
        <v>1.0122246391679999</v>
      </c>
      <c r="O95" s="87">
        <f t="shared" si="79"/>
        <v>1.01850701</v>
      </c>
      <c r="P95" s="87">
        <f t="shared" si="98"/>
        <v>1018.50701</v>
      </c>
      <c r="Q95" s="94">
        <f t="shared" si="80"/>
        <v>0</v>
      </c>
      <c r="R95" s="95">
        <f t="shared" si="99"/>
        <v>0</v>
      </c>
      <c r="S95" s="87">
        <f t="shared" si="100"/>
        <v>0</v>
      </c>
      <c r="T95" s="95">
        <f t="shared" si="110"/>
        <v>0.12</v>
      </c>
      <c r="U95" s="94">
        <f t="shared" si="81"/>
        <v>48</v>
      </c>
      <c r="V95" s="94">
        <v>252</v>
      </c>
      <c r="W95" s="93">
        <f t="shared" si="101"/>
        <v>1.021821088</v>
      </c>
      <c r="X95" s="87">
        <f t="shared" si="102"/>
        <v>22.224931089999998</v>
      </c>
      <c r="Y95" s="87">
        <f t="shared" si="103"/>
        <v>0</v>
      </c>
      <c r="Z95" s="96" t="s">
        <v>141</v>
      </c>
      <c r="AA95" s="90">
        <f t="shared" si="111"/>
        <v>44560</v>
      </c>
      <c r="AB95" s="2"/>
      <c r="AC95" s="128"/>
      <c r="AD95" s="135"/>
      <c r="AE95" s="130"/>
      <c r="AF95" s="131"/>
      <c r="AG95" s="136"/>
      <c r="AH95" s="136"/>
      <c r="AI95" s="133"/>
      <c r="AJ95" s="130"/>
      <c r="AK95" s="128"/>
      <c r="AL95" s="135"/>
      <c r="AM95" s="1"/>
      <c r="AN95" s="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22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4"/>
      <c r="CR95" s="1"/>
      <c r="CS95" s="1"/>
      <c r="CT95" s="1"/>
      <c r="CU95" s="1"/>
      <c r="CV95" s="1"/>
      <c r="CW95" s="1"/>
      <c r="CX95" s="1"/>
      <c r="CY95" s="1"/>
      <c r="CZ95" s="1"/>
      <c r="DA95" s="2"/>
      <c r="DB95" s="15"/>
      <c r="DC95" s="15"/>
      <c r="DD95" s="24"/>
      <c r="DE95" s="15"/>
      <c r="DF95" s="16"/>
      <c r="DG95" s="15"/>
    </row>
    <row r="96" spans="1:111" x14ac:dyDescent="0.2">
      <c r="A96" s="86">
        <f t="shared" si="104"/>
        <v>44445</v>
      </c>
      <c r="B96" s="87">
        <f t="shared" si="94"/>
        <v>1040.73194109</v>
      </c>
      <c r="C96" s="87">
        <f t="shared" si="105"/>
        <v>1000</v>
      </c>
      <c r="D96" s="88">
        <f t="shared" si="106"/>
        <v>5825.37</v>
      </c>
      <c r="E96" s="89">
        <f>IF(K96=1,VLOOKUP(A96,[1]Plan1!$BO$80:$BQ$314,3),E95)</f>
        <v>5876.05</v>
      </c>
      <c r="F96" s="98">
        <f t="shared" si="107"/>
        <v>44425</v>
      </c>
      <c r="G96" s="91">
        <f t="shared" si="95"/>
        <v>8.699876574363552E-3</v>
      </c>
      <c r="H96" s="90">
        <f t="shared" si="108"/>
        <v>44454</v>
      </c>
      <c r="I96" s="90">
        <f t="shared" si="96"/>
        <v>44454</v>
      </c>
      <c r="J96" s="92">
        <f t="shared" si="109"/>
        <v>21</v>
      </c>
      <c r="K96" s="92">
        <f t="shared" si="78"/>
        <v>15</v>
      </c>
      <c r="L96" s="87">
        <f t="shared" si="97"/>
        <v>1.0062065</v>
      </c>
      <c r="M96" s="93">
        <f t="shared" si="82"/>
        <v>1.00959968</v>
      </c>
      <c r="N96" s="93">
        <f t="shared" si="42"/>
        <v>1.0122246391679999</v>
      </c>
      <c r="O96" s="87">
        <f t="shared" si="79"/>
        <v>1.01850701</v>
      </c>
      <c r="P96" s="87">
        <f t="shared" si="98"/>
        <v>1018.50701</v>
      </c>
      <c r="Q96" s="94">
        <f t="shared" si="80"/>
        <v>0</v>
      </c>
      <c r="R96" s="95">
        <f t="shared" si="99"/>
        <v>0</v>
      </c>
      <c r="S96" s="87">
        <f t="shared" si="100"/>
        <v>0</v>
      </c>
      <c r="T96" s="95">
        <f t="shared" si="110"/>
        <v>0.12</v>
      </c>
      <c r="U96" s="94">
        <f t="shared" si="81"/>
        <v>48</v>
      </c>
      <c r="V96" s="94">
        <v>252</v>
      </c>
      <c r="W96" s="93">
        <f t="shared" si="101"/>
        <v>1.021821088</v>
      </c>
      <c r="X96" s="87">
        <f t="shared" si="102"/>
        <v>22.224931089999998</v>
      </c>
      <c r="Y96" s="87">
        <f t="shared" si="103"/>
        <v>0</v>
      </c>
      <c r="Z96" s="96" t="s">
        <v>141</v>
      </c>
      <c r="AA96" s="90">
        <f t="shared" si="111"/>
        <v>44560</v>
      </c>
      <c r="AB96" s="2"/>
      <c r="AC96" s="128"/>
      <c r="AD96" s="135"/>
      <c r="AE96" s="130"/>
      <c r="AF96" s="131"/>
      <c r="AG96" s="136"/>
      <c r="AH96" s="136"/>
      <c r="AI96" s="133"/>
      <c r="AJ96" s="130"/>
      <c r="AK96" s="128"/>
      <c r="AL96" s="135"/>
      <c r="AM96" s="1"/>
      <c r="AN96" s="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22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4"/>
      <c r="CR96" s="1"/>
      <c r="CS96" s="1"/>
      <c r="CT96" s="1"/>
      <c r="CU96" s="1"/>
      <c r="CV96" s="1"/>
      <c r="CW96" s="1"/>
      <c r="CX96" s="1"/>
      <c r="CY96" s="1"/>
      <c r="CZ96" s="1"/>
      <c r="DA96" s="2"/>
      <c r="DB96" s="15"/>
      <c r="DC96" s="15"/>
      <c r="DD96" s="24"/>
      <c r="DE96" s="15"/>
      <c r="DF96" s="16"/>
      <c r="DG96" s="15"/>
    </row>
    <row r="97" spans="1:111" x14ac:dyDescent="0.2">
      <c r="A97" s="86">
        <f t="shared" si="104"/>
        <v>44446</v>
      </c>
      <c r="B97" s="87">
        <f t="shared" si="94"/>
        <v>1041.6296439</v>
      </c>
      <c r="C97" s="87">
        <f t="shared" si="105"/>
        <v>1000</v>
      </c>
      <c r="D97" s="88">
        <f t="shared" si="106"/>
        <v>5825.37</v>
      </c>
      <c r="E97" s="89">
        <f>IF(K97=1,VLOOKUP(A97,[1]Plan1!$BO$80:$BQ$314,3),E96)</f>
        <v>5876.05</v>
      </c>
      <c r="F97" s="98">
        <f t="shared" si="107"/>
        <v>44425</v>
      </c>
      <c r="G97" s="91">
        <f t="shared" si="95"/>
        <v>8.699876574363552E-3</v>
      </c>
      <c r="H97" s="90">
        <f t="shared" si="108"/>
        <v>44454</v>
      </c>
      <c r="I97" s="90">
        <f t="shared" si="96"/>
        <v>44454</v>
      </c>
      <c r="J97" s="92">
        <f t="shared" si="109"/>
        <v>21</v>
      </c>
      <c r="K97" s="92">
        <f t="shared" si="78"/>
        <v>16</v>
      </c>
      <c r="L97" s="87">
        <f t="shared" si="97"/>
        <v>1.0066216299999999</v>
      </c>
      <c r="M97" s="93">
        <f t="shared" si="82"/>
        <v>1.00959968</v>
      </c>
      <c r="N97" s="93">
        <f t="shared" si="42"/>
        <v>1.0122246391679999</v>
      </c>
      <c r="O97" s="87">
        <f t="shared" si="79"/>
        <v>1.01892721</v>
      </c>
      <c r="P97" s="87">
        <f t="shared" si="98"/>
        <v>1018.9272099999999</v>
      </c>
      <c r="Q97" s="94">
        <f t="shared" si="80"/>
        <v>0</v>
      </c>
      <c r="R97" s="95">
        <f t="shared" si="99"/>
        <v>0</v>
      </c>
      <c r="S97" s="87">
        <f t="shared" si="100"/>
        <v>0</v>
      </c>
      <c r="T97" s="95">
        <f t="shared" si="110"/>
        <v>0.12</v>
      </c>
      <c r="U97" s="94">
        <f t="shared" si="81"/>
        <v>49</v>
      </c>
      <c r="V97" s="94">
        <v>252</v>
      </c>
      <c r="W97" s="93">
        <f t="shared" si="101"/>
        <v>1.0222807220000001</v>
      </c>
      <c r="X97" s="87">
        <f t="shared" si="102"/>
        <v>22.702433899999999</v>
      </c>
      <c r="Y97" s="87">
        <f t="shared" si="103"/>
        <v>0</v>
      </c>
      <c r="Z97" s="96" t="s">
        <v>141</v>
      </c>
      <c r="AA97" s="90">
        <f t="shared" si="111"/>
        <v>44560</v>
      </c>
      <c r="AB97" s="2"/>
      <c r="AC97" s="128"/>
      <c r="AD97" s="135"/>
      <c r="AE97" s="130"/>
      <c r="AF97" s="131"/>
      <c r="AG97" s="136"/>
      <c r="AH97" s="136"/>
      <c r="AI97" s="133"/>
      <c r="AJ97" s="130"/>
      <c r="AK97" s="128"/>
      <c r="AL97" s="135"/>
      <c r="AM97" s="1"/>
      <c r="AN97" s="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22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4"/>
      <c r="CR97" s="1"/>
      <c r="CS97" s="1"/>
      <c r="CT97" s="1"/>
      <c r="CU97" s="1"/>
      <c r="CV97" s="1"/>
      <c r="CW97" s="1"/>
      <c r="CX97" s="1"/>
      <c r="CY97" s="1"/>
      <c r="CZ97" s="1"/>
      <c r="DA97" s="2"/>
      <c r="DB97" s="15"/>
      <c r="DC97" s="15"/>
      <c r="DD97" s="24"/>
      <c r="DE97" s="15"/>
      <c r="DF97" s="16"/>
      <c r="DG97" s="15"/>
    </row>
    <row r="98" spans="1:111" x14ac:dyDescent="0.2">
      <c r="A98" s="86">
        <f t="shared" si="104"/>
        <v>44447</v>
      </c>
      <c r="B98" s="87">
        <f t="shared" si="94"/>
        <v>1041.6296439</v>
      </c>
      <c r="C98" s="87">
        <f t="shared" si="105"/>
        <v>1000</v>
      </c>
      <c r="D98" s="88">
        <f t="shared" si="106"/>
        <v>5825.37</v>
      </c>
      <c r="E98" s="89">
        <f>IF(K98=1,VLOOKUP(A98,[1]Plan1!$BO$80:$BQ$314,3),E97)</f>
        <v>5876.05</v>
      </c>
      <c r="F98" s="98">
        <f t="shared" si="107"/>
        <v>44425</v>
      </c>
      <c r="G98" s="91">
        <f t="shared" si="95"/>
        <v>8.699876574363552E-3</v>
      </c>
      <c r="H98" s="90">
        <f t="shared" si="108"/>
        <v>44454</v>
      </c>
      <c r="I98" s="90">
        <f t="shared" si="96"/>
        <v>44454</v>
      </c>
      <c r="J98" s="92">
        <f t="shared" si="109"/>
        <v>21</v>
      </c>
      <c r="K98" s="92">
        <f t="shared" si="78"/>
        <v>16</v>
      </c>
      <c r="L98" s="87">
        <f t="shared" si="97"/>
        <v>1.0066216299999999</v>
      </c>
      <c r="M98" s="93">
        <f t="shared" si="82"/>
        <v>1.00959968</v>
      </c>
      <c r="N98" s="93">
        <f t="shared" ref="N98:N161" si="112">IF(I98&gt;I97,N97*M98,N97)</f>
        <v>1.0122246391679999</v>
      </c>
      <c r="O98" s="87">
        <f t="shared" si="79"/>
        <v>1.01892721</v>
      </c>
      <c r="P98" s="87">
        <f t="shared" si="98"/>
        <v>1018.9272099999999</v>
      </c>
      <c r="Q98" s="94">
        <f t="shared" si="80"/>
        <v>0</v>
      </c>
      <c r="R98" s="95">
        <f t="shared" si="99"/>
        <v>0</v>
      </c>
      <c r="S98" s="87">
        <f t="shared" si="100"/>
        <v>0</v>
      </c>
      <c r="T98" s="95">
        <f t="shared" si="110"/>
        <v>0.12</v>
      </c>
      <c r="U98" s="94">
        <f t="shared" si="81"/>
        <v>49</v>
      </c>
      <c r="V98" s="94">
        <v>252</v>
      </c>
      <c r="W98" s="93">
        <f t="shared" si="101"/>
        <v>1.0222807220000001</v>
      </c>
      <c r="X98" s="87">
        <f t="shared" si="102"/>
        <v>22.702433899999999</v>
      </c>
      <c r="Y98" s="87">
        <f t="shared" si="103"/>
        <v>0</v>
      </c>
      <c r="Z98" s="96" t="s">
        <v>141</v>
      </c>
      <c r="AA98" s="90">
        <f t="shared" si="111"/>
        <v>44560</v>
      </c>
      <c r="AB98" s="2"/>
      <c r="AC98" s="128"/>
      <c r="AD98" s="135"/>
      <c r="AE98" s="130"/>
      <c r="AF98" s="131"/>
      <c r="AG98" s="136"/>
      <c r="AH98" s="136"/>
      <c r="AI98" s="133"/>
      <c r="AJ98" s="130"/>
      <c r="AK98" s="128"/>
      <c r="AL98" s="135"/>
      <c r="AM98" s="1"/>
      <c r="AN98" s="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22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4"/>
      <c r="CR98" s="1"/>
      <c r="CS98" s="1"/>
      <c r="CT98" s="1"/>
      <c r="CU98" s="1"/>
      <c r="CV98" s="1"/>
      <c r="CW98" s="1"/>
      <c r="CX98" s="1"/>
      <c r="CY98" s="1"/>
      <c r="CZ98" s="1"/>
      <c r="DA98" s="2"/>
      <c r="DB98" s="15"/>
      <c r="DC98" s="15"/>
      <c r="DD98" s="24"/>
      <c r="DE98" s="15"/>
      <c r="DF98" s="16"/>
      <c r="DG98" s="15"/>
    </row>
    <row r="99" spans="1:111" x14ac:dyDescent="0.2">
      <c r="A99" s="86">
        <f t="shared" si="104"/>
        <v>44448</v>
      </c>
      <c r="B99" s="87">
        <f t="shared" si="94"/>
        <v>1042.52813831</v>
      </c>
      <c r="C99" s="87">
        <f t="shared" si="105"/>
        <v>1000</v>
      </c>
      <c r="D99" s="88">
        <f t="shared" si="106"/>
        <v>5825.37</v>
      </c>
      <c r="E99" s="89">
        <f>IF(K99=1,VLOOKUP(A99,[1]Plan1!$BO$80:$BQ$314,3),E98)</f>
        <v>5876.05</v>
      </c>
      <c r="F99" s="98">
        <f t="shared" si="107"/>
        <v>44425</v>
      </c>
      <c r="G99" s="91">
        <f t="shared" si="95"/>
        <v>8.699876574363552E-3</v>
      </c>
      <c r="H99" s="90">
        <f t="shared" si="108"/>
        <v>44454</v>
      </c>
      <c r="I99" s="90">
        <f t="shared" si="96"/>
        <v>44454</v>
      </c>
      <c r="J99" s="92">
        <f t="shared" si="109"/>
        <v>21</v>
      </c>
      <c r="K99" s="92">
        <f t="shared" si="78"/>
        <v>17</v>
      </c>
      <c r="L99" s="87">
        <f t="shared" si="97"/>
        <v>1.0070369400000001</v>
      </c>
      <c r="M99" s="93">
        <f t="shared" si="82"/>
        <v>1.00959968</v>
      </c>
      <c r="N99" s="93">
        <f t="shared" si="112"/>
        <v>1.0122246391679999</v>
      </c>
      <c r="O99" s="87">
        <f t="shared" si="79"/>
        <v>1.0193475999999999</v>
      </c>
      <c r="P99" s="87">
        <f t="shared" si="98"/>
        <v>1019.3476000000001</v>
      </c>
      <c r="Q99" s="94">
        <f t="shared" si="80"/>
        <v>0</v>
      </c>
      <c r="R99" s="95">
        <f t="shared" si="99"/>
        <v>0</v>
      </c>
      <c r="S99" s="87">
        <f t="shared" si="100"/>
        <v>0</v>
      </c>
      <c r="T99" s="95">
        <f t="shared" si="110"/>
        <v>0.12</v>
      </c>
      <c r="U99" s="94">
        <f t="shared" si="81"/>
        <v>50</v>
      </c>
      <c r="V99" s="94">
        <v>252</v>
      </c>
      <c r="W99" s="93">
        <f t="shared" si="101"/>
        <v>1.0227405629999999</v>
      </c>
      <c r="X99" s="87">
        <f t="shared" si="102"/>
        <v>23.180538309999999</v>
      </c>
      <c r="Y99" s="87">
        <f t="shared" si="103"/>
        <v>0</v>
      </c>
      <c r="Z99" s="96" t="s">
        <v>141</v>
      </c>
      <c r="AA99" s="90">
        <f t="shared" si="111"/>
        <v>44560</v>
      </c>
      <c r="AB99" s="2"/>
      <c r="AC99" s="128"/>
      <c r="AD99" s="135"/>
      <c r="AE99" s="130"/>
      <c r="AF99" s="131"/>
      <c r="AG99" s="136"/>
      <c r="AH99" s="136"/>
      <c r="AI99" s="133"/>
      <c r="AJ99" s="130"/>
      <c r="AK99" s="128"/>
      <c r="AL99" s="135"/>
      <c r="AM99" s="1"/>
      <c r="AN99" s="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22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4"/>
      <c r="CR99" s="1"/>
      <c r="CS99" s="1"/>
      <c r="CT99" s="1"/>
      <c r="CU99" s="1"/>
      <c r="CV99" s="1"/>
      <c r="CW99" s="1"/>
      <c r="CX99" s="1"/>
      <c r="CY99" s="1"/>
      <c r="CZ99" s="1"/>
      <c r="DA99" s="2"/>
      <c r="DB99" s="15"/>
      <c r="DC99" s="15"/>
      <c r="DD99" s="24"/>
      <c r="DE99" s="15"/>
      <c r="DF99" s="16"/>
      <c r="DG99" s="15"/>
    </row>
    <row r="100" spans="1:111" x14ac:dyDescent="0.2">
      <c r="A100" s="86">
        <f t="shared" si="104"/>
        <v>44449</v>
      </c>
      <c r="B100" s="87">
        <f t="shared" si="94"/>
        <v>1043.4273931299999</v>
      </c>
      <c r="C100" s="87">
        <f t="shared" si="105"/>
        <v>1000</v>
      </c>
      <c r="D100" s="88">
        <f t="shared" si="106"/>
        <v>5825.37</v>
      </c>
      <c r="E100" s="89">
        <f>IF(K100=1,VLOOKUP(A100,[1]Plan1!$BO$80:$BQ$314,3),E99)</f>
        <v>5876.05</v>
      </c>
      <c r="F100" s="98">
        <f t="shared" si="107"/>
        <v>44425</v>
      </c>
      <c r="G100" s="91">
        <f t="shared" si="95"/>
        <v>8.699876574363552E-3</v>
      </c>
      <c r="H100" s="90">
        <f t="shared" si="108"/>
        <v>44454</v>
      </c>
      <c r="I100" s="90">
        <f t="shared" si="96"/>
        <v>44454</v>
      </c>
      <c r="J100" s="92">
        <f t="shared" si="109"/>
        <v>21</v>
      </c>
      <c r="K100" s="92">
        <f t="shared" si="78"/>
        <v>18</v>
      </c>
      <c r="L100" s="87">
        <f t="shared" si="97"/>
        <v>1.00745241</v>
      </c>
      <c r="M100" s="93">
        <f t="shared" si="82"/>
        <v>1.00959968</v>
      </c>
      <c r="N100" s="93">
        <f t="shared" si="112"/>
        <v>1.0122246391679999</v>
      </c>
      <c r="O100" s="87">
        <f t="shared" si="79"/>
        <v>1.01976815</v>
      </c>
      <c r="P100" s="87">
        <f t="shared" si="98"/>
        <v>1019.76815</v>
      </c>
      <c r="Q100" s="94">
        <f t="shared" si="80"/>
        <v>0</v>
      </c>
      <c r="R100" s="95">
        <f t="shared" si="99"/>
        <v>0</v>
      </c>
      <c r="S100" s="87">
        <f t="shared" si="100"/>
        <v>0</v>
      </c>
      <c r="T100" s="95">
        <f t="shared" si="110"/>
        <v>0.12</v>
      </c>
      <c r="U100" s="94">
        <f t="shared" si="81"/>
        <v>51</v>
      </c>
      <c r="V100" s="94">
        <v>252</v>
      </c>
      <c r="W100" s="93">
        <f t="shared" si="101"/>
        <v>1.02320061</v>
      </c>
      <c r="X100" s="87">
        <f t="shared" si="102"/>
        <v>23.65924313</v>
      </c>
      <c r="Y100" s="87">
        <f t="shared" si="103"/>
        <v>0</v>
      </c>
      <c r="Z100" s="96" t="s">
        <v>141</v>
      </c>
      <c r="AA100" s="90">
        <f t="shared" si="111"/>
        <v>44560</v>
      </c>
      <c r="AB100" s="2"/>
      <c r="AC100" s="128"/>
      <c r="AD100" s="135"/>
      <c r="AE100" s="130"/>
      <c r="AF100" s="131"/>
      <c r="AG100" s="136"/>
      <c r="AH100" s="136"/>
      <c r="AI100" s="133"/>
      <c r="AJ100" s="130"/>
      <c r="AK100" s="128"/>
      <c r="AL100" s="135"/>
      <c r="AM100" s="1"/>
      <c r="AN100" s="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22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4"/>
      <c r="CR100" s="1"/>
      <c r="CS100" s="1"/>
      <c r="CT100" s="1"/>
      <c r="CU100" s="1"/>
      <c r="CV100" s="1"/>
      <c r="CW100" s="1"/>
      <c r="CX100" s="1"/>
      <c r="CY100" s="1"/>
      <c r="CZ100" s="1"/>
      <c r="DA100" s="2"/>
      <c r="DB100" s="15"/>
      <c r="DC100" s="15"/>
      <c r="DD100" s="24"/>
      <c r="DE100" s="15"/>
      <c r="DF100" s="16"/>
      <c r="DG100" s="15"/>
    </row>
    <row r="101" spans="1:111" x14ac:dyDescent="0.2">
      <c r="A101" s="86">
        <f t="shared" si="104"/>
        <v>44450</v>
      </c>
      <c r="B101" s="87">
        <f t="shared" si="94"/>
        <v>1044.3274303400001</v>
      </c>
      <c r="C101" s="87">
        <f t="shared" si="105"/>
        <v>1000</v>
      </c>
      <c r="D101" s="88">
        <f t="shared" si="106"/>
        <v>5825.37</v>
      </c>
      <c r="E101" s="89">
        <f>IF(K101=1,VLOOKUP(A101,[1]Plan1!$BO$80:$BQ$314,3),E100)</f>
        <v>5876.05</v>
      </c>
      <c r="F101" s="98">
        <f t="shared" si="107"/>
        <v>44425</v>
      </c>
      <c r="G101" s="91">
        <f t="shared" si="95"/>
        <v>8.699876574363552E-3</v>
      </c>
      <c r="H101" s="90">
        <f t="shared" si="108"/>
        <v>44454</v>
      </c>
      <c r="I101" s="90">
        <f t="shared" si="96"/>
        <v>44454</v>
      </c>
      <c r="J101" s="92">
        <f t="shared" si="109"/>
        <v>21</v>
      </c>
      <c r="K101" s="92">
        <f t="shared" si="78"/>
        <v>19</v>
      </c>
      <c r="L101" s="87">
        <f t="shared" si="97"/>
        <v>1.0078680600000001</v>
      </c>
      <c r="M101" s="93">
        <f t="shared" si="82"/>
        <v>1.00959968</v>
      </c>
      <c r="N101" s="93">
        <f t="shared" si="112"/>
        <v>1.0122246391679999</v>
      </c>
      <c r="O101" s="87">
        <f t="shared" si="79"/>
        <v>1.0201888800000001</v>
      </c>
      <c r="P101" s="87">
        <f t="shared" si="98"/>
        <v>1020.18888</v>
      </c>
      <c r="Q101" s="94">
        <f t="shared" si="80"/>
        <v>0</v>
      </c>
      <c r="R101" s="95">
        <f t="shared" si="99"/>
        <v>0</v>
      </c>
      <c r="S101" s="87">
        <f t="shared" si="100"/>
        <v>0</v>
      </c>
      <c r="T101" s="95">
        <f t="shared" si="110"/>
        <v>0.12</v>
      </c>
      <c r="U101" s="94">
        <f t="shared" si="81"/>
        <v>52</v>
      </c>
      <c r="V101" s="94">
        <v>252</v>
      </c>
      <c r="W101" s="93">
        <f t="shared" si="101"/>
        <v>1.023660864</v>
      </c>
      <c r="X101" s="87">
        <f t="shared" si="102"/>
        <v>24.138550339999998</v>
      </c>
      <c r="Y101" s="87">
        <f t="shared" si="103"/>
        <v>0</v>
      </c>
      <c r="Z101" s="96" t="s">
        <v>141</v>
      </c>
      <c r="AA101" s="90">
        <f t="shared" si="111"/>
        <v>44560</v>
      </c>
      <c r="AB101" s="2"/>
      <c r="AC101" s="128"/>
      <c r="AD101" s="135"/>
      <c r="AE101" s="130"/>
      <c r="AF101" s="131"/>
      <c r="AG101" s="136"/>
      <c r="AH101" s="136"/>
      <c r="AI101" s="133"/>
      <c r="AJ101" s="130"/>
      <c r="AK101" s="128"/>
      <c r="AL101" s="135"/>
      <c r="AM101" s="1"/>
      <c r="AN101" s="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22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4"/>
      <c r="CR101" s="1"/>
      <c r="CS101" s="1"/>
      <c r="CT101" s="1"/>
      <c r="CU101" s="1"/>
      <c r="CV101" s="1"/>
      <c r="CW101" s="1"/>
      <c r="CX101" s="1"/>
      <c r="CY101" s="1"/>
      <c r="CZ101" s="1"/>
      <c r="DA101" s="2"/>
      <c r="DB101" s="15"/>
      <c r="DC101" s="15"/>
      <c r="DD101" s="24"/>
      <c r="DE101" s="15"/>
      <c r="DF101" s="16"/>
      <c r="DG101" s="15"/>
    </row>
    <row r="102" spans="1:111" x14ac:dyDescent="0.2">
      <c r="A102" s="86">
        <f t="shared" si="104"/>
        <v>44451</v>
      </c>
      <c r="B102" s="87">
        <f t="shared" si="94"/>
        <v>1044.3274303400001</v>
      </c>
      <c r="C102" s="87">
        <f t="shared" si="105"/>
        <v>1000</v>
      </c>
      <c r="D102" s="88">
        <f t="shared" si="106"/>
        <v>5825.37</v>
      </c>
      <c r="E102" s="89">
        <f>IF(K102=1,VLOOKUP(A102,[1]Plan1!$BO$80:$BQ$314,3),E101)</f>
        <v>5876.05</v>
      </c>
      <c r="F102" s="98">
        <f t="shared" si="107"/>
        <v>44425</v>
      </c>
      <c r="G102" s="91">
        <f t="shared" si="95"/>
        <v>8.699876574363552E-3</v>
      </c>
      <c r="H102" s="90">
        <f t="shared" si="108"/>
        <v>44454</v>
      </c>
      <c r="I102" s="90">
        <f t="shared" si="96"/>
        <v>44454</v>
      </c>
      <c r="J102" s="92">
        <f t="shared" si="109"/>
        <v>21</v>
      </c>
      <c r="K102" s="92">
        <f t="shared" si="78"/>
        <v>19</v>
      </c>
      <c r="L102" s="87">
        <f t="shared" si="97"/>
        <v>1.0078680600000001</v>
      </c>
      <c r="M102" s="93">
        <f t="shared" si="82"/>
        <v>1.00959968</v>
      </c>
      <c r="N102" s="93">
        <f t="shared" si="112"/>
        <v>1.0122246391679999</v>
      </c>
      <c r="O102" s="87">
        <f t="shared" si="79"/>
        <v>1.0201888800000001</v>
      </c>
      <c r="P102" s="87">
        <f t="shared" si="98"/>
        <v>1020.18888</v>
      </c>
      <c r="Q102" s="94">
        <f t="shared" si="80"/>
        <v>0</v>
      </c>
      <c r="R102" s="95">
        <f t="shared" si="99"/>
        <v>0</v>
      </c>
      <c r="S102" s="87">
        <f t="shared" si="100"/>
        <v>0</v>
      </c>
      <c r="T102" s="95">
        <f t="shared" si="110"/>
        <v>0.12</v>
      </c>
      <c r="U102" s="94">
        <f t="shared" si="81"/>
        <v>52</v>
      </c>
      <c r="V102" s="94">
        <v>252</v>
      </c>
      <c r="W102" s="93">
        <f t="shared" si="101"/>
        <v>1.023660864</v>
      </c>
      <c r="X102" s="87">
        <f t="shared" si="102"/>
        <v>24.138550339999998</v>
      </c>
      <c r="Y102" s="87">
        <f t="shared" si="103"/>
        <v>0</v>
      </c>
      <c r="Z102" s="96" t="s">
        <v>141</v>
      </c>
      <c r="AA102" s="90">
        <f t="shared" si="111"/>
        <v>44560</v>
      </c>
      <c r="AB102" s="2"/>
      <c r="AC102" s="128"/>
      <c r="AD102" s="135"/>
      <c r="AE102" s="130"/>
      <c r="AF102" s="131"/>
      <c r="AG102" s="136"/>
      <c r="AH102" s="136"/>
      <c r="AI102" s="133"/>
      <c r="AJ102" s="130"/>
      <c r="AK102" s="128"/>
      <c r="AL102" s="135"/>
      <c r="AM102" s="1"/>
      <c r="AN102" s="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22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4"/>
      <c r="CR102" s="1"/>
      <c r="CS102" s="1"/>
      <c r="CT102" s="1"/>
      <c r="CU102" s="1"/>
      <c r="CV102" s="1"/>
      <c r="CW102" s="1"/>
      <c r="CX102" s="1"/>
      <c r="CY102" s="1"/>
      <c r="CZ102" s="1"/>
      <c r="DA102" s="2"/>
      <c r="DB102" s="15"/>
      <c r="DC102" s="15"/>
      <c r="DD102" s="24"/>
      <c r="DE102" s="15"/>
      <c r="DF102" s="16"/>
      <c r="DG102" s="15"/>
    </row>
    <row r="103" spans="1:111" x14ac:dyDescent="0.2">
      <c r="A103" s="86">
        <f t="shared" si="104"/>
        <v>44452</v>
      </c>
      <c r="B103" s="87">
        <f t="shared" si="94"/>
        <v>1044.3274303400001</v>
      </c>
      <c r="C103" s="87">
        <f t="shared" si="105"/>
        <v>1000</v>
      </c>
      <c r="D103" s="88">
        <f t="shared" si="106"/>
        <v>5825.37</v>
      </c>
      <c r="E103" s="89">
        <f>IF(K103=1,VLOOKUP(A103,[1]Plan1!$BO$80:$BQ$314,3),E102)</f>
        <v>5876.05</v>
      </c>
      <c r="F103" s="98">
        <f t="shared" si="107"/>
        <v>44425</v>
      </c>
      <c r="G103" s="91">
        <f t="shared" si="95"/>
        <v>8.699876574363552E-3</v>
      </c>
      <c r="H103" s="90">
        <f t="shared" si="108"/>
        <v>44454</v>
      </c>
      <c r="I103" s="90">
        <f t="shared" si="96"/>
        <v>44454</v>
      </c>
      <c r="J103" s="92">
        <f t="shared" si="109"/>
        <v>21</v>
      </c>
      <c r="K103" s="92">
        <f t="shared" si="78"/>
        <v>19</v>
      </c>
      <c r="L103" s="87">
        <f t="shared" si="97"/>
        <v>1.0078680600000001</v>
      </c>
      <c r="M103" s="93">
        <f t="shared" si="82"/>
        <v>1.00959968</v>
      </c>
      <c r="N103" s="93">
        <f t="shared" si="112"/>
        <v>1.0122246391679999</v>
      </c>
      <c r="O103" s="87">
        <f t="shared" si="79"/>
        <v>1.0201888800000001</v>
      </c>
      <c r="P103" s="87">
        <f t="shared" si="98"/>
        <v>1020.18888</v>
      </c>
      <c r="Q103" s="94">
        <f t="shared" si="80"/>
        <v>0</v>
      </c>
      <c r="R103" s="95">
        <f t="shared" si="99"/>
        <v>0</v>
      </c>
      <c r="S103" s="87">
        <f t="shared" si="100"/>
        <v>0</v>
      </c>
      <c r="T103" s="95">
        <f t="shared" si="110"/>
        <v>0.12</v>
      </c>
      <c r="U103" s="94">
        <f t="shared" si="81"/>
        <v>52</v>
      </c>
      <c r="V103" s="94">
        <v>252</v>
      </c>
      <c r="W103" s="93">
        <f t="shared" si="101"/>
        <v>1.023660864</v>
      </c>
      <c r="X103" s="87">
        <f t="shared" si="102"/>
        <v>24.138550339999998</v>
      </c>
      <c r="Y103" s="87">
        <f t="shared" si="103"/>
        <v>0</v>
      </c>
      <c r="Z103" s="96" t="s">
        <v>141</v>
      </c>
      <c r="AA103" s="90">
        <f t="shared" si="111"/>
        <v>44560</v>
      </c>
      <c r="AB103" s="2"/>
      <c r="AC103" s="128"/>
      <c r="AD103" s="135"/>
      <c r="AE103" s="130"/>
      <c r="AF103" s="131"/>
      <c r="AG103" s="136"/>
      <c r="AH103" s="136"/>
      <c r="AI103" s="133"/>
      <c r="AJ103" s="130"/>
      <c r="AK103" s="128"/>
      <c r="AL103" s="135"/>
      <c r="AM103" s="1"/>
      <c r="AN103" s="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22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4"/>
      <c r="CR103" s="1"/>
      <c r="CS103" s="1"/>
      <c r="CT103" s="1"/>
      <c r="CU103" s="1"/>
      <c r="CV103" s="1"/>
      <c r="CW103" s="1"/>
      <c r="CX103" s="1"/>
      <c r="CY103" s="1"/>
      <c r="CZ103" s="1"/>
      <c r="DA103" s="2"/>
      <c r="DB103" s="15"/>
      <c r="DC103" s="15"/>
      <c r="DD103" s="24"/>
      <c r="DE103" s="15"/>
      <c r="DF103" s="16"/>
      <c r="DG103" s="15"/>
    </row>
    <row r="104" spans="1:111" x14ac:dyDescent="0.2">
      <c r="A104" s="86">
        <f t="shared" si="104"/>
        <v>44453</v>
      </c>
      <c r="B104" s="87">
        <f t="shared" si="94"/>
        <v>1045.2282402000001</v>
      </c>
      <c r="C104" s="87">
        <f t="shared" si="105"/>
        <v>1000</v>
      </c>
      <c r="D104" s="88">
        <f t="shared" si="106"/>
        <v>5825.37</v>
      </c>
      <c r="E104" s="89">
        <f>IF(K104=1,VLOOKUP(A104,[1]Plan1!$BO$80:$BQ$314,3),E103)</f>
        <v>5876.05</v>
      </c>
      <c r="F104" s="98">
        <f t="shared" si="107"/>
        <v>44425</v>
      </c>
      <c r="G104" s="91">
        <f t="shared" si="95"/>
        <v>8.699876574363552E-3</v>
      </c>
      <c r="H104" s="90">
        <f t="shared" si="108"/>
        <v>44454</v>
      </c>
      <c r="I104" s="90">
        <f t="shared" si="96"/>
        <v>44454</v>
      </c>
      <c r="J104" s="92">
        <f t="shared" si="109"/>
        <v>21</v>
      </c>
      <c r="K104" s="92">
        <f t="shared" si="78"/>
        <v>20</v>
      </c>
      <c r="L104" s="87">
        <f t="shared" si="97"/>
        <v>1.00828388</v>
      </c>
      <c r="M104" s="93">
        <f t="shared" si="82"/>
        <v>1.00959968</v>
      </c>
      <c r="N104" s="93">
        <f t="shared" si="112"/>
        <v>1.0122246391679999</v>
      </c>
      <c r="O104" s="87">
        <f t="shared" si="79"/>
        <v>1.02060978</v>
      </c>
      <c r="P104" s="87">
        <f t="shared" si="98"/>
        <v>1020.60978</v>
      </c>
      <c r="Q104" s="94">
        <f t="shared" si="80"/>
        <v>0</v>
      </c>
      <c r="R104" s="95">
        <f t="shared" si="99"/>
        <v>0</v>
      </c>
      <c r="S104" s="87">
        <f t="shared" si="100"/>
        <v>0</v>
      </c>
      <c r="T104" s="95">
        <f t="shared" si="110"/>
        <v>0.12</v>
      </c>
      <c r="U104" s="94">
        <f t="shared" ref="U104:U167" si="113">IF(Q103&gt;0,1,IF(K104=K103,U103,U103+1))</f>
        <v>53</v>
      </c>
      <c r="V104" s="94">
        <v>252</v>
      </c>
      <c r="W104" s="93">
        <f t="shared" si="101"/>
        <v>1.0241213250000001</v>
      </c>
      <c r="X104" s="87">
        <f t="shared" si="102"/>
        <v>24.618460200000001</v>
      </c>
      <c r="Y104" s="87">
        <f t="shared" si="103"/>
        <v>0</v>
      </c>
      <c r="Z104" s="96" t="s">
        <v>141</v>
      </c>
      <c r="AA104" s="90">
        <f t="shared" si="111"/>
        <v>44560</v>
      </c>
      <c r="AB104" s="2"/>
      <c r="AC104" s="128"/>
      <c r="AD104" s="135"/>
      <c r="AE104" s="130"/>
      <c r="AF104" s="131"/>
      <c r="AG104" s="136"/>
      <c r="AH104" s="136"/>
      <c r="AI104" s="133"/>
      <c r="AJ104" s="130"/>
      <c r="AK104" s="128"/>
      <c r="AL104" s="135"/>
      <c r="AM104" s="1"/>
      <c r="AN104" s="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22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4"/>
      <c r="CR104" s="1"/>
      <c r="CS104" s="1"/>
      <c r="CT104" s="1"/>
      <c r="CU104" s="1"/>
      <c r="CV104" s="1"/>
      <c r="CW104" s="1"/>
      <c r="CX104" s="1"/>
      <c r="CY104" s="1"/>
      <c r="CZ104" s="1"/>
      <c r="DA104" s="2"/>
      <c r="DB104" s="15"/>
      <c r="DC104" s="15"/>
      <c r="DD104" s="24"/>
      <c r="DE104" s="15"/>
      <c r="DF104" s="16"/>
      <c r="DG104" s="28"/>
    </row>
    <row r="105" spans="1:111" x14ac:dyDescent="0.2">
      <c r="A105" s="86">
        <f t="shared" si="104"/>
        <v>44454</v>
      </c>
      <c r="B105" s="87">
        <f t="shared" si="94"/>
        <v>1046.1298344699999</v>
      </c>
      <c r="C105" s="87">
        <f t="shared" si="105"/>
        <v>1000</v>
      </c>
      <c r="D105" s="88">
        <f t="shared" si="106"/>
        <v>5825.37</v>
      </c>
      <c r="E105" s="89">
        <f>IF(K105=1,VLOOKUP(A105,[1]Plan1!$BO$80:$BQ$314,3),E104)</f>
        <v>5876.05</v>
      </c>
      <c r="F105" s="98">
        <f t="shared" si="107"/>
        <v>44425</v>
      </c>
      <c r="G105" s="91">
        <f t="shared" si="95"/>
        <v>8.699876574363552E-3</v>
      </c>
      <c r="H105" s="90">
        <f t="shared" si="108"/>
        <v>44484</v>
      </c>
      <c r="I105" s="90">
        <f t="shared" si="96"/>
        <v>44454</v>
      </c>
      <c r="J105" s="92">
        <f t="shared" si="109"/>
        <v>21</v>
      </c>
      <c r="K105" s="92">
        <f t="shared" si="78"/>
        <v>21</v>
      </c>
      <c r="L105" s="87">
        <f t="shared" si="97"/>
        <v>1.0086998700000001</v>
      </c>
      <c r="M105" s="93">
        <f t="shared" si="82"/>
        <v>1.00959968</v>
      </c>
      <c r="N105" s="93">
        <f t="shared" si="112"/>
        <v>1.0122246391679999</v>
      </c>
      <c r="O105" s="87">
        <f t="shared" si="79"/>
        <v>1.02103086</v>
      </c>
      <c r="P105" s="87">
        <f t="shared" si="98"/>
        <v>1021.03086</v>
      </c>
      <c r="Q105" s="94">
        <f t="shared" si="80"/>
        <v>0</v>
      </c>
      <c r="R105" s="95">
        <f t="shared" si="99"/>
        <v>0</v>
      </c>
      <c r="S105" s="87">
        <f t="shared" si="100"/>
        <v>0</v>
      </c>
      <c r="T105" s="95">
        <f t="shared" si="110"/>
        <v>0.12</v>
      </c>
      <c r="U105" s="94">
        <f t="shared" si="113"/>
        <v>54</v>
      </c>
      <c r="V105" s="94">
        <v>252</v>
      </c>
      <c r="W105" s="93">
        <f t="shared" si="101"/>
        <v>1.0245819940000001</v>
      </c>
      <c r="X105" s="87">
        <f t="shared" si="102"/>
        <v>25.098974470000002</v>
      </c>
      <c r="Y105" s="87">
        <f t="shared" si="103"/>
        <v>0</v>
      </c>
      <c r="Z105" s="96" t="s">
        <v>141</v>
      </c>
      <c r="AA105" s="90">
        <f t="shared" si="111"/>
        <v>44560</v>
      </c>
      <c r="AB105" s="2"/>
      <c r="AC105" s="128"/>
      <c r="AD105" s="135"/>
      <c r="AE105" s="130"/>
      <c r="AF105" s="131"/>
      <c r="AG105" s="136"/>
      <c r="AH105" s="136"/>
      <c r="AI105" s="133"/>
      <c r="AJ105" s="130"/>
      <c r="AK105" s="128"/>
      <c r="AL105" s="135"/>
      <c r="AM105" s="4"/>
      <c r="AN105" s="25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1"/>
      <c r="CA105" s="1"/>
      <c r="CB105" s="22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4"/>
      <c r="CR105" s="1"/>
      <c r="CS105" s="1"/>
      <c r="CT105" s="1"/>
      <c r="CU105" s="1"/>
      <c r="CV105" s="1"/>
      <c r="CW105" s="1"/>
      <c r="CX105" s="1"/>
      <c r="CY105" s="1"/>
      <c r="CZ105" s="1"/>
      <c r="DA105" s="27"/>
      <c r="DB105" s="15"/>
      <c r="DC105" s="15"/>
      <c r="DD105" s="24"/>
      <c r="DE105" s="15"/>
      <c r="DF105" s="16"/>
      <c r="DG105" s="15"/>
    </row>
    <row r="106" spans="1:111" x14ac:dyDescent="0.2">
      <c r="A106" s="86">
        <f t="shared" si="104"/>
        <v>44455</v>
      </c>
      <c r="B106" s="87">
        <f t="shared" si="94"/>
        <v>1047.17532811</v>
      </c>
      <c r="C106" s="87">
        <f t="shared" si="105"/>
        <v>1000</v>
      </c>
      <c r="D106" s="88">
        <f t="shared" si="106"/>
        <v>5876.05</v>
      </c>
      <c r="E106" s="89">
        <f>IF(K106=1,VLOOKUP(A106,[1]Plan1!$BO$80:$BQ$314,3),E105)</f>
        <v>5944.21</v>
      </c>
      <c r="F106" s="98">
        <f t="shared" si="107"/>
        <v>44455</v>
      </c>
      <c r="G106" s="91">
        <f t="shared" si="95"/>
        <v>1.159962900247602E-2</v>
      </c>
      <c r="H106" s="90">
        <f t="shared" si="108"/>
        <v>44484</v>
      </c>
      <c r="I106" s="90">
        <f t="shared" si="96"/>
        <v>44484</v>
      </c>
      <c r="J106" s="92">
        <f t="shared" si="109"/>
        <v>21</v>
      </c>
      <c r="K106" s="92">
        <f t="shared" si="78"/>
        <v>1</v>
      </c>
      <c r="L106" s="87">
        <f t="shared" si="97"/>
        <v>1.0005493299999999</v>
      </c>
      <c r="M106" s="93">
        <f t="shared" si="82"/>
        <v>1.0086998700000001</v>
      </c>
      <c r="N106" s="93">
        <f t="shared" si="112"/>
        <v>1.0210308619395585</v>
      </c>
      <c r="O106" s="87">
        <f t="shared" si="79"/>
        <v>1.0215917400000001</v>
      </c>
      <c r="P106" s="87">
        <f t="shared" si="98"/>
        <v>1021.59174</v>
      </c>
      <c r="Q106" s="94">
        <f t="shared" si="80"/>
        <v>0</v>
      </c>
      <c r="R106" s="95">
        <f t="shared" si="99"/>
        <v>0</v>
      </c>
      <c r="S106" s="87">
        <f t="shared" si="100"/>
        <v>0</v>
      </c>
      <c r="T106" s="95">
        <f t="shared" si="110"/>
        <v>0.12</v>
      </c>
      <c r="U106" s="94">
        <f t="shared" si="113"/>
        <v>55</v>
      </c>
      <c r="V106" s="94">
        <v>252</v>
      </c>
      <c r="W106" s="93">
        <f t="shared" si="101"/>
        <v>1.025042869</v>
      </c>
      <c r="X106" s="87">
        <f t="shared" si="102"/>
        <v>25.583588110000001</v>
      </c>
      <c r="Y106" s="87">
        <f t="shared" si="103"/>
        <v>0</v>
      </c>
      <c r="Z106" s="96" t="s">
        <v>141</v>
      </c>
      <c r="AA106" s="90">
        <f t="shared" si="111"/>
        <v>44560</v>
      </c>
      <c r="AB106" s="2"/>
      <c r="AC106" s="128"/>
      <c r="AD106" s="135"/>
      <c r="AE106" s="130"/>
      <c r="AF106" s="131"/>
      <c r="AG106" s="136"/>
      <c r="AH106" s="136"/>
      <c r="AI106" s="133"/>
      <c r="AJ106" s="130"/>
      <c r="AK106" s="128"/>
      <c r="AL106" s="135"/>
      <c r="AM106" s="1"/>
      <c r="AN106" s="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22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4"/>
      <c r="CR106" s="1"/>
      <c r="CS106" s="1"/>
      <c r="CT106" s="1"/>
      <c r="CU106" s="1"/>
      <c r="CV106" s="1"/>
      <c r="CW106" s="1"/>
      <c r="CX106" s="1"/>
      <c r="CY106" s="1"/>
      <c r="CZ106" s="1"/>
      <c r="DA106" s="2"/>
      <c r="DB106" s="15"/>
      <c r="DC106" s="15"/>
      <c r="DD106" s="24"/>
      <c r="DE106" s="15"/>
      <c r="DF106" s="16"/>
      <c r="DG106" s="15"/>
    </row>
    <row r="107" spans="1:111" x14ac:dyDescent="0.2">
      <c r="A107" s="86">
        <f t="shared" si="104"/>
        <v>44456</v>
      </c>
      <c r="B107" s="87">
        <f t="shared" si="94"/>
        <v>1048.22187951</v>
      </c>
      <c r="C107" s="87">
        <f t="shared" si="105"/>
        <v>1000</v>
      </c>
      <c r="D107" s="88">
        <f t="shared" si="106"/>
        <v>5876.05</v>
      </c>
      <c r="E107" s="89">
        <f>IF(K107=1,VLOOKUP(A107,[1]Plan1!$BO$80:$BQ$314,3),E106)</f>
        <v>5944.21</v>
      </c>
      <c r="F107" s="98">
        <f t="shared" si="107"/>
        <v>44455</v>
      </c>
      <c r="G107" s="91">
        <f t="shared" si="95"/>
        <v>1.159962900247602E-2</v>
      </c>
      <c r="H107" s="90">
        <f t="shared" si="108"/>
        <v>44484</v>
      </c>
      <c r="I107" s="90">
        <f t="shared" si="96"/>
        <v>44484</v>
      </c>
      <c r="J107" s="92">
        <f t="shared" si="109"/>
        <v>21</v>
      </c>
      <c r="K107" s="92">
        <f t="shared" si="78"/>
        <v>2</v>
      </c>
      <c r="L107" s="87">
        <f t="shared" si="97"/>
        <v>1.0010989699999999</v>
      </c>
      <c r="M107" s="93">
        <f t="shared" si="82"/>
        <v>1.0086998700000001</v>
      </c>
      <c r="N107" s="93">
        <f t="shared" si="112"/>
        <v>1.0210308619395585</v>
      </c>
      <c r="O107" s="87">
        <f t="shared" si="79"/>
        <v>1.02215294</v>
      </c>
      <c r="P107" s="87">
        <f t="shared" si="98"/>
        <v>1022.1529399999999</v>
      </c>
      <c r="Q107" s="94">
        <f t="shared" si="80"/>
        <v>0</v>
      </c>
      <c r="R107" s="95">
        <f t="shared" si="99"/>
        <v>0</v>
      </c>
      <c r="S107" s="87">
        <f t="shared" si="100"/>
        <v>0</v>
      </c>
      <c r="T107" s="95">
        <f t="shared" si="110"/>
        <v>0.12</v>
      </c>
      <c r="U107" s="94">
        <f t="shared" si="113"/>
        <v>56</v>
      </c>
      <c r="V107" s="94">
        <v>252</v>
      </c>
      <c r="W107" s="93">
        <f t="shared" si="101"/>
        <v>1.025503952</v>
      </c>
      <c r="X107" s="87">
        <f t="shared" si="102"/>
        <v>26.06893951</v>
      </c>
      <c r="Y107" s="87">
        <f t="shared" si="103"/>
        <v>0</v>
      </c>
      <c r="Z107" s="96" t="s">
        <v>141</v>
      </c>
      <c r="AA107" s="90">
        <f t="shared" si="111"/>
        <v>44560</v>
      </c>
      <c r="AB107" s="2"/>
      <c r="AC107" s="128"/>
      <c r="AD107" s="135"/>
      <c r="AE107" s="130"/>
      <c r="AF107" s="131"/>
      <c r="AG107" s="136"/>
      <c r="AH107" s="136"/>
      <c r="AI107" s="133"/>
      <c r="AJ107" s="130"/>
      <c r="AK107" s="128"/>
      <c r="AL107" s="135"/>
      <c r="AM107" s="1"/>
      <c r="AN107" s="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22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4"/>
      <c r="CR107" s="1"/>
      <c r="CS107" s="1"/>
      <c r="CT107" s="1"/>
      <c r="CU107" s="1"/>
      <c r="CV107" s="1"/>
      <c r="CW107" s="1"/>
      <c r="CX107" s="1"/>
      <c r="CY107" s="1"/>
      <c r="CZ107" s="1"/>
      <c r="DA107" s="2"/>
      <c r="DB107" s="21"/>
      <c r="DC107" s="15"/>
      <c r="DD107" s="24"/>
      <c r="DE107" s="21"/>
      <c r="DF107" s="16"/>
      <c r="DG107" s="15"/>
    </row>
    <row r="108" spans="1:111" x14ac:dyDescent="0.2">
      <c r="A108" s="86">
        <f t="shared" si="104"/>
        <v>44457</v>
      </c>
      <c r="B108" s="87">
        <f t="shared" si="94"/>
        <v>1049.26946793</v>
      </c>
      <c r="C108" s="87">
        <f t="shared" si="105"/>
        <v>1000</v>
      </c>
      <c r="D108" s="88">
        <f t="shared" si="106"/>
        <v>5876.05</v>
      </c>
      <c r="E108" s="89">
        <f>IF(K108=1,VLOOKUP(A108,[1]Plan1!$BO$80:$BQ$314,3),E107)</f>
        <v>5944.21</v>
      </c>
      <c r="F108" s="98">
        <f t="shared" si="107"/>
        <v>44455</v>
      </c>
      <c r="G108" s="91">
        <f t="shared" si="95"/>
        <v>1.159962900247602E-2</v>
      </c>
      <c r="H108" s="90">
        <f t="shared" si="108"/>
        <v>44484</v>
      </c>
      <c r="I108" s="90">
        <f t="shared" si="96"/>
        <v>44484</v>
      </c>
      <c r="J108" s="92">
        <f t="shared" si="109"/>
        <v>21</v>
      </c>
      <c r="K108" s="92">
        <f t="shared" ref="K108:K171" si="114">(J108-(NETWORKDAYS(A108,I108,AD$121:AD$505)-1))</f>
        <v>3</v>
      </c>
      <c r="L108" s="87">
        <f t="shared" si="97"/>
        <v>1.0016489099999999</v>
      </c>
      <c r="M108" s="93">
        <f t="shared" si="82"/>
        <v>1.0086998700000001</v>
      </c>
      <c r="N108" s="93">
        <f t="shared" si="112"/>
        <v>1.0210308619395585</v>
      </c>
      <c r="O108" s="87">
        <f t="shared" ref="O108:O171" si="115">TRUNC(TRUNC((L108*N108),15),8)</f>
        <v>1.0227144399999999</v>
      </c>
      <c r="P108" s="87">
        <f t="shared" si="98"/>
        <v>1022.71444</v>
      </c>
      <c r="Q108" s="94">
        <f t="shared" ref="Q108:Q171" si="116">IF(VLOOKUP(A108,AD$13:AK$117,8)=VLOOKUP(A107,AD$13:AK$117,8),0,VLOOKUP(A108,AD$13:AK$117,8))</f>
        <v>0</v>
      </c>
      <c r="R108" s="95">
        <f t="shared" si="99"/>
        <v>0</v>
      </c>
      <c r="S108" s="87">
        <f t="shared" si="100"/>
        <v>0</v>
      </c>
      <c r="T108" s="95">
        <f t="shared" si="110"/>
        <v>0.12</v>
      </c>
      <c r="U108" s="94">
        <f t="shared" si="113"/>
        <v>57</v>
      </c>
      <c r="V108" s="94">
        <v>252</v>
      </c>
      <c r="W108" s="93">
        <f t="shared" si="101"/>
        <v>1.0259652420000001</v>
      </c>
      <c r="X108" s="87">
        <f t="shared" si="102"/>
        <v>26.555027930000001</v>
      </c>
      <c r="Y108" s="87">
        <f t="shared" si="103"/>
        <v>0</v>
      </c>
      <c r="Z108" s="96" t="s">
        <v>141</v>
      </c>
      <c r="AA108" s="90">
        <f t="shared" si="111"/>
        <v>44560</v>
      </c>
      <c r="AB108" s="2"/>
      <c r="AC108" s="128"/>
      <c r="AD108" s="135"/>
      <c r="AE108" s="130"/>
      <c r="AF108" s="131"/>
      <c r="AG108" s="136"/>
      <c r="AH108" s="136"/>
      <c r="AI108" s="133"/>
      <c r="AJ108" s="130"/>
      <c r="AK108" s="128"/>
      <c r="AL108" s="135"/>
      <c r="AM108" s="1"/>
      <c r="AN108" s="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22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4"/>
      <c r="CR108" s="1"/>
      <c r="CS108" s="1"/>
      <c r="CT108" s="1"/>
      <c r="CU108" s="1"/>
      <c r="CV108" s="1"/>
      <c r="CW108" s="1"/>
      <c r="CX108" s="1"/>
      <c r="CY108" s="1"/>
      <c r="CZ108" s="1"/>
      <c r="DA108" s="2"/>
      <c r="DB108" s="28"/>
      <c r="DC108" s="15"/>
      <c r="DD108" s="24"/>
      <c r="DE108" s="28"/>
      <c r="DF108" s="4"/>
      <c r="DG108" s="28"/>
    </row>
    <row r="109" spans="1:111" x14ac:dyDescent="0.2">
      <c r="A109" s="86">
        <f t="shared" si="104"/>
        <v>44458</v>
      </c>
      <c r="B109" s="87">
        <f t="shared" si="94"/>
        <v>1049.26946793</v>
      </c>
      <c r="C109" s="87">
        <f t="shared" si="105"/>
        <v>1000</v>
      </c>
      <c r="D109" s="88">
        <f t="shared" si="106"/>
        <v>5876.05</v>
      </c>
      <c r="E109" s="89">
        <f>IF(K109=1,VLOOKUP(A109,[1]Plan1!$BO$80:$BQ$314,3),E108)</f>
        <v>5944.21</v>
      </c>
      <c r="F109" s="98">
        <f t="shared" si="107"/>
        <v>44455</v>
      </c>
      <c r="G109" s="91">
        <f t="shared" si="95"/>
        <v>1.159962900247602E-2</v>
      </c>
      <c r="H109" s="90">
        <f t="shared" si="108"/>
        <v>44484</v>
      </c>
      <c r="I109" s="90">
        <f t="shared" si="96"/>
        <v>44484</v>
      </c>
      <c r="J109" s="92">
        <f t="shared" si="109"/>
        <v>21</v>
      </c>
      <c r="K109" s="92">
        <f t="shared" si="114"/>
        <v>3</v>
      </c>
      <c r="L109" s="87">
        <f t="shared" si="97"/>
        <v>1.0016489099999999</v>
      </c>
      <c r="M109" s="93">
        <f t="shared" ref="M109:M172" si="117">IF(I109&gt;I108,L108,M108)</f>
        <v>1.0086998700000001</v>
      </c>
      <c r="N109" s="93">
        <f t="shared" si="112"/>
        <v>1.0210308619395585</v>
      </c>
      <c r="O109" s="87">
        <f t="shared" si="115"/>
        <v>1.0227144399999999</v>
      </c>
      <c r="P109" s="87">
        <f t="shared" si="98"/>
        <v>1022.71444</v>
      </c>
      <c r="Q109" s="94">
        <f t="shared" si="116"/>
        <v>0</v>
      </c>
      <c r="R109" s="95">
        <f t="shared" si="99"/>
        <v>0</v>
      </c>
      <c r="S109" s="87">
        <f t="shared" si="100"/>
        <v>0</v>
      </c>
      <c r="T109" s="95">
        <f t="shared" si="110"/>
        <v>0.12</v>
      </c>
      <c r="U109" s="94">
        <f t="shared" si="113"/>
        <v>57</v>
      </c>
      <c r="V109" s="94">
        <v>252</v>
      </c>
      <c r="W109" s="93">
        <f t="shared" si="101"/>
        <v>1.0259652420000001</v>
      </c>
      <c r="X109" s="87">
        <f t="shared" si="102"/>
        <v>26.555027930000001</v>
      </c>
      <c r="Y109" s="87">
        <f t="shared" si="103"/>
        <v>0</v>
      </c>
      <c r="Z109" s="96" t="s">
        <v>141</v>
      </c>
      <c r="AA109" s="90">
        <f t="shared" si="111"/>
        <v>44560</v>
      </c>
      <c r="AB109" s="2"/>
      <c r="AC109" s="128"/>
      <c r="AD109" s="135"/>
      <c r="AE109" s="130"/>
      <c r="AF109" s="131"/>
      <c r="AG109" s="136"/>
      <c r="AH109" s="136"/>
      <c r="AI109" s="133"/>
      <c r="AJ109" s="130"/>
      <c r="AK109" s="128"/>
      <c r="AL109" s="135"/>
      <c r="AM109" s="1"/>
      <c r="AN109" s="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22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4"/>
      <c r="CR109" s="1"/>
      <c r="CS109" s="1"/>
      <c r="CT109" s="1"/>
      <c r="CU109" s="1"/>
      <c r="CV109" s="1"/>
      <c r="CW109" s="1"/>
      <c r="CX109" s="1"/>
      <c r="CY109" s="1"/>
      <c r="CZ109" s="1"/>
      <c r="DA109" s="2"/>
      <c r="DB109" s="15"/>
      <c r="DC109" s="15"/>
      <c r="DD109" s="24"/>
      <c r="DE109" s="15"/>
      <c r="DF109" s="1"/>
      <c r="DG109" s="15"/>
    </row>
    <row r="110" spans="1:111" x14ac:dyDescent="0.2">
      <c r="A110" s="86">
        <f t="shared" si="104"/>
        <v>44459</v>
      </c>
      <c r="B110" s="87">
        <f t="shared" si="94"/>
        <v>1049.26946793</v>
      </c>
      <c r="C110" s="87">
        <f t="shared" si="105"/>
        <v>1000</v>
      </c>
      <c r="D110" s="88">
        <f t="shared" si="106"/>
        <v>5876.05</v>
      </c>
      <c r="E110" s="89">
        <f>IF(K110=1,VLOOKUP(A110,[1]Plan1!$BO$80:$BQ$314,3),E109)</f>
        <v>5944.21</v>
      </c>
      <c r="F110" s="98">
        <f t="shared" si="107"/>
        <v>44455</v>
      </c>
      <c r="G110" s="91">
        <f t="shared" si="95"/>
        <v>1.159962900247602E-2</v>
      </c>
      <c r="H110" s="90">
        <f t="shared" si="108"/>
        <v>44484</v>
      </c>
      <c r="I110" s="90">
        <f t="shared" si="96"/>
        <v>44484</v>
      </c>
      <c r="J110" s="92">
        <f t="shared" si="109"/>
        <v>21</v>
      </c>
      <c r="K110" s="92">
        <f t="shared" si="114"/>
        <v>3</v>
      </c>
      <c r="L110" s="87">
        <f t="shared" si="97"/>
        <v>1.0016489099999999</v>
      </c>
      <c r="M110" s="93">
        <f t="shared" si="117"/>
        <v>1.0086998700000001</v>
      </c>
      <c r="N110" s="93">
        <f t="shared" si="112"/>
        <v>1.0210308619395585</v>
      </c>
      <c r="O110" s="87">
        <f t="shared" si="115"/>
        <v>1.0227144399999999</v>
      </c>
      <c r="P110" s="87">
        <f t="shared" si="98"/>
        <v>1022.71444</v>
      </c>
      <c r="Q110" s="94">
        <f t="shared" si="116"/>
        <v>0</v>
      </c>
      <c r="R110" s="95">
        <f t="shared" si="99"/>
        <v>0</v>
      </c>
      <c r="S110" s="87">
        <f t="shared" si="100"/>
        <v>0</v>
      </c>
      <c r="T110" s="95">
        <f t="shared" si="110"/>
        <v>0.12</v>
      </c>
      <c r="U110" s="94">
        <f t="shared" si="113"/>
        <v>57</v>
      </c>
      <c r="V110" s="94">
        <v>252</v>
      </c>
      <c r="W110" s="93">
        <f t="shared" si="101"/>
        <v>1.0259652420000001</v>
      </c>
      <c r="X110" s="87">
        <f t="shared" si="102"/>
        <v>26.555027930000001</v>
      </c>
      <c r="Y110" s="87">
        <f t="shared" si="103"/>
        <v>0</v>
      </c>
      <c r="Z110" s="96" t="s">
        <v>141</v>
      </c>
      <c r="AA110" s="90">
        <f t="shared" si="111"/>
        <v>44560</v>
      </c>
      <c r="AB110" s="2"/>
      <c r="AC110" s="128"/>
      <c r="AD110" s="135"/>
      <c r="AE110" s="130"/>
      <c r="AF110" s="131"/>
      <c r="AG110" s="136"/>
      <c r="AH110" s="136"/>
      <c r="AI110" s="133"/>
      <c r="AJ110" s="130"/>
      <c r="AK110" s="128"/>
      <c r="AL110" s="135"/>
      <c r="AM110" s="1"/>
      <c r="AN110" s="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22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4"/>
      <c r="CR110" s="1"/>
      <c r="CS110" s="1"/>
      <c r="CT110" s="1"/>
      <c r="CU110" s="1"/>
      <c r="CV110" s="1"/>
      <c r="CW110" s="1"/>
      <c r="CX110" s="1"/>
      <c r="CY110" s="1"/>
      <c r="CZ110" s="1"/>
      <c r="DA110" s="2"/>
      <c r="DB110" s="15"/>
      <c r="DC110" s="15"/>
      <c r="DD110" s="24"/>
      <c r="DE110" s="15"/>
      <c r="DF110" s="1"/>
      <c r="DG110" s="15"/>
    </row>
    <row r="111" spans="1:111" x14ac:dyDescent="0.2">
      <c r="A111" s="86">
        <f t="shared" si="104"/>
        <v>44460</v>
      </c>
      <c r="B111" s="87">
        <f t="shared" si="94"/>
        <v>1050.31811567</v>
      </c>
      <c r="C111" s="87">
        <f t="shared" si="105"/>
        <v>1000</v>
      </c>
      <c r="D111" s="88">
        <f t="shared" si="106"/>
        <v>5876.05</v>
      </c>
      <c r="E111" s="89">
        <f>IF(K111=1,VLOOKUP(A111,[1]Plan1!$BO$80:$BQ$314,3),E110)</f>
        <v>5944.21</v>
      </c>
      <c r="F111" s="98">
        <f t="shared" si="107"/>
        <v>44455</v>
      </c>
      <c r="G111" s="91">
        <f t="shared" si="95"/>
        <v>1.159962900247602E-2</v>
      </c>
      <c r="H111" s="90">
        <f t="shared" si="108"/>
        <v>44484</v>
      </c>
      <c r="I111" s="90">
        <f t="shared" si="96"/>
        <v>44484</v>
      </c>
      <c r="J111" s="92">
        <f t="shared" si="109"/>
        <v>21</v>
      </c>
      <c r="K111" s="92">
        <f t="shared" si="114"/>
        <v>4</v>
      </c>
      <c r="L111" s="87">
        <f t="shared" si="97"/>
        <v>1.00219915</v>
      </c>
      <c r="M111" s="93">
        <f t="shared" si="117"/>
        <v>1.0086998700000001</v>
      </c>
      <c r="N111" s="93">
        <f t="shared" si="112"/>
        <v>1.0210308619395585</v>
      </c>
      <c r="O111" s="87">
        <f t="shared" si="115"/>
        <v>1.02327626</v>
      </c>
      <c r="P111" s="87">
        <f t="shared" si="98"/>
        <v>1023.27626</v>
      </c>
      <c r="Q111" s="94">
        <f t="shared" si="116"/>
        <v>0</v>
      </c>
      <c r="R111" s="95">
        <f t="shared" si="99"/>
        <v>0</v>
      </c>
      <c r="S111" s="87">
        <f t="shared" si="100"/>
        <v>0</v>
      </c>
      <c r="T111" s="95">
        <f t="shared" si="110"/>
        <v>0.12</v>
      </c>
      <c r="U111" s="94">
        <f t="shared" si="113"/>
        <v>58</v>
      </c>
      <c r="V111" s="94">
        <v>252</v>
      </c>
      <c r="W111" s="93">
        <f t="shared" si="101"/>
        <v>1.02642674</v>
      </c>
      <c r="X111" s="87">
        <f t="shared" si="102"/>
        <v>27.04185567</v>
      </c>
      <c r="Y111" s="87">
        <f t="shared" si="103"/>
        <v>0</v>
      </c>
      <c r="Z111" s="96" t="s">
        <v>141</v>
      </c>
      <c r="AA111" s="90">
        <f t="shared" si="111"/>
        <v>44560</v>
      </c>
      <c r="AB111" s="2"/>
      <c r="AC111" s="128"/>
      <c r="AD111" s="135"/>
      <c r="AE111" s="130"/>
      <c r="AF111" s="131"/>
      <c r="AG111" s="136"/>
      <c r="AH111" s="136"/>
      <c r="AI111" s="133"/>
      <c r="AJ111" s="130"/>
      <c r="AK111" s="128"/>
      <c r="AL111" s="135"/>
      <c r="AM111" s="1"/>
      <c r="AN111" s="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22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4"/>
      <c r="CR111" s="1"/>
      <c r="CS111" s="1"/>
      <c r="CT111" s="1"/>
      <c r="CU111" s="1"/>
      <c r="CV111" s="1"/>
      <c r="CW111" s="1"/>
      <c r="CX111" s="1"/>
      <c r="CY111" s="1"/>
      <c r="CZ111" s="1"/>
      <c r="DA111" s="2"/>
      <c r="DB111" s="15"/>
      <c r="DC111" s="15"/>
      <c r="DD111" s="24"/>
      <c r="DE111" s="15"/>
      <c r="DF111" s="1"/>
      <c r="DG111" s="15"/>
    </row>
    <row r="112" spans="1:111" x14ac:dyDescent="0.2">
      <c r="A112" s="86">
        <f t="shared" si="104"/>
        <v>44461</v>
      </c>
      <c r="B112" s="87">
        <f t="shared" si="94"/>
        <v>1051.36780196</v>
      </c>
      <c r="C112" s="87">
        <f t="shared" si="105"/>
        <v>1000</v>
      </c>
      <c r="D112" s="88">
        <f t="shared" si="106"/>
        <v>5876.05</v>
      </c>
      <c r="E112" s="89">
        <f>IF(K112=1,VLOOKUP(A112,[1]Plan1!$BO$80:$BQ$314,3),E111)</f>
        <v>5944.21</v>
      </c>
      <c r="F112" s="98">
        <f t="shared" si="107"/>
        <v>44455</v>
      </c>
      <c r="G112" s="91">
        <f t="shared" si="95"/>
        <v>1.159962900247602E-2</v>
      </c>
      <c r="H112" s="90">
        <f t="shared" si="108"/>
        <v>44484</v>
      </c>
      <c r="I112" s="90">
        <f t="shared" si="96"/>
        <v>44484</v>
      </c>
      <c r="J112" s="92">
        <f t="shared" si="109"/>
        <v>21</v>
      </c>
      <c r="K112" s="92">
        <f t="shared" si="114"/>
        <v>5</v>
      </c>
      <c r="L112" s="87">
        <f t="shared" si="97"/>
        <v>1.0027496899999999</v>
      </c>
      <c r="M112" s="93">
        <f t="shared" si="117"/>
        <v>1.0086998700000001</v>
      </c>
      <c r="N112" s="93">
        <f t="shared" si="112"/>
        <v>1.0210308619395585</v>
      </c>
      <c r="O112" s="87">
        <f t="shared" si="115"/>
        <v>1.0238383799999999</v>
      </c>
      <c r="P112" s="87">
        <f t="shared" si="98"/>
        <v>1023.83838</v>
      </c>
      <c r="Q112" s="94">
        <f t="shared" si="116"/>
        <v>0</v>
      </c>
      <c r="R112" s="95">
        <f t="shared" si="99"/>
        <v>0</v>
      </c>
      <c r="S112" s="87">
        <f t="shared" si="100"/>
        <v>0</v>
      </c>
      <c r="T112" s="95">
        <f t="shared" si="110"/>
        <v>0.12</v>
      </c>
      <c r="U112" s="94">
        <f t="shared" si="113"/>
        <v>59</v>
      </c>
      <c r="V112" s="94">
        <v>252</v>
      </c>
      <c r="W112" s="93">
        <f t="shared" si="101"/>
        <v>1.026888445</v>
      </c>
      <c r="X112" s="87">
        <f t="shared" si="102"/>
        <v>27.529421960000001</v>
      </c>
      <c r="Y112" s="87">
        <f t="shared" si="103"/>
        <v>0</v>
      </c>
      <c r="Z112" s="96" t="s">
        <v>141</v>
      </c>
      <c r="AA112" s="90">
        <f t="shared" si="111"/>
        <v>44560</v>
      </c>
      <c r="AB112" s="2"/>
      <c r="AC112" s="128"/>
      <c r="AD112" s="135"/>
      <c r="AE112" s="130"/>
      <c r="AF112" s="131"/>
      <c r="AG112" s="136"/>
      <c r="AH112" s="136"/>
      <c r="AI112" s="133"/>
      <c r="AJ112" s="130"/>
      <c r="AK112" s="128"/>
      <c r="AL112" s="135"/>
      <c r="AM112" s="1"/>
      <c r="AN112" s="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22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4"/>
      <c r="CR112" s="1"/>
      <c r="CS112" s="1"/>
      <c r="CT112" s="1"/>
      <c r="CU112" s="1"/>
      <c r="CV112" s="1"/>
      <c r="CW112" s="1"/>
      <c r="CX112" s="1"/>
      <c r="CY112" s="1"/>
      <c r="CZ112" s="1"/>
      <c r="DA112" s="2"/>
      <c r="DB112" s="15"/>
      <c r="DC112" s="15"/>
      <c r="DD112" s="24"/>
      <c r="DE112" s="15"/>
      <c r="DF112" s="1"/>
      <c r="DG112" s="15"/>
    </row>
    <row r="113" spans="1:111" x14ac:dyDescent="0.2">
      <c r="A113" s="86">
        <f t="shared" si="104"/>
        <v>44462</v>
      </c>
      <c r="B113" s="87">
        <f t="shared" si="94"/>
        <v>1052.4185399100002</v>
      </c>
      <c r="C113" s="87">
        <f t="shared" si="105"/>
        <v>1000</v>
      </c>
      <c r="D113" s="88">
        <f t="shared" si="106"/>
        <v>5876.05</v>
      </c>
      <c r="E113" s="89">
        <f>IF(K113=1,VLOOKUP(A113,[1]Plan1!$BO$80:$BQ$314,3),E112)</f>
        <v>5944.21</v>
      </c>
      <c r="F113" s="98">
        <f t="shared" si="107"/>
        <v>44455</v>
      </c>
      <c r="G113" s="91">
        <f t="shared" si="95"/>
        <v>1.159962900247602E-2</v>
      </c>
      <c r="H113" s="90">
        <f t="shared" si="108"/>
        <v>44484</v>
      </c>
      <c r="I113" s="90">
        <f t="shared" si="96"/>
        <v>44484</v>
      </c>
      <c r="J113" s="92">
        <f t="shared" si="109"/>
        <v>21</v>
      </c>
      <c r="K113" s="92">
        <f t="shared" si="114"/>
        <v>6</v>
      </c>
      <c r="L113" s="87">
        <f t="shared" si="97"/>
        <v>1.0033005399999999</v>
      </c>
      <c r="M113" s="93">
        <f t="shared" si="117"/>
        <v>1.0086998700000001</v>
      </c>
      <c r="N113" s="93">
        <f t="shared" si="112"/>
        <v>1.0210308619395585</v>
      </c>
      <c r="O113" s="87">
        <f t="shared" si="115"/>
        <v>1.0244008099999999</v>
      </c>
      <c r="P113" s="87">
        <f t="shared" si="98"/>
        <v>1024.4008100000001</v>
      </c>
      <c r="Q113" s="94">
        <f t="shared" si="116"/>
        <v>0</v>
      </c>
      <c r="R113" s="95">
        <f t="shared" si="99"/>
        <v>0</v>
      </c>
      <c r="S113" s="87">
        <f t="shared" si="100"/>
        <v>0</v>
      </c>
      <c r="T113" s="95">
        <f t="shared" si="110"/>
        <v>0.12</v>
      </c>
      <c r="U113" s="94">
        <f t="shared" si="113"/>
        <v>60</v>
      </c>
      <c r="V113" s="94">
        <v>252</v>
      </c>
      <c r="W113" s="93">
        <f t="shared" si="101"/>
        <v>1.0273503589999999</v>
      </c>
      <c r="X113" s="87">
        <f t="shared" si="102"/>
        <v>28.01772991</v>
      </c>
      <c r="Y113" s="87">
        <f t="shared" si="103"/>
        <v>0</v>
      </c>
      <c r="Z113" s="96" t="s">
        <v>141</v>
      </c>
      <c r="AA113" s="90">
        <f t="shared" si="111"/>
        <v>44560</v>
      </c>
      <c r="AB113" s="2"/>
      <c r="AC113" s="128"/>
      <c r="AD113" s="135"/>
      <c r="AE113" s="130"/>
      <c r="AF113" s="131"/>
      <c r="AG113" s="136"/>
      <c r="AH113" s="136"/>
      <c r="AI113" s="133"/>
      <c r="AJ113" s="130"/>
      <c r="AK113" s="128"/>
      <c r="AL113" s="135"/>
      <c r="AM113" s="1"/>
      <c r="AN113" s="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22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4"/>
      <c r="CR113" s="1"/>
      <c r="CS113" s="1"/>
      <c r="CT113" s="1"/>
      <c r="CU113" s="1"/>
      <c r="CV113" s="1"/>
      <c r="CW113" s="1"/>
      <c r="CX113" s="1"/>
      <c r="CY113" s="1"/>
      <c r="CZ113" s="1"/>
      <c r="DA113" s="2"/>
      <c r="DB113" s="15"/>
      <c r="DC113" s="15"/>
      <c r="DD113" s="24"/>
      <c r="DE113" s="15"/>
      <c r="DF113" s="1"/>
      <c r="DG113" s="15"/>
    </row>
    <row r="114" spans="1:111" x14ac:dyDescent="0.2">
      <c r="A114" s="86">
        <f t="shared" si="104"/>
        <v>44463</v>
      </c>
      <c r="B114" s="87">
        <f t="shared" si="94"/>
        <v>1053.4703169300001</v>
      </c>
      <c r="C114" s="87">
        <f t="shared" si="105"/>
        <v>1000</v>
      </c>
      <c r="D114" s="88">
        <f t="shared" si="106"/>
        <v>5876.05</v>
      </c>
      <c r="E114" s="89">
        <f>IF(K114=1,VLOOKUP(A114,[1]Plan1!$BO$80:$BQ$314,3),E113)</f>
        <v>5944.21</v>
      </c>
      <c r="F114" s="98">
        <f t="shared" si="107"/>
        <v>44455</v>
      </c>
      <c r="G114" s="91">
        <f t="shared" si="95"/>
        <v>1.159962900247602E-2</v>
      </c>
      <c r="H114" s="90">
        <f t="shared" si="108"/>
        <v>44484</v>
      </c>
      <c r="I114" s="90">
        <f t="shared" si="96"/>
        <v>44484</v>
      </c>
      <c r="J114" s="92">
        <f t="shared" si="109"/>
        <v>21</v>
      </c>
      <c r="K114" s="92">
        <f t="shared" si="114"/>
        <v>7</v>
      </c>
      <c r="L114" s="87">
        <f t="shared" si="97"/>
        <v>1.0038516799999999</v>
      </c>
      <c r="M114" s="93">
        <f t="shared" si="117"/>
        <v>1.0086998700000001</v>
      </c>
      <c r="N114" s="93">
        <f t="shared" si="112"/>
        <v>1.0210308619395585</v>
      </c>
      <c r="O114" s="87">
        <f t="shared" si="115"/>
        <v>1.0249635399999999</v>
      </c>
      <c r="P114" s="87">
        <f t="shared" si="98"/>
        <v>1024.96354</v>
      </c>
      <c r="Q114" s="94">
        <f t="shared" si="116"/>
        <v>0</v>
      </c>
      <c r="R114" s="95">
        <f t="shared" si="99"/>
        <v>0</v>
      </c>
      <c r="S114" s="87">
        <f t="shared" si="100"/>
        <v>0</v>
      </c>
      <c r="T114" s="95">
        <f t="shared" si="110"/>
        <v>0.12</v>
      </c>
      <c r="U114" s="94">
        <f t="shared" si="113"/>
        <v>61</v>
      </c>
      <c r="V114" s="94">
        <v>252</v>
      </c>
      <c r="W114" s="93">
        <f t="shared" si="101"/>
        <v>1.0278124790000001</v>
      </c>
      <c r="X114" s="87">
        <f t="shared" si="102"/>
        <v>28.506776930000001</v>
      </c>
      <c r="Y114" s="87">
        <f t="shared" si="103"/>
        <v>0</v>
      </c>
      <c r="Z114" s="96" t="s">
        <v>141</v>
      </c>
      <c r="AA114" s="90">
        <f t="shared" si="111"/>
        <v>44560</v>
      </c>
      <c r="AB114" s="2"/>
      <c r="AC114" s="128"/>
      <c r="AD114" s="135"/>
      <c r="AE114" s="130"/>
      <c r="AF114" s="131"/>
      <c r="AG114" s="136"/>
      <c r="AH114" s="136"/>
      <c r="AI114" s="133"/>
      <c r="AJ114" s="130"/>
      <c r="AK114" s="128"/>
      <c r="AL114" s="135"/>
      <c r="AM114" s="1"/>
      <c r="AN114" s="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22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4"/>
      <c r="CR114" s="1"/>
      <c r="CS114" s="1"/>
      <c r="CT114" s="1"/>
      <c r="CU114" s="1"/>
      <c r="CV114" s="1"/>
      <c r="CW114" s="1"/>
      <c r="CX114" s="1"/>
      <c r="CY114" s="1"/>
      <c r="CZ114" s="1"/>
      <c r="DA114" s="2"/>
      <c r="DB114" s="15"/>
      <c r="DC114" s="15"/>
      <c r="DD114" s="24"/>
      <c r="DE114" s="15"/>
      <c r="DF114" s="1"/>
      <c r="DG114" s="15"/>
    </row>
    <row r="115" spans="1:111" x14ac:dyDescent="0.2">
      <c r="A115" s="86">
        <f t="shared" si="104"/>
        <v>44464</v>
      </c>
      <c r="B115" s="87">
        <f t="shared" si="94"/>
        <v>1054.5231574299999</v>
      </c>
      <c r="C115" s="87">
        <f t="shared" si="105"/>
        <v>1000</v>
      </c>
      <c r="D115" s="88">
        <f t="shared" si="106"/>
        <v>5876.05</v>
      </c>
      <c r="E115" s="89">
        <f>IF(K115=1,VLOOKUP(A115,[1]Plan1!$BO$80:$BQ$314,3),E114)</f>
        <v>5944.21</v>
      </c>
      <c r="F115" s="98">
        <f t="shared" si="107"/>
        <v>44455</v>
      </c>
      <c r="G115" s="91">
        <f t="shared" si="95"/>
        <v>1.159962900247602E-2</v>
      </c>
      <c r="H115" s="90">
        <f t="shared" si="108"/>
        <v>44484</v>
      </c>
      <c r="I115" s="90">
        <f t="shared" si="96"/>
        <v>44484</v>
      </c>
      <c r="J115" s="92">
        <f t="shared" si="109"/>
        <v>21</v>
      </c>
      <c r="K115" s="92">
        <f t="shared" si="114"/>
        <v>8</v>
      </c>
      <c r="L115" s="87">
        <f t="shared" si="97"/>
        <v>1.00440313</v>
      </c>
      <c r="M115" s="93">
        <f t="shared" si="117"/>
        <v>1.0086998700000001</v>
      </c>
      <c r="N115" s="93">
        <f t="shared" si="112"/>
        <v>1.0210308619395585</v>
      </c>
      <c r="O115" s="87">
        <f t="shared" si="115"/>
        <v>1.0255265899999999</v>
      </c>
      <c r="P115" s="87">
        <f t="shared" si="98"/>
        <v>1025.5265899999999</v>
      </c>
      <c r="Q115" s="94">
        <f t="shared" si="116"/>
        <v>0</v>
      </c>
      <c r="R115" s="95">
        <f t="shared" si="99"/>
        <v>0</v>
      </c>
      <c r="S115" s="87">
        <f t="shared" si="100"/>
        <v>0</v>
      </c>
      <c r="T115" s="95">
        <f t="shared" si="110"/>
        <v>0.12</v>
      </c>
      <c r="U115" s="94">
        <f t="shared" si="113"/>
        <v>62</v>
      </c>
      <c r="V115" s="94">
        <v>252</v>
      </c>
      <c r="W115" s="93">
        <f t="shared" si="101"/>
        <v>1.0282748079999999</v>
      </c>
      <c r="X115" s="87">
        <f t="shared" si="102"/>
        <v>28.996567429999999</v>
      </c>
      <c r="Y115" s="87">
        <f t="shared" si="103"/>
        <v>0</v>
      </c>
      <c r="Z115" s="96" t="s">
        <v>141</v>
      </c>
      <c r="AA115" s="90">
        <f t="shared" si="111"/>
        <v>44560</v>
      </c>
      <c r="AB115" s="2"/>
      <c r="AC115" s="128"/>
      <c r="AD115" s="135"/>
      <c r="AE115" s="130"/>
      <c r="AF115" s="131"/>
      <c r="AG115" s="136"/>
      <c r="AH115" s="136"/>
      <c r="AI115" s="133"/>
      <c r="AJ115" s="130"/>
      <c r="AK115" s="128"/>
      <c r="AL115" s="135"/>
      <c r="AM115" s="1"/>
      <c r="AN115" s="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22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4"/>
      <c r="CR115" s="1"/>
      <c r="CS115" s="1"/>
      <c r="CT115" s="1"/>
      <c r="CU115" s="1"/>
      <c r="CV115" s="1"/>
      <c r="CW115" s="1"/>
      <c r="CX115" s="1"/>
      <c r="CY115" s="1"/>
      <c r="CZ115" s="1"/>
      <c r="DA115" s="2"/>
      <c r="DB115" s="15"/>
      <c r="DC115" s="15"/>
      <c r="DD115" s="24"/>
      <c r="DE115" s="15"/>
      <c r="DF115" s="1"/>
      <c r="DG115" s="15"/>
    </row>
    <row r="116" spans="1:111" x14ac:dyDescent="0.2">
      <c r="A116" s="86">
        <f t="shared" si="104"/>
        <v>44465</v>
      </c>
      <c r="B116" s="87">
        <f t="shared" si="94"/>
        <v>1054.5231574299999</v>
      </c>
      <c r="C116" s="87">
        <f t="shared" si="105"/>
        <v>1000</v>
      </c>
      <c r="D116" s="88">
        <f t="shared" si="106"/>
        <v>5876.05</v>
      </c>
      <c r="E116" s="89">
        <f>IF(K116=1,VLOOKUP(A116,[1]Plan1!$BO$80:$BQ$314,3),E115)</f>
        <v>5944.21</v>
      </c>
      <c r="F116" s="98">
        <f t="shared" si="107"/>
        <v>44455</v>
      </c>
      <c r="G116" s="91">
        <f t="shared" si="95"/>
        <v>1.159962900247602E-2</v>
      </c>
      <c r="H116" s="90">
        <f t="shared" si="108"/>
        <v>44484</v>
      </c>
      <c r="I116" s="90">
        <f t="shared" si="96"/>
        <v>44484</v>
      </c>
      <c r="J116" s="92">
        <f t="shared" si="109"/>
        <v>21</v>
      </c>
      <c r="K116" s="92">
        <f t="shared" si="114"/>
        <v>8</v>
      </c>
      <c r="L116" s="87">
        <f t="shared" si="97"/>
        <v>1.00440313</v>
      </c>
      <c r="M116" s="93">
        <f t="shared" si="117"/>
        <v>1.0086998700000001</v>
      </c>
      <c r="N116" s="93">
        <f t="shared" si="112"/>
        <v>1.0210308619395585</v>
      </c>
      <c r="O116" s="87">
        <f t="shared" si="115"/>
        <v>1.0255265899999999</v>
      </c>
      <c r="P116" s="87">
        <f t="shared" si="98"/>
        <v>1025.5265899999999</v>
      </c>
      <c r="Q116" s="94">
        <f t="shared" si="116"/>
        <v>0</v>
      </c>
      <c r="R116" s="95">
        <f t="shared" si="99"/>
        <v>0</v>
      </c>
      <c r="S116" s="87">
        <f t="shared" si="100"/>
        <v>0</v>
      </c>
      <c r="T116" s="95">
        <f t="shared" si="110"/>
        <v>0.12</v>
      </c>
      <c r="U116" s="94">
        <f t="shared" si="113"/>
        <v>62</v>
      </c>
      <c r="V116" s="94">
        <v>252</v>
      </c>
      <c r="W116" s="93">
        <f t="shared" si="101"/>
        <v>1.0282748079999999</v>
      </c>
      <c r="X116" s="87">
        <f t="shared" si="102"/>
        <v>28.996567429999999</v>
      </c>
      <c r="Y116" s="87">
        <f t="shared" si="103"/>
        <v>0</v>
      </c>
      <c r="Z116" s="96" t="s">
        <v>141</v>
      </c>
      <c r="AA116" s="90">
        <f t="shared" si="111"/>
        <v>44560</v>
      </c>
      <c r="AB116" s="2"/>
      <c r="AC116" s="128"/>
      <c r="AD116" s="135"/>
      <c r="AE116" s="130"/>
      <c r="AF116" s="131"/>
      <c r="AG116" s="136"/>
      <c r="AH116" s="136"/>
      <c r="AI116" s="133"/>
      <c r="AJ116" s="130"/>
      <c r="AK116" s="128"/>
      <c r="AL116" s="135"/>
      <c r="AM116" s="1"/>
      <c r="AN116" s="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22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4"/>
      <c r="CR116" s="1"/>
      <c r="CS116" s="1"/>
      <c r="CT116" s="1"/>
      <c r="CU116" s="1"/>
      <c r="CV116" s="1"/>
      <c r="CW116" s="1"/>
      <c r="CX116" s="1"/>
      <c r="CY116" s="1"/>
      <c r="CZ116" s="1"/>
      <c r="DA116" s="2"/>
      <c r="DB116" s="15"/>
      <c r="DC116" s="15"/>
      <c r="DD116" s="24"/>
      <c r="DE116" s="15"/>
      <c r="DF116" s="1"/>
      <c r="DG116" s="28"/>
    </row>
    <row r="117" spans="1:111" x14ac:dyDescent="0.2">
      <c r="A117" s="86">
        <f t="shared" si="104"/>
        <v>44466</v>
      </c>
      <c r="B117" s="87">
        <f t="shared" si="94"/>
        <v>1054.5231574299999</v>
      </c>
      <c r="C117" s="87">
        <f t="shared" si="105"/>
        <v>1000</v>
      </c>
      <c r="D117" s="88">
        <f t="shared" si="106"/>
        <v>5876.05</v>
      </c>
      <c r="E117" s="89">
        <f>IF(K117=1,VLOOKUP(A117,[1]Plan1!$BO$80:$BQ$314,3),E116)</f>
        <v>5944.21</v>
      </c>
      <c r="F117" s="98">
        <f t="shared" si="107"/>
        <v>44455</v>
      </c>
      <c r="G117" s="91">
        <f t="shared" si="95"/>
        <v>1.159962900247602E-2</v>
      </c>
      <c r="H117" s="90">
        <f t="shared" si="108"/>
        <v>44484</v>
      </c>
      <c r="I117" s="90">
        <f t="shared" si="96"/>
        <v>44484</v>
      </c>
      <c r="J117" s="92">
        <f t="shared" si="109"/>
        <v>21</v>
      </c>
      <c r="K117" s="92">
        <f t="shared" si="114"/>
        <v>8</v>
      </c>
      <c r="L117" s="87">
        <f t="shared" si="97"/>
        <v>1.00440313</v>
      </c>
      <c r="M117" s="93">
        <f t="shared" si="117"/>
        <v>1.0086998700000001</v>
      </c>
      <c r="N117" s="93">
        <f t="shared" si="112"/>
        <v>1.0210308619395585</v>
      </c>
      <c r="O117" s="87">
        <f t="shared" si="115"/>
        <v>1.0255265899999999</v>
      </c>
      <c r="P117" s="87">
        <f t="shared" si="98"/>
        <v>1025.5265899999999</v>
      </c>
      <c r="Q117" s="94">
        <f t="shared" si="116"/>
        <v>0</v>
      </c>
      <c r="R117" s="95">
        <f t="shared" si="99"/>
        <v>0</v>
      </c>
      <c r="S117" s="87">
        <f t="shared" si="100"/>
        <v>0</v>
      </c>
      <c r="T117" s="95">
        <f t="shared" si="110"/>
        <v>0.12</v>
      </c>
      <c r="U117" s="94">
        <f t="shared" si="113"/>
        <v>62</v>
      </c>
      <c r="V117" s="94">
        <v>252</v>
      </c>
      <c r="W117" s="93">
        <f t="shared" si="101"/>
        <v>1.0282748079999999</v>
      </c>
      <c r="X117" s="87">
        <f t="shared" si="102"/>
        <v>28.996567429999999</v>
      </c>
      <c r="Y117" s="87">
        <f t="shared" si="103"/>
        <v>0</v>
      </c>
      <c r="Z117" s="96" t="s">
        <v>141</v>
      </c>
      <c r="AA117" s="90">
        <f t="shared" si="111"/>
        <v>44560</v>
      </c>
      <c r="AB117" s="2"/>
      <c r="AC117" s="128"/>
      <c r="AD117" s="135"/>
      <c r="AE117" s="130"/>
      <c r="AF117" s="131"/>
      <c r="AG117" s="136"/>
      <c r="AH117" s="136"/>
      <c r="AI117" s="133"/>
      <c r="AJ117" s="130"/>
      <c r="AK117" s="128"/>
      <c r="AL117" s="135"/>
      <c r="AM117" s="1"/>
      <c r="AN117" s="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22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4"/>
      <c r="CR117" s="1"/>
      <c r="CS117" s="1"/>
      <c r="CT117" s="1"/>
      <c r="CU117" s="1"/>
      <c r="CV117" s="1"/>
      <c r="CW117" s="1"/>
      <c r="CX117" s="1"/>
      <c r="CY117" s="1"/>
      <c r="CZ117" s="1"/>
      <c r="DA117" s="2"/>
      <c r="DB117" s="15"/>
      <c r="DC117" s="15"/>
      <c r="DD117" s="24"/>
      <c r="DE117" s="15"/>
      <c r="DF117" s="1"/>
      <c r="DG117" s="15"/>
    </row>
    <row r="118" spans="1:111" x14ac:dyDescent="0.2">
      <c r="A118" s="86">
        <f t="shared" si="104"/>
        <v>44467</v>
      </c>
      <c r="B118" s="87">
        <f t="shared" si="94"/>
        <v>1055.57705089</v>
      </c>
      <c r="C118" s="87">
        <f t="shared" si="105"/>
        <v>1000</v>
      </c>
      <c r="D118" s="88">
        <f t="shared" si="106"/>
        <v>5876.05</v>
      </c>
      <c r="E118" s="89">
        <f>IF(K118=1,VLOOKUP(A118,[1]Plan1!$BO$80:$BQ$314,3),E117)</f>
        <v>5944.21</v>
      </c>
      <c r="F118" s="98">
        <f t="shared" si="107"/>
        <v>44455</v>
      </c>
      <c r="G118" s="91">
        <f t="shared" si="95"/>
        <v>1.159962900247602E-2</v>
      </c>
      <c r="H118" s="90">
        <f t="shared" si="108"/>
        <v>44484</v>
      </c>
      <c r="I118" s="90">
        <f t="shared" si="96"/>
        <v>44484</v>
      </c>
      <c r="J118" s="92">
        <f t="shared" si="109"/>
        <v>21</v>
      </c>
      <c r="K118" s="92">
        <f t="shared" si="114"/>
        <v>9</v>
      </c>
      <c r="L118" s="87">
        <f t="shared" si="97"/>
        <v>1.00495489</v>
      </c>
      <c r="M118" s="93">
        <f t="shared" si="117"/>
        <v>1.0086998700000001</v>
      </c>
      <c r="N118" s="93">
        <f t="shared" si="112"/>
        <v>1.0210308619395585</v>
      </c>
      <c r="O118" s="87">
        <f t="shared" si="115"/>
        <v>1.02608995</v>
      </c>
      <c r="P118" s="87">
        <f t="shared" si="98"/>
        <v>1026.08995</v>
      </c>
      <c r="Q118" s="94">
        <f t="shared" si="116"/>
        <v>0</v>
      </c>
      <c r="R118" s="95">
        <f t="shared" si="99"/>
        <v>0</v>
      </c>
      <c r="S118" s="87">
        <f t="shared" si="100"/>
        <v>0</v>
      </c>
      <c r="T118" s="95">
        <f t="shared" si="110"/>
        <v>0.12</v>
      </c>
      <c r="U118" s="94">
        <f t="shared" si="113"/>
        <v>63</v>
      </c>
      <c r="V118" s="94">
        <v>252</v>
      </c>
      <c r="W118" s="93">
        <f t="shared" si="101"/>
        <v>1.0287373449999999</v>
      </c>
      <c r="X118" s="87">
        <f t="shared" si="102"/>
        <v>29.487100890000001</v>
      </c>
      <c r="Y118" s="87">
        <f t="shared" si="103"/>
        <v>0</v>
      </c>
      <c r="Z118" s="96" t="s">
        <v>141</v>
      </c>
      <c r="AA118" s="90">
        <f t="shared" si="111"/>
        <v>44560</v>
      </c>
      <c r="AB118" s="2"/>
      <c r="AC118" s="1"/>
      <c r="AM118" s="1"/>
      <c r="AN118" s="3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22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4"/>
      <c r="CR118" s="1"/>
      <c r="CS118" s="1"/>
      <c r="CT118" s="1"/>
      <c r="CU118" s="1"/>
      <c r="CV118" s="1"/>
      <c r="CW118" s="1"/>
      <c r="CX118" s="1"/>
      <c r="CY118" s="1"/>
      <c r="CZ118" s="1"/>
      <c r="DA118" s="2"/>
      <c r="DB118" s="15"/>
      <c r="DC118" s="15"/>
      <c r="DD118" s="24"/>
      <c r="DE118" s="15"/>
      <c r="DF118" s="1"/>
      <c r="DG118" s="15"/>
    </row>
    <row r="119" spans="1:111" x14ac:dyDescent="0.2">
      <c r="A119" s="86">
        <f t="shared" si="104"/>
        <v>44468</v>
      </c>
      <c r="B119" s="87">
        <f t="shared" si="94"/>
        <v>1056.6319970700001</v>
      </c>
      <c r="C119" s="87">
        <f t="shared" si="105"/>
        <v>1000</v>
      </c>
      <c r="D119" s="88">
        <f t="shared" si="106"/>
        <v>5876.05</v>
      </c>
      <c r="E119" s="89">
        <f>IF(K119=1,VLOOKUP(A119,[1]Plan1!$BO$80:$BQ$314,3),E118)</f>
        <v>5944.21</v>
      </c>
      <c r="F119" s="98">
        <f t="shared" si="107"/>
        <v>44455</v>
      </c>
      <c r="G119" s="91">
        <f t="shared" si="95"/>
        <v>1.159962900247602E-2</v>
      </c>
      <c r="H119" s="90">
        <f t="shared" si="108"/>
        <v>44484</v>
      </c>
      <c r="I119" s="90">
        <f t="shared" si="96"/>
        <v>44484</v>
      </c>
      <c r="J119" s="92">
        <f t="shared" si="109"/>
        <v>21</v>
      </c>
      <c r="K119" s="92">
        <f t="shared" si="114"/>
        <v>10</v>
      </c>
      <c r="L119" s="87">
        <f t="shared" si="97"/>
        <v>1.00550695</v>
      </c>
      <c r="M119" s="93">
        <f t="shared" si="117"/>
        <v>1.0086998700000001</v>
      </c>
      <c r="N119" s="93">
        <f t="shared" si="112"/>
        <v>1.0210308619395585</v>
      </c>
      <c r="O119" s="87">
        <f t="shared" si="115"/>
        <v>1.02665362</v>
      </c>
      <c r="P119" s="87">
        <f t="shared" si="98"/>
        <v>1026.65362</v>
      </c>
      <c r="Q119" s="94">
        <f t="shared" si="116"/>
        <v>0</v>
      </c>
      <c r="R119" s="95">
        <f t="shared" si="99"/>
        <v>0</v>
      </c>
      <c r="S119" s="87">
        <f t="shared" si="100"/>
        <v>0</v>
      </c>
      <c r="T119" s="95">
        <f t="shared" si="110"/>
        <v>0.12</v>
      </c>
      <c r="U119" s="94">
        <f t="shared" si="113"/>
        <v>64</v>
      </c>
      <c r="V119" s="94">
        <v>252</v>
      </c>
      <c r="W119" s="93">
        <f t="shared" si="101"/>
        <v>1.0292000889999999</v>
      </c>
      <c r="X119" s="87">
        <f t="shared" si="102"/>
        <v>29.978377070000001</v>
      </c>
      <c r="Y119" s="87">
        <f t="shared" si="103"/>
        <v>0</v>
      </c>
      <c r="Z119" s="96" t="s">
        <v>141</v>
      </c>
      <c r="AA119" s="90">
        <f t="shared" si="111"/>
        <v>44560</v>
      </c>
      <c r="AB119" s="2"/>
      <c r="AC119" s="1"/>
      <c r="AM119" s="1"/>
      <c r="AN119" s="3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22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4"/>
      <c r="CR119" s="1"/>
      <c r="CS119" s="1"/>
      <c r="CT119" s="1"/>
      <c r="CU119" s="1"/>
      <c r="CV119" s="1"/>
      <c r="CW119" s="1"/>
      <c r="CX119" s="1"/>
      <c r="CY119" s="1"/>
      <c r="CZ119" s="1"/>
      <c r="DA119" s="2"/>
      <c r="DB119" s="15"/>
      <c r="DC119" s="15"/>
      <c r="DD119" s="24"/>
      <c r="DE119" s="15"/>
      <c r="DF119" s="1"/>
      <c r="DG119" s="15"/>
    </row>
    <row r="120" spans="1:111" x14ac:dyDescent="0.2">
      <c r="A120" s="86">
        <f t="shared" si="104"/>
        <v>44469</v>
      </c>
      <c r="B120" s="87">
        <f t="shared" si="94"/>
        <v>1057.68799881</v>
      </c>
      <c r="C120" s="87">
        <f t="shared" si="105"/>
        <v>1000</v>
      </c>
      <c r="D120" s="88">
        <f t="shared" si="106"/>
        <v>5876.05</v>
      </c>
      <c r="E120" s="89">
        <f>IF(K120=1,VLOOKUP(A120,[1]Plan1!$BO$80:$BQ$314,3),E119)</f>
        <v>5944.21</v>
      </c>
      <c r="F120" s="98">
        <f t="shared" si="107"/>
        <v>44455</v>
      </c>
      <c r="G120" s="91">
        <f t="shared" si="95"/>
        <v>1.159962900247602E-2</v>
      </c>
      <c r="H120" s="90">
        <f t="shared" si="108"/>
        <v>44484</v>
      </c>
      <c r="I120" s="90">
        <f t="shared" si="96"/>
        <v>44484</v>
      </c>
      <c r="J120" s="92">
        <f t="shared" si="109"/>
        <v>21</v>
      </c>
      <c r="K120" s="92">
        <f t="shared" si="114"/>
        <v>11</v>
      </c>
      <c r="L120" s="87">
        <f t="shared" si="97"/>
        <v>1.0060593099999999</v>
      </c>
      <c r="M120" s="93">
        <f t="shared" si="117"/>
        <v>1.0086998700000001</v>
      </c>
      <c r="N120" s="93">
        <f t="shared" si="112"/>
        <v>1.0210308619395585</v>
      </c>
      <c r="O120" s="87">
        <f t="shared" si="115"/>
        <v>1.0272176</v>
      </c>
      <c r="P120" s="87">
        <f t="shared" si="98"/>
        <v>1027.2175999999999</v>
      </c>
      <c r="Q120" s="94">
        <f t="shared" si="116"/>
        <v>0</v>
      </c>
      <c r="R120" s="95">
        <f t="shared" si="99"/>
        <v>0</v>
      </c>
      <c r="S120" s="87">
        <f t="shared" si="100"/>
        <v>0</v>
      </c>
      <c r="T120" s="95">
        <f t="shared" si="110"/>
        <v>0.12</v>
      </c>
      <c r="U120" s="94">
        <f t="shared" si="113"/>
        <v>65</v>
      </c>
      <c r="V120" s="94">
        <v>252</v>
      </c>
      <c r="W120" s="93">
        <f t="shared" si="101"/>
        <v>1.0296630419999999</v>
      </c>
      <c r="X120" s="87">
        <f t="shared" si="102"/>
        <v>30.470398809999999</v>
      </c>
      <c r="Y120" s="87">
        <f t="shared" si="103"/>
        <v>0</v>
      </c>
      <c r="Z120" s="96" t="s">
        <v>141</v>
      </c>
      <c r="AA120" s="90">
        <f t="shared" si="111"/>
        <v>44560</v>
      </c>
      <c r="AB120" s="2"/>
      <c r="AC120" s="1"/>
      <c r="AD120" s="149" t="s">
        <v>73</v>
      </c>
      <c r="AE120" s="150"/>
      <c r="AG120" s="115" t="s">
        <v>74</v>
      </c>
      <c r="AH120" s="115" t="s">
        <v>74</v>
      </c>
      <c r="AI120" s="116" t="s">
        <v>75</v>
      </c>
      <c r="AJ120" s="114" t="s">
        <v>76</v>
      </c>
      <c r="AK120" s="151" t="s">
        <v>77</v>
      </c>
      <c r="AL120" s="117" t="s">
        <v>78</v>
      </c>
      <c r="AM120" s="1"/>
      <c r="AN120" s="3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22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4"/>
      <c r="CR120" s="1"/>
      <c r="CS120" s="1"/>
      <c r="CT120" s="1"/>
      <c r="CU120" s="1"/>
      <c r="CV120" s="1"/>
      <c r="CW120" s="1"/>
      <c r="CX120" s="1"/>
      <c r="CY120" s="1"/>
      <c r="CZ120" s="1"/>
      <c r="DA120" s="2"/>
      <c r="DB120" s="15"/>
      <c r="DC120" s="15"/>
      <c r="DD120" s="24"/>
      <c r="DE120" s="15"/>
      <c r="DF120" s="1"/>
      <c r="DG120" s="15"/>
    </row>
    <row r="121" spans="1:111" x14ac:dyDescent="0.2">
      <c r="A121" s="86">
        <f t="shared" si="104"/>
        <v>44470</v>
      </c>
      <c r="B121" s="87">
        <f t="shared" si="94"/>
        <v>1058.74504555</v>
      </c>
      <c r="C121" s="87">
        <f t="shared" si="105"/>
        <v>1000</v>
      </c>
      <c r="D121" s="88">
        <f t="shared" si="106"/>
        <v>5876.05</v>
      </c>
      <c r="E121" s="89">
        <f>IF(K121=1,VLOOKUP(A121,[1]Plan1!$BO$80:$BQ$314,3),E120)</f>
        <v>5944.21</v>
      </c>
      <c r="F121" s="98">
        <f t="shared" si="107"/>
        <v>44455</v>
      </c>
      <c r="G121" s="91">
        <f t="shared" si="95"/>
        <v>1.159962900247602E-2</v>
      </c>
      <c r="H121" s="90">
        <f t="shared" si="108"/>
        <v>44484</v>
      </c>
      <c r="I121" s="90">
        <f t="shared" si="96"/>
        <v>44484</v>
      </c>
      <c r="J121" s="92">
        <f t="shared" si="109"/>
        <v>21</v>
      </c>
      <c r="K121" s="92">
        <f t="shared" si="114"/>
        <v>12</v>
      </c>
      <c r="L121" s="87">
        <f t="shared" si="97"/>
        <v>1.00661197</v>
      </c>
      <c r="M121" s="93">
        <f t="shared" si="117"/>
        <v>1.0086998700000001</v>
      </c>
      <c r="N121" s="93">
        <f t="shared" si="112"/>
        <v>1.0210308619395585</v>
      </c>
      <c r="O121" s="87">
        <f t="shared" si="115"/>
        <v>1.02778188</v>
      </c>
      <c r="P121" s="87">
        <f t="shared" si="98"/>
        <v>1027.78188</v>
      </c>
      <c r="Q121" s="94">
        <f t="shared" si="116"/>
        <v>0</v>
      </c>
      <c r="R121" s="95">
        <f t="shared" si="99"/>
        <v>0</v>
      </c>
      <c r="S121" s="87">
        <f t="shared" si="100"/>
        <v>0</v>
      </c>
      <c r="T121" s="95">
        <f t="shared" si="110"/>
        <v>0.12</v>
      </c>
      <c r="U121" s="94">
        <f t="shared" si="113"/>
        <v>66</v>
      </c>
      <c r="V121" s="94">
        <v>252</v>
      </c>
      <c r="W121" s="93">
        <f t="shared" si="101"/>
        <v>1.030126203</v>
      </c>
      <c r="X121" s="87">
        <f t="shared" si="102"/>
        <v>30.963165549999999</v>
      </c>
      <c r="Y121" s="87">
        <f t="shared" si="103"/>
        <v>0</v>
      </c>
      <c r="Z121" s="96" t="s">
        <v>141</v>
      </c>
      <c r="AA121" s="90">
        <f t="shared" si="111"/>
        <v>44560</v>
      </c>
      <c r="AB121" s="2"/>
      <c r="AC121" s="1"/>
      <c r="AD121" s="155">
        <f>[2]Plan1!$A206</f>
        <v>43101</v>
      </c>
      <c r="AE121" s="99" t="str">
        <f>[2]Plan1!$C206</f>
        <v>Confraternização Universal</v>
      </c>
      <c r="AG121" s="131">
        <v>1</v>
      </c>
      <c r="AH121" s="135">
        <v>44362</v>
      </c>
      <c r="AI121" s="135">
        <f t="shared" ref="AI121:AI158" si="118">WORKDAY(AH121,-1,AD$121:AD$505)</f>
        <v>44361</v>
      </c>
      <c r="AJ121" s="135">
        <f t="shared" ref="AJ121:AJ158" si="119">WORKDAY(AI121,1,AD$121:AD$505)</f>
        <v>44362</v>
      </c>
      <c r="AK121" s="135">
        <f t="shared" ref="AK121:AK158" si="120">AJ122</f>
        <v>44392</v>
      </c>
      <c r="AL121" s="131">
        <f t="shared" ref="AL121:AL158" si="121">NETWORKDAYS(AJ121,AJ122,$AD$121:$AD$505)-1</f>
        <v>22</v>
      </c>
      <c r="AM121" s="1"/>
      <c r="AN121" s="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22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4"/>
      <c r="CR121" s="1"/>
      <c r="CS121" s="1"/>
      <c r="CT121" s="1"/>
      <c r="CU121" s="1"/>
      <c r="CV121" s="1"/>
      <c r="CW121" s="1"/>
      <c r="CX121" s="1"/>
      <c r="CY121" s="1"/>
      <c r="CZ121" s="1"/>
      <c r="DA121" s="2"/>
      <c r="DB121" s="15"/>
      <c r="DC121" s="15"/>
      <c r="DD121" s="24"/>
      <c r="DE121" s="15"/>
      <c r="DF121" s="1"/>
      <c r="DG121" s="15"/>
    </row>
    <row r="122" spans="1:111" x14ac:dyDescent="0.2">
      <c r="A122" s="86">
        <f t="shared" si="104"/>
        <v>44471</v>
      </c>
      <c r="B122" s="87">
        <f t="shared" si="94"/>
        <v>1059.8031597099998</v>
      </c>
      <c r="C122" s="87">
        <f t="shared" si="105"/>
        <v>1000</v>
      </c>
      <c r="D122" s="88">
        <f t="shared" si="106"/>
        <v>5876.05</v>
      </c>
      <c r="E122" s="89">
        <f>IF(K122=1,VLOOKUP(A122,[1]Plan1!$BO$80:$BQ$314,3),E121)</f>
        <v>5944.21</v>
      </c>
      <c r="F122" s="98">
        <f t="shared" si="107"/>
        <v>44455</v>
      </c>
      <c r="G122" s="91">
        <f t="shared" si="95"/>
        <v>1.159962900247602E-2</v>
      </c>
      <c r="H122" s="90">
        <f t="shared" si="108"/>
        <v>44484</v>
      </c>
      <c r="I122" s="90">
        <f t="shared" si="96"/>
        <v>44484</v>
      </c>
      <c r="J122" s="92">
        <f t="shared" si="109"/>
        <v>21</v>
      </c>
      <c r="K122" s="92">
        <f t="shared" si="114"/>
        <v>13</v>
      </c>
      <c r="L122" s="87">
        <f t="shared" si="97"/>
        <v>1.00716494</v>
      </c>
      <c r="M122" s="93">
        <f t="shared" si="117"/>
        <v>1.0086998700000001</v>
      </c>
      <c r="N122" s="93">
        <f t="shared" si="112"/>
        <v>1.0210308619395585</v>
      </c>
      <c r="O122" s="87">
        <f t="shared" si="115"/>
        <v>1.02834648</v>
      </c>
      <c r="P122" s="87">
        <f t="shared" si="98"/>
        <v>1028.3464799999999</v>
      </c>
      <c r="Q122" s="94">
        <f t="shared" si="116"/>
        <v>0</v>
      </c>
      <c r="R122" s="95">
        <f t="shared" si="99"/>
        <v>0</v>
      </c>
      <c r="S122" s="87">
        <f t="shared" si="100"/>
        <v>0</v>
      </c>
      <c r="T122" s="95">
        <f t="shared" si="110"/>
        <v>0.12</v>
      </c>
      <c r="U122" s="94">
        <f t="shared" si="113"/>
        <v>67</v>
      </c>
      <c r="V122" s="94">
        <v>252</v>
      </c>
      <c r="W122" s="93">
        <f t="shared" si="101"/>
        <v>1.0305895730000001</v>
      </c>
      <c r="X122" s="87">
        <f t="shared" si="102"/>
        <v>31.45667971</v>
      </c>
      <c r="Y122" s="87">
        <f t="shared" si="103"/>
        <v>0</v>
      </c>
      <c r="Z122" s="96" t="s">
        <v>141</v>
      </c>
      <c r="AA122" s="90">
        <f t="shared" si="111"/>
        <v>44560</v>
      </c>
      <c r="AB122" s="2"/>
      <c r="AC122" s="1"/>
      <c r="AD122" s="155">
        <f>[2]Plan1!$A207</f>
        <v>43143</v>
      </c>
      <c r="AE122" s="99" t="str">
        <f>[2]Plan1!$C207</f>
        <v>Carnaval</v>
      </c>
      <c r="AG122" s="131">
        <f>AG121+1</f>
        <v>2</v>
      </c>
      <c r="AH122" s="135">
        <f>EDATE(AH121,1)</f>
        <v>44392</v>
      </c>
      <c r="AI122" s="135">
        <f t="shared" si="118"/>
        <v>44391</v>
      </c>
      <c r="AJ122" s="135">
        <f t="shared" si="119"/>
        <v>44392</v>
      </c>
      <c r="AK122" s="135">
        <f t="shared" si="120"/>
        <v>44424</v>
      </c>
      <c r="AL122" s="131">
        <f t="shared" si="121"/>
        <v>22</v>
      </c>
      <c r="AM122" s="1"/>
      <c r="AN122" s="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22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4"/>
      <c r="CR122" s="1"/>
      <c r="CS122" s="1"/>
      <c r="CT122" s="1"/>
      <c r="CU122" s="1"/>
      <c r="CV122" s="1"/>
      <c r="CW122" s="1"/>
      <c r="CX122" s="1"/>
      <c r="CY122" s="1"/>
      <c r="CZ122" s="1"/>
      <c r="DA122" s="2"/>
      <c r="DB122" s="15"/>
      <c r="DC122" s="15"/>
      <c r="DD122" s="24"/>
      <c r="DE122" s="15"/>
      <c r="DF122" s="1"/>
      <c r="DG122" s="15"/>
    </row>
    <row r="123" spans="1:111" x14ac:dyDescent="0.2">
      <c r="A123" s="86">
        <f t="shared" si="104"/>
        <v>44472</v>
      </c>
      <c r="B123" s="87">
        <f t="shared" si="94"/>
        <v>1059.8031597099998</v>
      </c>
      <c r="C123" s="87">
        <f t="shared" si="105"/>
        <v>1000</v>
      </c>
      <c r="D123" s="88">
        <f t="shared" si="106"/>
        <v>5876.05</v>
      </c>
      <c r="E123" s="89">
        <f>IF(K123=1,VLOOKUP(A123,[1]Plan1!$BO$80:$BQ$314,3),E122)</f>
        <v>5944.21</v>
      </c>
      <c r="F123" s="98">
        <f t="shared" si="107"/>
        <v>44455</v>
      </c>
      <c r="G123" s="91">
        <f t="shared" si="95"/>
        <v>1.159962900247602E-2</v>
      </c>
      <c r="H123" s="90">
        <f t="shared" si="108"/>
        <v>44484</v>
      </c>
      <c r="I123" s="90">
        <f t="shared" si="96"/>
        <v>44484</v>
      </c>
      <c r="J123" s="92">
        <f t="shared" si="109"/>
        <v>21</v>
      </c>
      <c r="K123" s="92">
        <f t="shared" si="114"/>
        <v>13</v>
      </c>
      <c r="L123" s="87">
        <f t="shared" si="97"/>
        <v>1.00716494</v>
      </c>
      <c r="M123" s="93">
        <f t="shared" si="117"/>
        <v>1.0086998700000001</v>
      </c>
      <c r="N123" s="93">
        <f t="shared" si="112"/>
        <v>1.0210308619395585</v>
      </c>
      <c r="O123" s="87">
        <f t="shared" si="115"/>
        <v>1.02834648</v>
      </c>
      <c r="P123" s="87">
        <f t="shared" si="98"/>
        <v>1028.3464799999999</v>
      </c>
      <c r="Q123" s="94">
        <f t="shared" si="116"/>
        <v>0</v>
      </c>
      <c r="R123" s="95">
        <f t="shared" si="99"/>
        <v>0</v>
      </c>
      <c r="S123" s="87">
        <f t="shared" si="100"/>
        <v>0</v>
      </c>
      <c r="T123" s="95">
        <f t="shared" si="110"/>
        <v>0.12</v>
      </c>
      <c r="U123" s="94">
        <f t="shared" si="113"/>
        <v>67</v>
      </c>
      <c r="V123" s="94">
        <v>252</v>
      </c>
      <c r="W123" s="93">
        <f t="shared" si="101"/>
        <v>1.0305895730000001</v>
      </c>
      <c r="X123" s="87">
        <f t="shared" si="102"/>
        <v>31.45667971</v>
      </c>
      <c r="Y123" s="87">
        <f t="shared" si="103"/>
        <v>0</v>
      </c>
      <c r="Z123" s="96" t="s">
        <v>141</v>
      </c>
      <c r="AA123" s="90">
        <f t="shared" si="111"/>
        <v>44560</v>
      </c>
      <c r="AB123" s="2"/>
      <c r="AC123" s="1"/>
      <c r="AD123" s="155">
        <f>[2]Plan1!$A208</f>
        <v>43144</v>
      </c>
      <c r="AE123" s="99" t="str">
        <f>[2]Plan1!$C208</f>
        <v>Carnaval</v>
      </c>
      <c r="AG123" s="131">
        <f t="shared" ref="AG123:AG151" si="122">AG122+1</f>
        <v>3</v>
      </c>
      <c r="AH123" s="135">
        <f t="shared" ref="AH123:AH182" si="123">EDATE(AH122,1)</f>
        <v>44423</v>
      </c>
      <c r="AI123" s="135">
        <f t="shared" si="118"/>
        <v>44421</v>
      </c>
      <c r="AJ123" s="135">
        <f t="shared" si="119"/>
        <v>44424</v>
      </c>
      <c r="AK123" s="135">
        <f t="shared" si="120"/>
        <v>44454</v>
      </c>
      <c r="AL123" s="131">
        <f t="shared" si="121"/>
        <v>21</v>
      </c>
      <c r="AM123" s="1"/>
      <c r="AN123" s="3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22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4"/>
      <c r="CR123" s="1"/>
      <c r="CS123" s="1"/>
      <c r="CT123" s="1"/>
      <c r="CU123" s="1"/>
      <c r="CV123" s="1"/>
      <c r="CW123" s="1"/>
      <c r="CX123" s="1"/>
      <c r="CY123" s="1"/>
      <c r="CZ123" s="1"/>
      <c r="DA123" s="2"/>
      <c r="DB123" s="15"/>
      <c r="DC123" s="15"/>
      <c r="DD123" s="24"/>
      <c r="DE123" s="15"/>
      <c r="DF123" s="1"/>
      <c r="DG123" s="15"/>
    </row>
    <row r="124" spans="1:111" x14ac:dyDescent="0.2">
      <c r="A124" s="86">
        <f t="shared" si="104"/>
        <v>44473</v>
      </c>
      <c r="B124" s="87">
        <f t="shared" si="94"/>
        <v>1059.8031597099998</v>
      </c>
      <c r="C124" s="87">
        <f t="shared" si="105"/>
        <v>1000</v>
      </c>
      <c r="D124" s="88">
        <f t="shared" si="106"/>
        <v>5876.05</v>
      </c>
      <c r="E124" s="89">
        <f>IF(K124=1,VLOOKUP(A124,[1]Plan1!$BO$80:$BQ$314,3),E123)</f>
        <v>5944.21</v>
      </c>
      <c r="F124" s="98">
        <f t="shared" si="107"/>
        <v>44455</v>
      </c>
      <c r="G124" s="91">
        <f t="shared" si="95"/>
        <v>1.159962900247602E-2</v>
      </c>
      <c r="H124" s="90">
        <f t="shared" si="108"/>
        <v>44484</v>
      </c>
      <c r="I124" s="90">
        <f t="shared" si="96"/>
        <v>44484</v>
      </c>
      <c r="J124" s="92">
        <f t="shared" si="109"/>
        <v>21</v>
      </c>
      <c r="K124" s="92">
        <f t="shared" si="114"/>
        <v>13</v>
      </c>
      <c r="L124" s="87">
        <f t="shared" si="97"/>
        <v>1.00716494</v>
      </c>
      <c r="M124" s="93">
        <f t="shared" si="117"/>
        <v>1.0086998700000001</v>
      </c>
      <c r="N124" s="93">
        <f t="shared" si="112"/>
        <v>1.0210308619395585</v>
      </c>
      <c r="O124" s="87">
        <f t="shared" si="115"/>
        <v>1.02834648</v>
      </c>
      <c r="P124" s="87">
        <f t="shared" si="98"/>
        <v>1028.3464799999999</v>
      </c>
      <c r="Q124" s="94">
        <f t="shared" si="116"/>
        <v>0</v>
      </c>
      <c r="R124" s="95">
        <f t="shared" si="99"/>
        <v>0</v>
      </c>
      <c r="S124" s="87">
        <f t="shared" si="100"/>
        <v>0</v>
      </c>
      <c r="T124" s="95">
        <f t="shared" si="110"/>
        <v>0.12</v>
      </c>
      <c r="U124" s="94">
        <f t="shared" si="113"/>
        <v>67</v>
      </c>
      <c r="V124" s="94">
        <v>252</v>
      </c>
      <c r="W124" s="93">
        <f t="shared" si="101"/>
        <v>1.0305895730000001</v>
      </c>
      <c r="X124" s="87">
        <f t="shared" si="102"/>
        <v>31.45667971</v>
      </c>
      <c r="Y124" s="87">
        <f t="shared" si="103"/>
        <v>0</v>
      </c>
      <c r="Z124" s="96" t="s">
        <v>141</v>
      </c>
      <c r="AA124" s="90">
        <f t="shared" si="111"/>
        <v>44560</v>
      </c>
      <c r="AB124" s="2"/>
      <c r="AC124" s="1"/>
      <c r="AD124" s="155">
        <f>[2]Plan1!$A209</f>
        <v>43189</v>
      </c>
      <c r="AE124" s="99" t="str">
        <f>[2]Plan1!$C209</f>
        <v>Paixão de Cristo</v>
      </c>
      <c r="AG124" s="131">
        <f t="shared" si="122"/>
        <v>4</v>
      </c>
      <c r="AH124" s="135">
        <f t="shared" si="123"/>
        <v>44454</v>
      </c>
      <c r="AI124" s="135">
        <f t="shared" si="118"/>
        <v>44453</v>
      </c>
      <c r="AJ124" s="135">
        <f t="shared" si="119"/>
        <v>44454</v>
      </c>
      <c r="AK124" s="135">
        <f t="shared" si="120"/>
        <v>44484</v>
      </c>
      <c r="AL124" s="131">
        <f t="shared" si="121"/>
        <v>21</v>
      </c>
      <c r="AM124" s="1"/>
      <c r="AN124" s="3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22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4"/>
      <c r="CR124" s="1"/>
      <c r="CS124" s="1"/>
      <c r="CT124" s="1"/>
      <c r="CU124" s="1"/>
      <c r="CV124" s="1"/>
      <c r="CW124" s="1"/>
      <c r="CX124" s="1"/>
      <c r="CY124" s="1"/>
      <c r="CZ124" s="1"/>
      <c r="DA124" s="2"/>
      <c r="DB124" s="15"/>
      <c r="DC124" s="15"/>
      <c r="DD124" s="24"/>
      <c r="DE124" s="15"/>
      <c r="DF124" s="1"/>
      <c r="DG124" s="15"/>
    </row>
    <row r="125" spans="1:111" x14ac:dyDescent="0.2">
      <c r="A125" s="86">
        <f t="shared" si="104"/>
        <v>44474</v>
      </c>
      <c r="B125" s="87">
        <f t="shared" si="94"/>
        <v>1060.86233075</v>
      </c>
      <c r="C125" s="87">
        <f t="shared" si="105"/>
        <v>1000</v>
      </c>
      <c r="D125" s="88">
        <f t="shared" si="106"/>
        <v>5876.05</v>
      </c>
      <c r="E125" s="89">
        <f>IF(K125=1,VLOOKUP(A125,[1]Plan1!$BO$80:$BQ$314,3),E124)</f>
        <v>5944.21</v>
      </c>
      <c r="F125" s="98">
        <f t="shared" si="107"/>
        <v>44455</v>
      </c>
      <c r="G125" s="91">
        <f t="shared" si="95"/>
        <v>1.159962900247602E-2</v>
      </c>
      <c r="H125" s="90">
        <f t="shared" si="108"/>
        <v>44484</v>
      </c>
      <c r="I125" s="90">
        <f t="shared" si="96"/>
        <v>44484</v>
      </c>
      <c r="J125" s="92">
        <f t="shared" si="109"/>
        <v>21</v>
      </c>
      <c r="K125" s="92">
        <f t="shared" si="114"/>
        <v>14</v>
      </c>
      <c r="L125" s="87">
        <f t="shared" si="97"/>
        <v>1.0077182099999999</v>
      </c>
      <c r="M125" s="93">
        <f t="shared" si="117"/>
        <v>1.0086998700000001</v>
      </c>
      <c r="N125" s="93">
        <f t="shared" si="112"/>
        <v>1.0210308619395585</v>
      </c>
      <c r="O125" s="87">
        <f t="shared" si="115"/>
        <v>1.02891139</v>
      </c>
      <c r="P125" s="87">
        <f t="shared" si="98"/>
        <v>1028.91139</v>
      </c>
      <c r="Q125" s="94">
        <f t="shared" si="116"/>
        <v>0</v>
      </c>
      <c r="R125" s="95">
        <f t="shared" si="99"/>
        <v>0</v>
      </c>
      <c r="S125" s="87">
        <f t="shared" si="100"/>
        <v>0</v>
      </c>
      <c r="T125" s="95">
        <f t="shared" si="110"/>
        <v>0.12</v>
      </c>
      <c r="U125" s="94">
        <f t="shared" si="113"/>
        <v>68</v>
      </c>
      <c r="V125" s="94">
        <v>252</v>
      </c>
      <c r="W125" s="93">
        <f t="shared" si="101"/>
        <v>1.0310531510000001</v>
      </c>
      <c r="X125" s="87">
        <f t="shared" si="102"/>
        <v>31.950940750000001</v>
      </c>
      <c r="Y125" s="87">
        <f t="shared" si="103"/>
        <v>0</v>
      </c>
      <c r="Z125" s="96" t="s">
        <v>141</v>
      </c>
      <c r="AA125" s="90">
        <f t="shared" si="111"/>
        <v>44560</v>
      </c>
      <c r="AB125" s="2"/>
      <c r="AC125" s="1"/>
      <c r="AD125" s="155">
        <f>[2]Plan1!$A210</f>
        <v>43211</v>
      </c>
      <c r="AE125" s="99" t="str">
        <f>[2]Plan1!$C210</f>
        <v>Tiradentes</v>
      </c>
      <c r="AG125" s="131">
        <f t="shared" si="122"/>
        <v>5</v>
      </c>
      <c r="AH125" s="135">
        <f t="shared" si="123"/>
        <v>44484</v>
      </c>
      <c r="AI125" s="135">
        <f t="shared" si="118"/>
        <v>44483</v>
      </c>
      <c r="AJ125" s="135">
        <f t="shared" si="119"/>
        <v>44484</v>
      </c>
      <c r="AK125" s="135">
        <f t="shared" si="120"/>
        <v>44516</v>
      </c>
      <c r="AL125" s="131">
        <f t="shared" si="121"/>
        <v>20</v>
      </c>
      <c r="AM125" s="1"/>
      <c r="AN125" s="3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22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4"/>
      <c r="CR125" s="1"/>
      <c r="CS125" s="1"/>
      <c r="CT125" s="1"/>
      <c r="CU125" s="1"/>
      <c r="CV125" s="1"/>
      <c r="CW125" s="1"/>
      <c r="CX125" s="1"/>
      <c r="CY125" s="1"/>
      <c r="CZ125" s="1"/>
      <c r="DA125" s="2"/>
      <c r="DB125" s="15"/>
      <c r="DC125" s="15"/>
      <c r="DD125" s="24"/>
      <c r="DE125" s="15"/>
      <c r="DF125" s="1"/>
      <c r="DG125" s="15"/>
    </row>
    <row r="126" spans="1:111" x14ac:dyDescent="0.2">
      <c r="A126" s="86">
        <f t="shared" si="104"/>
        <v>44475</v>
      </c>
      <c r="B126" s="87">
        <f t="shared" si="94"/>
        <v>1061.92254914</v>
      </c>
      <c r="C126" s="87">
        <f t="shared" si="105"/>
        <v>1000</v>
      </c>
      <c r="D126" s="88">
        <f t="shared" si="106"/>
        <v>5876.05</v>
      </c>
      <c r="E126" s="89">
        <f>IF(K126=1,VLOOKUP(A126,[1]Plan1!$BO$80:$BQ$314,3),E125)</f>
        <v>5944.21</v>
      </c>
      <c r="F126" s="98">
        <f t="shared" si="107"/>
        <v>44455</v>
      </c>
      <c r="G126" s="91">
        <f t="shared" si="95"/>
        <v>1.159962900247602E-2</v>
      </c>
      <c r="H126" s="90">
        <f t="shared" si="108"/>
        <v>44484</v>
      </c>
      <c r="I126" s="90">
        <f t="shared" si="96"/>
        <v>44484</v>
      </c>
      <c r="J126" s="92">
        <f t="shared" si="109"/>
        <v>21</v>
      </c>
      <c r="K126" s="92">
        <f t="shared" si="114"/>
        <v>15</v>
      </c>
      <c r="L126" s="87">
        <f t="shared" si="97"/>
        <v>1.0082717800000001</v>
      </c>
      <c r="M126" s="93">
        <f t="shared" si="117"/>
        <v>1.0086998700000001</v>
      </c>
      <c r="N126" s="93">
        <f t="shared" si="112"/>
        <v>1.0210308619395585</v>
      </c>
      <c r="O126" s="87">
        <f t="shared" si="115"/>
        <v>1.0294766</v>
      </c>
      <c r="P126" s="87">
        <f t="shared" si="98"/>
        <v>1029.4766</v>
      </c>
      <c r="Q126" s="94">
        <f t="shared" si="116"/>
        <v>0</v>
      </c>
      <c r="R126" s="95">
        <f t="shared" si="99"/>
        <v>0</v>
      </c>
      <c r="S126" s="87">
        <f t="shared" si="100"/>
        <v>0</v>
      </c>
      <c r="T126" s="95">
        <f t="shared" si="110"/>
        <v>0.12</v>
      </c>
      <c r="U126" s="94">
        <f t="shared" si="113"/>
        <v>69</v>
      </c>
      <c r="V126" s="94">
        <v>252</v>
      </c>
      <c r="W126" s="93">
        <f t="shared" si="101"/>
        <v>1.0315169369999999</v>
      </c>
      <c r="X126" s="87">
        <f t="shared" si="102"/>
        <v>32.445949140000003</v>
      </c>
      <c r="Y126" s="87">
        <f t="shared" si="103"/>
        <v>0</v>
      </c>
      <c r="Z126" s="96" t="s">
        <v>141</v>
      </c>
      <c r="AA126" s="90">
        <f t="shared" si="111"/>
        <v>44560</v>
      </c>
      <c r="AB126" s="2"/>
      <c r="AC126" s="1"/>
      <c r="AD126" s="155">
        <f>[2]Plan1!$A211</f>
        <v>43221</v>
      </c>
      <c r="AE126" s="99" t="str">
        <f>[2]Plan1!$C211</f>
        <v>Dia do Trabalho</v>
      </c>
      <c r="AG126" s="131">
        <f t="shared" si="122"/>
        <v>6</v>
      </c>
      <c r="AH126" s="135">
        <f t="shared" si="123"/>
        <v>44515</v>
      </c>
      <c r="AI126" s="135">
        <f t="shared" si="118"/>
        <v>44512</v>
      </c>
      <c r="AJ126" s="135">
        <f t="shared" si="119"/>
        <v>44516</v>
      </c>
      <c r="AK126" s="135">
        <f t="shared" si="120"/>
        <v>44545</v>
      </c>
      <c r="AL126" s="131">
        <f t="shared" si="121"/>
        <v>21</v>
      </c>
      <c r="AM126" s="1"/>
      <c r="AN126" s="3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22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4"/>
      <c r="CR126" s="1"/>
      <c r="CS126" s="1"/>
      <c r="CT126" s="1"/>
      <c r="CU126" s="1"/>
      <c r="CV126" s="1"/>
      <c r="CW126" s="1"/>
      <c r="CX126" s="1"/>
      <c r="CY126" s="1"/>
      <c r="CZ126" s="1"/>
      <c r="DA126" s="2"/>
      <c r="DB126" s="15"/>
      <c r="DC126" s="15"/>
      <c r="DD126" s="24"/>
      <c r="DE126" s="15"/>
      <c r="DF126" s="1"/>
      <c r="DG126" s="15"/>
    </row>
    <row r="127" spans="1:111" x14ac:dyDescent="0.2">
      <c r="A127" s="86">
        <f t="shared" si="104"/>
        <v>44476</v>
      </c>
      <c r="B127" s="87">
        <f t="shared" si="94"/>
        <v>1062.9838373100001</v>
      </c>
      <c r="C127" s="87">
        <f t="shared" si="105"/>
        <v>1000</v>
      </c>
      <c r="D127" s="88">
        <f t="shared" si="106"/>
        <v>5876.05</v>
      </c>
      <c r="E127" s="89">
        <f>IF(K127=1,VLOOKUP(A127,[1]Plan1!$BO$80:$BQ$314,3),E126)</f>
        <v>5944.21</v>
      </c>
      <c r="F127" s="98">
        <f t="shared" si="107"/>
        <v>44455</v>
      </c>
      <c r="G127" s="91">
        <f t="shared" si="95"/>
        <v>1.159962900247602E-2</v>
      </c>
      <c r="H127" s="90">
        <f t="shared" si="108"/>
        <v>44484</v>
      </c>
      <c r="I127" s="90">
        <f t="shared" si="96"/>
        <v>44484</v>
      </c>
      <c r="J127" s="92">
        <f t="shared" si="109"/>
        <v>21</v>
      </c>
      <c r="K127" s="92">
        <f t="shared" si="114"/>
        <v>16</v>
      </c>
      <c r="L127" s="87">
        <f t="shared" si="97"/>
        <v>1.0088256600000001</v>
      </c>
      <c r="M127" s="93">
        <f t="shared" si="117"/>
        <v>1.0086998700000001</v>
      </c>
      <c r="N127" s="93">
        <f t="shared" si="112"/>
        <v>1.0210308619395585</v>
      </c>
      <c r="O127" s="87">
        <f t="shared" si="115"/>
        <v>1.03004213</v>
      </c>
      <c r="P127" s="87">
        <f t="shared" si="98"/>
        <v>1030.04213</v>
      </c>
      <c r="Q127" s="94">
        <f t="shared" si="116"/>
        <v>0</v>
      </c>
      <c r="R127" s="95">
        <f t="shared" si="99"/>
        <v>0</v>
      </c>
      <c r="S127" s="87">
        <f t="shared" si="100"/>
        <v>0</v>
      </c>
      <c r="T127" s="95">
        <f t="shared" si="110"/>
        <v>0.12</v>
      </c>
      <c r="U127" s="94">
        <f t="shared" si="113"/>
        <v>70</v>
      </c>
      <c r="V127" s="94">
        <v>252</v>
      </c>
      <c r="W127" s="93">
        <f t="shared" si="101"/>
        <v>1.031980932</v>
      </c>
      <c r="X127" s="87">
        <f t="shared" si="102"/>
        <v>32.941707309999998</v>
      </c>
      <c r="Y127" s="87">
        <f t="shared" si="103"/>
        <v>0</v>
      </c>
      <c r="Z127" s="96" t="s">
        <v>141</v>
      </c>
      <c r="AA127" s="90">
        <f t="shared" si="111"/>
        <v>44560</v>
      </c>
      <c r="AB127" s="2"/>
      <c r="AC127" s="1"/>
      <c r="AD127" s="155">
        <f>[2]Plan1!$A212</f>
        <v>43251</v>
      </c>
      <c r="AE127" s="99" t="str">
        <f>[2]Plan1!$C212</f>
        <v>Corpus Christi</v>
      </c>
      <c r="AG127" s="131">
        <f t="shared" si="122"/>
        <v>7</v>
      </c>
      <c r="AH127" s="135">
        <f t="shared" si="123"/>
        <v>44545</v>
      </c>
      <c r="AI127" s="135">
        <f t="shared" si="118"/>
        <v>44544</v>
      </c>
      <c r="AJ127" s="135">
        <f t="shared" si="119"/>
        <v>44545</v>
      </c>
      <c r="AK127" s="135">
        <f t="shared" si="120"/>
        <v>44578</v>
      </c>
      <c r="AL127" s="131">
        <f t="shared" si="121"/>
        <v>23</v>
      </c>
      <c r="AM127" s="1"/>
      <c r="AN127" s="3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22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4"/>
      <c r="CR127" s="1"/>
      <c r="CS127" s="1"/>
      <c r="CT127" s="1"/>
      <c r="CU127" s="1"/>
      <c r="CV127" s="1"/>
      <c r="CW127" s="1"/>
      <c r="CX127" s="1"/>
      <c r="CY127" s="1"/>
      <c r="CZ127" s="1"/>
      <c r="DA127" s="2"/>
      <c r="DB127" s="15"/>
      <c r="DC127" s="15"/>
      <c r="DD127" s="24"/>
      <c r="DE127" s="15"/>
      <c r="DF127" s="1"/>
      <c r="DG127" s="15"/>
    </row>
    <row r="128" spans="1:111" x14ac:dyDescent="0.2">
      <c r="A128" s="86">
        <f t="shared" si="104"/>
        <v>44477</v>
      </c>
      <c r="B128" s="87">
        <f t="shared" si="94"/>
        <v>1064.0461754200001</v>
      </c>
      <c r="C128" s="87">
        <f t="shared" si="105"/>
        <v>1000</v>
      </c>
      <c r="D128" s="88">
        <f t="shared" si="106"/>
        <v>5876.05</v>
      </c>
      <c r="E128" s="89">
        <f>IF(K128=1,VLOOKUP(A128,[1]Plan1!$BO$80:$BQ$314,3),E127)</f>
        <v>5944.21</v>
      </c>
      <c r="F128" s="98">
        <f t="shared" si="107"/>
        <v>44455</v>
      </c>
      <c r="G128" s="91">
        <f t="shared" si="95"/>
        <v>1.159962900247602E-2</v>
      </c>
      <c r="H128" s="90">
        <f t="shared" si="108"/>
        <v>44484</v>
      </c>
      <c r="I128" s="90">
        <f t="shared" si="96"/>
        <v>44484</v>
      </c>
      <c r="J128" s="92">
        <f t="shared" si="109"/>
        <v>21</v>
      </c>
      <c r="K128" s="92">
        <f t="shared" si="114"/>
        <v>17</v>
      </c>
      <c r="L128" s="87">
        <f t="shared" si="97"/>
        <v>1.00937984</v>
      </c>
      <c r="M128" s="93">
        <f t="shared" si="117"/>
        <v>1.0086998700000001</v>
      </c>
      <c r="N128" s="93">
        <f t="shared" si="112"/>
        <v>1.0210308619395585</v>
      </c>
      <c r="O128" s="87">
        <f t="shared" si="115"/>
        <v>1.03060796</v>
      </c>
      <c r="P128" s="87">
        <f t="shared" si="98"/>
        <v>1030.60796</v>
      </c>
      <c r="Q128" s="94">
        <f t="shared" si="116"/>
        <v>0</v>
      </c>
      <c r="R128" s="95">
        <f t="shared" si="99"/>
        <v>0</v>
      </c>
      <c r="S128" s="87">
        <f t="shared" si="100"/>
        <v>0</v>
      </c>
      <c r="T128" s="95">
        <f t="shared" si="110"/>
        <v>0.12</v>
      </c>
      <c r="U128" s="94">
        <f t="shared" si="113"/>
        <v>71</v>
      </c>
      <c r="V128" s="94">
        <v>252</v>
      </c>
      <c r="W128" s="93">
        <f t="shared" si="101"/>
        <v>1.032445136</v>
      </c>
      <c r="X128" s="87">
        <f t="shared" si="102"/>
        <v>33.438215419999999</v>
      </c>
      <c r="Y128" s="87">
        <f t="shared" si="103"/>
        <v>0</v>
      </c>
      <c r="Z128" s="96" t="s">
        <v>141</v>
      </c>
      <c r="AA128" s="90">
        <f t="shared" si="111"/>
        <v>44560</v>
      </c>
      <c r="AB128" s="2"/>
      <c r="AC128" s="1"/>
      <c r="AD128" s="155">
        <f>[2]Plan1!$A213</f>
        <v>43350</v>
      </c>
      <c r="AE128" s="99" t="str">
        <f>[2]Plan1!$C213</f>
        <v>Independência do Brasil</v>
      </c>
      <c r="AG128" s="131">
        <f t="shared" si="122"/>
        <v>8</v>
      </c>
      <c r="AH128" s="135">
        <f t="shared" si="123"/>
        <v>44576</v>
      </c>
      <c r="AI128" s="135">
        <f t="shared" si="118"/>
        <v>44575</v>
      </c>
      <c r="AJ128" s="135">
        <f t="shared" si="119"/>
        <v>44578</v>
      </c>
      <c r="AK128" s="135">
        <f t="shared" si="120"/>
        <v>44607</v>
      </c>
      <c r="AL128" s="131">
        <f t="shared" si="121"/>
        <v>21</v>
      </c>
      <c r="AM128" s="1"/>
      <c r="AN128" s="3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22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4"/>
      <c r="CR128" s="1"/>
      <c r="CS128" s="1"/>
      <c r="CT128" s="1"/>
      <c r="CU128" s="1"/>
      <c r="CV128" s="1"/>
      <c r="CW128" s="1"/>
      <c r="CX128" s="1"/>
      <c r="CY128" s="1"/>
      <c r="CZ128" s="1"/>
      <c r="DA128" s="2"/>
      <c r="DB128" s="15"/>
      <c r="DC128" s="15"/>
      <c r="DD128" s="24"/>
      <c r="DE128" s="15"/>
      <c r="DF128" s="1"/>
      <c r="DG128" s="15"/>
    </row>
    <row r="129" spans="1:111" x14ac:dyDescent="0.2">
      <c r="A129" s="86">
        <f t="shared" si="104"/>
        <v>44478</v>
      </c>
      <c r="B129" s="87">
        <f t="shared" si="94"/>
        <v>1065.1095838599999</v>
      </c>
      <c r="C129" s="87">
        <f t="shared" si="105"/>
        <v>1000</v>
      </c>
      <c r="D129" s="88">
        <f t="shared" si="106"/>
        <v>5876.05</v>
      </c>
      <c r="E129" s="89">
        <f>IF(K129=1,VLOOKUP(A129,[1]Plan1!$BO$80:$BQ$314,3),E128)</f>
        <v>5944.21</v>
      </c>
      <c r="F129" s="98">
        <f t="shared" si="107"/>
        <v>44455</v>
      </c>
      <c r="G129" s="91">
        <f t="shared" si="95"/>
        <v>1.159962900247602E-2</v>
      </c>
      <c r="H129" s="90">
        <f t="shared" si="108"/>
        <v>44484</v>
      </c>
      <c r="I129" s="90">
        <f t="shared" si="96"/>
        <v>44484</v>
      </c>
      <c r="J129" s="92">
        <f t="shared" si="109"/>
        <v>21</v>
      </c>
      <c r="K129" s="92">
        <f t="shared" si="114"/>
        <v>18</v>
      </c>
      <c r="L129" s="87">
        <f t="shared" si="97"/>
        <v>1.0099343300000001</v>
      </c>
      <c r="M129" s="93">
        <f t="shared" si="117"/>
        <v>1.0086998700000001</v>
      </c>
      <c r="N129" s="93">
        <f t="shared" si="112"/>
        <v>1.0210308619395585</v>
      </c>
      <c r="O129" s="87">
        <f t="shared" si="115"/>
        <v>1.03117411</v>
      </c>
      <c r="P129" s="87">
        <f t="shared" si="98"/>
        <v>1031.1741099999999</v>
      </c>
      <c r="Q129" s="94">
        <f t="shared" si="116"/>
        <v>0</v>
      </c>
      <c r="R129" s="95">
        <f t="shared" si="99"/>
        <v>0</v>
      </c>
      <c r="S129" s="87">
        <f t="shared" si="100"/>
        <v>0</v>
      </c>
      <c r="T129" s="95">
        <f t="shared" si="110"/>
        <v>0.12</v>
      </c>
      <c r="U129" s="94">
        <f t="shared" si="113"/>
        <v>72</v>
      </c>
      <c r="V129" s="94">
        <v>252</v>
      </c>
      <c r="W129" s="93">
        <f t="shared" si="101"/>
        <v>1.0329095479999999</v>
      </c>
      <c r="X129" s="87">
        <f t="shared" si="102"/>
        <v>33.935473860000002</v>
      </c>
      <c r="Y129" s="87">
        <f t="shared" si="103"/>
        <v>0</v>
      </c>
      <c r="Z129" s="96" t="s">
        <v>141</v>
      </c>
      <c r="AA129" s="90">
        <f t="shared" si="111"/>
        <v>44560</v>
      </c>
      <c r="AB129" s="2"/>
      <c r="AC129" s="1"/>
      <c r="AD129" s="155">
        <f>[2]Plan1!$A214</f>
        <v>43385</v>
      </c>
      <c r="AE129" s="99" t="str">
        <f>[2]Plan1!$C214</f>
        <v>Nossa Sr.a Aparecida - Padroeira do Brasil</v>
      </c>
      <c r="AG129" s="131">
        <f t="shared" si="122"/>
        <v>9</v>
      </c>
      <c r="AH129" s="135">
        <f t="shared" si="123"/>
        <v>44607</v>
      </c>
      <c r="AI129" s="135">
        <f t="shared" si="118"/>
        <v>44606</v>
      </c>
      <c r="AJ129" s="135">
        <f t="shared" si="119"/>
        <v>44607</v>
      </c>
      <c r="AK129" s="135">
        <f t="shared" si="120"/>
        <v>44635</v>
      </c>
      <c r="AL129" s="131">
        <f t="shared" si="121"/>
        <v>18</v>
      </c>
      <c r="AM129" s="1"/>
      <c r="AN129" s="3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22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4"/>
      <c r="CR129" s="1"/>
      <c r="CS129" s="1"/>
      <c r="CT129" s="1"/>
      <c r="CU129" s="1"/>
      <c r="CV129" s="1"/>
      <c r="CW129" s="1"/>
      <c r="CX129" s="1"/>
      <c r="CY129" s="1"/>
      <c r="CZ129" s="1"/>
      <c r="DA129" s="2"/>
      <c r="DB129" s="15"/>
      <c r="DC129" s="15"/>
      <c r="DD129" s="24"/>
      <c r="DE129" s="15"/>
      <c r="DF129" s="1"/>
      <c r="DG129" s="15"/>
    </row>
    <row r="130" spans="1:111" x14ac:dyDescent="0.2">
      <c r="A130" s="86">
        <f t="shared" si="104"/>
        <v>44479</v>
      </c>
      <c r="B130" s="87">
        <f t="shared" si="94"/>
        <v>1065.1095838599999</v>
      </c>
      <c r="C130" s="87">
        <f t="shared" si="105"/>
        <v>1000</v>
      </c>
      <c r="D130" s="88">
        <f t="shared" si="106"/>
        <v>5876.05</v>
      </c>
      <c r="E130" s="89">
        <f>IF(K130=1,VLOOKUP(A130,[1]Plan1!$BO$80:$BQ$314,3),E129)</f>
        <v>5944.21</v>
      </c>
      <c r="F130" s="98">
        <f t="shared" si="107"/>
        <v>44455</v>
      </c>
      <c r="G130" s="91">
        <f t="shared" si="95"/>
        <v>1.159962900247602E-2</v>
      </c>
      <c r="H130" s="90">
        <f t="shared" si="108"/>
        <v>44484</v>
      </c>
      <c r="I130" s="90">
        <f t="shared" si="96"/>
        <v>44484</v>
      </c>
      <c r="J130" s="92">
        <f t="shared" si="109"/>
        <v>21</v>
      </c>
      <c r="K130" s="92">
        <f t="shared" si="114"/>
        <v>18</v>
      </c>
      <c r="L130" s="87">
        <f t="shared" si="97"/>
        <v>1.0099343300000001</v>
      </c>
      <c r="M130" s="93">
        <f t="shared" si="117"/>
        <v>1.0086998700000001</v>
      </c>
      <c r="N130" s="93">
        <f t="shared" si="112"/>
        <v>1.0210308619395585</v>
      </c>
      <c r="O130" s="87">
        <f t="shared" si="115"/>
        <v>1.03117411</v>
      </c>
      <c r="P130" s="87">
        <f t="shared" si="98"/>
        <v>1031.1741099999999</v>
      </c>
      <c r="Q130" s="94">
        <f t="shared" si="116"/>
        <v>0</v>
      </c>
      <c r="R130" s="95">
        <f t="shared" si="99"/>
        <v>0</v>
      </c>
      <c r="S130" s="87">
        <f t="shared" si="100"/>
        <v>0</v>
      </c>
      <c r="T130" s="95">
        <f t="shared" si="110"/>
        <v>0.12</v>
      </c>
      <c r="U130" s="94">
        <f t="shared" si="113"/>
        <v>72</v>
      </c>
      <c r="V130" s="94">
        <v>252</v>
      </c>
      <c r="W130" s="93">
        <f t="shared" si="101"/>
        <v>1.0329095479999999</v>
      </c>
      <c r="X130" s="87">
        <f t="shared" si="102"/>
        <v>33.935473860000002</v>
      </c>
      <c r="Y130" s="87">
        <f t="shared" si="103"/>
        <v>0</v>
      </c>
      <c r="Z130" s="96" t="s">
        <v>141</v>
      </c>
      <c r="AA130" s="90">
        <f t="shared" si="111"/>
        <v>44560</v>
      </c>
      <c r="AB130" s="2"/>
      <c r="AC130" s="1"/>
      <c r="AD130" s="155">
        <f>[2]Plan1!$A215</f>
        <v>43406</v>
      </c>
      <c r="AE130" s="99" t="str">
        <f>[2]Plan1!$C215</f>
        <v>Finados</v>
      </c>
      <c r="AG130" s="131">
        <f t="shared" si="122"/>
        <v>10</v>
      </c>
      <c r="AH130" s="135">
        <f t="shared" si="123"/>
        <v>44635</v>
      </c>
      <c r="AI130" s="135">
        <f t="shared" si="118"/>
        <v>44634</v>
      </c>
      <c r="AJ130" s="135">
        <f t="shared" si="119"/>
        <v>44635</v>
      </c>
      <c r="AK130" s="135">
        <f t="shared" si="120"/>
        <v>44669</v>
      </c>
      <c r="AL130" s="131">
        <f t="shared" si="121"/>
        <v>23</v>
      </c>
      <c r="AM130" s="1"/>
      <c r="AN130" s="3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22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4"/>
      <c r="CR130" s="1"/>
      <c r="CS130" s="1"/>
      <c r="CT130" s="1"/>
      <c r="CU130" s="1"/>
      <c r="CV130" s="1"/>
      <c r="CW130" s="1"/>
      <c r="CX130" s="1"/>
      <c r="CY130" s="1"/>
      <c r="CZ130" s="1"/>
      <c r="DA130" s="2"/>
      <c r="DB130" s="15"/>
      <c r="DC130" s="15"/>
      <c r="DD130" s="24"/>
      <c r="DE130" s="15"/>
      <c r="DF130" s="1"/>
      <c r="DG130" s="15"/>
    </row>
    <row r="131" spans="1:111" x14ac:dyDescent="0.2">
      <c r="A131" s="86">
        <f t="shared" si="104"/>
        <v>44480</v>
      </c>
      <c r="B131" s="87">
        <f t="shared" si="94"/>
        <v>1065.1095838599999</v>
      </c>
      <c r="C131" s="87">
        <f t="shared" si="105"/>
        <v>1000</v>
      </c>
      <c r="D131" s="88">
        <f t="shared" si="106"/>
        <v>5876.05</v>
      </c>
      <c r="E131" s="89">
        <f>IF(K131=1,VLOOKUP(A131,[1]Plan1!$BO$80:$BQ$314,3),E130)</f>
        <v>5944.21</v>
      </c>
      <c r="F131" s="98">
        <f t="shared" si="107"/>
        <v>44455</v>
      </c>
      <c r="G131" s="91">
        <f t="shared" si="95"/>
        <v>1.159962900247602E-2</v>
      </c>
      <c r="H131" s="90">
        <f t="shared" si="108"/>
        <v>44484</v>
      </c>
      <c r="I131" s="90">
        <f t="shared" si="96"/>
        <v>44484</v>
      </c>
      <c r="J131" s="92">
        <f t="shared" si="109"/>
        <v>21</v>
      </c>
      <c r="K131" s="92">
        <f t="shared" si="114"/>
        <v>18</v>
      </c>
      <c r="L131" s="87">
        <f t="shared" si="97"/>
        <v>1.0099343300000001</v>
      </c>
      <c r="M131" s="93">
        <f t="shared" si="117"/>
        <v>1.0086998700000001</v>
      </c>
      <c r="N131" s="93">
        <f t="shared" si="112"/>
        <v>1.0210308619395585</v>
      </c>
      <c r="O131" s="87">
        <f t="shared" si="115"/>
        <v>1.03117411</v>
      </c>
      <c r="P131" s="87">
        <f t="shared" si="98"/>
        <v>1031.1741099999999</v>
      </c>
      <c r="Q131" s="94">
        <f t="shared" si="116"/>
        <v>0</v>
      </c>
      <c r="R131" s="95">
        <f t="shared" si="99"/>
        <v>0</v>
      </c>
      <c r="S131" s="87">
        <f t="shared" si="100"/>
        <v>0</v>
      </c>
      <c r="T131" s="95">
        <f t="shared" si="110"/>
        <v>0.12</v>
      </c>
      <c r="U131" s="94">
        <f t="shared" si="113"/>
        <v>72</v>
      </c>
      <c r="V131" s="94">
        <v>252</v>
      </c>
      <c r="W131" s="93">
        <f t="shared" si="101"/>
        <v>1.0329095479999999</v>
      </c>
      <c r="X131" s="87">
        <f t="shared" si="102"/>
        <v>33.935473860000002</v>
      </c>
      <c r="Y131" s="87">
        <f t="shared" si="103"/>
        <v>0</v>
      </c>
      <c r="Z131" s="96" t="s">
        <v>141</v>
      </c>
      <c r="AA131" s="90">
        <f t="shared" si="111"/>
        <v>44560</v>
      </c>
      <c r="AB131" s="2"/>
      <c r="AC131" s="1"/>
      <c r="AD131" s="155">
        <f>[2]Plan1!$A216</f>
        <v>43419</v>
      </c>
      <c r="AE131" s="99" t="str">
        <f>[2]Plan1!$C216</f>
        <v>Proclamação da República</v>
      </c>
      <c r="AG131" s="131">
        <f t="shared" si="122"/>
        <v>11</v>
      </c>
      <c r="AH131" s="135">
        <f t="shared" si="123"/>
        <v>44666</v>
      </c>
      <c r="AI131" s="135">
        <f t="shared" si="118"/>
        <v>44665</v>
      </c>
      <c r="AJ131" s="135">
        <f t="shared" si="119"/>
        <v>44669</v>
      </c>
      <c r="AK131" s="135">
        <f t="shared" si="120"/>
        <v>44697</v>
      </c>
      <c r="AL131" s="131">
        <f t="shared" si="121"/>
        <v>19</v>
      </c>
      <c r="AM131" s="1"/>
      <c r="AN131" s="3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22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4"/>
      <c r="CR131" s="1"/>
      <c r="CS131" s="1"/>
      <c r="CT131" s="1"/>
      <c r="CU131" s="1"/>
      <c r="CV131" s="1"/>
      <c r="CW131" s="1"/>
      <c r="CX131" s="1"/>
      <c r="CY131" s="1"/>
      <c r="CZ131" s="1"/>
      <c r="DA131" s="2"/>
      <c r="DB131" s="15"/>
      <c r="DC131" s="15"/>
      <c r="DD131" s="24"/>
      <c r="DE131" s="15"/>
      <c r="DF131" s="1"/>
      <c r="DG131" s="15"/>
    </row>
    <row r="132" spans="1:111" x14ac:dyDescent="0.2">
      <c r="A132" s="86">
        <f t="shared" si="104"/>
        <v>44481</v>
      </c>
      <c r="B132" s="87">
        <f t="shared" si="94"/>
        <v>1066.17405517</v>
      </c>
      <c r="C132" s="87">
        <f t="shared" si="105"/>
        <v>1000</v>
      </c>
      <c r="D132" s="88">
        <f t="shared" si="106"/>
        <v>5876.05</v>
      </c>
      <c r="E132" s="89">
        <f>IF(K132=1,VLOOKUP(A132,[1]Plan1!$BO$80:$BQ$314,3),E131)</f>
        <v>5944.21</v>
      </c>
      <c r="F132" s="98">
        <f t="shared" si="107"/>
        <v>44455</v>
      </c>
      <c r="G132" s="91">
        <f t="shared" si="95"/>
        <v>1.159962900247602E-2</v>
      </c>
      <c r="H132" s="90">
        <f t="shared" si="108"/>
        <v>44484</v>
      </c>
      <c r="I132" s="90">
        <f t="shared" si="96"/>
        <v>44484</v>
      </c>
      <c r="J132" s="92">
        <f t="shared" si="109"/>
        <v>21</v>
      </c>
      <c r="K132" s="92">
        <f t="shared" si="114"/>
        <v>19</v>
      </c>
      <c r="L132" s="87">
        <f t="shared" si="97"/>
        <v>1.0104891199999999</v>
      </c>
      <c r="M132" s="93">
        <f t="shared" si="117"/>
        <v>1.0086998700000001</v>
      </c>
      <c r="N132" s="93">
        <f t="shared" si="112"/>
        <v>1.0210308619395585</v>
      </c>
      <c r="O132" s="87">
        <f t="shared" si="115"/>
        <v>1.03174057</v>
      </c>
      <c r="P132" s="87">
        <f t="shared" si="98"/>
        <v>1031.7405699999999</v>
      </c>
      <c r="Q132" s="94">
        <f t="shared" si="116"/>
        <v>0</v>
      </c>
      <c r="R132" s="95">
        <f t="shared" si="99"/>
        <v>0</v>
      </c>
      <c r="S132" s="87">
        <f t="shared" si="100"/>
        <v>0</v>
      </c>
      <c r="T132" s="95">
        <f t="shared" si="110"/>
        <v>0.12</v>
      </c>
      <c r="U132" s="94">
        <f t="shared" si="113"/>
        <v>73</v>
      </c>
      <c r="V132" s="94">
        <v>252</v>
      </c>
      <c r="W132" s="93">
        <f t="shared" si="101"/>
        <v>1.0333741700000001</v>
      </c>
      <c r="X132" s="87">
        <f t="shared" si="102"/>
        <v>34.433485169999997</v>
      </c>
      <c r="Y132" s="87">
        <f t="shared" si="103"/>
        <v>0</v>
      </c>
      <c r="Z132" s="96" t="s">
        <v>141</v>
      </c>
      <c r="AA132" s="90">
        <f t="shared" si="111"/>
        <v>44560</v>
      </c>
      <c r="AB132" s="2"/>
      <c r="AC132" s="1"/>
      <c r="AD132" s="155">
        <f>[2]Plan1!$A217</f>
        <v>43459</v>
      </c>
      <c r="AE132" s="99" t="str">
        <f>[2]Plan1!$C217</f>
        <v>Natal</v>
      </c>
      <c r="AG132" s="131">
        <f t="shared" si="122"/>
        <v>12</v>
      </c>
      <c r="AH132" s="135">
        <f t="shared" si="123"/>
        <v>44696</v>
      </c>
      <c r="AI132" s="135">
        <f t="shared" si="118"/>
        <v>44694</v>
      </c>
      <c r="AJ132" s="135">
        <f t="shared" si="119"/>
        <v>44697</v>
      </c>
      <c r="AK132" s="135">
        <f t="shared" si="120"/>
        <v>44727</v>
      </c>
      <c r="AL132" s="131">
        <f t="shared" si="121"/>
        <v>22</v>
      </c>
      <c r="AM132" s="1"/>
      <c r="AN132" s="3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22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4"/>
      <c r="CR132" s="1"/>
      <c r="CS132" s="1"/>
      <c r="CT132" s="1"/>
      <c r="CU132" s="1"/>
      <c r="CV132" s="1"/>
      <c r="CW132" s="1"/>
      <c r="CX132" s="1"/>
      <c r="CY132" s="1"/>
      <c r="CZ132" s="1"/>
      <c r="DA132" s="2"/>
      <c r="DB132" s="15"/>
      <c r="DC132" s="15"/>
      <c r="DD132" s="24"/>
      <c r="DE132" s="15"/>
      <c r="DF132" s="1"/>
      <c r="DG132" s="15"/>
    </row>
    <row r="133" spans="1:111" x14ac:dyDescent="0.2">
      <c r="A133" s="86">
        <f t="shared" si="104"/>
        <v>44482</v>
      </c>
      <c r="B133" s="87">
        <f t="shared" si="94"/>
        <v>1066.17405517</v>
      </c>
      <c r="C133" s="87">
        <f t="shared" si="105"/>
        <v>1000</v>
      </c>
      <c r="D133" s="88">
        <f t="shared" si="106"/>
        <v>5876.05</v>
      </c>
      <c r="E133" s="89">
        <f>IF(K133=1,VLOOKUP(A133,[1]Plan1!$BO$80:$BQ$314,3),E132)</f>
        <v>5944.21</v>
      </c>
      <c r="F133" s="98">
        <f t="shared" si="107"/>
        <v>44455</v>
      </c>
      <c r="G133" s="91">
        <f t="shared" si="95"/>
        <v>1.159962900247602E-2</v>
      </c>
      <c r="H133" s="90">
        <f t="shared" si="108"/>
        <v>44484</v>
      </c>
      <c r="I133" s="90">
        <f t="shared" si="96"/>
        <v>44484</v>
      </c>
      <c r="J133" s="92">
        <f t="shared" si="109"/>
        <v>21</v>
      </c>
      <c r="K133" s="92">
        <f t="shared" si="114"/>
        <v>19</v>
      </c>
      <c r="L133" s="87">
        <f t="shared" si="97"/>
        <v>1.0104891199999999</v>
      </c>
      <c r="M133" s="93">
        <f t="shared" si="117"/>
        <v>1.0086998700000001</v>
      </c>
      <c r="N133" s="93">
        <f t="shared" si="112"/>
        <v>1.0210308619395585</v>
      </c>
      <c r="O133" s="87">
        <f t="shared" si="115"/>
        <v>1.03174057</v>
      </c>
      <c r="P133" s="87">
        <f t="shared" si="98"/>
        <v>1031.7405699999999</v>
      </c>
      <c r="Q133" s="94">
        <f t="shared" si="116"/>
        <v>0</v>
      </c>
      <c r="R133" s="95">
        <f t="shared" si="99"/>
        <v>0</v>
      </c>
      <c r="S133" s="87">
        <f t="shared" si="100"/>
        <v>0</v>
      </c>
      <c r="T133" s="95">
        <f t="shared" si="110"/>
        <v>0.12</v>
      </c>
      <c r="U133" s="94">
        <f t="shared" si="113"/>
        <v>73</v>
      </c>
      <c r="V133" s="94">
        <v>252</v>
      </c>
      <c r="W133" s="93">
        <f t="shared" si="101"/>
        <v>1.0333741700000001</v>
      </c>
      <c r="X133" s="87">
        <f t="shared" si="102"/>
        <v>34.433485169999997</v>
      </c>
      <c r="Y133" s="87">
        <f t="shared" si="103"/>
        <v>0</v>
      </c>
      <c r="Z133" s="96" t="s">
        <v>141</v>
      </c>
      <c r="AA133" s="90">
        <f t="shared" si="111"/>
        <v>44560</v>
      </c>
      <c r="AB133" s="2"/>
      <c r="AC133" s="1"/>
      <c r="AD133" s="155">
        <f>[2]Plan1!$A218</f>
        <v>43466</v>
      </c>
      <c r="AE133" s="99" t="str">
        <f>[2]Plan1!$C218</f>
        <v>Confraternização Universal</v>
      </c>
      <c r="AG133" s="131">
        <f t="shared" si="122"/>
        <v>13</v>
      </c>
      <c r="AH133" s="135">
        <f t="shared" si="123"/>
        <v>44727</v>
      </c>
      <c r="AI133" s="135">
        <f t="shared" si="118"/>
        <v>44726</v>
      </c>
      <c r="AJ133" s="135">
        <f t="shared" si="119"/>
        <v>44727</v>
      </c>
      <c r="AK133" s="135">
        <f t="shared" si="120"/>
        <v>44757</v>
      </c>
      <c r="AL133" s="131">
        <f t="shared" si="121"/>
        <v>21</v>
      </c>
      <c r="AM133" s="1"/>
      <c r="AN133" s="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22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4"/>
      <c r="CR133" s="1"/>
      <c r="CS133" s="1"/>
      <c r="CT133" s="1"/>
      <c r="CU133" s="1"/>
      <c r="CV133" s="1"/>
      <c r="CW133" s="1"/>
      <c r="CX133" s="1"/>
      <c r="CY133" s="1"/>
      <c r="CZ133" s="1"/>
      <c r="DA133" s="2"/>
      <c r="DB133" s="15"/>
      <c r="DC133" s="15"/>
      <c r="DD133" s="24"/>
      <c r="DE133" s="15"/>
      <c r="DF133" s="1"/>
      <c r="DG133" s="15"/>
    </row>
    <row r="134" spans="1:111" x14ac:dyDescent="0.2">
      <c r="A134" s="86">
        <f t="shared" si="104"/>
        <v>44483</v>
      </c>
      <c r="B134" s="87">
        <f t="shared" si="94"/>
        <v>1067.2395984100001</v>
      </c>
      <c r="C134" s="87">
        <f t="shared" si="105"/>
        <v>1000</v>
      </c>
      <c r="D134" s="88">
        <f t="shared" si="106"/>
        <v>5876.05</v>
      </c>
      <c r="E134" s="89">
        <f>IF(K134=1,VLOOKUP(A134,[1]Plan1!$BO$80:$BQ$314,3),E133)</f>
        <v>5944.21</v>
      </c>
      <c r="F134" s="98">
        <f t="shared" si="107"/>
        <v>44455</v>
      </c>
      <c r="G134" s="91">
        <f t="shared" si="95"/>
        <v>1.159962900247602E-2</v>
      </c>
      <c r="H134" s="90">
        <f t="shared" si="108"/>
        <v>44484</v>
      </c>
      <c r="I134" s="90">
        <f t="shared" si="96"/>
        <v>44484</v>
      </c>
      <c r="J134" s="92">
        <f t="shared" si="109"/>
        <v>21</v>
      </c>
      <c r="K134" s="92">
        <f t="shared" si="114"/>
        <v>20</v>
      </c>
      <c r="L134" s="87">
        <f t="shared" si="97"/>
        <v>1.01104422</v>
      </c>
      <c r="M134" s="93">
        <f t="shared" si="117"/>
        <v>1.0086998700000001</v>
      </c>
      <c r="N134" s="93">
        <f t="shared" si="112"/>
        <v>1.0210308619395585</v>
      </c>
      <c r="O134" s="87">
        <f t="shared" si="115"/>
        <v>1.03230735</v>
      </c>
      <c r="P134" s="87">
        <f t="shared" si="98"/>
        <v>1032.30735</v>
      </c>
      <c r="Q134" s="94">
        <f t="shared" si="116"/>
        <v>0</v>
      </c>
      <c r="R134" s="95">
        <f t="shared" si="99"/>
        <v>0</v>
      </c>
      <c r="S134" s="87">
        <f t="shared" si="100"/>
        <v>0</v>
      </c>
      <c r="T134" s="95">
        <f t="shared" si="110"/>
        <v>0.12</v>
      </c>
      <c r="U134" s="94">
        <f t="shared" si="113"/>
        <v>74</v>
      </c>
      <c r="V134" s="94">
        <v>252</v>
      </c>
      <c r="W134" s="93">
        <f t="shared" si="101"/>
        <v>1.033839</v>
      </c>
      <c r="X134" s="87">
        <f t="shared" si="102"/>
        <v>34.93224841</v>
      </c>
      <c r="Y134" s="87">
        <f t="shared" si="103"/>
        <v>0</v>
      </c>
      <c r="Z134" s="96" t="s">
        <v>141</v>
      </c>
      <c r="AA134" s="90">
        <f t="shared" si="111"/>
        <v>44560</v>
      </c>
      <c r="AB134" s="2"/>
      <c r="AC134" s="1"/>
      <c r="AD134" s="155">
        <f>[2]Plan1!$A219</f>
        <v>43528</v>
      </c>
      <c r="AE134" s="99" t="str">
        <f>[2]Plan1!$C219</f>
        <v>Carnaval</v>
      </c>
      <c r="AG134" s="131">
        <f t="shared" si="122"/>
        <v>14</v>
      </c>
      <c r="AH134" s="135">
        <f t="shared" si="123"/>
        <v>44757</v>
      </c>
      <c r="AI134" s="135">
        <f t="shared" si="118"/>
        <v>44756</v>
      </c>
      <c r="AJ134" s="135">
        <f t="shared" si="119"/>
        <v>44757</v>
      </c>
      <c r="AK134" s="135">
        <f t="shared" si="120"/>
        <v>44788</v>
      </c>
      <c r="AL134" s="131">
        <f t="shared" si="121"/>
        <v>21</v>
      </c>
      <c r="AM134" s="1"/>
      <c r="AN134" s="3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22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4"/>
      <c r="CR134" s="1"/>
      <c r="CS134" s="1"/>
      <c r="CT134" s="1"/>
      <c r="CU134" s="1"/>
      <c r="CV134" s="1"/>
      <c r="CW134" s="1"/>
      <c r="CX134" s="1"/>
      <c r="CY134" s="1"/>
      <c r="CZ134" s="1"/>
      <c r="DA134" s="2"/>
      <c r="DB134" s="15"/>
      <c r="DC134" s="15"/>
      <c r="DD134" s="24"/>
      <c r="DE134" s="15"/>
      <c r="DF134" s="1"/>
      <c r="DG134" s="15"/>
    </row>
    <row r="135" spans="1:111" x14ac:dyDescent="0.2">
      <c r="A135" s="86">
        <f t="shared" si="104"/>
        <v>44484</v>
      </c>
      <c r="B135" s="87">
        <f t="shared" si="94"/>
        <v>1068.30619576</v>
      </c>
      <c r="C135" s="87">
        <f t="shared" si="105"/>
        <v>1000</v>
      </c>
      <c r="D135" s="88">
        <f t="shared" si="106"/>
        <v>5876.05</v>
      </c>
      <c r="E135" s="89">
        <f>IF(K135=1,VLOOKUP(A135,[1]Plan1!$BO$80:$BQ$314,3),E134)</f>
        <v>5944.21</v>
      </c>
      <c r="F135" s="98">
        <f t="shared" si="107"/>
        <v>44455</v>
      </c>
      <c r="G135" s="91">
        <f t="shared" si="95"/>
        <v>1.159962900247602E-2</v>
      </c>
      <c r="H135" s="90">
        <f t="shared" si="108"/>
        <v>44516</v>
      </c>
      <c r="I135" s="90">
        <f t="shared" si="96"/>
        <v>44484</v>
      </c>
      <c r="J135" s="92">
        <f t="shared" si="109"/>
        <v>21</v>
      </c>
      <c r="K135" s="92">
        <f t="shared" si="114"/>
        <v>21</v>
      </c>
      <c r="L135" s="87">
        <f t="shared" si="97"/>
        <v>1.0115996199999999</v>
      </c>
      <c r="M135" s="93">
        <f t="shared" si="117"/>
        <v>1.0086998700000001</v>
      </c>
      <c r="N135" s="93">
        <f t="shared" si="112"/>
        <v>1.0210308619395585</v>
      </c>
      <c r="O135" s="87">
        <f t="shared" si="115"/>
        <v>1.0328744299999999</v>
      </c>
      <c r="P135" s="87">
        <f t="shared" si="98"/>
        <v>1032.8744300000001</v>
      </c>
      <c r="Q135" s="94">
        <f t="shared" si="116"/>
        <v>0</v>
      </c>
      <c r="R135" s="95">
        <f t="shared" si="99"/>
        <v>0</v>
      </c>
      <c r="S135" s="87">
        <f t="shared" si="100"/>
        <v>0</v>
      </c>
      <c r="T135" s="95">
        <f t="shared" si="110"/>
        <v>0.12</v>
      </c>
      <c r="U135" s="94">
        <f t="shared" si="113"/>
        <v>75</v>
      </c>
      <c r="V135" s="94">
        <v>252</v>
      </c>
      <c r="W135" s="93">
        <f t="shared" si="101"/>
        <v>1.0343040400000001</v>
      </c>
      <c r="X135" s="87">
        <f t="shared" si="102"/>
        <v>35.431765759999998</v>
      </c>
      <c r="Y135" s="87">
        <f t="shared" si="103"/>
        <v>0</v>
      </c>
      <c r="Z135" s="96" t="s">
        <v>141</v>
      </c>
      <c r="AA135" s="90">
        <f t="shared" si="111"/>
        <v>44560</v>
      </c>
      <c r="AB135" s="2"/>
      <c r="AC135" s="1"/>
      <c r="AD135" s="155">
        <f>[2]Plan1!$A220</f>
        <v>43529</v>
      </c>
      <c r="AE135" s="99" t="str">
        <f>[2]Plan1!$C220</f>
        <v>Carnaval</v>
      </c>
      <c r="AG135" s="131">
        <f t="shared" si="122"/>
        <v>15</v>
      </c>
      <c r="AH135" s="135">
        <f t="shared" si="123"/>
        <v>44788</v>
      </c>
      <c r="AI135" s="135">
        <f t="shared" si="118"/>
        <v>44785</v>
      </c>
      <c r="AJ135" s="135">
        <f t="shared" si="119"/>
        <v>44788</v>
      </c>
      <c r="AK135" s="135">
        <f t="shared" si="120"/>
        <v>44819</v>
      </c>
      <c r="AL135" s="131">
        <f t="shared" si="121"/>
        <v>22</v>
      </c>
      <c r="AM135" s="1"/>
      <c r="AN135" s="3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22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4"/>
      <c r="CR135" s="1"/>
      <c r="CS135" s="1"/>
      <c r="CT135" s="1"/>
      <c r="CU135" s="1"/>
      <c r="CV135" s="1"/>
      <c r="CW135" s="1"/>
      <c r="CX135" s="1"/>
      <c r="CY135" s="1"/>
      <c r="CZ135" s="1"/>
      <c r="DA135" s="2"/>
      <c r="DB135" s="15"/>
      <c r="DC135" s="15"/>
      <c r="DD135" s="24"/>
      <c r="DE135" s="15"/>
      <c r="DF135" s="1"/>
      <c r="DG135" s="15"/>
    </row>
    <row r="136" spans="1:111" x14ac:dyDescent="0.2">
      <c r="A136" s="86">
        <f t="shared" si="104"/>
        <v>44485</v>
      </c>
      <c r="B136" s="87">
        <f t="shared" si="94"/>
        <v>1069.45076135</v>
      </c>
      <c r="C136" s="87">
        <f t="shared" si="105"/>
        <v>1000</v>
      </c>
      <c r="D136" s="88">
        <f t="shared" si="106"/>
        <v>5944.21</v>
      </c>
      <c r="E136" s="89">
        <f>IF(K136=1,VLOOKUP(A136,[1]Plan1!$BO$80:$BQ$314,3),E135)</f>
        <v>6018.51</v>
      </c>
      <c r="F136" s="98">
        <f t="shared" si="107"/>
        <v>44485</v>
      </c>
      <c r="G136" s="91">
        <f t="shared" si="95"/>
        <v>1.2499558393798349E-2</v>
      </c>
      <c r="H136" s="90">
        <f t="shared" si="108"/>
        <v>44516</v>
      </c>
      <c r="I136" s="90">
        <f t="shared" si="96"/>
        <v>44516</v>
      </c>
      <c r="J136" s="92">
        <f t="shared" si="109"/>
        <v>20</v>
      </c>
      <c r="K136" s="92">
        <f t="shared" si="114"/>
        <v>1</v>
      </c>
      <c r="L136" s="87">
        <f t="shared" si="97"/>
        <v>1.00062129</v>
      </c>
      <c r="M136" s="93">
        <f t="shared" si="117"/>
        <v>1.0115996199999999</v>
      </c>
      <c r="N136" s="93">
        <f t="shared" si="112"/>
        <v>1.0328744319463297</v>
      </c>
      <c r="O136" s="87">
        <f t="shared" si="115"/>
        <v>1.0335161399999999</v>
      </c>
      <c r="P136" s="87">
        <f t="shared" si="98"/>
        <v>1033.51614</v>
      </c>
      <c r="Q136" s="94">
        <f t="shared" si="116"/>
        <v>0</v>
      </c>
      <c r="R136" s="95">
        <f t="shared" si="99"/>
        <v>0</v>
      </c>
      <c r="S136" s="87">
        <f t="shared" si="100"/>
        <v>0</v>
      </c>
      <c r="T136" s="95">
        <f t="shared" si="110"/>
        <v>0.12</v>
      </c>
      <c r="U136" s="94">
        <f t="shared" si="113"/>
        <v>76</v>
      </c>
      <c r="V136" s="94">
        <v>252</v>
      </c>
      <c r="W136" s="93">
        <f t="shared" si="101"/>
        <v>1.034769289</v>
      </c>
      <c r="X136" s="87">
        <f t="shared" si="102"/>
        <v>35.93462135</v>
      </c>
      <c r="Y136" s="87">
        <f t="shared" si="103"/>
        <v>0</v>
      </c>
      <c r="Z136" s="96" t="s">
        <v>141</v>
      </c>
      <c r="AA136" s="90">
        <f t="shared" si="111"/>
        <v>44560</v>
      </c>
      <c r="AB136" s="2"/>
      <c r="AC136" s="1"/>
      <c r="AD136" s="155">
        <f>[2]Plan1!$A221</f>
        <v>43574</v>
      </c>
      <c r="AE136" s="99" t="str">
        <f>[2]Plan1!$C221</f>
        <v>Paixão de Cristo</v>
      </c>
      <c r="AG136" s="131">
        <f t="shared" si="122"/>
        <v>16</v>
      </c>
      <c r="AH136" s="135">
        <f t="shared" si="123"/>
        <v>44819</v>
      </c>
      <c r="AI136" s="135">
        <f t="shared" si="118"/>
        <v>44818</v>
      </c>
      <c r="AJ136" s="135">
        <f t="shared" si="119"/>
        <v>44819</v>
      </c>
      <c r="AK136" s="135">
        <f t="shared" si="120"/>
        <v>44851</v>
      </c>
      <c r="AL136" s="131">
        <f t="shared" si="121"/>
        <v>21</v>
      </c>
      <c r="AM136" s="1"/>
      <c r="AN136" s="3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22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4"/>
      <c r="CR136" s="1"/>
      <c r="CS136" s="1"/>
      <c r="CT136" s="1"/>
      <c r="CU136" s="1"/>
      <c r="CV136" s="1"/>
      <c r="CW136" s="1"/>
      <c r="CX136" s="1"/>
      <c r="CY136" s="1"/>
      <c r="CZ136" s="1"/>
      <c r="DA136" s="2"/>
      <c r="DB136" s="15"/>
      <c r="DC136" s="15"/>
      <c r="DD136" s="24"/>
      <c r="DE136" s="15"/>
      <c r="DF136" s="1"/>
      <c r="DG136" s="15"/>
    </row>
    <row r="137" spans="1:111" x14ac:dyDescent="0.2">
      <c r="A137" s="86">
        <f t="shared" si="104"/>
        <v>44486</v>
      </c>
      <c r="B137" s="87">
        <f t="shared" si="94"/>
        <v>1069.45076135</v>
      </c>
      <c r="C137" s="87">
        <f t="shared" si="105"/>
        <v>1000</v>
      </c>
      <c r="D137" s="88">
        <f t="shared" si="106"/>
        <v>5944.21</v>
      </c>
      <c r="E137" s="89">
        <f>IF(K137=1,VLOOKUP(A137,[1]Plan1!$BO$80:$BQ$314,3),E136)</f>
        <v>6018.51</v>
      </c>
      <c r="F137" s="98">
        <f t="shared" si="107"/>
        <v>44485</v>
      </c>
      <c r="G137" s="91">
        <f t="shared" si="95"/>
        <v>1.2499558393798349E-2</v>
      </c>
      <c r="H137" s="90">
        <f t="shared" si="108"/>
        <v>44516</v>
      </c>
      <c r="I137" s="90">
        <f t="shared" si="96"/>
        <v>44516</v>
      </c>
      <c r="J137" s="92">
        <f t="shared" si="109"/>
        <v>20</v>
      </c>
      <c r="K137" s="92">
        <f t="shared" si="114"/>
        <v>1</v>
      </c>
      <c r="L137" s="87">
        <f t="shared" si="97"/>
        <v>1.00062129</v>
      </c>
      <c r="M137" s="93">
        <f t="shared" si="117"/>
        <v>1.0115996199999999</v>
      </c>
      <c r="N137" s="93">
        <f t="shared" si="112"/>
        <v>1.0328744319463297</v>
      </c>
      <c r="O137" s="87">
        <f t="shared" si="115"/>
        <v>1.0335161399999999</v>
      </c>
      <c r="P137" s="87">
        <f t="shared" si="98"/>
        <v>1033.51614</v>
      </c>
      <c r="Q137" s="94">
        <f t="shared" si="116"/>
        <v>0</v>
      </c>
      <c r="R137" s="95">
        <f t="shared" si="99"/>
        <v>0</v>
      </c>
      <c r="S137" s="87">
        <f t="shared" si="100"/>
        <v>0</v>
      </c>
      <c r="T137" s="95">
        <f t="shared" si="110"/>
        <v>0.12</v>
      </c>
      <c r="U137" s="94">
        <f t="shared" si="113"/>
        <v>76</v>
      </c>
      <c r="V137" s="94">
        <v>252</v>
      </c>
      <c r="W137" s="93">
        <f t="shared" si="101"/>
        <v>1.034769289</v>
      </c>
      <c r="X137" s="87">
        <f t="shared" si="102"/>
        <v>35.93462135</v>
      </c>
      <c r="Y137" s="87">
        <f t="shared" si="103"/>
        <v>0</v>
      </c>
      <c r="Z137" s="96" t="s">
        <v>141</v>
      </c>
      <c r="AA137" s="90">
        <f t="shared" si="111"/>
        <v>44560</v>
      </c>
      <c r="AB137" s="27"/>
      <c r="AC137" s="1"/>
      <c r="AD137" s="155">
        <f>[2]Plan1!$A222</f>
        <v>43576</v>
      </c>
      <c r="AE137" s="99" t="str">
        <f>[2]Plan1!$C222</f>
        <v>Tiradentes</v>
      </c>
      <c r="AG137" s="131">
        <f t="shared" si="122"/>
        <v>17</v>
      </c>
      <c r="AH137" s="135">
        <f t="shared" si="123"/>
        <v>44849</v>
      </c>
      <c r="AI137" s="135">
        <f t="shared" si="118"/>
        <v>44848</v>
      </c>
      <c r="AJ137" s="135">
        <f t="shared" si="119"/>
        <v>44851</v>
      </c>
      <c r="AK137" s="135">
        <f t="shared" si="120"/>
        <v>44881</v>
      </c>
      <c r="AL137" s="131">
        <f t="shared" si="121"/>
        <v>20</v>
      </c>
      <c r="AM137" s="4"/>
      <c r="AN137" s="25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1"/>
      <c r="CA137" s="1"/>
      <c r="CB137" s="22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4"/>
      <c r="CR137" s="1"/>
      <c r="CS137" s="1"/>
      <c r="CT137" s="1"/>
      <c r="CU137" s="1"/>
      <c r="CV137" s="1"/>
      <c r="CW137" s="1"/>
      <c r="CX137" s="1"/>
      <c r="CY137" s="1"/>
      <c r="CZ137" s="1"/>
      <c r="DA137" s="27"/>
      <c r="DB137" s="15"/>
      <c r="DC137" s="15"/>
      <c r="DD137" s="24"/>
      <c r="DE137" s="15"/>
      <c r="DF137" s="1"/>
      <c r="DG137" s="15"/>
    </row>
    <row r="138" spans="1:111" x14ac:dyDescent="0.2">
      <c r="A138" s="86">
        <f t="shared" si="104"/>
        <v>44487</v>
      </c>
      <c r="B138" s="87">
        <f t="shared" si="94"/>
        <v>1069.45076135</v>
      </c>
      <c r="C138" s="87">
        <f t="shared" si="105"/>
        <v>1000</v>
      </c>
      <c r="D138" s="88">
        <f t="shared" si="106"/>
        <v>5944.21</v>
      </c>
      <c r="E138" s="89">
        <f>IF(K138=1,VLOOKUP(A138,[1]Plan1!$BO$80:$BQ$314,3),E137)</f>
        <v>6018.51</v>
      </c>
      <c r="F138" s="98">
        <f t="shared" si="107"/>
        <v>44485</v>
      </c>
      <c r="G138" s="91">
        <f t="shared" si="95"/>
        <v>1.2499558393798349E-2</v>
      </c>
      <c r="H138" s="90">
        <f t="shared" si="108"/>
        <v>44516</v>
      </c>
      <c r="I138" s="90">
        <f t="shared" si="96"/>
        <v>44516</v>
      </c>
      <c r="J138" s="92">
        <f t="shared" si="109"/>
        <v>20</v>
      </c>
      <c r="K138" s="92">
        <f t="shared" si="114"/>
        <v>1</v>
      </c>
      <c r="L138" s="87">
        <f t="shared" si="97"/>
        <v>1.00062129</v>
      </c>
      <c r="M138" s="93">
        <f t="shared" si="117"/>
        <v>1.0115996199999999</v>
      </c>
      <c r="N138" s="93">
        <f t="shared" si="112"/>
        <v>1.0328744319463297</v>
      </c>
      <c r="O138" s="87">
        <f t="shared" si="115"/>
        <v>1.0335161399999999</v>
      </c>
      <c r="P138" s="87">
        <f t="shared" si="98"/>
        <v>1033.51614</v>
      </c>
      <c r="Q138" s="94">
        <f t="shared" si="116"/>
        <v>0</v>
      </c>
      <c r="R138" s="95">
        <f t="shared" si="99"/>
        <v>0</v>
      </c>
      <c r="S138" s="87">
        <f t="shared" si="100"/>
        <v>0</v>
      </c>
      <c r="T138" s="95">
        <f t="shared" si="110"/>
        <v>0.12</v>
      </c>
      <c r="U138" s="94">
        <f t="shared" si="113"/>
        <v>76</v>
      </c>
      <c r="V138" s="94">
        <v>252</v>
      </c>
      <c r="W138" s="93">
        <f t="shared" si="101"/>
        <v>1.034769289</v>
      </c>
      <c r="X138" s="87">
        <f t="shared" si="102"/>
        <v>35.93462135</v>
      </c>
      <c r="Y138" s="87">
        <f t="shared" si="103"/>
        <v>0</v>
      </c>
      <c r="Z138" s="96" t="s">
        <v>141</v>
      </c>
      <c r="AA138" s="90">
        <f t="shared" si="111"/>
        <v>44560</v>
      </c>
      <c r="AB138" s="2"/>
      <c r="AC138" s="1"/>
      <c r="AD138" s="155">
        <f>[2]Plan1!$A223</f>
        <v>43586</v>
      </c>
      <c r="AE138" s="99" t="str">
        <f>[2]Plan1!$C223</f>
        <v>Dia do Trabalho</v>
      </c>
      <c r="AG138" s="131">
        <f t="shared" si="122"/>
        <v>18</v>
      </c>
      <c r="AH138" s="135">
        <f t="shared" si="123"/>
        <v>44880</v>
      </c>
      <c r="AI138" s="135">
        <f t="shared" si="118"/>
        <v>44879</v>
      </c>
      <c r="AJ138" s="135">
        <f t="shared" si="119"/>
        <v>44881</v>
      </c>
      <c r="AK138" s="135">
        <f t="shared" si="120"/>
        <v>44910</v>
      </c>
      <c r="AL138" s="131">
        <f t="shared" si="121"/>
        <v>21</v>
      </c>
      <c r="AM138" s="1"/>
      <c r="AN138" s="3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22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4"/>
      <c r="CR138" s="1"/>
      <c r="CS138" s="1"/>
      <c r="CT138" s="1"/>
      <c r="CU138" s="1"/>
      <c r="CV138" s="1"/>
      <c r="CW138" s="1"/>
      <c r="CX138" s="1"/>
      <c r="CY138" s="1"/>
      <c r="CZ138" s="1"/>
      <c r="DA138" s="2"/>
      <c r="DB138" s="15"/>
      <c r="DC138" s="15"/>
      <c r="DD138" s="24"/>
      <c r="DE138" s="15"/>
      <c r="DF138" s="1"/>
      <c r="DG138" s="15"/>
    </row>
    <row r="139" spans="1:111" x14ac:dyDescent="0.2">
      <c r="A139" s="86">
        <f t="shared" si="104"/>
        <v>44488</v>
      </c>
      <c r="B139" s="87">
        <f t="shared" si="94"/>
        <v>1070.5965749999998</v>
      </c>
      <c r="C139" s="87">
        <f t="shared" si="105"/>
        <v>1000</v>
      </c>
      <c r="D139" s="88">
        <f t="shared" si="106"/>
        <v>5944.21</v>
      </c>
      <c r="E139" s="89">
        <f>IF(K139=1,VLOOKUP(A139,[1]Plan1!$BO$80:$BQ$314,3),E138)</f>
        <v>6018.51</v>
      </c>
      <c r="F139" s="98">
        <f t="shared" si="107"/>
        <v>44485</v>
      </c>
      <c r="G139" s="91">
        <f t="shared" si="95"/>
        <v>1.2499558393798349E-2</v>
      </c>
      <c r="H139" s="90">
        <f t="shared" si="108"/>
        <v>44516</v>
      </c>
      <c r="I139" s="90">
        <f t="shared" si="96"/>
        <v>44516</v>
      </c>
      <c r="J139" s="92">
        <f t="shared" si="109"/>
        <v>20</v>
      </c>
      <c r="K139" s="92">
        <f t="shared" si="114"/>
        <v>2</v>
      </c>
      <c r="L139" s="87">
        <f t="shared" si="97"/>
        <v>1.00124298</v>
      </c>
      <c r="M139" s="93">
        <f t="shared" si="117"/>
        <v>1.0115996199999999</v>
      </c>
      <c r="N139" s="93">
        <f t="shared" si="112"/>
        <v>1.0328744319463297</v>
      </c>
      <c r="O139" s="87">
        <f t="shared" si="115"/>
        <v>1.03415827</v>
      </c>
      <c r="P139" s="87">
        <f t="shared" si="98"/>
        <v>1034.1582699999999</v>
      </c>
      <c r="Q139" s="94">
        <f t="shared" si="116"/>
        <v>0</v>
      </c>
      <c r="R139" s="95">
        <f t="shared" si="99"/>
        <v>0</v>
      </c>
      <c r="S139" s="87">
        <f t="shared" si="100"/>
        <v>0</v>
      </c>
      <c r="T139" s="95">
        <f t="shared" si="110"/>
        <v>0.12</v>
      </c>
      <c r="U139" s="94">
        <f t="shared" si="113"/>
        <v>77</v>
      </c>
      <c r="V139" s="94">
        <v>252</v>
      </c>
      <c r="W139" s="93">
        <f t="shared" si="101"/>
        <v>1.0352347470000001</v>
      </c>
      <c r="X139" s="87">
        <f t="shared" si="102"/>
        <v>36.438305</v>
      </c>
      <c r="Y139" s="87">
        <f t="shared" si="103"/>
        <v>0</v>
      </c>
      <c r="Z139" s="96" t="s">
        <v>141</v>
      </c>
      <c r="AA139" s="90">
        <f t="shared" si="111"/>
        <v>44560</v>
      </c>
      <c r="AB139" s="2"/>
      <c r="AC139" s="1"/>
      <c r="AD139" s="155">
        <f>[2]Plan1!$A224</f>
        <v>43636</v>
      </c>
      <c r="AE139" s="99" t="str">
        <f>[2]Plan1!$C224</f>
        <v>Corpus Christi</v>
      </c>
      <c r="AG139" s="131">
        <f t="shared" si="122"/>
        <v>19</v>
      </c>
      <c r="AH139" s="135">
        <f t="shared" si="123"/>
        <v>44910</v>
      </c>
      <c r="AI139" s="135">
        <f t="shared" si="118"/>
        <v>44909</v>
      </c>
      <c r="AJ139" s="135">
        <f t="shared" si="119"/>
        <v>44910</v>
      </c>
      <c r="AK139" s="135">
        <f t="shared" si="120"/>
        <v>44942</v>
      </c>
      <c r="AL139" s="131">
        <f t="shared" si="121"/>
        <v>22</v>
      </c>
      <c r="AM139" s="1"/>
      <c r="AN139" s="3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22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4"/>
      <c r="CR139" s="1"/>
      <c r="CS139" s="1"/>
      <c r="CT139" s="1"/>
      <c r="CU139" s="1"/>
      <c r="CV139" s="1"/>
      <c r="CW139" s="1"/>
      <c r="CX139" s="1"/>
      <c r="CY139" s="1"/>
      <c r="CZ139" s="1"/>
      <c r="DA139" s="2"/>
      <c r="DB139" s="15"/>
      <c r="DC139" s="15"/>
      <c r="DD139" s="24"/>
      <c r="DE139" s="15"/>
      <c r="DF139" s="1"/>
      <c r="DG139" s="15"/>
    </row>
    <row r="140" spans="1:111" x14ac:dyDescent="0.2">
      <c r="A140" s="86">
        <f t="shared" si="104"/>
        <v>44489</v>
      </c>
      <c r="B140" s="87">
        <f t="shared" si="94"/>
        <v>1071.7435962500001</v>
      </c>
      <c r="C140" s="87">
        <f t="shared" si="105"/>
        <v>1000</v>
      </c>
      <c r="D140" s="88">
        <f t="shared" si="106"/>
        <v>5944.21</v>
      </c>
      <c r="E140" s="89">
        <f>IF(K140=1,VLOOKUP(A140,[1]Plan1!$BO$80:$BQ$314,3),E139)</f>
        <v>6018.51</v>
      </c>
      <c r="F140" s="98">
        <f t="shared" si="107"/>
        <v>44485</v>
      </c>
      <c r="G140" s="91">
        <f t="shared" si="95"/>
        <v>1.2499558393798349E-2</v>
      </c>
      <c r="H140" s="90">
        <f t="shared" si="108"/>
        <v>44516</v>
      </c>
      <c r="I140" s="90">
        <f t="shared" si="96"/>
        <v>44516</v>
      </c>
      <c r="J140" s="92">
        <f t="shared" si="109"/>
        <v>20</v>
      </c>
      <c r="K140" s="92">
        <f t="shared" si="114"/>
        <v>3</v>
      </c>
      <c r="L140" s="87">
        <f t="shared" si="97"/>
        <v>1.00186504</v>
      </c>
      <c r="M140" s="93">
        <f t="shared" si="117"/>
        <v>1.0115996199999999</v>
      </c>
      <c r="N140" s="93">
        <f t="shared" si="112"/>
        <v>1.0328744319463297</v>
      </c>
      <c r="O140" s="87">
        <f t="shared" si="115"/>
        <v>1.0348007800000001</v>
      </c>
      <c r="P140" s="87">
        <f t="shared" si="98"/>
        <v>1034.80078</v>
      </c>
      <c r="Q140" s="94">
        <f t="shared" si="116"/>
        <v>0</v>
      </c>
      <c r="R140" s="95">
        <f t="shared" si="99"/>
        <v>0</v>
      </c>
      <c r="S140" s="87">
        <f t="shared" si="100"/>
        <v>0</v>
      </c>
      <c r="T140" s="95">
        <f t="shared" si="110"/>
        <v>0.12</v>
      </c>
      <c r="U140" s="94">
        <f t="shared" si="113"/>
        <v>78</v>
      </c>
      <c r="V140" s="94">
        <v>252</v>
      </c>
      <c r="W140" s="93">
        <f t="shared" si="101"/>
        <v>1.0357004139999999</v>
      </c>
      <c r="X140" s="87">
        <f t="shared" si="102"/>
        <v>36.94281625</v>
      </c>
      <c r="Y140" s="87">
        <f t="shared" si="103"/>
        <v>0</v>
      </c>
      <c r="Z140" s="96" t="s">
        <v>141</v>
      </c>
      <c r="AA140" s="90">
        <f t="shared" si="111"/>
        <v>44560</v>
      </c>
      <c r="AB140" s="2"/>
      <c r="AC140" s="1"/>
      <c r="AD140" s="155">
        <f>[2]Plan1!$A225</f>
        <v>43715</v>
      </c>
      <c r="AE140" s="99" t="str">
        <f>[2]Plan1!$C225</f>
        <v>Independência do Brasil</v>
      </c>
      <c r="AG140" s="131">
        <f t="shared" si="122"/>
        <v>20</v>
      </c>
      <c r="AH140" s="135">
        <f t="shared" si="123"/>
        <v>44941</v>
      </c>
      <c r="AI140" s="135">
        <f t="shared" si="118"/>
        <v>44939</v>
      </c>
      <c r="AJ140" s="135">
        <f t="shared" si="119"/>
        <v>44942</v>
      </c>
      <c r="AK140" s="135">
        <f t="shared" si="120"/>
        <v>44972</v>
      </c>
      <c r="AL140" s="131">
        <f t="shared" si="121"/>
        <v>22</v>
      </c>
      <c r="AM140" s="1"/>
      <c r="AN140" s="3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22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4"/>
      <c r="CR140" s="1"/>
      <c r="CS140" s="1"/>
      <c r="CT140" s="1"/>
      <c r="CU140" s="1"/>
      <c r="CV140" s="1"/>
      <c r="CW140" s="1"/>
      <c r="CX140" s="1"/>
      <c r="CY140" s="1"/>
      <c r="CZ140" s="1"/>
      <c r="DA140" s="2"/>
      <c r="DB140" s="15"/>
      <c r="DC140" s="15"/>
      <c r="DD140" s="24"/>
      <c r="DE140" s="15"/>
      <c r="DF140" s="1"/>
      <c r="DG140" s="15"/>
    </row>
    <row r="141" spans="1:111" x14ac:dyDescent="0.2">
      <c r="A141" s="86">
        <f t="shared" si="104"/>
        <v>44490</v>
      </c>
      <c r="B141" s="87">
        <f t="shared" ref="B141:B204" si="124">(P141+X141)</f>
        <v>1072.8918581600001</v>
      </c>
      <c r="C141" s="87">
        <f t="shared" si="105"/>
        <v>1000</v>
      </c>
      <c r="D141" s="88">
        <f t="shared" si="106"/>
        <v>5944.21</v>
      </c>
      <c r="E141" s="89">
        <f>IF(K141=1,VLOOKUP(A141,[1]Plan1!$BO$80:$BQ$314,3),E140)</f>
        <v>6018.51</v>
      </c>
      <c r="F141" s="98">
        <f t="shared" si="107"/>
        <v>44485</v>
      </c>
      <c r="G141" s="91">
        <f t="shared" ref="G141:G204" si="125">(E141/D141)-1</f>
        <v>1.2499558393798349E-2</v>
      </c>
      <c r="H141" s="90">
        <f t="shared" si="108"/>
        <v>44516</v>
      </c>
      <c r="I141" s="90">
        <f t="shared" ref="I141:I204" si="126">IF(A141&gt;I140,H141,I140)</f>
        <v>44516</v>
      </c>
      <c r="J141" s="92">
        <f t="shared" si="109"/>
        <v>20</v>
      </c>
      <c r="K141" s="92">
        <f t="shared" si="114"/>
        <v>4</v>
      </c>
      <c r="L141" s="87">
        <f t="shared" ref="L141:L204" si="127">TRUNC((E141/D141)^TRUNC((K141/J141),9),8)</f>
        <v>1.0024875</v>
      </c>
      <c r="M141" s="93">
        <f t="shared" si="117"/>
        <v>1.0115996199999999</v>
      </c>
      <c r="N141" s="93">
        <f t="shared" si="112"/>
        <v>1.0328744319463297</v>
      </c>
      <c r="O141" s="87">
        <f t="shared" si="115"/>
        <v>1.0354437000000001</v>
      </c>
      <c r="P141" s="87">
        <f t="shared" ref="P141:P204" si="128">TRUNC(C141*O141,8)</f>
        <v>1035.4437</v>
      </c>
      <c r="Q141" s="94">
        <f t="shared" si="116"/>
        <v>0</v>
      </c>
      <c r="R141" s="95">
        <f t="shared" ref="R141:R204" si="129">IF(Q141&gt;0,VLOOKUP($A141,$AD$13:$AI$117,6),0)</f>
        <v>0</v>
      </c>
      <c r="S141" s="87">
        <f t="shared" ref="S141:S204" si="130">IF(R141&gt;0,TRUNC(R141*P141,8),0)</f>
        <v>0</v>
      </c>
      <c r="T141" s="95">
        <f t="shared" si="110"/>
        <v>0.12</v>
      </c>
      <c r="U141" s="94">
        <f t="shared" si="113"/>
        <v>79</v>
      </c>
      <c r="V141" s="94">
        <v>252</v>
      </c>
      <c r="W141" s="93">
        <f t="shared" ref="W141:W204" si="131">ROUND((1+T141)^TRUNC((U141/V141),9),9)</f>
        <v>1.036166291</v>
      </c>
      <c r="X141" s="87">
        <f t="shared" ref="X141:X204" si="132">TRUNC((P141*(W141-1)),8)</f>
        <v>37.448158159999998</v>
      </c>
      <c r="Y141" s="87">
        <f t="shared" ref="Y141:Y204" si="133">IF(Q141&gt;0,S141+X141,0)</f>
        <v>0</v>
      </c>
      <c r="Z141" s="96" t="s">
        <v>141</v>
      </c>
      <c r="AA141" s="90">
        <f t="shared" si="111"/>
        <v>44560</v>
      </c>
      <c r="AB141" s="2"/>
      <c r="AC141" s="1"/>
      <c r="AD141" s="155">
        <f>[2]Plan1!$A226</f>
        <v>43750</v>
      </c>
      <c r="AE141" s="99" t="str">
        <f>[2]Plan1!$C226</f>
        <v>Nossa Sr.a Aparecida - Padroeira do Brasil</v>
      </c>
      <c r="AG141" s="131">
        <f t="shared" si="122"/>
        <v>21</v>
      </c>
      <c r="AH141" s="135">
        <f t="shared" si="123"/>
        <v>44972</v>
      </c>
      <c r="AI141" s="135">
        <f t="shared" si="118"/>
        <v>44971</v>
      </c>
      <c r="AJ141" s="135">
        <f t="shared" si="119"/>
        <v>44972</v>
      </c>
      <c r="AK141" s="135">
        <f t="shared" si="120"/>
        <v>45000</v>
      </c>
      <c r="AL141" s="131">
        <f t="shared" si="121"/>
        <v>18</v>
      </c>
      <c r="AM141" s="1"/>
      <c r="AN141" s="3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22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4"/>
      <c r="CR141" s="1"/>
      <c r="CS141" s="1"/>
      <c r="CT141" s="1"/>
      <c r="CU141" s="1"/>
      <c r="CV141" s="1"/>
      <c r="CW141" s="1"/>
      <c r="CX141" s="1"/>
      <c r="CY141" s="1"/>
      <c r="CZ141" s="1"/>
      <c r="DA141" s="2"/>
      <c r="DB141" s="15"/>
      <c r="DC141" s="15"/>
      <c r="DD141" s="24"/>
      <c r="DE141" s="15"/>
      <c r="DF141" s="1"/>
      <c r="DG141" s="15"/>
    </row>
    <row r="142" spans="1:111" x14ac:dyDescent="0.2">
      <c r="A142" s="86">
        <f t="shared" ref="A142:A205" si="134">(A141+1)</f>
        <v>44491</v>
      </c>
      <c r="B142" s="87">
        <f t="shared" si="124"/>
        <v>1074.04135032</v>
      </c>
      <c r="C142" s="87">
        <f t="shared" ref="C142:C205" si="135">TRUNC(IF(Q141&gt;0,C141-(S141/O141),C141),8)</f>
        <v>1000</v>
      </c>
      <c r="D142" s="88">
        <f t="shared" ref="D142:D205" si="136">IF(E142=E141,D141,E141)</f>
        <v>5944.21</v>
      </c>
      <c r="E142" s="89">
        <f>IF(K142=1,VLOOKUP(A142,[1]Plan1!$BO$80:$BQ$314,3),E141)</f>
        <v>6018.51</v>
      </c>
      <c r="F142" s="98">
        <f t="shared" ref="F142:F205" si="137">IF(D142=D141,F141,A142)</f>
        <v>44485</v>
      </c>
      <c r="G142" s="91">
        <f t="shared" si="125"/>
        <v>1.2499558393798349E-2</v>
      </c>
      <c r="H142" s="90">
        <f t="shared" ref="H142:H205" si="138">IF(DAY(A142)=15,VLOOKUP(A142,AH$121:AK$170,4),H141)</f>
        <v>44516</v>
      </c>
      <c r="I142" s="90">
        <f t="shared" si="126"/>
        <v>44516</v>
      </c>
      <c r="J142" s="92">
        <f t="shared" ref="J142:J205" si="139">IF(I142=I141,J141,NETWORKDAYS(I141,I142,$AD$121:$AD$505)-1)</f>
        <v>20</v>
      </c>
      <c r="K142" s="92">
        <f t="shared" si="114"/>
        <v>5</v>
      </c>
      <c r="L142" s="87">
        <f t="shared" si="127"/>
        <v>1.0031103400000001</v>
      </c>
      <c r="M142" s="93">
        <f t="shared" si="117"/>
        <v>1.0115996199999999</v>
      </c>
      <c r="N142" s="93">
        <f t="shared" si="112"/>
        <v>1.0328744319463297</v>
      </c>
      <c r="O142" s="87">
        <f t="shared" si="115"/>
        <v>1.0360870200000001</v>
      </c>
      <c r="P142" s="87">
        <f t="shared" si="128"/>
        <v>1036.0870199999999</v>
      </c>
      <c r="Q142" s="94">
        <f t="shared" si="116"/>
        <v>0</v>
      </c>
      <c r="R142" s="95">
        <f t="shared" si="129"/>
        <v>0</v>
      </c>
      <c r="S142" s="87">
        <f t="shared" si="130"/>
        <v>0</v>
      </c>
      <c r="T142" s="95">
        <f t="shared" ref="T142:T205" si="140">(T141)</f>
        <v>0.12</v>
      </c>
      <c r="U142" s="94">
        <f t="shared" si="113"/>
        <v>80</v>
      </c>
      <c r="V142" s="94">
        <v>252</v>
      </c>
      <c r="W142" s="93">
        <f t="shared" si="131"/>
        <v>1.0366323770000001</v>
      </c>
      <c r="X142" s="87">
        <f t="shared" si="132"/>
        <v>37.954330319999997</v>
      </c>
      <c r="Y142" s="87">
        <f t="shared" si="133"/>
        <v>0</v>
      </c>
      <c r="Z142" s="96" t="s">
        <v>141</v>
      </c>
      <c r="AA142" s="90">
        <f t="shared" ref="AA142:AA205" si="141">IF(Q141&gt;0,VLOOKUP(A141,$AD$13:$AL$117,9),AA141)</f>
        <v>44560</v>
      </c>
      <c r="AB142" s="2"/>
      <c r="AC142" s="1"/>
      <c r="AD142" s="155">
        <f>[2]Plan1!$A227</f>
        <v>43771</v>
      </c>
      <c r="AE142" s="99" t="str">
        <f>[2]Plan1!$C227</f>
        <v>Finados</v>
      </c>
      <c r="AG142" s="131">
        <f t="shared" si="122"/>
        <v>22</v>
      </c>
      <c r="AH142" s="135">
        <f t="shared" si="123"/>
        <v>45000</v>
      </c>
      <c r="AI142" s="135">
        <f t="shared" si="118"/>
        <v>44999</v>
      </c>
      <c r="AJ142" s="135">
        <f t="shared" si="119"/>
        <v>45000</v>
      </c>
      <c r="AK142" s="135">
        <f t="shared" si="120"/>
        <v>45033</v>
      </c>
      <c r="AL142" s="131">
        <f t="shared" si="121"/>
        <v>22</v>
      </c>
      <c r="AM142" s="1"/>
      <c r="AN142" s="3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22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4"/>
      <c r="CR142" s="1"/>
      <c r="CS142" s="1"/>
      <c r="CT142" s="1"/>
      <c r="CU142" s="1"/>
      <c r="CV142" s="1"/>
      <c r="CW142" s="1"/>
      <c r="CX142" s="1"/>
      <c r="CY142" s="1"/>
      <c r="CZ142" s="1"/>
      <c r="DA142" s="2"/>
      <c r="DB142" s="15"/>
      <c r="DC142" s="15"/>
      <c r="DD142" s="24"/>
      <c r="DE142" s="15"/>
      <c r="DF142" s="1"/>
      <c r="DG142" s="15"/>
    </row>
    <row r="143" spans="1:111" x14ac:dyDescent="0.2">
      <c r="A143" s="86">
        <f t="shared" si="134"/>
        <v>44492</v>
      </c>
      <c r="B143" s="87">
        <f t="shared" si="124"/>
        <v>1075.19207471</v>
      </c>
      <c r="C143" s="87">
        <f t="shared" si="135"/>
        <v>1000</v>
      </c>
      <c r="D143" s="88">
        <f t="shared" si="136"/>
        <v>5944.21</v>
      </c>
      <c r="E143" s="89">
        <f>IF(K143=1,VLOOKUP(A143,[1]Plan1!$BO$80:$BQ$314,3),E142)</f>
        <v>6018.51</v>
      </c>
      <c r="F143" s="98">
        <f t="shared" si="137"/>
        <v>44485</v>
      </c>
      <c r="G143" s="91">
        <f t="shared" si="125"/>
        <v>1.2499558393798349E-2</v>
      </c>
      <c r="H143" s="90">
        <f t="shared" si="138"/>
        <v>44516</v>
      </c>
      <c r="I143" s="90">
        <f t="shared" si="126"/>
        <v>44516</v>
      </c>
      <c r="J143" s="92">
        <f t="shared" si="139"/>
        <v>20</v>
      </c>
      <c r="K143" s="92">
        <f t="shared" si="114"/>
        <v>6</v>
      </c>
      <c r="L143" s="87">
        <f t="shared" si="127"/>
        <v>1.0037335700000001</v>
      </c>
      <c r="M143" s="93">
        <f t="shared" si="117"/>
        <v>1.0115996199999999</v>
      </c>
      <c r="N143" s="93">
        <f t="shared" si="112"/>
        <v>1.0328744319463297</v>
      </c>
      <c r="O143" s="87">
        <f t="shared" si="115"/>
        <v>1.0367307400000001</v>
      </c>
      <c r="P143" s="87">
        <f t="shared" si="128"/>
        <v>1036.73074</v>
      </c>
      <c r="Q143" s="94">
        <f t="shared" si="116"/>
        <v>0</v>
      </c>
      <c r="R143" s="95">
        <f t="shared" si="129"/>
        <v>0</v>
      </c>
      <c r="S143" s="87">
        <f t="shared" si="130"/>
        <v>0</v>
      </c>
      <c r="T143" s="95">
        <f t="shared" si="140"/>
        <v>0.12</v>
      </c>
      <c r="U143" s="94">
        <f t="shared" si="113"/>
        <v>81</v>
      </c>
      <c r="V143" s="94">
        <v>252</v>
      </c>
      <c r="W143" s="93">
        <f t="shared" si="131"/>
        <v>1.037098673</v>
      </c>
      <c r="X143" s="87">
        <f t="shared" si="132"/>
        <v>38.461334710000003</v>
      </c>
      <c r="Y143" s="87">
        <f t="shared" si="133"/>
        <v>0</v>
      </c>
      <c r="Z143" s="96" t="s">
        <v>141</v>
      </c>
      <c r="AA143" s="90">
        <f t="shared" si="141"/>
        <v>44560</v>
      </c>
      <c r="AB143" s="2"/>
      <c r="AC143" s="1"/>
      <c r="AD143" s="155">
        <f>[2]Plan1!$A228</f>
        <v>43784</v>
      </c>
      <c r="AE143" s="99" t="str">
        <f>[2]Plan1!$C228</f>
        <v>Proclamação da República</v>
      </c>
      <c r="AG143" s="131">
        <f t="shared" si="122"/>
        <v>23</v>
      </c>
      <c r="AH143" s="135">
        <f t="shared" si="123"/>
        <v>45031</v>
      </c>
      <c r="AI143" s="135">
        <f t="shared" si="118"/>
        <v>45030</v>
      </c>
      <c r="AJ143" s="135">
        <f t="shared" si="119"/>
        <v>45033</v>
      </c>
      <c r="AK143" s="135">
        <f t="shared" si="120"/>
        <v>45061</v>
      </c>
      <c r="AL143" s="131">
        <f t="shared" si="121"/>
        <v>18</v>
      </c>
      <c r="AM143" s="1"/>
      <c r="AN143" s="3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22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4"/>
      <c r="CR143" s="1"/>
      <c r="CS143" s="1"/>
      <c r="CT143" s="1"/>
      <c r="CU143" s="1"/>
      <c r="CV143" s="1"/>
      <c r="CW143" s="1"/>
      <c r="CX143" s="1"/>
      <c r="CY143" s="1"/>
      <c r="CZ143" s="1"/>
      <c r="DA143" s="2"/>
      <c r="DB143" s="15"/>
      <c r="DC143" s="15"/>
      <c r="DD143" s="24"/>
      <c r="DE143" s="15"/>
      <c r="DF143" s="1"/>
      <c r="DG143" s="15"/>
    </row>
    <row r="144" spans="1:111" x14ac:dyDescent="0.2">
      <c r="A144" s="86">
        <f t="shared" si="134"/>
        <v>44493</v>
      </c>
      <c r="B144" s="87">
        <f t="shared" si="124"/>
        <v>1075.19207471</v>
      </c>
      <c r="C144" s="87">
        <f t="shared" si="135"/>
        <v>1000</v>
      </c>
      <c r="D144" s="88">
        <f t="shared" si="136"/>
        <v>5944.21</v>
      </c>
      <c r="E144" s="89">
        <f>IF(K144=1,VLOOKUP(A144,[1]Plan1!$BO$80:$BQ$314,3),E143)</f>
        <v>6018.51</v>
      </c>
      <c r="F144" s="98">
        <f t="shared" si="137"/>
        <v>44485</v>
      </c>
      <c r="G144" s="91">
        <f t="shared" si="125"/>
        <v>1.2499558393798349E-2</v>
      </c>
      <c r="H144" s="90">
        <f t="shared" si="138"/>
        <v>44516</v>
      </c>
      <c r="I144" s="90">
        <f t="shared" si="126"/>
        <v>44516</v>
      </c>
      <c r="J144" s="92">
        <f t="shared" si="139"/>
        <v>20</v>
      </c>
      <c r="K144" s="92">
        <f t="shared" si="114"/>
        <v>6</v>
      </c>
      <c r="L144" s="87">
        <f t="shared" si="127"/>
        <v>1.0037335700000001</v>
      </c>
      <c r="M144" s="93">
        <f t="shared" si="117"/>
        <v>1.0115996199999999</v>
      </c>
      <c r="N144" s="93">
        <f t="shared" si="112"/>
        <v>1.0328744319463297</v>
      </c>
      <c r="O144" s="87">
        <f t="shared" si="115"/>
        <v>1.0367307400000001</v>
      </c>
      <c r="P144" s="87">
        <f t="shared" si="128"/>
        <v>1036.73074</v>
      </c>
      <c r="Q144" s="94">
        <f t="shared" si="116"/>
        <v>0</v>
      </c>
      <c r="R144" s="95">
        <f t="shared" si="129"/>
        <v>0</v>
      </c>
      <c r="S144" s="87">
        <f t="shared" si="130"/>
        <v>0</v>
      </c>
      <c r="T144" s="95">
        <f t="shared" si="140"/>
        <v>0.12</v>
      </c>
      <c r="U144" s="94">
        <f t="shared" si="113"/>
        <v>81</v>
      </c>
      <c r="V144" s="94">
        <v>252</v>
      </c>
      <c r="W144" s="93">
        <f t="shared" si="131"/>
        <v>1.037098673</v>
      </c>
      <c r="X144" s="87">
        <f t="shared" si="132"/>
        <v>38.461334710000003</v>
      </c>
      <c r="Y144" s="87">
        <f t="shared" si="133"/>
        <v>0</v>
      </c>
      <c r="Z144" s="96" t="s">
        <v>141</v>
      </c>
      <c r="AA144" s="90">
        <f t="shared" si="141"/>
        <v>44560</v>
      </c>
      <c r="AB144" s="2"/>
      <c r="AC144" s="1"/>
      <c r="AD144" s="155">
        <f>[2]Plan1!$A229</f>
        <v>43824</v>
      </c>
      <c r="AE144" s="99" t="str">
        <f>[2]Plan1!$C229</f>
        <v>Natal</v>
      </c>
      <c r="AG144" s="131">
        <f t="shared" si="122"/>
        <v>24</v>
      </c>
      <c r="AH144" s="135">
        <f t="shared" si="123"/>
        <v>45061</v>
      </c>
      <c r="AI144" s="135">
        <f t="shared" si="118"/>
        <v>45058</v>
      </c>
      <c r="AJ144" s="135">
        <f t="shared" si="119"/>
        <v>45061</v>
      </c>
      <c r="AK144" s="135">
        <f t="shared" si="120"/>
        <v>45092</v>
      </c>
      <c r="AL144" s="131">
        <f t="shared" si="121"/>
        <v>22</v>
      </c>
      <c r="AM144" s="1"/>
      <c r="AN144" s="3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22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4"/>
      <c r="CR144" s="1"/>
      <c r="CS144" s="1"/>
      <c r="CT144" s="1"/>
      <c r="CU144" s="1"/>
      <c r="CV144" s="1"/>
      <c r="CW144" s="1"/>
      <c r="CX144" s="1"/>
      <c r="CY144" s="1"/>
      <c r="CZ144" s="1"/>
      <c r="DA144" s="2"/>
      <c r="DB144" s="15"/>
      <c r="DC144" s="15"/>
      <c r="DD144" s="24"/>
      <c r="DE144" s="15"/>
      <c r="DF144" s="1"/>
      <c r="DG144" s="15"/>
    </row>
    <row r="145" spans="1:111" x14ac:dyDescent="0.2">
      <c r="A145" s="86">
        <f t="shared" si="134"/>
        <v>44494</v>
      </c>
      <c r="B145" s="87">
        <f t="shared" si="124"/>
        <v>1075.19207471</v>
      </c>
      <c r="C145" s="87">
        <f t="shared" si="135"/>
        <v>1000</v>
      </c>
      <c r="D145" s="88">
        <f t="shared" si="136"/>
        <v>5944.21</v>
      </c>
      <c r="E145" s="89">
        <f>IF(K145=1,VLOOKUP(A145,[1]Plan1!$BO$80:$BQ$314,3),E144)</f>
        <v>6018.51</v>
      </c>
      <c r="F145" s="98">
        <f t="shared" si="137"/>
        <v>44485</v>
      </c>
      <c r="G145" s="91">
        <f t="shared" si="125"/>
        <v>1.2499558393798349E-2</v>
      </c>
      <c r="H145" s="90">
        <f t="shared" si="138"/>
        <v>44516</v>
      </c>
      <c r="I145" s="90">
        <f t="shared" si="126"/>
        <v>44516</v>
      </c>
      <c r="J145" s="92">
        <f t="shared" si="139"/>
        <v>20</v>
      </c>
      <c r="K145" s="92">
        <f t="shared" si="114"/>
        <v>6</v>
      </c>
      <c r="L145" s="87">
        <f t="shared" si="127"/>
        <v>1.0037335700000001</v>
      </c>
      <c r="M145" s="93">
        <f t="shared" si="117"/>
        <v>1.0115996199999999</v>
      </c>
      <c r="N145" s="93">
        <f t="shared" si="112"/>
        <v>1.0328744319463297</v>
      </c>
      <c r="O145" s="87">
        <f t="shared" si="115"/>
        <v>1.0367307400000001</v>
      </c>
      <c r="P145" s="87">
        <f t="shared" si="128"/>
        <v>1036.73074</v>
      </c>
      <c r="Q145" s="94">
        <f t="shared" si="116"/>
        <v>0</v>
      </c>
      <c r="R145" s="95">
        <f t="shared" si="129"/>
        <v>0</v>
      </c>
      <c r="S145" s="87">
        <f t="shared" si="130"/>
        <v>0</v>
      </c>
      <c r="T145" s="95">
        <f t="shared" si="140"/>
        <v>0.12</v>
      </c>
      <c r="U145" s="94">
        <f t="shared" si="113"/>
        <v>81</v>
      </c>
      <c r="V145" s="94">
        <v>252</v>
      </c>
      <c r="W145" s="93">
        <f t="shared" si="131"/>
        <v>1.037098673</v>
      </c>
      <c r="X145" s="87">
        <f t="shared" si="132"/>
        <v>38.461334710000003</v>
      </c>
      <c r="Y145" s="87">
        <f t="shared" si="133"/>
        <v>0</v>
      </c>
      <c r="Z145" s="96" t="s">
        <v>141</v>
      </c>
      <c r="AA145" s="90">
        <f t="shared" si="141"/>
        <v>44560</v>
      </c>
      <c r="AB145" s="2"/>
      <c r="AC145" s="1"/>
      <c r="AD145" s="155">
        <f>[2]Plan1!$A230</f>
        <v>43831</v>
      </c>
      <c r="AE145" s="99" t="str">
        <f>[2]Plan1!$C230</f>
        <v>Confraternização Universal</v>
      </c>
      <c r="AG145" s="131">
        <f t="shared" si="122"/>
        <v>25</v>
      </c>
      <c r="AH145" s="135">
        <f t="shared" si="123"/>
        <v>45092</v>
      </c>
      <c r="AI145" s="135">
        <f t="shared" si="118"/>
        <v>45091</v>
      </c>
      <c r="AJ145" s="135">
        <f t="shared" si="119"/>
        <v>45092</v>
      </c>
      <c r="AK145" s="135">
        <f t="shared" si="120"/>
        <v>45124</v>
      </c>
      <c r="AL145" s="131">
        <f t="shared" si="121"/>
        <v>22</v>
      </c>
      <c r="AM145" s="1"/>
      <c r="AN145" s="3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22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4"/>
      <c r="CR145" s="1"/>
      <c r="CS145" s="1"/>
      <c r="CT145" s="1"/>
      <c r="CU145" s="1"/>
      <c r="CV145" s="1"/>
      <c r="CW145" s="1"/>
      <c r="CX145" s="1"/>
      <c r="CY145" s="1"/>
      <c r="CZ145" s="1"/>
      <c r="DA145" s="2"/>
      <c r="DB145" s="15"/>
      <c r="DC145" s="15"/>
      <c r="DD145" s="24"/>
      <c r="DE145" s="15"/>
      <c r="DF145" s="1"/>
      <c r="DG145" s="15"/>
    </row>
    <row r="146" spans="1:111" x14ac:dyDescent="0.2">
      <c r="A146" s="86">
        <f t="shared" si="134"/>
        <v>44495</v>
      </c>
      <c r="B146" s="87">
        <f t="shared" si="124"/>
        <v>1076.3440323</v>
      </c>
      <c r="C146" s="87">
        <f t="shared" si="135"/>
        <v>1000</v>
      </c>
      <c r="D146" s="88">
        <f t="shared" si="136"/>
        <v>5944.21</v>
      </c>
      <c r="E146" s="89">
        <f>IF(K146=1,VLOOKUP(A146,[1]Plan1!$BO$80:$BQ$314,3),E145)</f>
        <v>6018.51</v>
      </c>
      <c r="F146" s="98">
        <f t="shared" si="137"/>
        <v>44485</v>
      </c>
      <c r="G146" s="91">
        <f t="shared" si="125"/>
        <v>1.2499558393798349E-2</v>
      </c>
      <c r="H146" s="90">
        <f t="shared" si="138"/>
        <v>44516</v>
      </c>
      <c r="I146" s="90">
        <f t="shared" si="126"/>
        <v>44516</v>
      </c>
      <c r="J146" s="92">
        <f t="shared" si="139"/>
        <v>20</v>
      </c>
      <c r="K146" s="92">
        <f t="shared" si="114"/>
        <v>7</v>
      </c>
      <c r="L146" s="87">
        <f t="shared" si="127"/>
        <v>1.0043571899999999</v>
      </c>
      <c r="M146" s="93">
        <f t="shared" si="117"/>
        <v>1.0115996199999999</v>
      </c>
      <c r="N146" s="93">
        <f t="shared" si="112"/>
        <v>1.0328744319463297</v>
      </c>
      <c r="O146" s="87">
        <f t="shared" si="115"/>
        <v>1.0373748599999999</v>
      </c>
      <c r="P146" s="87">
        <f t="shared" si="128"/>
        <v>1037.3748599999999</v>
      </c>
      <c r="Q146" s="94">
        <f t="shared" si="116"/>
        <v>0</v>
      </c>
      <c r="R146" s="95">
        <f t="shared" si="129"/>
        <v>0</v>
      </c>
      <c r="S146" s="87">
        <f t="shared" si="130"/>
        <v>0</v>
      </c>
      <c r="T146" s="95">
        <f t="shared" si="140"/>
        <v>0.12</v>
      </c>
      <c r="U146" s="94">
        <f t="shared" si="113"/>
        <v>82</v>
      </c>
      <c r="V146" s="94">
        <v>252</v>
      </c>
      <c r="W146" s="93">
        <f t="shared" si="131"/>
        <v>1.037565179</v>
      </c>
      <c r="X146" s="87">
        <f t="shared" si="132"/>
        <v>38.969172299999997</v>
      </c>
      <c r="Y146" s="87">
        <f t="shared" si="133"/>
        <v>0</v>
      </c>
      <c r="Z146" s="96" t="s">
        <v>141</v>
      </c>
      <c r="AA146" s="90">
        <f t="shared" si="141"/>
        <v>44560</v>
      </c>
      <c r="AB146" s="2"/>
      <c r="AC146" s="1"/>
      <c r="AD146" s="155">
        <f>[2]Plan1!$A231</f>
        <v>43885</v>
      </c>
      <c r="AE146" s="99" t="str">
        <f>[2]Plan1!$C231</f>
        <v>Carnaval</v>
      </c>
      <c r="AG146" s="131">
        <f t="shared" si="122"/>
        <v>26</v>
      </c>
      <c r="AH146" s="135">
        <f t="shared" si="123"/>
        <v>45122</v>
      </c>
      <c r="AI146" s="135">
        <f t="shared" si="118"/>
        <v>45121</v>
      </c>
      <c r="AJ146" s="135">
        <f t="shared" si="119"/>
        <v>45124</v>
      </c>
      <c r="AK146" s="135">
        <f t="shared" si="120"/>
        <v>45153</v>
      </c>
      <c r="AL146" s="131">
        <f t="shared" si="121"/>
        <v>21</v>
      </c>
      <c r="AM146" s="1"/>
      <c r="AN146" s="3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22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4"/>
      <c r="CR146" s="1"/>
      <c r="CS146" s="1"/>
      <c r="CT146" s="1"/>
      <c r="CU146" s="1"/>
      <c r="CV146" s="1"/>
      <c r="CW146" s="1"/>
      <c r="CX146" s="1"/>
      <c r="CY146" s="1"/>
      <c r="CZ146" s="1"/>
      <c r="DA146" s="2"/>
      <c r="DB146" s="15"/>
      <c r="DC146" s="15"/>
      <c r="DD146" s="24"/>
      <c r="DE146" s="15"/>
      <c r="DF146" s="1"/>
      <c r="DG146" s="15"/>
    </row>
    <row r="147" spans="1:111" x14ac:dyDescent="0.2">
      <c r="A147" s="86">
        <f t="shared" si="134"/>
        <v>44496</v>
      </c>
      <c r="B147" s="87">
        <f t="shared" si="124"/>
        <v>1077.49721368</v>
      </c>
      <c r="C147" s="87">
        <f t="shared" si="135"/>
        <v>1000</v>
      </c>
      <c r="D147" s="88">
        <f t="shared" si="136"/>
        <v>5944.21</v>
      </c>
      <c r="E147" s="89">
        <f>IF(K147=1,VLOOKUP(A147,[1]Plan1!$BO$80:$BQ$314,3),E146)</f>
        <v>6018.51</v>
      </c>
      <c r="F147" s="98">
        <f t="shared" si="137"/>
        <v>44485</v>
      </c>
      <c r="G147" s="91">
        <f t="shared" si="125"/>
        <v>1.2499558393798349E-2</v>
      </c>
      <c r="H147" s="90">
        <f t="shared" si="138"/>
        <v>44516</v>
      </c>
      <c r="I147" s="90">
        <f t="shared" si="126"/>
        <v>44516</v>
      </c>
      <c r="J147" s="92">
        <f t="shared" si="139"/>
        <v>20</v>
      </c>
      <c r="K147" s="92">
        <f t="shared" si="114"/>
        <v>8</v>
      </c>
      <c r="L147" s="87">
        <f t="shared" si="127"/>
        <v>1.0049811900000001</v>
      </c>
      <c r="M147" s="93">
        <f t="shared" si="117"/>
        <v>1.0115996199999999</v>
      </c>
      <c r="N147" s="93">
        <f t="shared" si="112"/>
        <v>1.0328744319463297</v>
      </c>
      <c r="O147" s="87">
        <f t="shared" si="115"/>
        <v>1.03801937</v>
      </c>
      <c r="P147" s="87">
        <f t="shared" si="128"/>
        <v>1038.01937</v>
      </c>
      <c r="Q147" s="94">
        <f t="shared" si="116"/>
        <v>0</v>
      </c>
      <c r="R147" s="95">
        <f t="shared" si="129"/>
        <v>0</v>
      </c>
      <c r="S147" s="87">
        <f t="shared" si="130"/>
        <v>0</v>
      </c>
      <c r="T147" s="95">
        <f t="shared" si="140"/>
        <v>0.12</v>
      </c>
      <c r="U147" s="94">
        <f t="shared" si="113"/>
        <v>83</v>
      </c>
      <c r="V147" s="94">
        <v>252</v>
      </c>
      <c r="W147" s="93">
        <f t="shared" si="131"/>
        <v>1.038031895</v>
      </c>
      <c r="X147" s="87">
        <f t="shared" si="132"/>
        <v>39.477843679999999</v>
      </c>
      <c r="Y147" s="87">
        <f t="shared" si="133"/>
        <v>0</v>
      </c>
      <c r="Z147" s="96" t="s">
        <v>141</v>
      </c>
      <c r="AA147" s="90">
        <f t="shared" si="141"/>
        <v>44560</v>
      </c>
      <c r="AB147" s="2"/>
      <c r="AC147" s="1"/>
      <c r="AD147" s="155">
        <f>[2]Plan1!$A232</f>
        <v>43886</v>
      </c>
      <c r="AE147" s="99" t="str">
        <f>[2]Plan1!$C232</f>
        <v>Carnaval</v>
      </c>
      <c r="AG147" s="131">
        <f t="shared" si="122"/>
        <v>27</v>
      </c>
      <c r="AH147" s="135">
        <f t="shared" si="123"/>
        <v>45153</v>
      </c>
      <c r="AI147" s="135">
        <f t="shared" si="118"/>
        <v>45152</v>
      </c>
      <c r="AJ147" s="135">
        <f t="shared" si="119"/>
        <v>45153</v>
      </c>
      <c r="AK147" s="135">
        <f t="shared" si="120"/>
        <v>45184</v>
      </c>
      <c r="AL147" s="131">
        <f t="shared" si="121"/>
        <v>22</v>
      </c>
      <c r="AM147" s="1"/>
      <c r="AN147" s="3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22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4"/>
      <c r="CR147" s="1"/>
      <c r="CS147" s="1"/>
      <c r="CT147" s="1"/>
      <c r="CU147" s="1"/>
      <c r="CV147" s="1"/>
      <c r="CW147" s="1"/>
      <c r="CX147" s="1"/>
      <c r="CY147" s="1"/>
      <c r="CZ147" s="1"/>
      <c r="DA147" s="2"/>
      <c r="DB147" s="15"/>
      <c r="DC147" s="15"/>
      <c r="DD147" s="24"/>
      <c r="DE147" s="15"/>
      <c r="DF147" s="1"/>
      <c r="DG147" s="15"/>
    </row>
    <row r="148" spans="1:111" x14ac:dyDescent="0.2">
      <c r="A148" s="86">
        <f t="shared" si="134"/>
        <v>44497</v>
      </c>
      <c r="B148" s="87">
        <f t="shared" si="124"/>
        <v>1078.65164992</v>
      </c>
      <c r="C148" s="87">
        <f t="shared" si="135"/>
        <v>1000</v>
      </c>
      <c r="D148" s="88">
        <f t="shared" si="136"/>
        <v>5944.21</v>
      </c>
      <c r="E148" s="89">
        <f>IF(K148=1,VLOOKUP(A148,[1]Plan1!$BO$80:$BQ$314,3),E147)</f>
        <v>6018.51</v>
      </c>
      <c r="F148" s="98">
        <f t="shared" si="137"/>
        <v>44485</v>
      </c>
      <c r="G148" s="91">
        <f t="shared" si="125"/>
        <v>1.2499558393798349E-2</v>
      </c>
      <c r="H148" s="90">
        <f t="shared" si="138"/>
        <v>44516</v>
      </c>
      <c r="I148" s="90">
        <f t="shared" si="126"/>
        <v>44516</v>
      </c>
      <c r="J148" s="92">
        <f t="shared" si="139"/>
        <v>20</v>
      </c>
      <c r="K148" s="92">
        <f t="shared" si="114"/>
        <v>9</v>
      </c>
      <c r="L148" s="87">
        <f t="shared" si="127"/>
        <v>1.00560559</v>
      </c>
      <c r="M148" s="93">
        <f t="shared" si="117"/>
        <v>1.0115996199999999</v>
      </c>
      <c r="N148" s="93">
        <f t="shared" si="112"/>
        <v>1.0328744319463297</v>
      </c>
      <c r="O148" s="87">
        <f t="shared" si="115"/>
        <v>1.0386643</v>
      </c>
      <c r="P148" s="87">
        <f t="shared" si="128"/>
        <v>1038.6642999999999</v>
      </c>
      <c r="Q148" s="94">
        <f t="shared" si="116"/>
        <v>0</v>
      </c>
      <c r="R148" s="95">
        <f t="shared" si="129"/>
        <v>0</v>
      </c>
      <c r="S148" s="87">
        <f t="shared" si="130"/>
        <v>0</v>
      </c>
      <c r="T148" s="95">
        <f t="shared" si="140"/>
        <v>0.12</v>
      </c>
      <c r="U148" s="94">
        <f t="shared" si="113"/>
        <v>84</v>
      </c>
      <c r="V148" s="94">
        <v>252</v>
      </c>
      <c r="W148" s="93">
        <f t="shared" si="131"/>
        <v>1.03849882</v>
      </c>
      <c r="X148" s="87">
        <f t="shared" si="132"/>
        <v>39.98734992</v>
      </c>
      <c r="Y148" s="87">
        <f t="shared" si="133"/>
        <v>0</v>
      </c>
      <c r="Z148" s="96" t="s">
        <v>141</v>
      </c>
      <c r="AA148" s="90">
        <f t="shared" si="141"/>
        <v>44560</v>
      </c>
      <c r="AB148" s="2"/>
      <c r="AC148" s="1"/>
      <c r="AD148" s="155">
        <f>[2]Plan1!$A233</f>
        <v>43931</v>
      </c>
      <c r="AE148" s="99" t="str">
        <f>[2]Plan1!$C233</f>
        <v>Paixão de Cristo</v>
      </c>
      <c r="AG148" s="131">
        <f t="shared" si="122"/>
        <v>28</v>
      </c>
      <c r="AH148" s="135">
        <f t="shared" si="123"/>
        <v>45184</v>
      </c>
      <c r="AI148" s="135">
        <f t="shared" si="118"/>
        <v>45183</v>
      </c>
      <c r="AJ148" s="135">
        <f t="shared" si="119"/>
        <v>45184</v>
      </c>
      <c r="AK148" s="135">
        <f t="shared" si="120"/>
        <v>45215</v>
      </c>
      <c r="AL148" s="131">
        <f t="shared" si="121"/>
        <v>20</v>
      </c>
      <c r="AM148" s="1"/>
      <c r="AN148" s="3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22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4"/>
      <c r="CR148" s="1"/>
      <c r="CS148" s="1"/>
      <c r="CT148" s="1"/>
      <c r="CU148" s="1"/>
      <c r="CV148" s="1"/>
      <c r="CW148" s="1"/>
      <c r="CX148" s="1"/>
      <c r="CY148" s="1"/>
      <c r="CZ148" s="1"/>
      <c r="DA148" s="2"/>
      <c r="DB148" s="15"/>
      <c r="DC148" s="15"/>
      <c r="DD148" s="24"/>
      <c r="DE148" s="15"/>
      <c r="DF148" s="1"/>
      <c r="DG148" s="15"/>
    </row>
    <row r="149" spans="1:111" x14ac:dyDescent="0.2">
      <c r="A149" s="86">
        <f t="shared" si="134"/>
        <v>44498</v>
      </c>
      <c r="B149" s="87">
        <f t="shared" si="124"/>
        <v>1079.80731292</v>
      </c>
      <c r="C149" s="87">
        <f t="shared" si="135"/>
        <v>1000</v>
      </c>
      <c r="D149" s="88">
        <f t="shared" si="136"/>
        <v>5944.21</v>
      </c>
      <c r="E149" s="89">
        <f>IF(K149=1,VLOOKUP(A149,[1]Plan1!$BO$80:$BQ$314,3),E148)</f>
        <v>6018.51</v>
      </c>
      <c r="F149" s="98">
        <f t="shared" si="137"/>
        <v>44485</v>
      </c>
      <c r="G149" s="91">
        <f t="shared" si="125"/>
        <v>1.2499558393798349E-2</v>
      </c>
      <c r="H149" s="90">
        <f t="shared" si="138"/>
        <v>44516</v>
      </c>
      <c r="I149" s="90">
        <f t="shared" si="126"/>
        <v>44516</v>
      </c>
      <c r="J149" s="92">
        <f t="shared" si="139"/>
        <v>20</v>
      </c>
      <c r="K149" s="92">
        <f t="shared" si="114"/>
        <v>10</v>
      </c>
      <c r="L149" s="87">
        <f t="shared" si="127"/>
        <v>1.0062303699999999</v>
      </c>
      <c r="M149" s="93">
        <f t="shared" si="117"/>
        <v>1.0115996199999999</v>
      </c>
      <c r="N149" s="93">
        <f t="shared" si="112"/>
        <v>1.0328744319463297</v>
      </c>
      <c r="O149" s="87">
        <f t="shared" si="115"/>
        <v>1.03930962</v>
      </c>
      <c r="P149" s="87">
        <f t="shared" si="128"/>
        <v>1039.30962</v>
      </c>
      <c r="Q149" s="94">
        <f t="shared" si="116"/>
        <v>0</v>
      </c>
      <c r="R149" s="95">
        <f t="shared" si="129"/>
        <v>0</v>
      </c>
      <c r="S149" s="87">
        <f t="shared" si="130"/>
        <v>0</v>
      </c>
      <c r="T149" s="95">
        <f t="shared" si="140"/>
        <v>0.12</v>
      </c>
      <c r="U149" s="94">
        <f t="shared" si="113"/>
        <v>85</v>
      </c>
      <c r="V149" s="94">
        <v>252</v>
      </c>
      <c r="W149" s="93">
        <f t="shared" si="131"/>
        <v>1.038965956</v>
      </c>
      <c r="X149" s="87">
        <f t="shared" si="132"/>
        <v>40.497692919999999</v>
      </c>
      <c r="Y149" s="87">
        <f t="shared" si="133"/>
        <v>0</v>
      </c>
      <c r="Z149" s="96" t="s">
        <v>141</v>
      </c>
      <c r="AA149" s="90">
        <f t="shared" si="141"/>
        <v>44560</v>
      </c>
      <c r="AB149" s="2"/>
      <c r="AC149" s="1"/>
      <c r="AD149" s="155">
        <f>[2]Plan1!$A234</f>
        <v>43942</v>
      </c>
      <c r="AE149" s="99" t="str">
        <f>[2]Plan1!$C234</f>
        <v>Tiradentes</v>
      </c>
      <c r="AG149" s="131">
        <f t="shared" si="122"/>
        <v>29</v>
      </c>
      <c r="AH149" s="135">
        <f t="shared" si="123"/>
        <v>45214</v>
      </c>
      <c r="AI149" s="135">
        <f t="shared" si="118"/>
        <v>45212</v>
      </c>
      <c r="AJ149" s="135">
        <f t="shared" si="119"/>
        <v>45215</v>
      </c>
      <c r="AK149" s="135">
        <f t="shared" si="120"/>
        <v>45246</v>
      </c>
      <c r="AL149" s="131">
        <f t="shared" si="121"/>
        <v>21</v>
      </c>
      <c r="AM149" s="1"/>
      <c r="AN149" s="3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22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4"/>
      <c r="CR149" s="1"/>
      <c r="CS149" s="1"/>
      <c r="CT149" s="1"/>
      <c r="CU149" s="1"/>
      <c r="CV149" s="1"/>
      <c r="CW149" s="1"/>
      <c r="CX149" s="1"/>
      <c r="CY149" s="1"/>
      <c r="CZ149" s="1"/>
      <c r="DA149" s="2"/>
      <c r="DB149" s="15"/>
      <c r="DC149" s="15"/>
      <c r="DD149" s="24"/>
      <c r="DE149" s="15"/>
      <c r="DF149" s="1"/>
      <c r="DG149" s="15"/>
    </row>
    <row r="150" spans="1:111" x14ac:dyDescent="0.2">
      <c r="A150" s="86">
        <f t="shared" si="134"/>
        <v>44499</v>
      </c>
      <c r="B150" s="87">
        <f t="shared" si="124"/>
        <v>1080.96420259</v>
      </c>
      <c r="C150" s="87">
        <f t="shared" si="135"/>
        <v>1000</v>
      </c>
      <c r="D150" s="88">
        <f t="shared" si="136"/>
        <v>5944.21</v>
      </c>
      <c r="E150" s="89">
        <f>IF(K150=1,VLOOKUP(A150,[1]Plan1!$BO$80:$BQ$314,3),E149)</f>
        <v>6018.51</v>
      </c>
      <c r="F150" s="98">
        <f t="shared" si="137"/>
        <v>44485</v>
      </c>
      <c r="G150" s="91">
        <f t="shared" si="125"/>
        <v>1.2499558393798349E-2</v>
      </c>
      <c r="H150" s="90">
        <f t="shared" si="138"/>
        <v>44516</v>
      </c>
      <c r="I150" s="90">
        <f t="shared" si="126"/>
        <v>44516</v>
      </c>
      <c r="J150" s="92">
        <f t="shared" si="139"/>
        <v>20</v>
      </c>
      <c r="K150" s="92">
        <f t="shared" si="114"/>
        <v>11</v>
      </c>
      <c r="L150" s="87">
        <f t="shared" si="127"/>
        <v>1.0068555299999999</v>
      </c>
      <c r="M150" s="93">
        <f t="shared" si="117"/>
        <v>1.0115996199999999</v>
      </c>
      <c r="N150" s="93">
        <f t="shared" si="112"/>
        <v>1.0328744319463297</v>
      </c>
      <c r="O150" s="87">
        <f t="shared" si="115"/>
        <v>1.03995533</v>
      </c>
      <c r="P150" s="87">
        <f t="shared" si="128"/>
        <v>1039.95533</v>
      </c>
      <c r="Q150" s="94">
        <f t="shared" si="116"/>
        <v>0</v>
      </c>
      <c r="R150" s="95">
        <f t="shared" si="129"/>
        <v>0</v>
      </c>
      <c r="S150" s="87">
        <f t="shared" si="130"/>
        <v>0</v>
      </c>
      <c r="T150" s="95">
        <f t="shared" si="140"/>
        <v>0.12</v>
      </c>
      <c r="U150" s="94">
        <f t="shared" si="113"/>
        <v>86</v>
      </c>
      <c r="V150" s="94">
        <v>252</v>
      </c>
      <c r="W150" s="93">
        <f t="shared" si="131"/>
        <v>1.0394333019999999</v>
      </c>
      <c r="X150" s="87">
        <f t="shared" si="132"/>
        <v>41.008872590000003</v>
      </c>
      <c r="Y150" s="87">
        <f t="shared" si="133"/>
        <v>0</v>
      </c>
      <c r="Z150" s="96" t="s">
        <v>141</v>
      </c>
      <c r="AA150" s="90">
        <f t="shared" si="141"/>
        <v>44560</v>
      </c>
      <c r="AB150" s="2"/>
      <c r="AC150" s="1"/>
      <c r="AD150" s="155">
        <f>[2]Plan1!$A235</f>
        <v>43952</v>
      </c>
      <c r="AE150" s="99" t="str">
        <f>[2]Plan1!$C235</f>
        <v>Dia do Trabalho</v>
      </c>
      <c r="AG150" s="131">
        <f t="shared" si="122"/>
        <v>30</v>
      </c>
      <c r="AH150" s="135">
        <f t="shared" si="123"/>
        <v>45245</v>
      </c>
      <c r="AI150" s="135">
        <f t="shared" si="118"/>
        <v>45244</v>
      </c>
      <c r="AJ150" s="135">
        <f t="shared" si="119"/>
        <v>45246</v>
      </c>
      <c r="AK150" s="135">
        <f t="shared" si="120"/>
        <v>45275</v>
      </c>
      <c r="AL150" s="131">
        <f t="shared" si="121"/>
        <v>21</v>
      </c>
      <c r="AM150" s="1"/>
      <c r="AN150" s="3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22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4"/>
      <c r="CR150" s="1"/>
      <c r="CS150" s="1"/>
      <c r="CT150" s="1"/>
      <c r="CU150" s="1"/>
      <c r="CV150" s="1"/>
      <c r="CW150" s="1"/>
      <c r="CX150" s="1"/>
      <c r="CY150" s="1"/>
      <c r="CZ150" s="1"/>
      <c r="DA150" s="2"/>
      <c r="DB150" s="15"/>
      <c r="DC150" s="15"/>
      <c r="DD150" s="24"/>
      <c r="DE150" s="15"/>
      <c r="DF150" s="1"/>
      <c r="DG150" s="15"/>
    </row>
    <row r="151" spans="1:111" x14ac:dyDescent="0.2">
      <c r="A151" s="86">
        <f t="shared" si="134"/>
        <v>44500</v>
      </c>
      <c r="B151" s="87">
        <f t="shared" si="124"/>
        <v>1080.96420259</v>
      </c>
      <c r="C151" s="87">
        <f t="shared" si="135"/>
        <v>1000</v>
      </c>
      <c r="D151" s="88">
        <f t="shared" si="136"/>
        <v>5944.21</v>
      </c>
      <c r="E151" s="89">
        <f>IF(K151=1,VLOOKUP(A151,[1]Plan1!$BO$80:$BQ$314,3),E150)</f>
        <v>6018.51</v>
      </c>
      <c r="F151" s="98">
        <f t="shared" si="137"/>
        <v>44485</v>
      </c>
      <c r="G151" s="91">
        <f t="shared" si="125"/>
        <v>1.2499558393798349E-2</v>
      </c>
      <c r="H151" s="90">
        <f t="shared" si="138"/>
        <v>44516</v>
      </c>
      <c r="I151" s="90">
        <f t="shared" si="126"/>
        <v>44516</v>
      </c>
      <c r="J151" s="92">
        <f t="shared" si="139"/>
        <v>20</v>
      </c>
      <c r="K151" s="92">
        <f t="shared" si="114"/>
        <v>11</v>
      </c>
      <c r="L151" s="87">
        <f t="shared" si="127"/>
        <v>1.0068555299999999</v>
      </c>
      <c r="M151" s="93">
        <f t="shared" si="117"/>
        <v>1.0115996199999999</v>
      </c>
      <c r="N151" s="93">
        <f t="shared" si="112"/>
        <v>1.0328744319463297</v>
      </c>
      <c r="O151" s="87">
        <f t="shared" si="115"/>
        <v>1.03995533</v>
      </c>
      <c r="P151" s="87">
        <f t="shared" si="128"/>
        <v>1039.95533</v>
      </c>
      <c r="Q151" s="94">
        <f t="shared" si="116"/>
        <v>0</v>
      </c>
      <c r="R151" s="95">
        <f t="shared" si="129"/>
        <v>0</v>
      </c>
      <c r="S151" s="87">
        <f t="shared" si="130"/>
        <v>0</v>
      </c>
      <c r="T151" s="95">
        <f t="shared" si="140"/>
        <v>0.12</v>
      </c>
      <c r="U151" s="94">
        <f t="shared" si="113"/>
        <v>86</v>
      </c>
      <c r="V151" s="94">
        <v>252</v>
      </c>
      <c r="W151" s="93">
        <f t="shared" si="131"/>
        <v>1.0394333019999999</v>
      </c>
      <c r="X151" s="87">
        <f t="shared" si="132"/>
        <v>41.008872590000003</v>
      </c>
      <c r="Y151" s="87">
        <f t="shared" si="133"/>
        <v>0</v>
      </c>
      <c r="Z151" s="96" t="s">
        <v>141</v>
      </c>
      <c r="AA151" s="90">
        <f t="shared" si="141"/>
        <v>44560</v>
      </c>
      <c r="AB151" s="2"/>
      <c r="AC151" s="1"/>
      <c r="AD151" s="155">
        <f>[2]Plan1!$A236</f>
        <v>43993</v>
      </c>
      <c r="AE151" s="99" t="str">
        <f>[2]Plan1!$C236</f>
        <v>Corpus Christi</v>
      </c>
      <c r="AG151" s="131">
        <f t="shared" si="122"/>
        <v>31</v>
      </c>
      <c r="AH151" s="135">
        <f t="shared" si="123"/>
        <v>45275</v>
      </c>
      <c r="AI151" s="135">
        <f t="shared" si="118"/>
        <v>45274</v>
      </c>
      <c r="AJ151" s="135">
        <f t="shared" si="119"/>
        <v>45275</v>
      </c>
      <c r="AK151" s="135">
        <f t="shared" si="120"/>
        <v>45306</v>
      </c>
      <c r="AL151" s="131">
        <f t="shared" si="121"/>
        <v>19</v>
      </c>
      <c r="AM151" s="1"/>
      <c r="AN151" s="3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22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4"/>
      <c r="CR151" s="1"/>
      <c r="CS151" s="1"/>
      <c r="CT151" s="1"/>
      <c r="CU151" s="1"/>
      <c r="CV151" s="1"/>
      <c r="CW151" s="1"/>
      <c r="CX151" s="1"/>
      <c r="CY151" s="1"/>
      <c r="CZ151" s="1"/>
      <c r="DA151" s="2"/>
      <c r="DB151" s="15"/>
      <c r="DC151" s="15"/>
      <c r="DD151" s="24"/>
      <c r="DE151" s="15"/>
      <c r="DF151" s="1"/>
      <c r="DG151" s="15"/>
    </row>
    <row r="152" spans="1:111" x14ac:dyDescent="0.2">
      <c r="A152" s="86">
        <f t="shared" si="134"/>
        <v>44501</v>
      </c>
      <c r="B152" s="87">
        <f t="shared" si="124"/>
        <v>1080.96420259</v>
      </c>
      <c r="C152" s="87">
        <f t="shared" si="135"/>
        <v>1000</v>
      </c>
      <c r="D152" s="88">
        <f t="shared" si="136"/>
        <v>5944.21</v>
      </c>
      <c r="E152" s="89">
        <f>IF(K152=1,VLOOKUP(A152,[1]Plan1!$BO$80:$BQ$314,3),E151)</f>
        <v>6018.51</v>
      </c>
      <c r="F152" s="98">
        <f t="shared" si="137"/>
        <v>44485</v>
      </c>
      <c r="G152" s="91">
        <f t="shared" si="125"/>
        <v>1.2499558393798349E-2</v>
      </c>
      <c r="H152" s="90">
        <f t="shared" si="138"/>
        <v>44516</v>
      </c>
      <c r="I152" s="90">
        <f t="shared" si="126"/>
        <v>44516</v>
      </c>
      <c r="J152" s="92">
        <f t="shared" si="139"/>
        <v>20</v>
      </c>
      <c r="K152" s="92">
        <f t="shared" si="114"/>
        <v>11</v>
      </c>
      <c r="L152" s="87">
        <f t="shared" si="127"/>
        <v>1.0068555299999999</v>
      </c>
      <c r="M152" s="93">
        <f t="shared" si="117"/>
        <v>1.0115996199999999</v>
      </c>
      <c r="N152" s="93">
        <f t="shared" si="112"/>
        <v>1.0328744319463297</v>
      </c>
      <c r="O152" s="87">
        <f t="shared" si="115"/>
        <v>1.03995533</v>
      </c>
      <c r="P152" s="87">
        <f t="shared" si="128"/>
        <v>1039.95533</v>
      </c>
      <c r="Q152" s="94">
        <f t="shared" si="116"/>
        <v>0</v>
      </c>
      <c r="R152" s="95">
        <f t="shared" si="129"/>
        <v>0</v>
      </c>
      <c r="S152" s="87">
        <f t="shared" si="130"/>
        <v>0</v>
      </c>
      <c r="T152" s="95">
        <f t="shared" si="140"/>
        <v>0.12</v>
      </c>
      <c r="U152" s="94">
        <f t="shared" si="113"/>
        <v>86</v>
      </c>
      <c r="V152" s="94">
        <v>252</v>
      </c>
      <c r="W152" s="93">
        <f t="shared" si="131"/>
        <v>1.0394333019999999</v>
      </c>
      <c r="X152" s="87">
        <f t="shared" si="132"/>
        <v>41.008872590000003</v>
      </c>
      <c r="Y152" s="87">
        <f t="shared" si="133"/>
        <v>0</v>
      </c>
      <c r="Z152" s="96" t="s">
        <v>141</v>
      </c>
      <c r="AA152" s="90">
        <f t="shared" si="141"/>
        <v>44560</v>
      </c>
      <c r="AB152" s="2"/>
      <c r="AC152" s="1"/>
      <c r="AD152" s="155">
        <f>[2]Plan1!$A237</f>
        <v>44081</v>
      </c>
      <c r="AE152" s="99" t="str">
        <f>[2]Plan1!$C237</f>
        <v>Independência do Brasil</v>
      </c>
      <c r="AG152" s="131">
        <f>AG151+1</f>
        <v>32</v>
      </c>
      <c r="AH152" s="135">
        <f t="shared" si="123"/>
        <v>45306</v>
      </c>
      <c r="AI152" s="135">
        <f t="shared" si="118"/>
        <v>45303</v>
      </c>
      <c r="AJ152" s="135">
        <f t="shared" si="119"/>
        <v>45306</v>
      </c>
      <c r="AK152" s="135">
        <f t="shared" si="120"/>
        <v>45337</v>
      </c>
      <c r="AL152" s="131">
        <f t="shared" si="121"/>
        <v>21</v>
      </c>
      <c r="AM152" s="1"/>
      <c r="AN152" s="3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22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4"/>
      <c r="CR152" s="1"/>
      <c r="CS152" s="1"/>
      <c r="CT152" s="1"/>
      <c r="CU152" s="1"/>
      <c r="CV152" s="1"/>
      <c r="CW152" s="1"/>
      <c r="CX152" s="1"/>
      <c r="CY152" s="1"/>
      <c r="CZ152" s="1"/>
      <c r="DA152" s="2"/>
      <c r="DB152" s="15"/>
      <c r="DC152" s="15"/>
      <c r="DD152" s="24"/>
      <c r="DE152" s="15"/>
      <c r="DF152" s="1"/>
      <c r="DG152" s="15"/>
    </row>
    <row r="153" spans="1:111" x14ac:dyDescent="0.2">
      <c r="A153" s="86">
        <f t="shared" si="134"/>
        <v>44502</v>
      </c>
      <c r="B153" s="87">
        <f t="shared" si="124"/>
        <v>1082.1223406900001</v>
      </c>
      <c r="C153" s="87">
        <f t="shared" si="135"/>
        <v>1000</v>
      </c>
      <c r="D153" s="88">
        <f t="shared" si="136"/>
        <v>5944.21</v>
      </c>
      <c r="E153" s="89">
        <f>IF(K153=1,VLOOKUP(A153,[1]Plan1!$BO$80:$BQ$314,3),E152)</f>
        <v>6018.51</v>
      </c>
      <c r="F153" s="98">
        <f t="shared" si="137"/>
        <v>44485</v>
      </c>
      <c r="G153" s="91">
        <f t="shared" si="125"/>
        <v>1.2499558393798349E-2</v>
      </c>
      <c r="H153" s="90">
        <f t="shared" si="138"/>
        <v>44516</v>
      </c>
      <c r="I153" s="90">
        <f t="shared" si="126"/>
        <v>44516</v>
      </c>
      <c r="J153" s="92">
        <f t="shared" si="139"/>
        <v>20</v>
      </c>
      <c r="K153" s="92">
        <f t="shared" si="114"/>
        <v>12</v>
      </c>
      <c r="L153" s="87">
        <f t="shared" si="127"/>
        <v>1.00748109</v>
      </c>
      <c r="M153" s="93">
        <f t="shared" si="117"/>
        <v>1.0115996199999999</v>
      </c>
      <c r="N153" s="93">
        <f t="shared" si="112"/>
        <v>1.0328744319463297</v>
      </c>
      <c r="O153" s="87">
        <f t="shared" si="115"/>
        <v>1.04060145</v>
      </c>
      <c r="P153" s="87">
        <f t="shared" si="128"/>
        <v>1040.6014500000001</v>
      </c>
      <c r="Q153" s="94">
        <f t="shared" si="116"/>
        <v>0</v>
      </c>
      <c r="R153" s="95">
        <f t="shared" si="129"/>
        <v>0</v>
      </c>
      <c r="S153" s="87">
        <f t="shared" si="130"/>
        <v>0</v>
      </c>
      <c r="T153" s="95">
        <f t="shared" si="140"/>
        <v>0.12</v>
      </c>
      <c r="U153" s="94">
        <f t="shared" si="113"/>
        <v>87</v>
      </c>
      <c r="V153" s="94">
        <v>252</v>
      </c>
      <c r="W153" s="93">
        <f t="shared" si="131"/>
        <v>1.039900858</v>
      </c>
      <c r="X153" s="87">
        <f t="shared" si="132"/>
        <v>41.520890690000002</v>
      </c>
      <c r="Y153" s="87">
        <f t="shared" si="133"/>
        <v>0</v>
      </c>
      <c r="Z153" s="96" t="s">
        <v>141</v>
      </c>
      <c r="AA153" s="90">
        <f t="shared" si="141"/>
        <v>44560</v>
      </c>
      <c r="AB153" s="2"/>
      <c r="AC153" s="1"/>
      <c r="AD153" s="155">
        <f>[2]Plan1!$A238</f>
        <v>44116</v>
      </c>
      <c r="AE153" s="99" t="str">
        <f>[2]Plan1!$C238</f>
        <v>Nossa Sr.a Aparecida - Padroeira do Brasil</v>
      </c>
      <c r="AG153" s="131">
        <f t="shared" ref="AG153:AG182" si="142">AG152+1</f>
        <v>33</v>
      </c>
      <c r="AH153" s="135">
        <f t="shared" si="123"/>
        <v>45337</v>
      </c>
      <c r="AI153" s="135">
        <f t="shared" si="118"/>
        <v>45336</v>
      </c>
      <c r="AJ153" s="135">
        <f t="shared" si="119"/>
        <v>45337</v>
      </c>
      <c r="AK153" s="135">
        <f t="shared" si="120"/>
        <v>45366</v>
      </c>
      <c r="AL153" s="131">
        <f t="shared" si="121"/>
        <v>21</v>
      </c>
      <c r="AM153" s="1"/>
      <c r="AN153" s="3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22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4"/>
      <c r="CR153" s="1"/>
      <c r="CS153" s="1"/>
      <c r="CT153" s="1"/>
      <c r="CU153" s="1"/>
      <c r="CV153" s="1"/>
      <c r="CW153" s="1"/>
      <c r="CX153" s="1"/>
      <c r="CY153" s="1"/>
      <c r="CZ153" s="1"/>
      <c r="DA153" s="2"/>
      <c r="DB153" s="15"/>
      <c r="DC153" s="15"/>
      <c r="DD153" s="24"/>
      <c r="DE153" s="15"/>
      <c r="DF153" s="1"/>
      <c r="DG153" s="15"/>
    </row>
    <row r="154" spans="1:111" x14ac:dyDescent="0.2">
      <c r="A154" s="86">
        <f t="shared" si="134"/>
        <v>44503</v>
      </c>
      <c r="B154" s="87">
        <f t="shared" si="124"/>
        <v>1082.1223406900001</v>
      </c>
      <c r="C154" s="87">
        <f t="shared" si="135"/>
        <v>1000</v>
      </c>
      <c r="D154" s="88">
        <f t="shared" si="136"/>
        <v>5944.21</v>
      </c>
      <c r="E154" s="89">
        <f>IF(K154=1,VLOOKUP(A154,[1]Plan1!$BO$80:$BQ$314,3),E153)</f>
        <v>6018.51</v>
      </c>
      <c r="F154" s="98">
        <f t="shared" si="137"/>
        <v>44485</v>
      </c>
      <c r="G154" s="91">
        <f t="shared" si="125"/>
        <v>1.2499558393798349E-2</v>
      </c>
      <c r="H154" s="90">
        <f t="shared" si="138"/>
        <v>44516</v>
      </c>
      <c r="I154" s="90">
        <f t="shared" si="126"/>
        <v>44516</v>
      </c>
      <c r="J154" s="92">
        <f t="shared" si="139"/>
        <v>20</v>
      </c>
      <c r="K154" s="92">
        <f t="shared" si="114"/>
        <v>12</v>
      </c>
      <c r="L154" s="87">
        <f t="shared" si="127"/>
        <v>1.00748109</v>
      </c>
      <c r="M154" s="93">
        <f t="shared" si="117"/>
        <v>1.0115996199999999</v>
      </c>
      <c r="N154" s="93">
        <f t="shared" si="112"/>
        <v>1.0328744319463297</v>
      </c>
      <c r="O154" s="87">
        <f t="shared" si="115"/>
        <v>1.04060145</v>
      </c>
      <c r="P154" s="87">
        <f t="shared" si="128"/>
        <v>1040.6014500000001</v>
      </c>
      <c r="Q154" s="94">
        <f t="shared" si="116"/>
        <v>0</v>
      </c>
      <c r="R154" s="95">
        <f t="shared" si="129"/>
        <v>0</v>
      </c>
      <c r="S154" s="87">
        <f t="shared" si="130"/>
        <v>0</v>
      </c>
      <c r="T154" s="95">
        <f t="shared" si="140"/>
        <v>0.12</v>
      </c>
      <c r="U154" s="94">
        <f t="shared" si="113"/>
        <v>87</v>
      </c>
      <c r="V154" s="94">
        <v>252</v>
      </c>
      <c r="W154" s="93">
        <f t="shared" si="131"/>
        <v>1.039900858</v>
      </c>
      <c r="X154" s="87">
        <f t="shared" si="132"/>
        <v>41.520890690000002</v>
      </c>
      <c r="Y154" s="87">
        <f t="shared" si="133"/>
        <v>0</v>
      </c>
      <c r="Z154" s="96" t="s">
        <v>141</v>
      </c>
      <c r="AA154" s="90">
        <f t="shared" si="141"/>
        <v>44560</v>
      </c>
      <c r="AB154" s="2"/>
      <c r="AC154" s="1"/>
      <c r="AD154" s="155">
        <f>[2]Plan1!$A239</f>
        <v>44137</v>
      </c>
      <c r="AE154" s="99" t="str">
        <f>[2]Plan1!$C239</f>
        <v>Finados</v>
      </c>
      <c r="AG154" s="131">
        <f t="shared" si="142"/>
        <v>34</v>
      </c>
      <c r="AH154" s="135">
        <f t="shared" si="123"/>
        <v>45366</v>
      </c>
      <c r="AI154" s="135">
        <f t="shared" si="118"/>
        <v>45365</v>
      </c>
      <c r="AJ154" s="135">
        <f t="shared" si="119"/>
        <v>45366</v>
      </c>
      <c r="AK154" s="135">
        <f t="shared" si="120"/>
        <v>45397</v>
      </c>
      <c r="AL154" s="131">
        <f t="shared" si="121"/>
        <v>20</v>
      </c>
      <c r="AM154" s="1"/>
      <c r="AN154" s="3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22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4"/>
      <c r="CR154" s="1"/>
      <c r="CS154" s="1"/>
      <c r="CT154" s="1"/>
      <c r="CU154" s="1"/>
      <c r="CV154" s="1"/>
      <c r="CW154" s="1"/>
      <c r="CX154" s="1"/>
      <c r="CY154" s="1"/>
      <c r="CZ154" s="1"/>
      <c r="DA154" s="2"/>
      <c r="DB154" s="15"/>
      <c r="DC154" s="15"/>
      <c r="DD154" s="24"/>
      <c r="DE154" s="15"/>
      <c r="DF154" s="1"/>
      <c r="DG154" s="15"/>
    </row>
    <row r="155" spans="1:111" x14ac:dyDescent="0.2">
      <c r="A155" s="86">
        <f t="shared" si="134"/>
        <v>44504</v>
      </c>
      <c r="B155" s="87">
        <f t="shared" si="124"/>
        <v>1083.2817281900002</v>
      </c>
      <c r="C155" s="87">
        <f t="shared" si="135"/>
        <v>1000</v>
      </c>
      <c r="D155" s="88">
        <f t="shared" si="136"/>
        <v>5944.21</v>
      </c>
      <c r="E155" s="89">
        <f>IF(K155=1,VLOOKUP(A155,[1]Plan1!$BO$80:$BQ$314,3),E154)</f>
        <v>6018.51</v>
      </c>
      <c r="F155" s="98">
        <f t="shared" si="137"/>
        <v>44485</v>
      </c>
      <c r="G155" s="91">
        <f t="shared" si="125"/>
        <v>1.2499558393798349E-2</v>
      </c>
      <c r="H155" s="90">
        <f t="shared" si="138"/>
        <v>44516</v>
      </c>
      <c r="I155" s="90">
        <f t="shared" si="126"/>
        <v>44516</v>
      </c>
      <c r="J155" s="92">
        <f t="shared" si="139"/>
        <v>20</v>
      </c>
      <c r="K155" s="92">
        <f t="shared" si="114"/>
        <v>13</v>
      </c>
      <c r="L155" s="87">
        <f t="shared" si="127"/>
        <v>1.0081070400000001</v>
      </c>
      <c r="M155" s="93">
        <f t="shared" si="117"/>
        <v>1.0115996199999999</v>
      </c>
      <c r="N155" s="93">
        <f t="shared" si="112"/>
        <v>1.0328744319463297</v>
      </c>
      <c r="O155" s="87">
        <f t="shared" si="115"/>
        <v>1.0412479800000001</v>
      </c>
      <c r="P155" s="87">
        <f t="shared" si="128"/>
        <v>1041.2479800000001</v>
      </c>
      <c r="Q155" s="94">
        <f t="shared" si="116"/>
        <v>0</v>
      </c>
      <c r="R155" s="95">
        <f t="shared" si="129"/>
        <v>0</v>
      </c>
      <c r="S155" s="87">
        <f t="shared" si="130"/>
        <v>0</v>
      </c>
      <c r="T155" s="95">
        <f t="shared" si="140"/>
        <v>0.12</v>
      </c>
      <c r="U155" s="94">
        <f t="shared" si="113"/>
        <v>88</v>
      </c>
      <c r="V155" s="94">
        <v>252</v>
      </c>
      <c r="W155" s="93">
        <f t="shared" si="131"/>
        <v>1.0403686240000001</v>
      </c>
      <c r="X155" s="87">
        <f t="shared" si="132"/>
        <v>42.033748189999997</v>
      </c>
      <c r="Y155" s="87">
        <f t="shared" si="133"/>
        <v>0</v>
      </c>
      <c r="Z155" s="96" t="s">
        <v>141</v>
      </c>
      <c r="AA155" s="90">
        <f t="shared" si="141"/>
        <v>44560</v>
      </c>
      <c r="AB155" s="2"/>
      <c r="AC155" s="1"/>
      <c r="AD155" s="155">
        <f>[2]Plan1!$A240</f>
        <v>44150</v>
      </c>
      <c r="AE155" s="99" t="str">
        <f>[2]Plan1!$C240</f>
        <v>Proclamação da República</v>
      </c>
      <c r="AG155" s="131">
        <f t="shared" si="142"/>
        <v>35</v>
      </c>
      <c r="AH155" s="135">
        <f t="shared" si="123"/>
        <v>45397</v>
      </c>
      <c r="AI155" s="135">
        <f t="shared" si="118"/>
        <v>45394</v>
      </c>
      <c r="AJ155" s="135">
        <f t="shared" si="119"/>
        <v>45397</v>
      </c>
      <c r="AK155" s="135">
        <f t="shared" si="120"/>
        <v>45427</v>
      </c>
      <c r="AL155" s="131">
        <f t="shared" si="121"/>
        <v>21</v>
      </c>
      <c r="AM155" s="1"/>
      <c r="AN155" s="3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22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4"/>
      <c r="CR155" s="1"/>
      <c r="CS155" s="1"/>
      <c r="CT155" s="1"/>
      <c r="CU155" s="1"/>
      <c r="CV155" s="1"/>
      <c r="CW155" s="1"/>
      <c r="CX155" s="1"/>
      <c r="CY155" s="1"/>
      <c r="CZ155" s="1"/>
      <c r="DA155" s="2"/>
      <c r="DB155" s="15"/>
      <c r="DC155" s="15"/>
      <c r="DD155" s="24"/>
      <c r="DE155" s="15"/>
      <c r="DF155" s="1"/>
      <c r="DG155" s="15"/>
    </row>
    <row r="156" spans="1:111" x14ac:dyDescent="0.2">
      <c r="A156" s="86">
        <f t="shared" si="134"/>
        <v>44505</v>
      </c>
      <c r="B156" s="87">
        <f t="shared" si="124"/>
        <v>1084.4423463099999</v>
      </c>
      <c r="C156" s="87">
        <f t="shared" si="135"/>
        <v>1000</v>
      </c>
      <c r="D156" s="88">
        <f t="shared" si="136"/>
        <v>5944.21</v>
      </c>
      <c r="E156" s="89">
        <f>IF(K156=1,VLOOKUP(A156,[1]Plan1!$BO$80:$BQ$314,3),E155)</f>
        <v>6018.51</v>
      </c>
      <c r="F156" s="98">
        <f t="shared" si="137"/>
        <v>44485</v>
      </c>
      <c r="G156" s="91">
        <f t="shared" si="125"/>
        <v>1.2499558393798349E-2</v>
      </c>
      <c r="H156" s="90">
        <f t="shared" si="138"/>
        <v>44516</v>
      </c>
      <c r="I156" s="90">
        <f t="shared" si="126"/>
        <v>44516</v>
      </c>
      <c r="J156" s="92">
        <f t="shared" si="139"/>
        <v>20</v>
      </c>
      <c r="K156" s="92">
        <f t="shared" si="114"/>
        <v>14</v>
      </c>
      <c r="L156" s="87">
        <f t="shared" si="127"/>
        <v>1.0087333700000001</v>
      </c>
      <c r="M156" s="93">
        <f t="shared" si="117"/>
        <v>1.0115996199999999</v>
      </c>
      <c r="N156" s="93">
        <f t="shared" si="112"/>
        <v>1.0328744319463297</v>
      </c>
      <c r="O156" s="87">
        <f t="shared" si="115"/>
        <v>1.0418949</v>
      </c>
      <c r="P156" s="87">
        <f t="shared" si="128"/>
        <v>1041.8949</v>
      </c>
      <c r="Q156" s="94">
        <f t="shared" si="116"/>
        <v>0</v>
      </c>
      <c r="R156" s="95">
        <f t="shared" si="129"/>
        <v>0</v>
      </c>
      <c r="S156" s="87">
        <f t="shared" si="130"/>
        <v>0</v>
      </c>
      <c r="T156" s="95">
        <f t="shared" si="140"/>
        <v>0.12</v>
      </c>
      <c r="U156" s="94">
        <f t="shared" si="113"/>
        <v>89</v>
      </c>
      <c r="V156" s="94">
        <v>252</v>
      </c>
      <c r="W156" s="93">
        <f t="shared" si="131"/>
        <v>1.0408366010000001</v>
      </c>
      <c r="X156" s="87">
        <f t="shared" si="132"/>
        <v>42.547446309999998</v>
      </c>
      <c r="Y156" s="87">
        <f t="shared" si="133"/>
        <v>0</v>
      </c>
      <c r="Z156" s="96" t="s">
        <v>141</v>
      </c>
      <c r="AA156" s="90">
        <f t="shared" si="141"/>
        <v>44560</v>
      </c>
      <c r="AB156" s="2"/>
      <c r="AC156" s="1"/>
      <c r="AD156" s="155">
        <f>[2]Plan1!$A241</f>
        <v>44190</v>
      </c>
      <c r="AE156" s="99" t="str">
        <f>[2]Plan1!$C241</f>
        <v>Natal</v>
      </c>
      <c r="AG156" s="131">
        <f t="shared" si="142"/>
        <v>36</v>
      </c>
      <c r="AH156" s="135">
        <f t="shared" si="123"/>
        <v>45427</v>
      </c>
      <c r="AI156" s="135">
        <f t="shared" si="118"/>
        <v>45426</v>
      </c>
      <c r="AJ156" s="135">
        <f t="shared" si="119"/>
        <v>45427</v>
      </c>
      <c r="AK156" s="135">
        <f t="shared" si="120"/>
        <v>45460</v>
      </c>
      <c r="AL156" s="131">
        <f t="shared" si="121"/>
        <v>22</v>
      </c>
      <c r="AM156" s="1"/>
      <c r="AN156" s="3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22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4"/>
      <c r="CR156" s="1"/>
      <c r="CS156" s="1"/>
      <c r="CT156" s="1"/>
      <c r="CU156" s="1"/>
      <c r="CV156" s="1"/>
      <c r="CW156" s="1"/>
      <c r="CX156" s="1"/>
      <c r="CY156" s="1"/>
      <c r="CZ156" s="1"/>
      <c r="DA156" s="2"/>
      <c r="DB156" s="15"/>
      <c r="DC156" s="15"/>
      <c r="DD156" s="24"/>
      <c r="DE156" s="15"/>
      <c r="DF156" s="1"/>
      <c r="DG156" s="15"/>
    </row>
    <row r="157" spans="1:111" x14ac:dyDescent="0.2">
      <c r="A157" s="86">
        <f t="shared" si="134"/>
        <v>44506</v>
      </c>
      <c r="B157" s="87">
        <f t="shared" si="124"/>
        <v>1085.60420537</v>
      </c>
      <c r="C157" s="87">
        <f t="shared" si="135"/>
        <v>1000</v>
      </c>
      <c r="D157" s="88">
        <f t="shared" si="136"/>
        <v>5944.21</v>
      </c>
      <c r="E157" s="89">
        <f>IF(K157=1,VLOOKUP(A157,[1]Plan1!$BO$80:$BQ$314,3),E156)</f>
        <v>6018.51</v>
      </c>
      <c r="F157" s="98">
        <f t="shared" si="137"/>
        <v>44485</v>
      </c>
      <c r="G157" s="91">
        <f t="shared" si="125"/>
        <v>1.2499558393798349E-2</v>
      </c>
      <c r="H157" s="90">
        <f t="shared" si="138"/>
        <v>44516</v>
      </c>
      <c r="I157" s="90">
        <f t="shared" si="126"/>
        <v>44516</v>
      </c>
      <c r="J157" s="92">
        <f t="shared" si="139"/>
        <v>20</v>
      </c>
      <c r="K157" s="92">
        <f t="shared" si="114"/>
        <v>15</v>
      </c>
      <c r="L157" s="87">
        <f t="shared" si="127"/>
        <v>1.0093600899999999</v>
      </c>
      <c r="M157" s="93">
        <f t="shared" si="117"/>
        <v>1.0115996199999999</v>
      </c>
      <c r="N157" s="93">
        <f t="shared" si="112"/>
        <v>1.0328744319463297</v>
      </c>
      <c r="O157" s="87">
        <f t="shared" si="115"/>
        <v>1.0425422200000001</v>
      </c>
      <c r="P157" s="87">
        <f t="shared" si="128"/>
        <v>1042.54222</v>
      </c>
      <c r="Q157" s="94">
        <f t="shared" si="116"/>
        <v>0</v>
      </c>
      <c r="R157" s="95">
        <f t="shared" si="129"/>
        <v>0</v>
      </c>
      <c r="S157" s="87">
        <f t="shared" si="130"/>
        <v>0</v>
      </c>
      <c r="T157" s="95">
        <f t="shared" si="140"/>
        <v>0.12</v>
      </c>
      <c r="U157" s="94">
        <f t="shared" si="113"/>
        <v>90</v>
      </c>
      <c r="V157" s="94">
        <v>252</v>
      </c>
      <c r="W157" s="93">
        <f t="shared" si="131"/>
        <v>1.0413047879999999</v>
      </c>
      <c r="X157" s="87">
        <f t="shared" si="132"/>
        <v>43.061985370000002</v>
      </c>
      <c r="Y157" s="87">
        <f t="shared" si="133"/>
        <v>0</v>
      </c>
      <c r="Z157" s="96" t="s">
        <v>141</v>
      </c>
      <c r="AA157" s="90">
        <f t="shared" si="141"/>
        <v>44560</v>
      </c>
      <c r="AB157" s="2"/>
      <c r="AC157" s="1"/>
      <c r="AD157" s="155">
        <f>[2]Plan1!$A242</f>
        <v>44197</v>
      </c>
      <c r="AE157" s="99" t="str">
        <f>[2]Plan1!$C242</f>
        <v>Confraternização Universal</v>
      </c>
      <c r="AG157" s="131">
        <f t="shared" si="142"/>
        <v>37</v>
      </c>
      <c r="AH157" s="135">
        <f t="shared" si="123"/>
        <v>45458</v>
      </c>
      <c r="AI157" s="135">
        <f t="shared" si="118"/>
        <v>45457</v>
      </c>
      <c r="AJ157" s="135">
        <f t="shared" si="119"/>
        <v>45460</v>
      </c>
      <c r="AK157" s="135">
        <f t="shared" si="120"/>
        <v>45488</v>
      </c>
      <c r="AL157" s="131">
        <f t="shared" si="121"/>
        <v>20</v>
      </c>
      <c r="AM157" s="1"/>
      <c r="AN157" s="3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22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4"/>
      <c r="CR157" s="1"/>
      <c r="CS157" s="1"/>
      <c r="CT157" s="1"/>
      <c r="CU157" s="1"/>
      <c r="CV157" s="1"/>
      <c r="CW157" s="1"/>
      <c r="CX157" s="1"/>
      <c r="CY157" s="1"/>
      <c r="CZ157" s="1"/>
      <c r="DA157" s="2"/>
      <c r="DB157" s="15"/>
      <c r="DC157" s="15"/>
      <c r="DD157" s="24"/>
      <c r="DE157" s="15"/>
      <c r="DF157" s="1"/>
      <c r="DG157" s="15"/>
    </row>
    <row r="158" spans="1:111" x14ac:dyDescent="0.2">
      <c r="A158" s="86">
        <f t="shared" si="134"/>
        <v>44507</v>
      </c>
      <c r="B158" s="87">
        <f t="shared" si="124"/>
        <v>1085.60420537</v>
      </c>
      <c r="C158" s="87">
        <f t="shared" si="135"/>
        <v>1000</v>
      </c>
      <c r="D158" s="88">
        <f t="shared" si="136"/>
        <v>5944.21</v>
      </c>
      <c r="E158" s="89">
        <f>IF(K158=1,VLOOKUP(A158,[1]Plan1!$BO$80:$BQ$314,3),E157)</f>
        <v>6018.51</v>
      </c>
      <c r="F158" s="98">
        <f t="shared" si="137"/>
        <v>44485</v>
      </c>
      <c r="G158" s="91">
        <f t="shared" si="125"/>
        <v>1.2499558393798349E-2</v>
      </c>
      <c r="H158" s="90">
        <f t="shared" si="138"/>
        <v>44516</v>
      </c>
      <c r="I158" s="90">
        <f t="shared" si="126"/>
        <v>44516</v>
      </c>
      <c r="J158" s="92">
        <f t="shared" si="139"/>
        <v>20</v>
      </c>
      <c r="K158" s="92">
        <f t="shared" si="114"/>
        <v>15</v>
      </c>
      <c r="L158" s="87">
        <f t="shared" si="127"/>
        <v>1.0093600899999999</v>
      </c>
      <c r="M158" s="93">
        <f t="shared" si="117"/>
        <v>1.0115996199999999</v>
      </c>
      <c r="N158" s="93">
        <f t="shared" si="112"/>
        <v>1.0328744319463297</v>
      </c>
      <c r="O158" s="87">
        <f t="shared" si="115"/>
        <v>1.0425422200000001</v>
      </c>
      <c r="P158" s="87">
        <f t="shared" si="128"/>
        <v>1042.54222</v>
      </c>
      <c r="Q158" s="94">
        <f t="shared" si="116"/>
        <v>0</v>
      </c>
      <c r="R158" s="95">
        <f t="shared" si="129"/>
        <v>0</v>
      </c>
      <c r="S158" s="87">
        <f t="shared" si="130"/>
        <v>0</v>
      </c>
      <c r="T158" s="95">
        <f t="shared" si="140"/>
        <v>0.12</v>
      </c>
      <c r="U158" s="94">
        <f t="shared" si="113"/>
        <v>90</v>
      </c>
      <c r="V158" s="94">
        <v>252</v>
      </c>
      <c r="W158" s="93">
        <f t="shared" si="131"/>
        <v>1.0413047879999999</v>
      </c>
      <c r="X158" s="87">
        <f t="shared" si="132"/>
        <v>43.061985370000002</v>
      </c>
      <c r="Y158" s="87">
        <f t="shared" si="133"/>
        <v>0</v>
      </c>
      <c r="Z158" s="96" t="s">
        <v>141</v>
      </c>
      <c r="AA158" s="90">
        <f t="shared" si="141"/>
        <v>44560</v>
      </c>
      <c r="AB158" s="2"/>
      <c r="AC158" s="1"/>
      <c r="AD158" s="155">
        <f>[2]Plan1!$A243</f>
        <v>44242</v>
      </c>
      <c r="AE158" s="99" t="str">
        <f>[2]Plan1!$C243</f>
        <v>Carnaval</v>
      </c>
      <c r="AG158" s="131">
        <f t="shared" si="142"/>
        <v>38</v>
      </c>
      <c r="AH158" s="135">
        <f t="shared" si="123"/>
        <v>45488</v>
      </c>
      <c r="AI158" s="135">
        <f t="shared" si="118"/>
        <v>45485</v>
      </c>
      <c r="AJ158" s="135">
        <f t="shared" si="119"/>
        <v>45488</v>
      </c>
      <c r="AK158" s="135">
        <f t="shared" si="120"/>
        <v>45519</v>
      </c>
      <c r="AL158" s="131">
        <f t="shared" si="121"/>
        <v>23</v>
      </c>
      <c r="AM158" s="1"/>
      <c r="AN158" s="3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22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4"/>
      <c r="CR158" s="1"/>
      <c r="CS158" s="1"/>
      <c r="CT158" s="1"/>
      <c r="CU158" s="1"/>
      <c r="CV158" s="1"/>
      <c r="CW158" s="1"/>
      <c r="CX158" s="1"/>
      <c r="CY158" s="1"/>
      <c r="CZ158" s="1"/>
      <c r="DA158" s="2"/>
      <c r="DB158" s="15"/>
      <c r="DC158" s="15"/>
      <c r="DD158" s="24"/>
      <c r="DE158" s="15"/>
      <c r="DF158" s="1"/>
      <c r="DG158" s="15"/>
    </row>
    <row r="159" spans="1:111" x14ac:dyDescent="0.2">
      <c r="A159" s="86">
        <f t="shared" si="134"/>
        <v>44508</v>
      </c>
      <c r="B159" s="87">
        <f t="shared" si="124"/>
        <v>1085.60420537</v>
      </c>
      <c r="C159" s="87">
        <f t="shared" si="135"/>
        <v>1000</v>
      </c>
      <c r="D159" s="88">
        <f t="shared" si="136"/>
        <v>5944.21</v>
      </c>
      <c r="E159" s="89">
        <f>IF(K159=1,VLOOKUP(A159,[1]Plan1!$BO$80:$BQ$314,3),E158)</f>
        <v>6018.51</v>
      </c>
      <c r="F159" s="98">
        <f t="shared" si="137"/>
        <v>44485</v>
      </c>
      <c r="G159" s="91">
        <f t="shared" si="125"/>
        <v>1.2499558393798349E-2</v>
      </c>
      <c r="H159" s="90">
        <f t="shared" si="138"/>
        <v>44516</v>
      </c>
      <c r="I159" s="90">
        <f t="shared" si="126"/>
        <v>44516</v>
      </c>
      <c r="J159" s="92">
        <f t="shared" si="139"/>
        <v>20</v>
      </c>
      <c r="K159" s="92">
        <f t="shared" si="114"/>
        <v>15</v>
      </c>
      <c r="L159" s="87">
        <f t="shared" si="127"/>
        <v>1.0093600899999999</v>
      </c>
      <c r="M159" s="93">
        <f t="shared" si="117"/>
        <v>1.0115996199999999</v>
      </c>
      <c r="N159" s="93">
        <f t="shared" si="112"/>
        <v>1.0328744319463297</v>
      </c>
      <c r="O159" s="87">
        <f t="shared" si="115"/>
        <v>1.0425422200000001</v>
      </c>
      <c r="P159" s="87">
        <f t="shared" si="128"/>
        <v>1042.54222</v>
      </c>
      <c r="Q159" s="94">
        <f t="shared" si="116"/>
        <v>0</v>
      </c>
      <c r="R159" s="95">
        <f t="shared" si="129"/>
        <v>0</v>
      </c>
      <c r="S159" s="87">
        <f t="shared" si="130"/>
        <v>0</v>
      </c>
      <c r="T159" s="95">
        <f t="shared" si="140"/>
        <v>0.12</v>
      </c>
      <c r="U159" s="94">
        <f t="shared" si="113"/>
        <v>90</v>
      </c>
      <c r="V159" s="94">
        <v>252</v>
      </c>
      <c r="W159" s="93">
        <f t="shared" si="131"/>
        <v>1.0413047879999999</v>
      </c>
      <c r="X159" s="87">
        <f t="shared" si="132"/>
        <v>43.061985370000002</v>
      </c>
      <c r="Y159" s="87">
        <f t="shared" si="133"/>
        <v>0</v>
      </c>
      <c r="Z159" s="96" t="s">
        <v>141</v>
      </c>
      <c r="AA159" s="90">
        <f t="shared" si="141"/>
        <v>44560</v>
      </c>
      <c r="AB159" s="2"/>
      <c r="AC159" s="1"/>
      <c r="AD159" s="155">
        <f>[2]Plan1!$A244</f>
        <v>44243</v>
      </c>
      <c r="AE159" s="99" t="str">
        <f>[2]Plan1!$C244</f>
        <v>Carnaval</v>
      </c>
      <c r="AG159" s="131">
        <f t="shared" si="142"/>
        <v>39</v>
      </c>
      <c r="AH159" s="135">
        <f t="shared" si="123"/>
        <v>45519</v>
      </c>
      <c r="AI159" s="135">
        <f t="shared" ref="AI159:AI182" si="143">WORKDAY(AH159,-1,AD$121:AD$505)</f>
        <v>45518</v>
      </c>
      <c r="AJ159" s="135">
        <f t="shared" ref="AJ159:AJ182" si="144">WORKDAY(AI159,1,AD$121:AD$505)</f>
        <v>45519</v>
      </c>
      <c r="AK159" s="135">
        <f t="shared" ref="AK159:AK182" si="145">AJ160</f>
        <v>45551</v>
      </c>
      <c r="AL159" s="131">
        <f t="shared" ref="AL159:AL182" si="146">NETWORKDAYS(AJ159,AJ160,$AD$121:$AD$505)-1</f>
        <v>22</v>
      </c>
      <c r="AM159" s="1"/>
      <c r="AN159" s="3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22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4"/>
      <c r="CR159" s="1"/>
      <c r="CS159" s="1"/>
      <c r="CT159" s="1"/>
      <c r="CU159" s="1"/>
      <c r="CV159" s="1"/>
      <c r="CW159" s="1"/>
      <c r="CX159" s="1"/>
      <c r="CY159" s="1"/>
      <c r="CZ159" s="1"/>
      <c r="DA159" s="2"/>
      <c r="DB159" s="15"/>
      <c r="DC159" s="15"/>
      <c r="DD159" s="24"/>
      <c r="DE159" s="15"/>
      <c r="DF159" s="1"/>
      <c r="DG159" s="15"/>
    </row>
    <row r="160" spans="1:111" x14ac:dyDescent="0.2">
      <c r="A160" s="86">
        <f t="shared" si="134"/>
        <v>44509</v>
      </c>
      <c r="B160" s="87">
        <f t="shared" si="124"/>
        <v>1086.7673178099999</v>
      </c>
      <c r="C160" s="87">
        <f t="shared" si="135"/>
        <v>1000</v>
      </c>
      <c r="D160" s="88">
        <f t="shared" si="136"/>
        <v>5944.21</v>
      </c>
      <c r="E160" s="89">
        <f>IF(K160=1,VLOOKUP(A160,[1]Plan1!$BO$80:$BQ$314,3),E159)</f>
        <v>6018.51</v>
      </c>
      <c r="F160" s="98">
        <f t="shared" si="137"/>
        <v>44485</v>
      </c>
      <c r="G160" s="91">
        <f t="shared" si="125"/>
        <v>1.2499558393798349E-2</v>
      </c>
      <c r="H160" s="90">
        <f t="shared" si="138"/>
        <v>44516</v>
      </c>
      <c r="I160" s="90">
        <f t="shared" si="126"/>
        <v>44516</v>
      </c>
      <c r="J160" s="92">
        <f t="shared" si="139"/>
        <v>20</v>
      </c>
      <c r="K160" s="92">
        <f t="shared" si="114"/>
        <v>16</v>
      </c>
      <c r="L160" s="87">
        <f t="shared" si="127"/>
        <v>1.0099872000000001</v>
      </c>
      <c r="M160" s="93">
        <f t="shared" si="117"/>
        <v>1.0115996199999999</v>
      </c>
      <c r="N160" s="93">
        <f t="shared" si="112"/>
        <v>1.0328744319463297</v>
      </c>
      <c r="O160" s="87">
        <f t="shared" si="115"/>
        <v>1.0431899499999999</v>
      </c>
      <c r="P160" s="87">
        <f t="shared" si="128"/>
        <v>1043.18995</v>
      </c>
      <c r="Q160" s="94">
        <f t="shared" si="116"/>
        <v>0</v>
      </c>
      <c r="R160" s="95">
        <f t="shared" si="129"/>
        <v>0</v>
      </c>
      <c r="S160" s="87">
        <f t="shared" si="130"/>
        <v>0</v>
      </c>
      <c r="T160" s="95">
        <f t="shared" si="140"/>
        <v>0.12</v>
      </c>
      <c r="U160" s="94">
        <f t="shared" si="113"/>
        <v>91</v>
      </c>
      <c r="V160" s="94">
        <v>252</v>
      </c>
      <c r="W160" s="93">
        <f t="shared" si="131"/>
        <v>1.0417731859999999</v>
      </c>
      <c r="X160" s="87">
        <f t="shared" si="132"/>
        <v>43.577367809999998</v>
      </c>
      <c r="Y160" s="87">
        <f t="shared" si="133"/>
        <v>0</v>
      </c>
      <c r="Z160" s="96" t="s">
        <v>141</v>
      </c>
      <c r="AA160" s="90">
        <f t="shared" si="141"/>
        <v>44560</v>
      </c>
      <c r="AB160" s="2"/>
      <c r="AC160" s="1"/>
      <c r="AD160" s="155">
        <f>[2]Plan1!$A245</f>
        <v>44288</v>
      </c>
      <c r="AE160" s="99" t="str">
        <f>[2]Plan1!$C245</f>
        <v>Paixão de Cristo</v>
      </c>
      <c r="AG160" s="131">
        <f t="shared" si="142"/>
        <v>40</v>
      </c>
      <c r="AH160" s="135">
        <f t="shared" si="123"/>
        <v>45550</v>
      </c>
      <c r="AI160" s="135">
        <f t="shared" si="143"/>
        <v>45548</v>
      </c>
      <c r="AJ160" s="135">
        <f t="shared" si="144"/>
        <v>45551</v>
      </c>
      <c r="AK160" s="135">
        <f t="shared" si="145"/>
        <v>45580</v>
      </c>
      <c r="AL160" s="131">
        <f t="shared" si="146"/>
        <v>21</v>
      </c>
      <c r="AM160" s="1"/>
      <c r="AN160" s="3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22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4"/>
      <c r="CR160" s="1"/>
      <c r="CS160" s="1"/>
      <c r="CT160" s="1"/>
      <c r="CU160" s="1"/>
      <c r="CV160" s="1"/>
      <c r="CW160" s="1"/>
      <c r="CX160" s="1"/>
      <c r="CY160" s="1"/>
      <c r="CZ160" s="1"/>
      <c r="DA160" s="2"/>
      <c r="DB160" s="15"/>
      <c r="DC160" s="15"/>
      <c r="DD160" s="24"/>
      <c r="DE160" s="15"/>
      <c r="DF160" s="1"/>
      <c r="DG160" s="15"/>
    </row>
    <row r="161" spans="1:111" x14ac:dyDescent="0.2">
      <c r="A161" s="86">
        <f t="shared" si="134"/>
        <v>44510</v>
      </c>
      <c r="B161" s="87">
        <f t="shared" si="124"/>
        <v>1087.93168356</v>
      </c>
      <c r="C161" s="87">
        <f t="shared" si="135"/>
        <v>1000</v>
      </c>
      <c r="D161" s="88">
        <f t="shared" si="136"/>
        <v>5944.21</v>
      </c>
      <c r="E161" s="89">
        <f>IF(K161=1,VLOOKUP(A161,[1]Plan1!$BO$80:$BQ$314,3),E160)</f>
        <v>6018.51</v>
      </c>
      <c r="F161" s="98">
        <f t="shared" si="137"/>
        <v>44485</v>
      </c>
      <c r="G161" s="91">
        <f t="shared" si="125"/>
        <v>1.2499558393798349E-2</v>
      </c>
      <c r="H161" s="90">
        <f t="shared" si="138"/>
        <v>44516</v>
      </c>
      <c r="I161" s="90">
        <f t="shared" si="126"/>
        <v>44516</v>
      </c>
      <c r="J161" s="92">
        <f t="shared" si="139"/>
        <v>20</v>
      </c>
      <c r="K161" s="92">
        <f t="shared" si="114"/>
        <v>17</v>
      </c>
      <c r="L161" s="87">
        <f t="shared" si="127"/>
        <v>1.01061471</v>
      </c>
      <c r="M161" s="93">
        <f t="shared" si="117"/>
        <v>1.0115996199999999</v>
      </c>
      <c r="N161" s="93">
        <f t="shared" si="112"/>
        <v>1.0328744319463297</v>
      </c>
      <c r="O161" s="87">
        <f t="shared" si="115"/>
        <v>1.0438380899999999</v>
      </c>
      <c r="P161" s="87">
        <f t="shared" si="128"/>
        <v>1043.83809</v>
      </c>
      <c r="Q161" s="94">
        <f t="shared" si="116"/>
        <v>0</v>
      </c>
      <c r="R161" s="95">
        <f t="shared" si="129"/>
        <v>0</v>
      </c>
      <c r="S161" s="87">
        <f t="shared" si="130"/>
        <v>0</v>
      </c>
      <c r="T161" s="95">
        <f t="shared" si="140"/>
        <v>0.12</v>
      </c>
      <c r="U161" s="94">
        <f t="shared" si="113"/>
        <v>92</v>
      </c>
      <c r="V161" s="94">
        <v>252</v>
      </c>
      <c r="W161" s="93">
        <f t="shared" si="131"/>
        <v>1.0422417939999999</v>
      </c>
      <c r="X161" s="87">
        <f t="shared" si="132"/>
        <v>44.093593560000002</v>
      </c>
      <c r="Y161" s="87">
        <f t="shared" si="133"/>
        <v>0</v>
      </c>
      <c r="Z161" s="96" t="s">
        <v>141</v>
      </c>
      <c r="AA161" s="90">
        <f t="shared" si="141"/>
        <v>44560</v>
      </c>
      <c r="AB161" s="2"/>
      <c r="AC161" s="1"/>
      <c r="AD161" s="155">
        <f>[2]Plan1!$A246</f>
        <v>44307</v>
      </c>
      <c r="AE161" s="99" t="str">
        <f>[2]Plan1!$C246</f>
        <v>Tiradentes</v>
      </c>
      <c r="AG161" s="131">
        <f t="shared" si="142"/>
        <v>41</v>
      </c>
      <c r="AH161" s="135">
        <f t="shared" si="123"/>
        <v>45580</v>
      </c>
      <c r="AI161" s="135">
        <f t="shared" si="143"/>
        <v>45579</v>
      </c>
      <c r="AJ161" s="135">
        <f t="shared" si="144"/>
        <v>45580</v>
      </c>
      <c r="AK161" s="135">
        <f t="shared" si="145"/>
        <v>45614</v>
      </c>
      <c r="AL161" s="131">
        <f t="shared" si="146"/>
        <v>23</v>
      </c>
      <c r="AM161" s="1"/>
      <c r="AN161" s="3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22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4"/>
      <c r="CR161" s="1"/>
      <c r="CS161" s="1"/>
      <c r="CT161" s="1"/>
      <c r="CU161" s="1"/>
      <c r="CV161" s="1"/>
      <c r="CW161" s="1"/>
      <c r="CX161" s="1"/>
      <c r="CY161" s="1"/>
      <c r="CZ161" s="1"/>
      <c r="DA161" s="2"/>
      <c r="DB161" s="15"/>
      <c r="DC161" s="15"/>
      <c r="DD161" s="24"/>
      <c r="DE161" s="15"/>
      <c r="DF161" s="1"/>
      <c r="DG161" s="15"/>
    </row>
    <row r="162" spans="1:111" x14ac:dyDescent="0.2">
      <c r="A162" s="86">
        <f t="shared" si="134"/>
        <v>44511</v>
      </c>
      <c r="B162" s="87">
        <f t="shared" si="124"/>
        <v>1089.0972838099999</v>
      </c>
      <c r="C162" s="87">
        <f t="shared" si="135"/>
        <v>1000</v>
      </c>
      <c r="D162" s="88">
        <f t="shared" si="136"/>
        <v>5944.21</v>
      </c>
      <c r="E162" s="89">
        <f>IF(K162=1,VLOOKUP(A162,[1]Plan1!$BO$80:$BQ$314,3),E161)</f>
        <v>6018.51</v>
      </c>
      <c r="F162" s="98">
        <f t="shared" si="137"/>
        <v>44485</v>
      </c>
      <c r="G162" s="91">
        <f t="shared" si="125"/>
        <v>1.2499558393798349E-2</v>
      </c>
      <c r="H162" s="90">
        <f t="shared" si="138"/>
        <v>44516</v>
      </c>
      <c r="I162" s="90">
        <f t="shared" si="126"/>
        <v>44516</v>
      </c>
      <c r="J162" s="92">
        <f t="shared" si="139"/>
        <v>20</v>
      </c>
      <c r="K162" s="92">
        <f t="shared" si="114"/>
        <v>18</v>
      </c>
      <c r="L162" s="87">
        <f t="shared" si="127"/>
        <v>1.0112426000000001</v>
      </c>
      <c r="M162" s="93">
        <f t="shared" si="117"/>
        <v>1.0115996199999999</v>
      </c>
      <c r="N162" s="93">
        <f t="shared" ref="N162:N225" si="147">IF(I162&gt;I161,N161*M162,N161)</f>
        <v>1.0328744319463297</v>
      </c>
      <c r="O162" s="87">
        <f t="shared" si="115"/>
        <v>1.04448662</v>
      </c>
      <c r="P162" s="87">
        <f t="shared" si="128"/>
        <v>1044.4866199999999</v>
      </c>
      <c r="Q162" s="94">
        <f t="shared" si="116"/>
        <v>0</v>
      </c>
      <c r="R162" s="95">
        <f t="shared" si="129"/>
        <v>0</v>
      </c>
      <c r="S162" s="87">
        <f t="shared" si="130"/>
        <v>0</v>
      </c>
      <c r="T162" s="95">
        <f t="shared" si="140"/>
        <v>0.12</v>
      </c>
      <c r="U162" s="94">
        <f t="shared" si="113"/>
        <v>93</v>
      </c>
      <c r="V162" s="94">
        <v>252</v>
      </c>
      <c r="W162" s="93">
        <f t="shared" si="131"/>
        <v>1.0427106129999999</v>
      </c>
      <c r="X162" s="87">
        <f t="shared" si="132"/>
        <v>44.610663809999998</v>
      </c>
      <c r="Y162" s="87">
        <f t="shared" si="133"/>
        <v>0</v>
      </c>
      <c r="Z162" s="96" t="s">
        <v>141</v>
      </c>
      <c r="AA162" s="90">
        <f t="shared" si="141"/>
        <v>44560</v>
      </c>
      <c r="AB162" s="2"/>
      <c r="AC162" s="1"/>
      <c r="AD162" s="155">
        <f>[2]Plan1!$A247</f>
        <v>44317</v>
      </c>
      <c r="AE162" s="99" t="str">
        <f>[2]Plan1!$C247</f>
        <v>Dia do Trabalho</v>
      </c>
      <c r="AG162" s="131">
        <f t="shared" si="142"/>
        <v>42</v>
      </c>
      <c r="AH162" s="135">
        <f t="shared" si="123"/>
        <v>45611</v>
      </c>
      <c r="AI162" s="135">
        <f t="shared" si="143"/>
        <v>45610</v>
      </c>
      <c r="AJ162" s="135">
        <f t="shared" si="144"/>
        <v>45614</v>
      </c>
      <c r="AK162" s="135">
        <f t="shared" si="145"/>
        <v>45642</v>
      </c>
      <c r="AL162" s="131">
        <f t="shared" si="146"/>
        <v>19</v>
      </c>
      <c r="AM162" s="1"/>
      <c r="AN162" s="3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22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4"/>
      <c r="CR162" s="1"/>
      <c r="CS162" s="1"/>
      <c r="CT162" s="1"/>
      <c r="CU162" s="1"/>
      <c r="CV162" s="1"/>
      <c r="CW162" s="1"/>
      <c r="CX162" s="1"/>
      <c r="CY162" s="1"/>
      <c r="CZ162" s="1"/>
      <c r="DA162" s="2"/>
      <c r="DB162" s="15"/>
      <c r="DC162" s="15"/>
      <c r="DD162" s="24"/>
      <c r="DE162" s="15"/>
      <c r="DF162" s="1"/>
      <c r="DG162" s="15"/>
    </row>
    <row r="163" spans="1:111" x14ac:dyDescent="0.2">
      <c r="A163" s="86">
        <f t="shared" si="134"/>
        <v>44512</v>
      </c>
      <c r="B163" s="87">
        <f t="shared" si="124"/>
        <v>1090.2641414099999</v>
      </c>
      <c r="C163" s="87">
        <f t="shared" si="135"/>
        <v>1000</v>
      </c>
      <c r="D163" s="88">
        <f t="shared" si="136"/>
        <v>5944.21</v>
      </c>
      <c r="E163" s="89">
        <f>IF(K163=1,VLOOKUP(A163,[1]Plan1!$BO$80:$BQ$314,3),E162)</f>
        <v>6018.51</v>
      </c>
      <c r="F163" s="98">
        <f t="shared" si="137"/>
        <v>44485</v>
      </c>
      <c r="G163" s="91">
        <f t="shared" si="125"/>
        <v>1.2499558393798349E-2</v>
      </c>
      <c r="H163" s="90">
        <f t="shared" si="138"/>
        <v>44516</v>
      </c>
      <c r="I163" s="90">
        <f t="shared" si="126"/>
        <v>44516</v>
      </c>
      <c r="J163" s="92">
        <f t="shared" si="139"/>
        <v>20</v>
      </c>
      <c r="K163" s="92">
        <f t="shared" si="114"/>
        <v>19</v>
      </c>
      <c r="L163" s="87">
        <f t="shared" si="127"/>
        <v>1.01187088</v>
      </c>
      <c r="M163" s="93">
        <f t="shared" si="117"/>
        <v>1.0115996199999999</v>
      </c>
      <c r="N163" s="93">
        <f t="shared" si="147"/>
        <v>1.0328744319463297</v>
      </c>
      <c r="O163" s="87">
        <f t="shared" si="115"/>
        <v>1.0451355600000001</v>
      </c>
      <c r="P163" s="87">
        <f t="shared" si="128"/>
        <v>1045.1355599999999</v>
      </c>
      <c r="Q163" s="94">
        <f t="shared" si="116"/>
        <v>0</v>
      </c>
      <c r="R163" s="95">
        <f t="shared" si="129"/>
        <v>0</v>
      </c>
      <c r="S163" s="87">
        <f t="shared" si="130"/>
        <v>0</v>
      </c>
      <c r="T163" s="95">
        <f t="shared" si="140"/>
        <v>0.12</v>
      </c>
      <c r="U163" s="94">
        <f t="shared" si="113"/>
        <v>94</v>
      </c>
      <c r="V163" s="94">
        <v>252</v>
      </c>
      <c r="W163" s="93">
        <f t="shared" si="131"/>
        <v>1.0431796440000001</v>
      </c>
      <c r="X163" s="87">
        <f t="shared" si="132"/>
        <v>45.128581410000002</v>
      </c>
      <c r="Y163" s="87">
        <f t="shared" si="133"/>
        <v>0</v>
      </c>
      <c r="Z163" s="96" t="s">
        <v>141</v>
      </c>
      <c r="AA163" s="90">
        <f t="shared" si="141"/>
        <v>44560</v>
      </c>
      <c r="AB163" s="2"/>
      <c r="AC163" s="1"/>
      <c r="AD163" s="155">
        <f>[2]Plan1!$A248</f>
        <v>44350</v>
      </c>
      <c r="AE163" s="99" t="str">
        <f>[2]Plan1!$C248</f>
        <v>Corpus Christi</v>
      </c>
      <c r="AG163" s="131">
        <f t="shared" si="142"/>
        <v>43</v>
      </c>
      <c r="AH163" s="135">
        <f t="shared" si="123"/>
        <v>45641</v>
      </c>
      <c r="AI163" s="135">
        <f t="shared" si="143"/>
        <v>45639</v>
      </c>
      <c r="AJ163" s="135">
        <f t="shared" si="144"/>
        <v>45642</v>
      </c>
      <c r="AK163" s="135">
        <f t="shared" si="145"/>
        <v>45672</v>
      </c>
      <c r="AL163" s="131">
        <f t="shared" si="146"/>
        <v>20</v>
      </c>
      <c r="AM163" s="1"/>
      <c r="AN163" s="3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22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4"/>
      <c r="CR163" s="1"/>
      <c r="CS163" s="1"/>
      <c r="CT163" s="1"/>
      <c r="CU163" s="1"/>
      <c r="CV163" s="1"/>
      <c r="CW163" s="1"/>
      <c r="CX163" s="1"/>
      <c r="CY163" s="1"/>
      <c r="CZ163" s="1"/>
      <c r="DA163" s="2"/>
      <c r="DB163" s="15"/>
      <c r="DC163" s="15"/>
      <c r="DD163" s="24"/>
      <c r="DE163" s="15"/>
      <c r="DF163" s="1"/>
      <c r="DG163" s="15"/>
    </row>
    <row r="164" spans="1:111" x14ac:dyDescent="0.2">
      <c r="A164" s="86">
        <f t="shared" si="134"/>
        <v>44513</v>
      </c>
      <c r="B164" s="87">
        <f t="shared" si="124"/>
        <v>1091.4322343899998</v>
      </c>
      <c r="C164" s="87">
        <f t="shared" si="135"/>
        <v>1000</v>
      </c>
      <c r="D164" s="88">
        <f t="shared" si="136"/>
        <v>5944.21</v>
      </c>
      <c r="E164" s="89">
        <f>IF(K164=1,VLOOKUP(A164,[1]Plan1!$BO$80:$BQ$314,3),E163)</f>
        <v>6018.51</v>
      </c>
      <c r="F164" s="98">
        <f t="shared" si="137"/>
        <v>44485</v>
      </c>
      <c r="G164" s="91">
        <f t="shared" si="125"/>
        <v>1.2499558393798349E-2</v>
      </c>
      <c r="H164" s="90">
        <f t="shared" si="138"/>
        <v>44516</v>
      </c>
      <c r="I164" s="90">
        <f t="shared" si="126"/>
        <v>44516</v>
      </c>
      <c r="J164" s="92">
        <f t="shared" si="139"/>
        <v>20</v>
      </c>
      <c r="K164" s="92">
        <f t="shared" si="114"/>
        <v>20</v>
      </c>
      <c r="L164" s="87">
        <f t="shared" si="127"/>
        <v>1.01249955</v>
      </c>
      <c r="M164" s="93">
        <f t="shared" si="117"/>
        <v>1.0115996199999999</v>
      </c>
      <c r="N164" s="93">
        <f t="shared" si="147"/>
        <v>1.0328744319463297</v>
      </c>
      <c r="O164" s="87">
        <f t="shared" si="115"/>
        <v>1.04578489</v>
      </c>
      <c r="P164" s="87">
        <f t="shared" si="128"/>
        <v>1045.7848899999999</v>
      </c>
      <c r="Q164" s="94">
        <f t="shared" si="116"/>
        <v>0</v>
      </c>
      <c r="R164" s="95">
        <f t="shared" si="129"/>
        <v>0</v>
      </c>
      <c r="S164" s="87">
        <f t="shared" si="130"/>
        <v>0</v>
      </c>
      <c r="T164" s="95">
        <f t="shared" si="140"/>
        <v>0.12</v>
      </c>
      <c r="U164" s="94">
        <f t="shared" si="113"/>
        <v>95</v>
      </c>
      <c r="V164" s="94">
        <v>252</v>
      </c>
      <c r="W164" s="93">
        <f t="shared" si="131"/>
        <v>1.0436488850000001</v>
      </c>
      <c r="X164" s="87">
        <f t="shared" si="132"/>
        <v>45.647344390000001</v>
      </c>
      <c r="Y164" s="87">
        <f t="shared" si="133"/>
        <v>0</v>
      </c>
      <c r="Z164" s="96" t="s">
        <v>141</v>
      </c>
      <c r="AA164" s="90">
        <f t="shared" si="141"/>
        <v>44560</v>
      </c>
      <c r="AB164" s="2"/>
      <c r="AC164" s="1"/>
      <c r="AD164" s="155">
        <f>[2]Plan1!$A249</f>
        <v>44446</v>
      </c>
      <c r="AE164" s="99" t="str">
        <f>[2]Plan1!$C249</f>
        <v>Independência do Brasil</v>
      </c>
      <c r="AG164" s="131">
        <f t="shared" si="142"/>
        <v>44</v>
      </c>
      <c r="AH164" s="135">
        <f t="shared" si="123"/>
        <v>45672</v>
      </c>
      <c r="AI164" s="135">
        <f t="shared" si="143"/>
        <v>45671</v>
      </c>
      <c r="AJ164" s="135">
        <f t="shared" si="144"/>
        <v>45672</v>
      </c>
      <c r="AK164" s="135">
        <f t="shared" si="145"/>
        <v>45705</v>
      </c>
      <c r="AL164" s="131">
        <f t="shared" si="146"/>
        <v>23</v>
      </c>
      <c r="AM164" s="1"/>
      <c r="AN164" s="3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22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4"/>
      <c r="CR164" s="1"/>
      <c r="CS164" s="1"/>
      <c r="CT164" s="1"/>
      <c r="CU164" s="1"/>
      <c r="CV164" s="1"/>
      <c r="CW164" s="1"/>
      <c r="CX164" s="1"/>
      <c r="CY164" s="1"/>
      <c r="CZ164" s="1"/>
      <c r="DA164" s="2"/>
      <c r="DB164" s="15"/>
      <c r="DC164" s="15"/>
      <c r="DD164" s="24"/>
      <c r="DE164" s="15"/>
      <c r="DF164" s="1"/>
      <c r="DG164" s="15"/>
    </row>
    <row r="165" spans="1:111" x14ac:dyDescent="0.2">
      <c r="A165" s="86">
        <f t="shared" si="134"/>
        <v>44514</v>
      </c>
      <c r="B165" s="87">
        <f t="shared" si="124"/>
        <v>1091.4322343899998</v>
      </c>
      <c r="C165" s="87">
        <f t="shared" si="135"/>
        <v>1000</v>
      </c>
      <c r="D165" s="88">
        <f t="shared" si="136"/>
        <v>5944.21</v>
      </c>
      <c r="E165" s="89">
        <f>IF(K165=1,VLOOKUP(A165,[1]Plan1!$BO$80:$BQ$314,3),E164)</f>
        <v>6018.51</v>
      </c>
      <c r="F165" s="98">
        <f t="shared" si="137"/>
        <v>44485</v>
      </c>
      <c r="G165" s="91">
        <f t="shared" si="125"/>
        <v>1.2499558393798349E-2</v>
      </c>
      <c r="H165" s="90">
        <f t="shared" si="138"/>
        <v>44516</v>
      </c>
      <c r="I165" s="90">
        <f t="shared" si="126"/>
        <v>44516</v>
      </c>
      <c r="J165" s="92">
        <f t="shared" si="139"/>
        <v>20</v>
      </c>
      <c r="K165" s="92">
        <f t="shared" si="114"/>
        <v>20</v>
      </c>
      <c r="L165" s="87">
        <f t="shared" si="127"/>
        <v>1.01249955</v>
      </c>
      <c r="M165" s="93">
        <f t="shared" si="117"/>
        <v>1.0115996199999999</v>
      </c>
      <c r="N165" s="93">
        <f t="shared" si="147"/>
        <v>1.0328744319463297</v>
      </c>
      <c r="O165" s="87">
        <f t="shared" si="115"/>
        <v>1.04578489</v>
      </c>
      <c r="P165" s="87">
        <f t="shared" si="128"/>
        <v>1045.7848899999999</v>
      </c>
      <c r="Q165" s="94">
        <f t="shared" si="116"/>
        <v>0</v>
      </c>
      <c r="R165" s="95">
        <f t="shared" si="129"/>
        <v>0</v>
      </c>
      <c r="S165" s="87">
        <f t="shared" si="130"/>
        <v>0</v>
      </c>
      <c r="T165" s="95">
        <f t="shared" si="140"/>
        <v>0.12</v>
      </c>
      <c r="U165" s="94">
        <f t="shared" si="113"/>
        <v>95</v>
      </c>
      <c r="V165" s="94">
        <v>252</v>
      </c>
      <c r="W165" s="93">
        <f t="shared" si="131"/>
        <v>1.0436488850000001</v>
      </c>
      <c r="X165" s="87">
        <f t="shared" si="132"/>
        <v>45.647344390000001</v>
      </c>
      <c r="Y165" s="87">
        <f t="shared" si="133"/>
        <v>0</v>
      </c>
      <c r="Z165" s="96" t="s">
        <v>141</v>
      </c>
      <c r="AA165" s="90">
        <f t="shared" si="141"/>
        <v>44560</v>
      </c>
      <c r="AB165" s="2"/>
      <c r="AC165" s="1"/>
      <c r="AD165" s="155">
        <f>[2]Plan1!$A250</f>
        <v>44481</v>
      </c>
      <c r="AE165" s="99" t="str">
        <f>[2]Plan1!$C250</f>
        <v>Nossa Sr.a Aparecida - Padroeira do Brasil</v>
      </c>
      <c r="AG165" s="131">
        <f t="shared" si="142"/>
        <v>45</v>
      </c>
      <c r="AH165" s="135">
        <f t="shared" si="123"/>
        <v>45703</v>
      </c>
      <c r="AI165" s="135">
        <f t="shared" si="143"/>
        <v>45702</v>
      </c>
      <c r="AJ165" s="135">
        <f t="shared" si="144"/>
        <v>45705</v>
      </c>
      <c r="AK165" s="135">
        <f t="shared" si="145"/>
        <v>45733</v>
      </c>
      <c r="AL165" s="131">
        <f t="shared" si="146"/>
        <v>18</v>
      </c>
      <c r="AM165" s="1"/>
      <c r="AN165" s="3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22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4"/>
      <c r="CR165" s="1"/>
      <c r="CS165" s="1"/>
      <c r="CT165" s="1"/>
      <c r="CU165" s="1"/>
      <c r="CV165" s="1"/>
      <c r="CW165" s="1"/>
      <c r="CX165" s="1"/>
      <c r="CY165" s="1"/>
      <c r="CZ165" s="1"/>
      <c r="DA165" s="2"/>
      <c r="DB165" s="15"/>
      <c r="DC165" s="15"/>
      <c r="DD165" s="24"/>
      <c r="DE165" s="15"/>
      <c r="DF165" s="1"/>
      <c r="DG165" s="15"/>
    </row>
    <row r="166" spans="1:111" x14ac:dyDescent="0.2">
      <c r="A166" s="86">
        <f t="shared" si="134"/>
        <v>44515</v>
      </c>
      <c r="B166" s="87">
        <f t="shared" si="124"/>
        <v>1091.4322343899998</v>
      </c>
      <c r="C166" s="87">
        <f t="shared" si="135"/>
        <v>1000</v>
      </c>
      <c r="D166" s="88">
        <f t="shared" si="136"/>
        <v>5944.21</v>
      </c>
      <c r="E166" s="89">
        <f>IF(K166=1,VLOOKUP(A166,[1]Plan1!$BO$80:$BQ$314,3),E165)</f>
        <v>6018.51</v>
      </c>
      <c r="F166" s="98">
        <f t="shared" si="137"/>
        <v>44485</v>
      </c>
      <c r="G166" s="91">
        <f t="shared" si="125"/>
        <v>1.2499558393798349E-2</v>
      </c>
      <c r="H166" s="90">
        <f t="shared" si="138"/>
        <v>44545</v>
      </c>
      <c r="I166" s="90">
        <f t="shared" si="126"/>
        <v>44516</v>
      </c>
      <c r="J166" s="92">
        <f t="shared" si="139"/>
        <v>20</v>
      </c>
      <c r="K166" s="92">
        <f t="shared" si="114"/>
        <v>20</v>
      </c>
      <c r="L166" s="87">
        <f t="shared" si="127"/>
        <v>1.01249955</v>
      </c>
      <c r="M166" s="93">
        <f t="shared" si="117"/>
        <v>1.0115996199999999</v>
      </c>
      <c r="N166" s="93">
        <f t="shared" si="147"/>
        <v>1.0328744319463297</v>
      </c>
      <c r="O166" s="87">
        <f t="shared" si="115"/>
        <v>1.04578489</v>
      </c>
      <c r="P166" s="87">
        <f t="shared" si="128"/>
        <v>1045.7848899999999</v>
      </c>
      <c r="Q166" s="94">
        <f t="shared" si="116"/>
        <v>0</v>
      </c>
      <c r="R166" s="95">
        <f t="shared" si="129"/>
        <v>0</v>
      </c>
      <c r="S166" s="87">
        <f t="shared" si="130"/>
        <v>0</v>
      </c>
      <c r="T166" s="95">
        <f t="shared" si="140"/>
        <v>0.12</v>
      </c>
      <c r="U166" s="94">
        <f t="shared" si="113"/>
        <v>95</v>
      </c>
      <c r="V166" s="94">
        <v>252</v>
      </c>
      <c r="W166" s="93">
        <f t="shared" si="131"/>
        <v>1.0436488850000001</v>
      </c>
      <c r="X166" s="87">
        <f t="shared" si="132"/>
        <v>45.647344390000001</v>
      </c>
      <c r="Y166" s="87">
        <f t="shared" si="133"/>
        <v>0</v>
      </c>
      <c r="Z166" s="96" t="s">
        <v>141</v>
      </c>
      <c r="AA166" s="90">
        <f t="shared" si="141"/>
        <v>44560</v>
      </c>
      <c r="AB166" s="27"/>
      <c r="AC166" s="1"/>
      <c r="AD166" s="155">
        <f>[2]Plan1!$A251</f>
        <v>44502</v>
      </c>
      <c r="AE166" s="99" t="str">
        <f>[2]Plan1!$C251</f>
        <v>Finados</v>
      </c>
      <c r="AG166" s="131">
        <f t="shared" si="142"/>
        <v>46</v>
      </c>
      <c r="AH166" s="135">
        <f t="shared" si="123"/>
        <v>45731</v>
      </c>
      <c r="AI166" s="135">
        <f t="shared" si="143"/>
        <v>45730</v>
      </c>
      <c r="AJ166" s="135">
        <f t="shared" si="144"/>
        <v>45733</v>
      </c>
      <c r="AK166" s="135">
        <f t="shared" si="145"/>
        <v>45762</v>
      </c>
      <c r="AL166" s="131">
        <f t="shared" si="146"/>
        <v>21</v>
      </c>
      <c r="AM166" s="4"/>
      <c r="AN166" s="25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1"/>
      <c r="CA166" s="1"/>
      <c r="CB166" s="22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4"/>
      <c r="CR166" s="1"/>
      <c r="CS166" s="1"/>
      <c r="CT166" s="1"/>
      <c r="CU166" s="1"/>
      <c r="CV166" s="1"/>
      <c r="CW166" s="1"/>
      <c r="CX166" s="1"/>
      <c r="CY166" s="1"/>
      <c r="CZ166" s="1"/>
      <c r="DA166" s="27"/>
      <c r="DB166" s="15"/>
      <c r="DC166" s="15"/>
      <c r="DD166" s="24"/>
      <c r="DE166" s="15"/>
      <c r="DF166" s="1"/>
      <c r="DG166" s="15"/>
    </row>
    <row r="167" spans="1:111" x14ac:dyDescent="0.2">
      <c r="A167" s="86">
        <f t="shared" si="134"/>
        <v>44516</v>
      </c>
      <c r="B167" s="87">
        <f t="shared" si="124"/>
        <v>1091.4322343899998</v>
      </c>
      <c r="C167" s="87">
        <f t="shared" si="135"/>
        <v>1000</v>
      </c>
      <c r="D167" s="88">
        <f t="shared" si="136"/>
        <v>5944.21</v>
      </c>
      <c r="E167" s="89">
        <f>IF(K167=1,VLOOKUP(A167,[1]Plan1!$BO$80:$BQ$314,3),E166)</f>
        <v>6018.51</v>
      </c>
      <c r="F167" s="98">
        <f t="shared" si="137"/>
        <v>44485</v>
      </c>
      <c r="G167" s="91">
        <f t="shared" si="125"/>
        <v>1.2499558393798349E-2</v>
      </c>
      <c r="H167" s="90">
        <f t="shared" si="138"/>
        <v>44545</v>
      </c>
      <c r="I167" s="90">
        <f t="shared" si="126"/>
        <v>44516</v>
      </c>
      <c r="J167" s="92">
        <f t="shared" si="139"/>
        <v>20</v>
      </c>
      <c r="K167" s="92">
        <f t="shared" si="114"/>
        <v>20</v>
      </c>
      <c r="L167" s="87">
        <f t="shared" si="127"/>
        <v>1.01249955</v>
      </c>
      <c r="M167" s="93">
        <f t="shared" si="117"/>
        <v>1.0115996199999999</v>
      </c>
      <c r="N167" s="93">
        <f t="shared" si="147"/>
        <v>1.0328744319463297</v>
      </c>
      <c r="O167" s="87">
        <f t="shared" si="115"/>
        <v>1.04578489</v>
      </c>
      <c r="P167" s="87">
        <f t="shared" si="128"/>
        <v>1045.7848899999999</v>
      </c>
      <c r="Q167" s="94">
        <f t="shared" si="116"/>
        <v>0</v>
      </c>
      <c r="R167" s="95">
        <f t="shared" si="129"/>
        <v>0</v>
      </c>
      <c r="S167" s="87">
        <f t="shared" si="130"/>
        <v>0</v>
      </c>
      <c r="T167" s="95">
        <f t="shared" si="140"/>
        <v>0.12</v>
      </c>
      <c r="U167" s="94">
        <f t="shared" si="113"/>
        <v>95</v>
      </c>
      <c r="V167" s="94">
        <v>252</v>
      </c>
      <c r="W167" s="93">
        <f t="shared" si="131"/>
        <v>1.0436488850000001</v>
      </c>
      <c r="X167" s="87">
        <f t="shared" si="132"/>
        <v>45.647344390000001</v>
      </c>
      <c r="Y167" s="87">
        <f t="shared" si="133"/>
        <v>0</v>
      </c>
      <c r="Z167" s="96" t="s">
        <v>141</v>
      </c>
      <c r="AA167" s="90">
        <f t="shared" si="141"/>
        <v>44560</v>
      </c>
      <c r="AB167" s="2"/>
      <c r="AC167" s="1"/>
      <c r="AD167" s="155">
        <f>[2]Plan1!$A252</f>
        <v>44515</v>
      </c>
      <c r="AE167" s="99" t="str">
        <f>[2]Plan1!$C252</f>
        <v>Proclamação da República</v>
      </c>
      <c r="AG167" s="131">
        <f t="shared" si="142"/>
        <v>47</v>
      </c>
      <c r="AH167" s="135">
        <f t="shared" si="123"/>
        <v>45762</v>
      </c>
      <c r="AI167" s="135">
        <f t="shared" si="143"/>
        <v>45761</v>
      </c>
      <c r="AJ167" s="135">
        <f t="shared" si="144"/>
        <v>45762</v>
      </c>
      <c r="AK167" s="135">
        <f t="shared" si="145"/>
        <v>45792</v>
      </c>
      <c r="AL167" s="131">
        <f t="shared" si="146"/>
        <v>19</v>
      </c>
      <c r="AM167" s="1"/>
      <c r="AN167" s="3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22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4"/>
      <c r="CR167" s="1"/>
      <c r="CS167" s="1"/>
      <c r="CT167" s="1"/>
      <c r="CU167" s="1"/>
      <c r="CV167" s="1"/>
      <c r="CW167" s="1"/>
      <c r="CX167" s="1"/>
      <c r="CY167" s="1"/>
      <c r="CZ167" s="1"/>
      <c r="DA167" s="2"/>
      <c r="DB167" s="15"/>
      <c r="DC167" s="33"/>
      <c r="DD167" s="17"/>
      <c r="DE167" s="15"/>
      <c r="DF167" s="1"/>
      <c r="DG167" s="15"/>
    </row>
    <row r="168" spans="1:111" x14ac:dyDescent="0.2">
      <c r="A168" s="86">
        <f t="shared" si="134"/>
        <v>44517</v>
      </c>
      <c r="B168" s="87">
        <f t="shared" si="124"/>
        <v>1092.4149494999999</v>
      </c>
      <c r="C168" s="87">
        <f t="shared" si="135"/>
        <v>1000</v>
      </c>
      <c r="D168" s="88">
        <f t="shared" si="136"/>
        <v>6018.51</v>
      </c>
      <c r="E168" s="89">
        <f>IF(K168=1,VLOOKUP(A168,[1]Plan1!$BO$80:$BQ$314,3),E167)</f>
        <v>6075.69</v>
      </c>
      <c r="F168" s="98">
        <f t="shared" si="137"/>
        <v>44517</v>
      </c>
      <c r="G168" s="91">
        <f t="shared" si="125"/>
        <v>9.5006903702077317E-3</v>
      </c>
      <c r="H168" s="90">
        <f t="shared" si="138"/>
        <v>44545</v>
      </c>
      <c r="I168" s="90">
        <f t="shared" si="126"/>
        <v>44545</v>
      </c>
      <c r="J168" s="92">
        <f t="shared" si="139"/>
        <v>21</v>
      </c>
      <c r="K168" s="92">
        <f t="shared" si="114"/>
        <v>1</v>
      </c>
      <c r="L168" s="87">
        <f t="shared" si="127"/>
        <v>1.00045037</v>
      </c>
      <c r="M168" s="93">
        <f t="shared" si="117"/>
        <v>1.01249955</v>
      </c>
      <c r="N168" s="93">
        <f t="shared" si="147"/>
        <v>1.0457848975521644</v>
      </c>
      <c r="O168" s="87">
        <f t="shared" si="115"/>
        <v>1.0462558799999999</v>
      </c>
      <c r="P168" s="87">
        <f t="shared" si="128"/>
        <v>1046.2558799999999</v>
      </c>
      <c r="Q168" s="94">
        <f t="shared" si="116"/>
        <v>0</v>
      </c>
      <c r="R168" s="95">
        <f t="shared" si="129"/>
        <v>0</v>
      </c>
      <c r="S168" s="87">
        <f t="shared" si="130"/>
        <v>0</v>
      </c>
      <c r="T168" s="95">
        <f t="shared" si="140"/>
        <v>0.12</v>
      </c>
      <c r="U168" s="94">
        <f t="shared" ref="U168:U231" si="148">IF(Q167&gt;0,1,IF(K168=K167,U167,U167+1))</f>
        <v>96</v>
      </c>
      <c r="V168" s="94">
        <v>252</v>
      </c>
      <c r="W168" s="93">
        <f t="shared" si="131"/>
        <v>1.044118337</v>
      </c>
      <c r="X168" s="87">
        <f t="shared" si="132"/>
        <v>46.159069500000001</v>
      </c>
      <c r="Y168" s="87">
        <f t="shared" si="133"/>
        <v>0</v>
      </c>
      <c r="Z168" s="96" t="s">
        <v>141</v>
      </c>
      <c r="AA168" s="90">
        <f t="shared" si="141"/>
        <v>44560</v>
      </c>
      <c r="AB168" s="2"/>
      <c r="AC168" s="1"/>
      <c r="AD168" s="155">
        <f>[2]Plan1!$A253</f>
        <v>44555</v>
      </c>
      <c r="AE168" s="99" t="str">
        <f>[2]Plan1!$C253</f>
        <v>Natal</v>
      </c>
      <c r="AG168" s="131">
        <f t="shared" si="142"/>
        <v>48</v>
      </c>
      <c r="AH168" s="135">
        <f t="shared" si="123"/>
        <v>45792</v>
      </c>
      <c r="AI168" s="135">
        <f t="shared" si="143"/>
        <v>45791</v>
      </c>
      <c r="AJ168" s="135">
        <f t="shared" si="144"/>
        <v>45792</v>
      </c>
      <c r="AK168" s="135">
        <f t="shared" si="145"/>
        <v>45824</v>
      </c>
      <c r="AL168" s="131">
        <f t="shared" si="146"/>
        <v>22</v>
      </c>
      <c r="AM168" s="1"/>
      <c r="AN168" s="3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22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4"/>
      <c r="CR168" s="1"/>
      <c r="CS168" s="1"/>
      <c r="CT168" s="1"/>
      <c r="CU168" s="1"/>
      <c r="CV168" s="1"/>
      <c r="CW168" s="1"/>
      <c r="CX168" s="1"/>
      <c r="CY168" s="1"/>
      <c r="CZ168" s="1"/>
      <c r="DA168" s="2"/>
      <c r="DB168" s="34"/>
      <c r="DC168" s="33"/>
      <c r="DD168" s="17"/>
      <c r="DE168" s="15"/>
      <c r="DF168" s="1"/>
      <c r="DG168" s="15"/>
    </row>
    <row r="169" spans="1:111" x14ac:dyDescent="0.2">
      <c r="A169" s="86">
        <f t="shared" si="134"/>
        <v>44518</v>
      </c>
      <c r="B169" s="87">
        <f t="shared" si="124"/>
        <v>1093.3985679300001</v>
      </c>
      <c r="C169" s="87">
        <f t="shared" si="135"/>
        <v>1000</v>
      </c>
      <c r="D169" s="88">
        <f t="shared" si="136"/>
        <v>6018.51</v>
      </c>
      <c r="E169" s="89">
        <f>IF(K169=1,VLOOKUP(A169,[1]Plan1!$BO$80:$BQ$314,3),E168)</f>
        <v>6075.69</v>
      </c>
      <c r="F169" s="98">
        <f t="shared" si="137"/>
        <v>44517</v>
      </c>
      <c r="G169" s="91">
        <f t="shared" si="125"/>
        <v>9.5006903702077317E-3</v>
      </c>
      <c r="H169" s="90">
        <f t="shared" si="138"/>
        <v>44545</v>
      </c>
      <c r="I169" s="90">
        <f t="shared" si="126"/>
        <v>44545</v>
      </c>
      <c r="J169" s="92">
        <f t="shared" si="139"/>
        <v>21</v>
      </c>
      <c r="K169" s="92">
        <f t="shared" si="114"/>
        <v>2</v>
      </c>
      <c r="L169" s="87">
        <f t="shared" si="127"/>
        <v>1.0009009600000001</v>
      </c>
      <c r="M169" s="93">
        <f t="shared" si="117"/>
        <v>1.01249955</v>
      </c>
      <c r="N169" s="93">
        <f t="shared" si="147"/>
        <v>1.0457848975521644</v>
      </c>
      <c r="O169" s="87">
        <f t="shared" si="115"/>
        <v>1.0467271</v>
      </c>
      <c r="P169" s="87">
        <f t="shared" si="128"/>
        <v>1046.7271000000001</v>
      </c>
      <c r="Q169" s="94">
        <f t="shared" si="116"/>
        <v>0</v>
      </c>
      <c r="R169" s="95">
        <f t="shared" si="129"/>
        <v>0</v>
      </c>
      <c r="S169" s="87">
        <f t="shared" si="130"/>
        <v>0</v>
      </c>
      <c r="T169" s="95">
        <f t="shared" si="140"/>
        <v>0.12</v>
      </c>
      <c r="U169" s="94">
        <f t="shared" si="148"/>
        <v>97</v>
      </c>
      <c r="V169" s="94">
        <v>252</v>
      </c>
      <c r="W169" s="93">
        <f t="shared" si="131"/>
        <v>1.0445880000000001</v>
      </c>
      <c r="X169" s="87">
        <f t="shared" si="132"/>
        <v>46.671467929999999</v>
      </c>
      <c r="Y169" s="87">
        <f t="shared" si="133"/>
        <v>0</v>
      </c>
      <c r="Z169" s="96" t="s">
        <v>141</v>
      </c>
      <c r="AA169" s="90">
        <f t="shared" si="141"/>
        <v>44560</v>
      </c>
      <c r="AB169" s="2"/>
      <c r="AC169" s="1"/>
      <c r="AD169" s="155">
        <f>[2]Plan1!$A254</f>
        <v>44562</v>
      </c>
      <c r="AE169" s="99" t="str">
        <f>[2]Plan1!$C254</f>
        <v>Confraternização Universal</v>
      </c>
      <c r="AG169" s="131">
        <f t="shared" si="142"/>
        <v>49</v>
      </c>
      <c r="AH169" s="135">
        <f t="shared" si="123"/>
        <v>45823</v>
      </c>
      <c r="AI169" s="135">
        <f t="shared" si="143"/>
        <v>45821</v>
      </c>
      <c r="AJ169" s="135">
        <f t="shared" si="144"/>
        <v>45824</v>
      </c>
      <c r="AK169" s="135">
        <f t="shared" si="145"/>
        <v>45853</v>
      </c>
      <c r="AL169" s="131">
        <f t="shared" si="146"/>
        <v>20</v>
      </c>
      <c r="AM169" s="1"/>
      <c r="AN169" s="3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22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4"/>
      <c r="CR169" s="1"/>
      <c r="CS169" s="1"/>
      <c r="CT169" s="1"/>
      <c r="CU169" s="1"/>
      <c r="CV169" s="1"/>
      <c r="CW169" s="1"/>
      <c r="CX169" s="1"/>
      <c r="CY169" s="1"/>
      <c r="CZ169" s="1"/>
      <c r="DA169" s="2"/>
      <c r="DB169" s="34"/>
      <c r="DC169" s="33"/>
      <c r="DD169" s="17"/>
      <c r="DE169" s="15"/>
      <c r="DF169" s="1"/>
      <c r="DG169" s="15"/>
    </row>
    <row r="170" spans="1:111" x14ac:dyDescent="0.2">
      <c r="A170" s="86">
        <f t="shared" si="134"/>
        <v>44519</v>
      </c>
      <c r="B170" s="87">
        <f t="shared" si="124"/>
        <v>1094.38306001</v>
      </c>
      <c r="C170" s="87">
        <f t="shared" si="135"/>
        <v>1000</v>
      </c>
      <c r="D170" s="88">
        <f t="shared" si="136"/>
        <v>6018.51</v>
      </c>
      <c r="E170" s="89">
        <f>IF(K170=1,VLOOKUP(A170,[1]Plan1!$BO$80:$BQ$314,3),E169)</f>
        <v>6075.69</v>
      </c>
      <c r="F170" s="98">
        <f t="shared" si="137"/>
        <v>44517</v>
      </c>
      <c r="G170" s="91">
        <f t="shared" si="125"/>
        <v>9.5006903702077317E-3</v>
      </c>
      <c r="H170" s="90">
        <f t="shared" si="138"/>
        <v>44545</v>
      </c>
      <c r="I170" s="90">
        <f t="shared" si="126"/>
        <v>44545</v>
      </c>
      <c r="J170" s="92">
        <f t="shared" si="139"/>
        <v>21</v>
      </c>
      <c r="K170" s="92">
        <f t="shared" si="114"/>
        <v>3</v>
      </c>
      <c r="L170" s="87">
        <f t="shared" si="127"/>
        <v>1.00135174</v>
      </c>
      <c r="M170" s="93">
        <f t="shared" si="117"/>
        <v>1.01249955</v>
      </c>
      <c r="N170" s="93">
        <f t="shared" si="147"/>
        <v>1.0457848975521644</v>
      </c>
      <c r="O170" s="87">
        <f t="shared" si="115"/>
        <v>1.04719852</v>
      </c>
      <c r="P170" s="87">
        <f t="shared" si="128"/>
        <v>1047.1985199999999</v>
      </c>
      <c r="Q170" s="94">
        <f t="shared" si="116"/>
        <v>0</v>
      </c>
      <c r="R170" s="95">
        <f t="shared" si="129"/>
        <v>0</v>
      </c>
      <c r="S170" s="87">
        <f t="shared" si="130"/>
        <v>0</v>
      </c>
      <c r="T170" s="95">
        <f t="shared" si="140"/>
        <v>0.12</v>
      </c>
      <c r="U170" s="94">
        <f t="shared" si="148"/>
        <v>98</v>
      </c>
      <c r="V170" s="94">
        <v>252</v>
      </c>
      <c r="W170" s="93">
        <f t="shared" si="131"/>
        <v>1.0450578749999999</v>
      </c>
      <c r="X170" s="87">
        <f t="shared" si="132"/>
        <v>47.184540009999999</v>
      </c>
      <c r="Y170" s="87">
        <f t="shared" si="133"/>
        <v>0</v>
      </c>
      <c r="Z170" s="96" t="s">
        <v>141</v>
      </c>
      <c r="AA170" s="90">
        <f t="shared" si="141"/>
        <v>44560</v>
      </c>
      <c r="AB170" s="2"/>
      <c r="AC170" s="1"/>
      <c r="AD170" s="155">
        <f>[2]Plan1!$A255</f>
        <v>44620</v>
      </c>
      <c r="AE170" s="99" t="str">
        <f>[2]Plan1!$C255</f>
        <v>Carnaval</v>
      </c>
      <c r="AG170" s="131">
        <f t="shared" si="142"/>
        <v>50</v>
      </c>
      <c r="AH170" s="135">
        <f t="shared" si="123"/>
        <v>45853</v>
      </c>
      <c r="AI170" s="135">
        <f t="shared" si="143"/>
        <v>45852</v>
      </c>
      <c r="AJ170" s="135">
        <f t="shared" si="144"/>
        <v>45853</v>
      </c>
      <c r="AK170" s="135">
        <f t="shared" si="145"/>
        <v>45884</v>
      </c>
      <c r="AL170" s="131">
        <f t="shared" si="146"/>
        <v>23</v>
      </c>
      <c r="AM170" s="1"/>
      <c r="AN170" s="3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22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4"/>
      <c r="CR170" s="1"/>
      <c r="CS170" s="1"/>
      <c r="CT170" s="1"/>
      <c r="CU170" s="1"/>
      <c r="CV170" s="1"/>
      <c r="CW170" s="1"/>
      <c r="CX170" s="1"/>
      <c r="CY170" s="1"/>
      <c r="CZ170" s="1"/>
      <c r="DA170" s="2"/>
      <c r="DB170" s="34"/>
      <c r="DC170" s="33"/>
      <c r="DD170" s="17"/>
      <c r="DE170" s="15"/>
      <c r="DF170" s="1"/>
      <c r="DG170" s="15"/>
    </row>
    <row r="171" spans="1:111" x14ac:dyDescent="0.2">
      <c r="A171" s="86">
        <f t="shared" si="134"/>
        <v>44520</v>
      </c>
      <c r="B171" s="87">
        <f t="shared" si="124"/>
        <v>1095.3684461799999</v>
      </c>
      <c r="C171" s="87">
        <f t="shared" si="135"/>
        <v>1000</v>
      </c>
      <c r="D171" s="88">
        <f t="shared" si="136"/>
        <v>6018.51</v>
      </c>
      <c r="E171" s="89">
        <f>IF(K171=1,VLOOKUP(A171,[1]Plan1!$BO$80:$BQ$314,3),E170)</f>
        <v>6075.69</v>
      </c>
      <c r="F171" s="98">
        <f t="shared" si="137"/>
        <v>44517</v>
      </c>
      <c r="G171" s="91">
        <f t="shared" si="125"/>
        <v>9.5006903702077317E-3</v>
      </c>
      <c r="H171" s="90">
        <f t="shared" si="138"/>
        <v>44545</v>
      </c>
      <c r="I171" s="90">
        <f t="shared" si="126"/>
        <v>44545</v>
      </c>
      <c r="J171" s="92">
        <f t="shared" si="139"/>
        <v>21</v>
      </c>
      <c r="K171" s="92">
        <f t="shared" si="114"/>
        <v>4</v>
      </c>
      <c r="L171" s="87">
        <f t="shared" si="127"/>
        <v>1.0018027300000001</v>
      </c>
      <c r="M171" s="93">
        <f t="shared" si="117"/>
        <v>1.01249955</v>
      </c>
      <c r="N171" s="93">
        <f t="shared" si="147"/>
        <v>1.0457848975521644</v>
      </c>
      <c r="O171" s="87">
        <f t="shared" si="115"/>
        <v>1.04767016</v>
      </c>
      <c r="P171" s="87">
        <f t="shared" si="128"/>
        <v>1047.6701599999999</v>
      </c>
      <c r="Q171" s="94">
        <f t="shared" si="116"/>
        <v>0</v>
      </c>
      <c r="R171" s="95">
        <f t="shared" si="129"/>
        <v>0</v>
      </c>
      <c r="S171" s="87">
        <f t="shared" si="130"/>
        <v>0</v>
      </c>
      <c r="T171" s="95">
        <f t="shared" si="140"/>
        <v>0.12</v>
      </c>
      <c r="U171" s="94">
        <f t="shared" si="148"/>
        <v>99</v>
      </c>
      <c r="V171" s="94">
        <v>252</v>
      </c>
      <c r="W171" s="93">
        <f t="shared" si="131"/>
        <v>1.0455279609999999</v>
      </c>
      <c r="X171" s="87">
        <f t="shared" si="132"/>
        <v>47.698286179999997</v>
      </c>
      <c r="Y171" s="87">
        <f t="shared" si="133"/>
        <v>0</v>
      </c>
      <c r="Z171" s="96" t="s">
        <v>141</v>
      </c>
      <c r="AA171" s="90">
        <f t="shared" si="141"/>
        <v>44560</v>
      </c>
      <c r="AB171" s="2"/>
      <c r="AC171" s="1"/>
      <c r="AD171" s="155">
        <f>[2]Plan1!$A256</f>
        <v>44621</v>
      </c>
      <c r="AE171" s="99" t="str">
        <f>[2]Plan1!$C256</f>
        <v>Carnaval</v>
      </c>
      <c r="AG171" s="131">
        <f t="shared" si="142"/>
        <v>51</v>
      </c>
      <c r="AH171" s="135">
        <f t="shared" si="123"/>
        <v>45884</v>
      </c>
      <c r="AI171" s="135">
        <f t="shared" si="143"/>
        <v>45883</v>
      </c>
      <c r="AJ171" s="135">
        <f t="shared" si="144"/>
        <v>45884</v>
      </c>
      <c r="AK171" s="135">
        <f t="shared" si="145"/>
        <v>45915</v>
      </c>
      <c r="AL171" s="131">
        <f t="shared" si="146"/>
        <v>21</v>
      </c>
      <c r="AM171" s="1"/>
      <c r="AN171" s="3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22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4"/>
      <c r="CR171" s="1"/>
      <c r="CS171" s="1"/>
      <c r="CT171" s="1"/>
      <c r="CU171" s="1"/>
      <c r="CV171" s="1"/>
      <c r="CW171" s="1"/>
      <c r="CX171" s="1"/>
      <c r="CY171" s="1"/>
      <c r="CZ171" s="1"/>
      <c r="DA171" s="2"/>
      <c r="DB171" s="34"/>
      <c r="DC171" s="33"/>
      <c r="DD171" s="17"/>
      <c r="DE171" s="15"/>
      <c r="DF171" s="1"/>
      <c r="DG171" s="15"/>
    </row>
    <row r="172" spans="1:111" x14ac:dyDescent="0.2">
      <c r="A172" s="86">
        <f t="shared" si="134"/>
        <v>44521</v>
      </c>
      <c r="B172" s="87">
        <f t="shared" si="124"/>
        <v>1095.3684461799999</v>
      </c>
      <c r="C172" s="87">
        <f t="shared" si="135"/>
        <v>1000</v>
      </c>
      <c r="D172" s="88">
        <f t="shared" si="136"/>
        <v>6018.51</v>
      </c>
      <c r="E172" s="89">
        <f>IF(K172=1,VLOOKUP(A172,[1]Plan1!$BO$80:$BQ$314,3),E171)</f>
        <v>6075.69</v>
      </c>
      <c r="F172" s="98">
        <f t="shared" si="137"/>
        <v>44517</v>
      </c>
      <c r="G172" s="91">
        <f t="shared" si="125"/>
        <v>9.5006903702077317E-3</v>
      </c>
      <c r="H172" s="90">
        <f t="shared" si="138"/>
        <v>44545</v>
      </c>
      <c r="I172" s="90">
        <f t="shared" si="126"/>
        <v>44545</v>
      </c>
      <c r="J172" s="92">
        <f t="shared" si="139"/>
        <v>21</v>
      </c>
      <c r="K172" s="92">
        <f t="shared" ref="K172:K235" si="149">(J172-(NETWORKDAYS(A172,I172,AD$121:AD$505)-1))</f>
        <v>4</v>
      </c>
      <c r="L172" s="87">
        <f t="shared" si="127"/>
        <v>1.0018027300000001</v>
      </c>
      <c r="M172" s="93">
        <f t="shared" si="117"/>
        <v>1.01249955</v>
      </c>
      <c r="N172" s="93">
        <f t="shared" si="147"/>
        <v>1.0457848975521644</v>
      </c>
      <c r="O172" s="87">
        <f t="shared" ref="O172:O235" si="150">TRUNC(TRUNC((L172*N172),15),8)</f>
        <v>1.04767016</v>
      </c>
      <c r="P172" s="87">
        <f t="shared" si="128"/>
        <v>1047.6701599999999</v>
      </c>
      <c r="Q172" s="94">
        <f t="shared" ref="Q172:Q235" si="151">IF(VLOOKUP(A172,AD$13:AK$117,8)=VLOOKUP(A171,AD$13:AK$117,8),0,VLOOKUP(A172,AD$13:AK$117,8))</f>
        <v>0</v>
      </c>
      <c r="R172" s="95">
        <f t="shared" si="129"/>
        <v>0</v>
      </c>
      <c r="S172" s="87">
        <f t="shared" si="130"/>
        <v>0</v>
      </c>
      <c r="T172" s="95">
        <f t="shared" si="140"/>
        <v>0.12</v>
      </c>
      <c r="U172" s="94">
        <f t="shared" si="148"/>
        <v>99</v>
      </c>
      <c r="V172" s="94">
        <v>252</v>
      </c>
      <c r="W172" s="93">
        <f t="shared" si="131"/>
        <v>1.0455279609999999</v>
      </c>
      <c r="X172" s="87">
        <f t="shared" si="132"/>
        <v>47.698286179999997</v>
      </c>
      <c r="Y172" s="87">
        <f t="shared" si="133"/>
        <v>0</v>
      </c>
      <c r="Z172" s="96" t="s">
        <v>141</v>
      </c>
      <c r="AA172" s="90">
        <f t="shared" si="141"/>
        <v>44560</v>
      </c>
      <c r="AB172" s="2"/>
      <c r="AC172" s="1"/>
      <c r="AD172" s="155">
        <f>[2]Plan1!$A257</f>
        <v>44666</v>
      </c>
      <c r="AE172" s="99" t="str">
        <f>[2]Plan1!$C257</f>
        <v>Paixão de Cristo</v>
      </c>
      <c r="AG172" s="131">
        <f t="shared" si="142"/>
        <v>52</v>
      </c>
      <c r="AH172" s="135">
        <f t="shared" si="123"/>
        <v>45915</v>
      </c>
      <c r="AI172" s="135">
        <f t="shared" si="143"/>
        <v>45912</v>
      </c>
      <c r="AJ172" s="135">
        <f t="shared" si="144"/>
        <v>45915</v>
      </c>
      <c r="AK172" s="135">
        <f t="shared" si="145"/>
        <v>45945</v>
      </c>
      <c r="AL172" s="131">
        <f t="shared" si="146"/>
        <v>22</v>
      </c>
      <c r="AM172" s="1"/>
      <c r="AN172" s="3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22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4"/>
      <c r="CR172" s="1"/>
      <c r="CS172" s="1"/>
      <c r="CT172" s="1"/>
      <c r="CU172" s="1"/>
      <c r="CV172" s="1"/>
      <c r="CW172" s="1"/>
      <c r="CX172" s="1"/>
      <c r="CY172" s="1"/>
      <c r="CZ172" s="1"/>
      <c r="DA172" s="2"/>
      <c r="DB172" s="34"/>
      <c r="DC172" s="33"/>
      <c r="DD172" s="17"/>
      <c r="DE172" s="15"/>
      <c r="DF172" s="1"/>
      <c r="DG172" s="15"/>
    </row>
    <row r="173" spans="1:111" x14ac:dyDescent="0.2">
      <c r="A173" s="86">
        <f t="shared" si="134"/>
        <v>44522</v>
      </c>
      <c r="B173" s="87">
        <f t="shared" si="124"/>
        <v>1095.3684461799999</v>
      </c>
      <c r="C173" s="87">
        <f t="shared" si="135"/>
        <v>1000</v>
      </c>
      <c r="D173" s="88">
        <f t="shared" si="136"/>
        <v>6018.51</v>
      </c>
      <c r="E173" s="89">
        <f>IF(K173=1,VLOOKUP(A173,[1]Plan1!$BO$80:$BQ$314,3),E172)</f>
        <v>6075.69</v>
      </c>
      <c r="F173" s="98">
        <f t="shared" si="137"/>
        <v>44517</v>
      </c>
      <c r="G173" s="91">
        <f t="shared" si="125"/>
        <v>9.5006903702077317E-3</v>
      </c>
      <c r="H173" s="90">
        <f t="shared" si="138"/>
        <v>44545</v>
      </c>
      <c r="I173" s="90">
        <f t="shared" si="126"/>
        <v>44545</v>
      </c>
      <c r="J173" s="92">
        <f t="shared" si="139"/>
        <v>21</v>
      </c>
      <c r="K173" s="92">
        <f t="shared" si="149"/>
        <v>4</v>
      </c>
      <c r="L173" s="87">
        <f t="shared" si="127"/>
        <v>1.0018027300000001</v>
      </c>
      <c r="M173" s="93">
        <f t="shared" ref="M173:M236" si="152">IF(I173&gt;I172,L172,M172)</f>
        <v>1.01249955</v>
      </c>
      <c r="N173" s="93">
        <f t="shared" si="147"/>
        <v>1.0457848975521644</v>
      </c>
      <c r="O173" s="87">
        <f t="shared" si="150"/>
        <v>1.04767016</v>
      </c>
      <c r="P173" s="87">
        <f t="shared" si="128"/>
        <v>1047.6701599999999</v>
      </c>
      <c r="Q173" s="94">
        <f t="shared" si="151"/>
        <v>0</v>
      </c>
      <c r="R173" s="95">
        <f t="shared" si="129"/>
        <v>0</v>
      </c>
      <c r="S173" s="87">
        <f t="shared" si="130"/>
        <v>0</v>
      </c>
      <c r="T173" s="95">
        <f t="shared" si="140"/>
        <v>0.12</v>
      </c>
      <c r="U173" s="94">
        <f t="shared" si="148"/>
        <v>99</v>
      </c>
      <c r="V173" s="94">
        <v>252</v>
      </c>
      <c r="W173" s="93">
        <f t="shared" si="131"/>
        <v>1.0455279609999999</v>
      </c>
      <c r="X173" s="87">
        <f t="shared" si="132"/>
        <v>47.698286179999997</v>
      </c>
      <c r="Y173" s="87">
        <f t="shared" si="133"/>
        <v>0</v>
      </c>
      <c r="Z173" s="96" t="s">
        <v>141</v>
      </c>
      <c r="AA173" s="90">
        <f t="shared" si="141"/>
        <v>44560</v>
      </c>
      <c r="AB173" s="2"/>
      <c r="AC173" s="1"/>
      <c r="AD173" s="155">
        <f>[2]Plan1!$A258</f>
        <v>44672</v>
      </c>
      <c r="AE173" s="99" t="str">
        <f>[2]Plan1!$C258</f>
        <v>Tiradentes</v>
      </c>
      <c r="AG173" s="131">
        <f t="shared" si="142"/>
        <v>53</v>
      </c>
      <c r="AH173" s="135">
        <f t="shared" si="123"/>
        <v>45945</v>
      </c>
      <c r="AI173" s="135">
        <f t="shared" si="143"/>
        <v>45944</v>
      </c>
      <c r="AJ173" s="135">
        <f t="shared" si="144"/>
        <v>45945</v>
      </c>
      <c r="AK173" s="135">
        <f t="shared" si="145"/>
        <v>45978</v>
      </c>
      <c r="AL173" s="131">
        <f t="shared" si="146"/>
        <v>23</v>
      </c>
      <c r="AM173" s="1"/>
      <c r="AN173" s="3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22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4"/>
      <c r="CR173" s="1"/>
      <c r="CS173" s="1"/>
      <c r="CT173" s="1"/>
      <c r="CU173" s="1"/>
      <c r="CV173" s="1"/>
      <c r="CW173" s="1"/>
      <c r="CX173" s="1"/>
      <c r="CY173" s="1"/>
      <c r="CZ173" s="1"/>
      <c r="DA173" s="2"/>
      <c r="DC173" s="33"/>
      <c r="DD173" s="17"/>
      <c r="DG173" s="15"/>
    </row>
    <row r="174" spans="1:111" x14ac:dyDescent="0.2">
      <c r="A174" s="86">
        <f t="shared" si="134"/>
        <v>44523</v>
      </c>
      <c r="B174" s="87">
        <f t="shared" si="124"/>
        <v>1096.35471659</v>
      </c>
      <c r="C174" s="87">
        <f t="shared" si="135"/>
        <v>1000</v>
      </c>
      <c r="D174" s="88">
        <f t="shared" si="136"/>
        <v>6018.51</v>
      </c>
      <c r="E174" s="89">
        <f>IF(K174=1,VLOOKUP(A174,[1]Plan1!$BO$80:$BQ$314,3),E173)</f>
        <v>6075.69</v>
      </c>
      <c r="F174" s="98">
        <f t="shared" si="137"/>
        <v>44517</v>
      </c>
      <c r="G174" s="91">
        <f t="shared" si="125"/>
        <v>9.5006903702077317E-3</v>
      </c>
      <c r="H174" s="90">
        <f t="shared" si="138"/>
        <v>44545</v>
      </c>
      <c r="I174" s="90">
        <f t="shared" si="126"/>
        <v>44545</v>
      </c>
      <c r="J174" s="92">
        <f t="shared" si="139"/>
        <v>21</v>
      </c>
      <c r="K174" s="92">
        <f t="shared" si="149"/>
        <v>5</v>
      </c>
      <c r="L174" s="87">
        <f t="shared" si="127"/>
        <v>1.00225392</v>
      </c>
      <c r="M174" s="93">
        <f t="shared" si="152"/>
        <v>1.01249955</v>
      </c>
      <c r="N174" s="93">
        <f t="shared" si="147"/>
        <v>1.0457848975521644</v>
      </c>
      <c r="O174" s="87">
        <f t="shared" si="150"/>
        <v>1.0481420100000001</v>
      </c>
      <c r="P174" s="87">
        <f t="shared" si="128"/>
        <v>1048.14201</v>
      </c>
      <c r="Q174" s="94">
        <f t="shared" si="151"/>
        <v>0</v>
      </c>
      <c r="R174" s="95">
        <f t="shared" si="129"/>
        <v>0</v>
      </c>
      <c r="S174" s="87">
        <f t="shared" si="130"/>
        <v>0</v>
      </c>
      <c r="T174" s="95">
        <f t="shared" si="140"/>
        <v>0.12</v>
      </c>
      <c r="U174" s="94">
        <f t="shared" si="148"/>
        <v>100</v>
      </c>
      <c r="V174" s="94">
        <v>252</v>
      </c>
      <c r="W174" s="93">
        <f t="shared" si="131"/>
        <v>1.045998258</v>
      </c>
      <c r="X174" s="87">
        <f t="shared" si="132"/>
        <v>48.212706590000003</v>
      </c>
      <c r="Y174" s="87">
        <f t="shared" si="133"/>
        <v>0</v>
      </c>
      <c r="Z174" s="96" t="s">
        <v>141</v>
      </c>
      <c r="AA174" s="90">
        <f t="shared" si="141"/>
        <v>44560</v>
      </c>
      <c r="AB174" s="2"/>
      <c r="AC174" s="1"/>
      <c r="AD174" s="155">
        <f>[2]Plan1!$A259</f>
        <v>44682</v>
      </c>
      <c r="AE174" s="99" t="str">
        <f>[2]Plan1!$C259</f>
        <v>Dia do Trabalho</v>
      </c>
      <c r="AG174" s="131">
        <f t="shared" si="142"/>
        <v>54</v>
      </c>
      <c r="AH174" s="135">
        <f t="shared" si="123"/>
        <v>45976</v>
      </c>
      <c r="AI174" s="135">
        <f t="shared" si="143"/>
        <v>45975</v>
      </c>
      <c r="AJ174" s="135">
        <f t="shared" si="144"/>
        <v>45978</v>
      </c>
      <c r="AK174" s="135">
        <f t="shared" si="145"/>
        <v>46006</v>
      </c>
      <c r="AL174" s="131">
        <f t="shared" si="146"/>
        <v>19</v>
      </c>
      <c r="AM174" s="1"/>
      <c r="AN174" s="3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22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4"/>
      <c r="CR174" s="1"/>
      <c r="CS174" s="1"/>
      <c r="CT174" s="1"/>
      <c r="CU174" s="1"/>
      <c r="CV174" s="1"/>
      <c r="CW174" s="1"/>
      <c r="CX174" s="1"/>
      <c r="CY174" s="1"/>
      <c r="CZ174" s="1"/>
      <c r="DA174" s="2"/>
      <c r="DC174" s="33"/>
      <c r="DD174" s="17"/>
      <c r="DG174" s="15"/>
    </row>
    <row r="175" spans="1:111" x14ac:dyDescent="0.2">
      <c r="A175" s="86">
        <f t="shared" si="134"/>
        <v>44524</v>
      </c>
      <c r="B175" s="87">
        <f t="shared" si="124"/>
        <v>1097.34188335</v>
      </c>
      <c r="C175" s="87">
        <f t="shared" si="135"/>
        <v>1000</v>
      </c>
      <c r="D175" s="88">
        <f t="shared" si="136"/>
        <v>6018.51</v>
      </c>
      <c r="E175" s="89">
        <f>IF(K175=1,VLOOKUP(A175,[1]Plan1!$BO$80:$BQ$314,3),E174)</f>
        <v>6075.69</v>
      </c>
      <c r="F175" s="98">
        <f t="shared" si="137"/>
        <v>44517</v>
      </c>
      <c r="G175" s="91">
        <f t="shared" si="125"/>
        <v>9.5006903702077317E-3</v>
      </c>
      <c r="H175" s="90">
        <f t="shared" si="138"/>
        <v>44545</v>
      </c>
      <c r="I175" s="90">
        <f t="shared" si="126"/>
        <v>44545</v>
      </c>
      <c r="J175" s="92">
        <f t="shared" si="139"/>
        <v>21</v>
      </c>
      <c r="K175" s="92">
        <f t="shared" si="149"/>
        <v>6</v>
      </c>
      <c r="L175" s="87">
        <f t="shared" si="127"/>
        <v>1.00270532</v>
      </c>
      <c r="M175" s="93">
        <f t="shared" si="152"/>
        <v>1.01249955</v>
      </c>
      <c r="N175" s="93">
        <f t="shared" si="147"/>
        <v>1.0457848975521644</v>
      </c>
      <c r="O175" s="87">
        <f t="shared" si="150"/>
        <v>1.0486140799999999</v>
      </c>
      <c r="P175" s="87">
        <f t="shared" si="128"/>
        <v>1048.6140800000001</v>
      </c>
      <c r="Q175" s="94">
        <f t="shared" si="151"/>
        <v>0</v>
      </c>
      <c r="R175" s="95">
        <f t="shared" si="129"/>
        <v>0</v>
      </c>
      <c r="S175" s="87">
        <f t="shared" si="130"/>
        <v>0</v>
      </c>
      <c r="T175" s="95">
        <f t="shared" si="140"/>
        <v>0.12</v>
      </c>
      <c r="U175" s="94">
        <f t="shared" si="148"/>
        <v>101</v>
      </c>
      <c r="V175" s="94">
        <v>252</v>
      </c>
      <c r="W175" s="93">
        <f t="shared" si="131"/>
        <v>1.0464687669999999</v>
      </c>
      <c r="X175" s="87">
        <f t="shared" si="132"/>
        <v>48.727803350000002</v>
      </c>
      <c r="Y175" s="87">
        <f t="shared" si="133"/>
        <v>0</v>
      </c>
      <c r="Z175" s="96" t="s">
        <v>141</v>
      </c>
      <c r="AA175" s="90">
        <f t="shared" si="141"/>
        <v>44560</v>
      </c>
      <c r="AB175" s="2"/>
      <c r="AC175" s="1"/>
      <c r="AD175" s="155">
        <f>[2]Plan1!$A260</f>
        <v>44728</v>
      </c>
      <c r="AE175" s="99" t="str">
        <f>[2]Plan1!$C260</f>
        <v>Corpus Christi</v>
      </c>
      <c r="AG175" s="131">
        <f t="shared" si="142"/>
        <v>55</v>
      </c>
      <c r="AH175" s="135">
        <f t="shared" si="123"/>
        <v>46006</v>
      </c>
      <c r="AI175" s="135">
        <f t="shared" si="143"/>
        <v>46003</v>
      </c>
      <c r="AJ175" s="135">
        <f t="shared" si="144"/>
        <v>46006</v>
      </c>
      <c r="AK175" s="135">
        <f t="shared" si="145"/>
        <v>46037</v>
      </c>
      <c r="AL175" s="131">
        <f t="shared" si="146"/>
        <v>21</v>
      </c>
      <c r="AM175" s="1"/>
      <c r="AN175" s="3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22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4"/>
      <c r="CR175" s="1"/>
      <c r="CS175" s="1"/>
      <c r="CT175" s="1"/>
      <c r="CU175" s="1"/>
      <c r="CV175" s="1"/>
      <c r="CW175" s="1"/>
      <c r="CX175" s="1"/>
      <c r="CY175" s="1"/>
      <c r="CZ175" s="1"/>
      <c r="DA175" s="2"/>
      <c r="DC175" s="33"/>
      <c r="DD175" s="17"/>
      <c r="DG175" s="15"/>
    </row>
    <row r="176" spans="1:111" x14ac:dyDescent="0.2">
      <c r="A176" s="86">
        <f t="shared" si="134"/>
        <v>44525</v>
      </c>
      <c r="B176" s="87">
        <f t="shared" si="124"/>
        <v>1098.3299261300001</v>
      </c>
      <c r="C176" s="87">
        <f t="shared" si="135"/>
        <v>1000</v>
      </c>
      <c r="D176" s="88">
        <f t="shared" si="136"/>
        <v>6018.51</v>
      </c>
      <c r="E176" s="89">
        <f>IF(K176=1,VLOOKUP(A176,[1]Plan1!$BO$80:$BQ$314,3),E175)</f>
        <v>6075.69</v>
      </c>
      <c r="F176" s="98">
        <f t="shared" si="137"/>
        <v>44517</v>
      </c>
      <c r="G176" s="91">
        <f t="shared" si="125"/>
        <v>9.5006903702077317E-3</v>
      </c>
      <c r="H176" s="90">
        <f t="shared" si="138"/>
        <v>44545</v>
      </c>
      <c r="I176" s="90">
        <f t="shared" si="126"/>
        <v>44545</v>
      </c>
      <c r="J176" s="92">
        <f t="shared" si="139"/>
        <v>21</v>
      </c>
      <c r="K176" s="92">
        <f t="shared" si="149"/>
        <v>7</v>
      </c>
      <c r="L176" s="87">
        <f t="shared" si="127"/>
        <v>1.0031569199999999</v>
      </c>
      <c r="M176" s="93">
        <f t="shared" si="152"/>
        <v>1.01249955</v>
      </c>
      <c r="N176" s="93">
        <f t="shared" si="147"/>
        <v>1.0457848975521644</v>
      </c>
      <c r="O176" s="87">
        <f t="shared" si="150"/>
        <v>1.0490863500000001</v>
      </c>
      <c r="P176" s="87">
        <f t="shared" si="128"/>
        <v>1049.08635</v>
      </c>
      <c r="Q176" s="94">
        <f t="shared" si="151"/>
        <v>0</v>
      </c>
      <c r="R176" s="95">
        <f t="shared" si="129"/>
        <v>0</v>
      </c>
      <c r="S176" s="87">
        <f t="shared" si="130"/>
        <v>0</v>
      </c>
      <c r="T176" s="95">
        <f t="shared" si="140"/>
        <v>0.12</v>
      </c>
      <c r="U176" s="94">
        <f t="shared" si="148"/>
        <v>102</v>
      </c>
      <c r="V176" s="94">
        <v>252</v>
      </c>
      <c r="W176" s="93">
        <f t="shared" si="131"/>
        <v>1.046939488</v>
      </c>
      <c r="X176" s="87">
        <f t="shared" si="132"/>
        <v>49.243576130000001</v>
      </c>
      <c r="Y176" s="87">
        <f t="shared" si="133"/>
        <v>0</v>
      </c>
      <c r="Z176" s="96" t="s">
        <v>141</v>
      </c>
      <c r="AA176" s="90">
        <f t="shared" si="141"/>
        <v>44560</v>
      </c>
      <c r="AB176" s="2"/>
      <c r="AC176" s="1"/>
      <c r="AD176" s="155">
        <f>[2]Plan1!$A261</f>
        <v>44811</v>
      </c>
      <c r="AE176" s="99" t="str">
        <f>[2]Plan1!$C261</f>
        <v>Independência do Brasil</v>
      </c>
      <c r="AG176" s="131">
        <f t="shared" si="142"/>
        <v>56</v>
      </c>
      <c r="AH176" s="135">
        <f t="shared" si="123"/>
        <v>46037</v>
      </c>
      <c r="AI176" s="135">
        <f t="shared" si="143"/>
        <v>46036</v>
      </c>
      <c r="AJ176" s="135">
        <f t="shared" si="144"/>
        <v>46037</v>
      </c>
      <c r="AK176" s="135">
        <f t="shared" si="145"/>
        <v>46071</v>
      </c>
      <c r="AL176" s="131">
        <f t="shared" si="146"/>
        <v>22</v>
      </c>
      <c r="AM176" s="1"/>
      <c r="AN176" s="3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22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4"/>
      <c r="CR176" s="1"/>
      <c r="CS176" s="1"/>
      <c r="CT176" s="1"/>
      <c r="CU176" s="1"/>
      <c r="CV176" s="1"/>
      <c r="CW176" s="1"/>
      <c r="CX176" s="1"/>
      <c r="CY176" s="1"/>
      <c r="CZ176" s="1"/>
      <c r="DA176" s="2"/>
      <c r="DC176" s="33"/>
      <c r="DD176" s="17"/>
      <c r="DG176" s="15"/>
    </row>
    <row r="177" spans="1:111" x14ac:dyDescent="0.2">
      <c r="A177" s="86">
        <f t="shared" si="134"/>
        <v>44526</v>
      </c>
      <c r="B177" s="87">
        <f t="shared" si="124"/>
        <v>1099.3188654099999</v>
      </c>
      <c r="C177" s="87">
        <f t="shared" si="135"/>
        <v>1000</v>
      </c>
      <c r="D177" s="88">
        <f t="shared" si="136"/>
        <v>6018.51</v>
      </c>
      <c r="E177" s="89">
        <f>IF(K177=1,VLOOKUP(A177,[1]Plan1!$BO$80:$BQ$314,3),E176)</f>
        <v>6075.69</v>
      </c>
      <c r="F177" s="98">
        <f t="shared" si="137"/>
        <v>44517</v>
      </c>
      <c r="G177" s="91">
        <f t="shared" si="125"/>
        <v>9.5006903702077317E-3</v>
      </c>
      <c r="H177" s="90">
        <f t="shared" si="138"/>
        <v>44545</v>
      </c>
      <c r="I177" s="90">
        <f t="shared" si="126"/>
        <v>44545</v>
      </c>
      <c r="J177" s="92">
        <f t="shared" si="139"/>
        <v>21</v>
      </c>
      <c r="K177" s="92">
        <f t="shared" si="149"/>
        <v>8</v>
      </c>
      <c r="L177" s="87">
        <f t="shared" si="127"/>
        <v>1.0036087199999999</v>
      </c>
      <c r="M177" s="93">
        <f t="shared" si="152"/>
        <v>1.01249955</v>
      </c>
      <c r="N177" s="93">
        <f t="shared" si="147"/>
        <v>1.0457848975521644</v>
      </c>
      <c r="O177" s="87">
        <f t="shared" si="150"/>
        <v>1.04955884</v>
      </c>
      <c r="P177" s="87">
        <f t="shared" si="128"/>
        <v>1049.5588399999999</v>
      </c>
      <c r="Q177" s="94">
        <f t="shared" si="151"/>
        <v>0</v>
      </c>
      <c r="R177" s="95">
        <f t="shared" si="129"/>
        <v>0</v>
      </c>
      <c r="S177" s="87">
        <f t="shared" si="130"/>
        <v>0</v>
      </c>
      <c r="T177" s="95">
        <f t="shared" si="140"/>
        <v>0.12</v>
      </c>
      <c r="U177" s="94">
        <f t="shared" si="148"/>
        <v>103</v>
      </c>
      <c r="V177" s="94">
        <v>252</v>
      </c>
      <c r="W177" s="93">
        <f t="shared" si="131"/>
        <v>1.0474104200000001</v>
      </c>
      <c r="X177" s="87">
        <f t="shared" si="132"/>
        <v>49.760025409999997</v>
      </c>
      <c r="Y177" s="87">
        <f t="shared" si="133"/>
        <v>0</v>
      </c>
      <c r="Z177" s="96" t="s">
        <v>141</v>
      </c>
      <c r="AA177" s="90">
        <f t="shared" si="141"/>
        <v>44560</v>
      </c>
      <c r="AB177" s="2"/>
      <c r="AC177" s="1"/>
      <c r="AD177" s="155">
        <f>[2]Plan1!$A262</f>
        <v>44846</v>
      </c>
      <c r="AE177" s="99" t="str">
        <f>[2]Plan1!$C262</f>
        <v>Nossa Sr.a Aparecida - Padroeira do Brasil</v>
      </c>
      <c r="AG177" s="131">
        <f t="shared" si="142"/>
        <v>57</v>
      </c>
      <c r="AH177" s="135">
        <f t="shared" si="123"/>
        <v>46068</v>
      </c>
      <c r="AI177" s="135">
        <f t="shared" si="143"/>
        <v>46066</v>
      </c>
      <c r="AJ177" s="135">
        <f t="shared" si="144"/>
        <v>46071</v>
      </c>
      <c r="AK177" s="135">
        <f t="shared" si="145"/>
        <v>46097</v>
      </c>
      <c r="AL177" s="131">
        <f t="shared" si="146"/>
        <v>18</v>
      </c>
      <c r="AM177" s="1"/>
      <c r="AN177" s="3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22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4"/>
      <c r="CR177" s="1"/>
      <c r="CS177" s="1"/>
      <c r="CT177" s="1"/>
      <c r="CU177" s="1"/>
      <c r="CV177" s="1"/>
      <c r="CW177" s="1"/>
      <c r="CX177" s="1"/>
      <c r="CY177" s="1"/>
      <c r="CZ177" s="1"/>
      <c r="DA177" s="2"/>
      <c r="DC177" s="33"/>
      <c r="DD177" s="17"/>
      <c r="DG177" s="15"/>
    </row>
    <row r="178" spans="1:111" x14ac:dyDescent="0.2">
      <c r="A178" s="86">
        <f t="shared" si="134"/>
        <v>44527</v>
      </c>
      <c r="B178" s="87">
        <f t="shared" si="124"/>
        <v>1100.3086819</v>
      </c>
      <c r="C178" s="87">
        <f t="shared" si="135"/>
        <v>1000</v>
      </c>
      <c r="D178" s="88">
        <f t="shared" si="136"/>
        <v>6018.51</v>
      </c>
      <c r="E178" s="89">
        <f>IF(K178=1,VLOOKUP(A178,[1]Plan1!$BO$80:$BQ$314,3),E177)</f>
        <v>6075.69</v>
      </c>
      <c r="F178" s="98">
        <f t="shared" si="137"/>
        <v>44517</v>
      </c>
      <c r="G178" s="91">
        <f t="shared" si="125"/>
        <v>9.5006903702077317E-3</v>
      </c>
      <c r="H178" s="90">
        <f t="shared" si="138"/>
        <v>44545</v>
      </c>
      <c r="I178" s="90">
        <f t="shared" si="126"/>
        <v>44545</v>
      </c>
      <c r="J178" s="92">
        <f t="shared" si="139"/>
        <v>21</v>
      </c>
      <c r="K178" s="92">
        <f t="shared" si="149"/>
        <v>9</v>
      </c>
      <c r="L178" s="87">
        <f t="shared" si="127"/>
        <v>1.00406072</v>
      </c>
      <c r="M178" s="93">
        <f t="shared" si="152"/>
        <v>1.01249955</v>
      </c>
      <c r="N178" s="93">
        <f t="shared" si="147"/>
        <v>1.0457848975521644</v>
      </c>
      <c r="O178" s="87">
        <f t="shared" si="150"/>
        <v>1.05003153</v>
      </c>
      <c r="P178" s="87">
        <f t="shared" si="128"/>
        <v>1050.03153</v>
      </c>
      <c r="Q178" s="94">
        <f t="shared" si="151"/>
        <v>0</v>
      </c>
      <c r="R178" s="95">
        <f t="shared" si="129"/>
        <v>0</v>
      </c>
      <c r="S178" s="87">
        <f t="shared" si="130"/>
        <v>0</v>
      </c>
      <c r="T178" s="95">
        <f t="shared" si="140"/>
        <v>0.12</v>
      </c>
      <c r="U178" s="94">
        <f t="shared" si="148"/>
        <v>104</v>
      </c>
      <c r="V178" s="94">
        <v>252</v>
      </c>
      <c r="W178" s="93">
        <f t="shared" si="131"/>
        <v>1.0478815640000001</v>
      </c>
      <c r="X178" s="87">
        <f t="shared" si="132"/>
        <v>50.2771519</v>
      </c>
      <c r="Y178" s="87">
        <f t="shared" si="133"/>
        <v>0</v>
      </c>
      <c r="Z178" s="96" t="s">
        <v>141</v>
      </c>
      <c r="AA178" s="90">
        <f t="shared" si="141"/>
        <v>44560</v>
      </c>
      <c r="AB178" s="2"/>
      <c r="AC178" s="1"/>
      <c r="AD178" s="155">
        <f>[2]Plan1!$A263</f>
        <v>44867</v>
      </c>
      <c r="AE178" s="99" t="str">
        <f>[2]Plan1!$C263</f>
        <v>Finados</v>
      </c>
      <c r="AG178" s="131">
        <f t="shared" si="142"/>
        <v>58</v>
      </c>
      <c r="AH178" s="135">
        <f t="shared" si="123"/>
        <v>46096</v>
      </c>
      <c r="AI178" s="135">
        <f t="shared" si="143"/>
        <v>46094</v>
      </c>
      <c r="AJ178" s="135">
        <f t="shared" si="144"/>
        <v>46097</v>
      </c>
      <c r="AK178" s="135">
        <f t="shared" si="145"/>
        <v>46127</v>
      </c>
      <c r="AL178" s="131">
        <f t="shared" si="146"/>
        <v>21</v>
      </c>
      <c r="AM178" s="1"/>
      <c r="AN178" s="3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22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4"/>
      <c r="CR178" s="1"/>
      <c r="CS178" s="1"/>
      <c r="CT178" s="1"/>
      <c r="CU178" s="1"/>
      <c r="CV178" s="1"/>
      <c r="CW178" s="1"/>
      <c r="CX178" s="1"/>
      <c r="CY178" s="1"/>
      <c r="CZ178" s="1"/>
      <c r="DA178" s="2"/>
      <c r="DC178" s="33"/>
      <c r="DD178" s="17"/>
      <c r="DG178" s="15"/>
    </row>
    <row r="179" spans="1:111" x14ac:dyDescent="0.2">
      <c r="A179" s="86">
        <f t="shared" si="134"/>
        <v>44528</v>
      </c>
      <c r="B179" s="87">
        <f t="shared" si="124"/>
        <v>1100.3086819</v>
      </c>
      <c r="C179" s="87">
        <f t="shared" si="135"/>
        <v>1000</v>
      </c>
      <c r="D179" s="88">
        <f t="shared" si="136"/>
        <v>6018.51</v>
      </c>
      <c r="E179" s="89">
        <f>IF(K179=1,VLOOKUP(A179,[1]Plan1!$BO$80:$BQ$314,3),E178)</f>
        <v>6075.69</v>
      </c>
      <c r="F179" s="98">
        <f t="shared" si="137"/>
        <v>44517</v>
      </c>
      <c r="G179" s="91">
        <f t="shared" si="125"/>
        <v>9.5006903702077317E-3</v>
      </c>
      <c r="H179" s="90">
        <f t="shared" si="138"/>
        <v>44545</v>
      </c>
      <c r="I179" s="90">
        <f t="shared" si="126"/>
        <v>44545</v>
      </c>
      <c r="J179" s="92">
        <f t="shared" si="139"/>
        <v>21</v>
      </c>
      <c r="K179" s="92">
        <f t="shared" si="149"/>
        <v>9</v>
      </c>
      <c r="L179" s="87">
        <f t="shared" si="127"/>
        <v>1.00406072</v>
      </c>
      <c r="M179" s="93">
        <f t="shared" si="152"/>
        <v>1.01249955</v>
      </c>
      <c r="N179" s="93">
        <f t="shared" si="147"/>
        <v>1.0457848975521644</v>
      </c>
      <c r="O179" s="87">
        <f t="shared" si="150"/>
        <v>1.05003153</v>
      </c>
      <c r="P179" s="87">
        <f t="shared" si="128"/>
        <v>1050.03153</v>
      </c>
      <c r="Q179" s="94">
        <f t="shared" si="151"/>
        <v>0</v>
      </c>
      <c r="R179" s="95">
        <f t="shared" si="129"/>
        <v>0</v>
      </c>
      <c r="S179" s="87">
        <f t="shared" si="130"/>
        <v>0</v>
      </c>
      <c r="T179" s="95">
        <f t="shared" si="140"/>
        <v>0.12</v>
      </c>
      <c r="U179" s="94">
        <f t="shared" si="148"/>
        <v>104</v>
      </c>
      <c r="V179" s="94">
        <v>252</v>
      </c>
      <c r="W179" s="93">
        <f t="shared" si="131"/>
        <v>1.0478815640000001</v>
      </c>
      <c r="X179" s="87">
        <f t="shared" si="132"/>
        <v>50.2771519</v>
      </c>
      <c r="Y179" s="87">
        <f t="shared" si="133"/>
        <v>0</v>
      </c>
      <c r="Z179" s="96" t="s">
        <v>141</v>
      </c>
      <c r="AA179" s="90">
        <f t="shared" si="141"/>
        <v>44560</v>
      </c>
      <c r="AB179" s="2"/>
      <c r="AC179" s="1"/>
      <c r="AD179" s="155">
        <f>[2]Plan1!$A264</f>
        <v>44880</v>
      </c>
      <c r="AE179" s="99" t="str">
        <f>[2]Plan1!$C264</f>
        <v>Proclamação da República</v>
      </c>
      <c r="AG179" s="131">
        <f t="shared" si="142"/>
        <v>59</v>
      </c>
      <c r="AH179" s="135">
        <f t="shared" si="123"/>
        <v>46127</v>
      </c>
      <c r="AI179" s="135">
        <f t="shared" si="143"/>
        <v>46126</v>
      </c>
      <c r="AJ179" s="135">
        <f t="shared" si="144"/>
        <v>46127</v>
      </c>
      <c r="AK179" s="135">
        <f t="shared" si="145"/>
        <v>46157</v>
      </c>
      <c r="AL179" s="131">
        <f t="shared" si="146"/>
        <v>20</v>
      </c>
      <c r="AM179" s="1"/>
      <c r="AN179" s="3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22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4"/>
      <c r="CR179" s="1"/>
      <c r="CS179" s="1"/>
      <c r="CT179" s="1"/>
      <c r="CU179" s="1"/>
      <c r="CV179" s="1"/>
      <c r="CW179" s="1"/>
      <c r="CX179" s="1"/>
      <c r="CY179" s="1"/>
      <c r="CZ179" s="1"/>
      <c r="DA179" s="2"/>
      <c r="DC179" s="33"/>
      <c r="DD179" s="17"/>
      <c r="DG179" s="15"/>
    </row>
    <row r="180" spans="1:111" x14ac:dyDescent="0.2">
      <c r="A180" s="86">
        <f t="shared" si="134"/>
        <v>44529</v>
      </c>
      <c r="B180" s="87">
        <f t="shared" si="124"/>
        <v>1100.3086819</v>
      </c>
      <c r="C180" s="87">
        <f t="shared" si="135"/>
        <v>1000</v>
      </c>
      <c r="D180" s="88">
        <f t="shared" si="136"/>
        <v>6018.51</v>
      </c>
      <c r="E180" s="89">
        <f>IF(K180=1,VLOOKUP(A180,[1]Plan1!$BO$80:$BQ$314,3),E179)</f>
        <v>6075.69</v>
      </c>
      <c r="F180" s="98">
        <f t="shared" si="137"/>
        <v>44517</v>
      </c>
      <c r="G180" s="91">
        <f t="shared" si="125"/>
        <v>9.5006903702077317E-3</v>
      </c>
      <c r="H180" s="90">
        <f t="shared" si="138"/>
        <v>44545</v>
      </c>
      <c r="I180" s="90">
        <f t="shared" si="126"/>
        <v>44545</v>
      </c>
      <c r="J180" s="92">
        <f t="shared" si="139"/>
        <v>21</v>
      </c>
      <c r="K180" s="92">
        <f t="shared" si="149"/>
        <v>9</v>
      </c>
      <c r="L180" s="87">
        <f t="shared" si="127"/>
        <v>1.00406072</v>
      </c>
      <c r="M180" s="93">
        <f t="shared" si="152"/>
        <v>1.01249955</v>
      </c>
      <c r="N180" s="93">
        <f t="shared" si="147"/>
        <v>1.0457848975521644</v>
      </c>
      <c r="O180" s="87">
        <f t="shared" si="150"/>
        <v>1.05003153</v>
      </c>
      <c r="P180" s="87">
        <f t="shared" si="128"/>
        <v>1050.03153</v>
      </c>
      <c r="Q180" s="94">
        <f t="shared" si="151"/>
        <v>0</v>
      </c>
      <c r="R180" s="95">
        <f t="shared" si="129"/>
        <v>0</v>
      </c>
      <c r="S180" s="87">
        <f t="shared" si="130"/>
        <v>0</v>
      </c>
      <c r="T180" s="95">
        <f t="shared" si="140"/>
        <v>0.12</v>
      </c>
      <c r="U180" s="94">
        <f t="shared" si="148"/>
        <v>104</v>
      </c>
      <c r="V180" s="94">
        <v>252</v>
      </c>
      <c r="W180" s="93">
        <f t="shared" si="131"/>
        <v>1.0478815640000001</v>
      </c>
      <c r="X180" s="87">
        <f t="shared" si="132"/>
        <v>50.2771519</v>
      </c>
      <c r="Y180" s="87">
        <f t="shared" si="133"/>
        <v>0</v>
      </c>
      <c r="Z180" s="96" t="s">
        <v>141</v>
      </c>
      <c r="AA180" s="90">
        <f t="shared" si="141"/>
        <v>44560</v>
      </c>
      <c r="AB180" s="2"/>
      <c r="AC180" s="1"/>
      <c r="AD180" s="155">
        <f>[2]Plan1!$A265</f>
        <v>44920</v>
      </c>
      <c r="AE180" s="99" t="str">
        <f>[2]Plan1!$C265</f>
        <v>Natal</v>
      </c>
      <c r="AG180" s="131">
        <f t="shared" si="142"/>
        <v>60</v>
      </c>
      <c r="AH180" s="135">
        <f t="shared" si="123"/>
        <v>46157</v>
      </c>
      <c r="AI180" s="135">
        <f t="shared" si="143"/>
        <v>46156</v>
      </c>
      <c r="AJ180" s="135">
        <f t="shared" si="144"/>
        <v>46157</v>
      </c>
      <c r="AK180" s="135">
        <f t="shared" si="145"/>
        <v>46188</v>
      </c>
      <c r="AL180" s="131">
        <f t="shared" si="146"/>
        <v>20</v>
      </c>
      <c r="AM180" s="1"/>
      <c r="AN180" s="3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22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4"/>
      <c r="CR180" s="1"/>
      <c r="CS180" s="1"/>
      <c r="CT180" s="1"/>
      <c r="CU180" s="1"/>
      <c r="CV180" s="1"/>
      <c r="CW180" s="1"/>
      <c r="CX180" s="1"/>
      <c r="CY180" s="1"/>
      <c r="CZ180" s="1"/>
      <c r="DA180" s="2"/>
      <c r="DC180" s="33"/>
      <c r="DD180" s="17"/>
    </row>
    <row r="181" spans="1:111" x14ac:dyDescent="0.2">
      <c r="A181" s="86">
        <f t="shared" si="134"/>
        <v>44530</v>
      </c>
      <c r="B181" s="87">
        <f t="shared" si="124"/>
        <v>1101.2994086799999</v>
      </c>
      <c r="C181" s="87">
        <f t="shared" si="135"/>
        <v>1000</v>
      </c>
      <c r="D181" s="88">
        <f t="shared" si="136"/>
        <v>6018.51</v>
      </c>
      <c r="E181" s="89">
        <f>IF(K181=1,VLOOKUP(A181,[1]Plan1!$BO$80:$BQ$314,3),E180)</f>
        <v>6075.69</v>
      </c>
      <c r="F181" s="98">
        <f t="shared" si="137"/>
        <v>44517</v>
      </c>
      <c r="G181" s="91">
        <f t="shared" si="125"/>
        <v>9.5006903702077317E-3</v>
      </c>
      <c r="H181" s="90">
        <f t="shared" si="138"/>
        <v>44545</v>
      </c>
      <c r="I181" s="90">
        <f t="shared" si="126"/>
        <v>44545</v>
      </c>
      <c r="J181" s="92">
        <f t="shared" si="139"/>
        <v>21</v>
      </c>
      <c r="K181" s="92">
        <f t="shared" si="149"/>
        <v>10</v>
      </c>
      <c r="L181" s="87">
        <f t="shared" si="127"/>
        <v>1.00451293</v>
      </c>
      <c r="M181" s="93">
        <f t="shared" si="152"/>
        <v>1.01249955</v>
      </c>
      <c r="N181" s="93">
        <f t="shared" si="147"/>
        <v>1.0457848975521644</v>
      </c>
      <c r="O181" s="87">
        <f t="shared" si="150"/>
        <v>1.05050445</v>
      </c>
      <c r="P181" s="87">
        <f t="shared" si="128"/>
        <v>1050.5044499999999</v>
      </c>
      <c r="Q181" s="94">
        <f t="shared" si="151"/>
        <v>0</v>
      </c>
      <c r="R181" s="95">
        <f t="shared" si="129"/>
        <v>0</v>
      </c>
      <c r="S181" s="87">
        <f t="shared" si="130"/>
        <v>0</v>
      </c>
      <c r="T181" s="95">
        <f t="shared" si="140"/>
        <v>0.12</v>
      </c>
      <c r="U181" s="94">
        <f t="shared" si="148"/>
        <v>105</v>
      </c>
      <c r="V181" s="94">
        <v>252</v>
      </c>
      <c r="W181" s="93">
        <f t="shared" si="131"/>
        <v>1.048352921</v>
      </c>
      <c r="X181" s="87">
        <f t="shared" si="132"/>
        <v>50.794958680000001</v>
      </c>
      <c r="Y181" s="87">
        <f t="shared" si="133"/>
        <v>0</v>
      </c>
      <c r="Z181" s="96" t="s">
        <v>141</v>
      </c>
      <c r="AA181" s="90">
        <f t="shared" si="141"/>
        <v>44560</v>
      </c>
      <c r="AB181" s="2"/>
      <c r="AC181" s="1"/>
      <c r="AD181" s="155">
        <f>[2]Plan1!$A266</f>
        <v>44927</v>
      </c>
      <c r="AE181" s="99" t="str">
        <f>[2]Plan1!$C266</f>
        <v>Confraternização Universal</v>
      </c>
      <c r="AG181" s="131">
        <f t="shared" si="142"/>
        <v>61</v>
      </c>
      <c r="AH181" s="135">
        <f t="shared" si="123"/>
        <v>46188</v>
      </c>
      <c r="AI181" s="135">
        <f t="shared" si="143"/>
        <v>46185</v>
      </c>
      <c r="AJ181" s="135">
        <f t="shared" si="144"/>
        <v>46188</v>
      </c>
      <c r="AK181" s="135">
        <f t="shared" si="145"/>
        <v>46218</v>
      </c>
      <c r="AL181" s="131">
        <f t="shared" si="146"/>
        <v>22</v>
      </c>
      <c r="AM181" s="1"/>
      <c r="AN181" s="3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22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4"/>
      <c r="CR181" s="1"/>
      <c r="CS181" s="1"/>
      <c r="CT181" s="1"/>
      <c r="CU181" s="1"/>
      <c r="CV181" s="1"/>
      <c r="CW181" s="1"/>
      <c r="CX181" s="1"/>
      <c r="CY181" s="1"/>
      <c r="CZ181" s="1"/>
      <c r="DA181" s="2"/>
      <c r="DC181" s="33"/>
      <c r="DD181" s="17"/>
    </row>
    <row r="182" spans="1:111" x14ac:dyDescent="0.2">
      <c r="A182" s="86">
        <f t="shared" si="134"/>
        <v>44531</v>
      </c>
      <c r="B182" s="87">
        <f t="shared" si="124"/>
        <v>1102.2910128000001</v>
      </c>
      <c r="C182" s="87">
        <f t="shared" si="135"/>
        <v>1000</v>
      </c>
      <c r="D182" s="88">
        <f t="shared" si="136"/>
        <v>6018.51</v>
      </c>
      <c r="E182" s="89">
        <f>IF(K182=1,VLOOKUP(A182,[1]Plan1!$BO$80:$BQ$314,3),E181)</f>
        <v>6075.69</v>
      </c>
      <c r="F182" s="98">
        <f t="shared" si="137"/>
        <v>44517</v>
      </c>
      <c r="G182" s="91">
        <f t="shared" si="125"/>
        <v>9.5006903702077317E-3</v>
      </c>
      <c r="H182" s="90">
        <f t="shared" si="138"/>
        <v>44545</v>
      </c>
      <c r="I182" s="90">
        <f t="shared" si="126"/>
        <v>44545</v>
      </c>
      <c r="J182" s="92">
        <f t="shared" si="139"/>
        <v>21</v>
      </c>
      <c r="K182" s="92">
        <f t="shared" si="149"/>
        <v>11</v>
      </c>
      <c r="L182" s="87">
        <f t="shared" si="127"/>
        <v>1.00496534</v>
      </c>
      <c r="M182" s="93">
        <f t="shared" si="152"/>
        <v>1.01249955</v>
      </c>
      <c r="N182" s="93">
        <f t="shared" si="147"/>
        <v>1.0457848975521644</v>
      </c>
      <c r="O182" s="87">
        <f t="shared" si="150"/>
        <v>1.0509775699999999</v>
      </c>
      <c r="P182" s="87">
        <f t="shared" si="128"/>
        <v>1050.97757</v>
      </c>
      <c r="Q182" s="94">
        <f t="shared" si="151"/>
        <v>0</v>
      </c>
      <c r="R182" s="95">
        <f t="shared" si="129"/>
        <v>0</v>
      </c>
      <c r="S182" s="87">
        <f t="shared" si="130"/>
        <v>0</v>
      </c>
      <c r="T182" s="95">
        <f t="shared" si="140"/>
        <v>0.12</v>
      </c>
      <c r="U182" s="94">
        <f t="shared" si="148"/>
        <v>106</v>
      </c>
      <c r="V182" s="94">
        <v>252</v>
      </c>
      <c r="W182" s="93">
        <f t="shared" si="131"/>
        <v>1.048824489</v>
      </c>
      <c r="X182" s="87">
        <f t="shared" si="132"/>
        <v>51.313442799999997</v>
      </c>
      <c r="Y182" s="87">
        <f t="shared" si="133"/>
        <v>0</v>
      </c>
      <c r="Z182" s="96" t="s">
        <v>141</v>
      </c>
      <c r="AA182" s="90">
        <f t="shared" si="141"/>
        <v>44560</v>
      </c>
      <c r="AB182" s="2"/>
      <c r="AC182" s="1"/>
      <c r="AD182" s="155">
        <f>[2]Plan1!$A267</f>
        <v>44977</v>
      </c>
      <c r="AE182" s="99" t="str">
        <f>[2]Plan1!$C267</f>
        <v>Carnaval</v>
      </c>
      <c r="AG182" s="131">
        <f t="shared" si="142"/>
        <v>62</v>
      </c>
      <c r="AH182" s="135">
        <f t="shared" si="123"/>
        <v>46218</v>
      </c>
      <c r="AI182" s="135">
        <f t="shared" si="143"/>
        <v>46217</v>
      </c>
      <c r="AJ182" s="135">
        <f t="shared" si="144"/>
        <v>46218</v>
      </c>
      <c r="AK182" s="135">
        <f t="shared" si="145"/>
        <v>0</v>
      </c>
      <c r="AL182" s="131">
        <f t="shared" si="146"/>
        <v>-32929</v>
      </c>
      <c r="AM182" s="1"/>
      <c r="AN182" s="3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22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4"/>
      <c r="CR182" s="1"/>
      <c r="CS182" s="1"/>
      <c r="CT182" s="1"/>
      <c r="CU182" s="1"/>
      <c r="CV182" s="1"/>
      <c r="CW182" s="1"/>
      <c r="CX182" s="1"/>
      <c r="CY182" s="1"/>
      <c r="CZ182" s="1"/>
      <c r="DA182" s="2"/>
      <c r="DC182" s="33"/>
      <c r="DD182" s="17"/>
    </row>
    <row r="183" spans="1:111" x14ac:dyDescent="0.2">
      <c r="A183" s="86">
        <f t="shared" si="134"/>
        <v>44532</v>
      </c>
      <c r="B183" s="87">
        <f t="shared" si="124"/>
        <v>1103.2835168900001</v>
      </c>
      <c r="C183" s="87">
        <f t="shared" si="135"/>
        <v>1000</v>
      </c>
      <c r="D183" s="88">
        <f t="shared" si="136"/>
        <v>6018.51</v>
      </c>
      <c r="E183" s="89">
        <f>IF(K183=1,VLOOKUP(A183,[1]Plan1!$BO$80:$BQ$314,3),E182)</f>
        <v>6075.69</v>
      </c>
      <c r="F183" s="98">
        <f t="shared" si="137"/>
        <v>44517</v>
      </c>
      <c r="G183" s="91">
        <f t="shared" si="125"/>
        <v>9.5006903702077317E-3</v>
      </c>
      <c r="H183" s="90">
        <f t="shared" si="138"/>
        <v>44545</v>
      </c>
      <c r="I183" s="90">
        <f t="shared" si="126"/>
        <v>44545</v>
      </c>
      <c r="J183" s="92">
        <f t="shared" si="139"/>
        <v>21</v>
      </c>
      <c r="K183" s="92">
        <f t="shared" si="149"/>
        <v>12</v>
      </c>
      <c r="L183" s="87">
        <f t="shared" si="127"/>
        <v>1.0054179599999999</v>
      </c>
      <c r="M183" s="93">
        <f t="shared" si="152"/>
        <v>1.01249955</v>
      </c>
      <c r="N183" s="93">
        <f t="shared" si="147"/>
        <v>1.0457848975521644</v>
      </c>
      <c r="O183" s="87">
        <f t="shared" si="150"/>
        <v>1.05145091</v>
      </c>
      <c r="P183" s="87">
        <f t="shared" si="128"/>
        <v>1051.45091</v>
      </c>
      <c r="Q183" s="94">
        <f t="shared" si="151"/>
        <v>0</v>
      </c>
      <c r="R183" s="95">
        <f t="shared" si="129"/>
        <v>0</v>
      </c>
      <c r="S183" s="87">
        <f t="shared" si="130"/>
        <v>0</v>
      </c>
      <c r="T183" s="95">
        <f t="shared" si="140"/>
        <v>0.12</v>
      </c>
      <c r="U183" s="94">
        <f t="shared" si="148"/>
        <v>107</v>
      </c>
      <c r="V183" s="94">
        <v>252</v>
      </c>
      <c r="W183" s="93">
        <f t="shared" si="131"/>
        <v>1.0492962690000001</v>
      </c>
      <c r="X183" s="87">
        <f t="shared" si="132"/>
        <v>51.832606890000001</v>
      </c>
      <c r="Y183" s="87">
        <f t="shared" si="133"/>
        <v>0</v>
      </c>
      <c r="Z183" s="96" t="s">
        <v>141</v>
      </c>
      <c r="AA183" s="90">
        <f t="shared" si="141"/>
        <v>44560</v>
      </c>
      <c r="AB183" s="2"/>
      <c r="AC183" s="1"/>
      <c r="AD183" s="155">
        <f>[2]Plan1!$A268</f>
        <v>44978</v>
      </c>
      <c r="AE183" s="99" t="str">
        <f>[2]Plan1!$C268</f>
        <v>Carnaval</v>
      </c>
      <c r="AG183" s="131"/>
      <c r="AH183" s="135"/>
      <c r="AI183" s="135"/>
      <c r="AJ183" s="135"/>
      <c r="AK183" s="135"/>
      <c r="AL183" s="131"/>
      <c r="AM183" s="1"/>
      <c r="AN183" s="3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22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4"/>
      <c r="CR183" s="1"/>
      <c r="CS183" s="1"/>
      <c r="CT183" s="1"/>
      <c r="CU183" s="1"/>
      <c r="CV183" s="1"/>
      <c r="CW183" s="1"/>
      <c r="CX183" s="1"/>
      <c r="CY183" s="1"/>
      <c r="CZ183" s="1"/>
      <c r="DA183" s="2"/>
      <c r="DC183" s="33"/>
      <c r="DD183" s="17"/>
    </row>
    <row r="184" spans="1:111" x14ac:dyDescent="0.2">
      <c r="A184" s="86">
        <f t="shared" si="134"/>
        <v>44533</v>
      </c>
      <c r="B184" s="87">
        <f t="shared" si="124"/>
        <v>1104.2769226199998</v>
      </c>
      <c r="C184" s="87">
        <f t="shared" si="135"/>
        <v>1000</v>
      </c>
      <c r="D184" s="88">
        <f t="shared" si="136"/>
        <v>6018.51</v>
      </c>
      <c r="E184" s="89">
        <f>IF(K184=1,VLOOKUP(A184,[1]Plan1!$BO$80:$BQ$314,3),E183)</f>
        <v>6075.69</v>
      </c>
      <c r="F184" s="98">
        <f t="shared" si="137"/>
        <v>44517</v>
      </c>
      <c r="G184" s="91">
        <f t="shared" si="125"/>
        <v>9.5006903702077317E-3</v>
      </c>
      <c r="H184" s="90">
        <f t="shared" si="138"/>
        <v>44545</v>
      </c>
      <c r="I184" s="90">
        <f t="shared" si="126"/>
        <v>44545</v>
      </c>
      <c r="J184" s="92">
        <f t="shared" si="139"/>
        <v>21</v>
      </c>
      <c r="K184" s="92">
        <f t="shared" si="149"/>
        <v>13</v>
      </c>
      <c r="L184" s="87">
        <f t="shared" si="127"/>
        <v>1.00587078</v>
      </c>
      <c r="M184" s="93">
        <f t="shared" si="152"/>
        <v>1.01249955</v>
      </c>
      <c r="N184" s="93">
        <f t="shared" si="147"/>
        <v>1.0457848975521644</v>
      </c>
      <c r="O184" s="87">
        <f t="shared" si="150"/>
        <v>1.0519244699999999</v>
      </c>
      <c r="P184" s="87">
        <f t="shared" si="128"/>
        <v>1051.9244699999999</v>
      </c>
      <c r="Q184" s="94">
        <f t="shared" si="151"/>
        <v>0</v>
      </c>
      <c r="R184" s="95">
        <f t="shared" si="129"/>
        <v>0</v>
      </c>
      <c r="S184" s="87">
        <f t="shared" si="130"/>
        <v>0</v>
      </c>
      <c r="T184" s="95">
        <f t="shared" si="140"/>
        <v>0.12</v>
      </c>
      <c r="U184" s="94">
        <f t="shared" si="148"/>
        <v>108</v>
      </c>
      <c r="V184" s="94">
        <v>252</v>
      </c>
      <c r="W184" s="93">
        <f t="shared" si="131"/>
        <v>1.049768262</v>
      </c>
      <c r="X184" s="87">
        <f t="shared" si="132"/>
        <v>52.352452620000001</v>
      </c>
      <c r="Y184" s="87">
        <f t="shared" si="133"/>
        <v>0</v>
      </c>
      <c r="Z184" s="96" t="s">
        <v>141</v>
      </c>
      <c r="AA184" s="90">
        <f t="shared" si="141"/>
        <v>44560</v>
      </c>
      <c r="AB184" s="2"/>
      <c r="AC184" s="1"/>
      <c r="AD184" s="155">
        <f>[2]Plan1!$A269</f>
        <v>45023</v>
      </c>
      <c r="AE184" s="99" t="str">
        <f>[2]Plan1!$C269</f>
        <v>Paixão de Cristo</v>
      </c>
      <c r="AG184" s="131"/>
      <c r="AH184" s="135"/>
      <c r="AI184" s="135"/>
      <c r="AJ184" s="135"/>
      <c r="AK184" s="135"/>
      <c r="AL184" s="131"/>
      <c r="AM184" s="1"/>
      <c r="AN184" s="3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22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4"/>
      <c r="CR184" s="1"/>
      <c r="CS184" s="1"/>
      <c r="CT184" s="1"/>
      <c r="CU184" s="1"/>
      <c r="CV184" s="1"/>
      <c r="CW184" s="1"/>
      <c r="CX184" s="1"/>
      <c r="CY184" s="1"/>
      <c r="CZ184" s="1"/>
      <c r="DA184" s="2"/>
      <c r="DC184" s="33"/>
      <c r="DD184" s="17"/>
    </row>
    <row r="185" spans="1:111" x14ac:dyDescent="0.2">
      <c r="A185" s="86">
        <f t="shared" si="134"/>
        <v>44534</v>
      </c>
      <c r="B185" s="87">
        <f t="shared" si="124"/>
        <v>1105.2712074900001</v>
      </c>
      <c r="C185" s="87">
        <f t="shared" si="135"/>
        <v>1000</v>
      </c>
      <c r="D185" s="88">
        <f t="shared" si="136"/>
        <v>6018.51</v>
      </c>
      <c r="E185" s="89">
        <f>IF(K185=1,VLOOKUP(A185,[1]Plan1!$BO$80:$BQ$314,3),E184)</f>
        <v>6075.69</v>
      </c>
      <c r="F185" s="98">
        <f t="shared" si="137"/>
        <v>44517</v>
      </c>
      <c r="G185" s="91">
        <f t="shared" si="125"/>
        <v>9.5006903702077317E-3</v>
      </c>
      <c r="H185" s="90">
        <f t="shared" si="138"/>
        <v>44545</v>
      </c>
      <c r="I185" s="90">
        <f t="shared" si="126"/>
        <v>44545</v>
      </c>
      <c r="J185" s="92">
        <f t="shared" si="139"/>
        <v>21</v>
      </c>
      <c r="K185" s="92">
        <f t="shared" si="149"/>
        <v>14</v>
      </c>
      <c r="L185" s="87">
        <f t="shared" si="127"/>
        <v>1.0063238000000001</v>
      </c>
      <c r="M185" s="93">
        <f t="shared" si="152"/>
        <v>1.01249955</v>
      </c>
      <c r="N185" s="93">
        <f t="shared" si="147"/>
        <v>1.0457848975521644</v>
      </c>
      <c r="O185" s="87">
        <f t="shared" si="150"/>
        <v>1.0523982300000001</v>
      </c>
      <c r="P185" s="87">
        <f t="shared" si="128"/>
        <v>1052.39823</v>
      </c>
      <c r="Q185" s="94">
        <f t="shared" si="151"/>
        <v>0</v>
      </c>
      <c r="R185" s="95">
        <f t="shared" si="129"/>
        <v>0</v>
      </c>
      <c r="S185" s="87">
        <f t="shared" si="130"/>
        <v>0</v>
      </c>
      <c r="T185" s="95">
        <f t="shared" si="140"/>
        <v>0.12</v>
      </c>
      <c r="U185" s="94">
        <f t="shared" si="148"/>
        <v>109</v>
      </c>
      <c r="V185" s="94">
        <v>252</v>
      </c>
      <c r="W185" s="93">
        <f t="shared" si="131"/>
        <v>1.050240466</v>
      </c>
      <c r="X185" s="87">
        <f t="shared" si="132"/>
        <v>52.872977489999997</v>
      </c>
      <c r="Y185" s="87">
        <f t="shared" si="133"/>
        <v>0</v>
      </c>
      <c r="Z185" s="96" t="s">
        <v>141</v>
      </c>
      <c r="AA185" s="90">
        <f t="shared" si="141"/>
        <v>44560</v>
      </c>
      <c r="AB185" s="2"/>
      <c r="AC185" s="1"/>
      <c r="AD185" s="155">
        <f>[2]Plan1!$A270</f>
        <v>45037</v>
      </c>
      <c r="AE185" s="99" t="str">
        <f>[2]Plan1!$C270</f>
        <v>Tiradentes</v>
      </c>
      <c r="AG185" s="131"/>
      <c r="AH185" s="135"/>
      <c r="AI185" s="135"/>
      <c r="AJ185" s="135"/>
      <c r="AK185" s="135"/>
      <c r="AL185" s="131"/>
      <c r="AM185" s="1"/>
      <c r="AN185" s="3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22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4"/>
      <c r="CR185" s="1"/>
      <c r="CS185" s="1"/>
      <c r="CT185" s="1"/>
      <c r="CU185" s="1"/>
      <c r="CV185" s="1"/>
      <c r="CW185" s="1"/>
      <c r="CX185" s="1"/>
      <c r="CY185" s="1"/>
      <c r="CZ185" s="1"/>
      <c r="DA185" s="2"/>
      <c r="DC185" s="33"/>
      <c r="DD185" s="17"/>
    </row>
    <row r="186" spans="1:111" x14ac:dyDescent="0.2">
      <c r="A186" s="86">
        <f t="shared" si="134"/>
        <v>44535</v>
      </c>
      <c r="B186" s="87">
        <f t="shared" si="124"/>
        <v>1105.2712074900001</v>
      </c>
      <c r="C186" s="87">
        <f t="shared" si="135"/>
        <v>1000</v>
      </c>
      <c r="D186" s="88">
        <f t="shared" si="136"/>
        <v>6018.51</v>
      </c>
      <c r="E186" s="89">
        <f>IF(K186=1,VLOOKUP(A186,[1]Plan1!$BO$80:$BQ$314,3),E185)</f>
        <v>6075.69</v>
      </c>
      <c r="F186" s="98">
        <f t="shared" si="137"/>
        <v>44517</v>
      </c>
      <c r="G186" s="91">
        <f t="shared" si="125"/>
        <v>9.5006903702077317E-3</v>
      </c>
      <c r="H186" s="90">
        <f t="shared" si="138"/>
        <v>44545</v>
      </c>
      <c r="I186" s="90">
        <f t="shared" si="126"/>
        <v>44545</v>
      </c>
      <c r="J186" s="92">
        <f t="shared" si="139"/>
        <v>21</v>
      </c>
      <c r="K186" s="92">
        <f t="shared" si="149"/>
        <v>14</v>
      </c>
      <c r="L186" s="87">
        <f t="shared" si="127"/>
        <v>1.0063238000000001</v>
      </c>
      <c r="M186" s="93">
        <f t="shared" si="152"/>
        <v>1.01249955</v>
      </c>
      <c r="N186" s="93">
        <f t="shared" si="147"/>
        <v>1.0457848975521644</v>
      </c>
      <c r="O186" s="87">
        <f t="shared" si="150"/>
        <v>1.0523982300000001</v>
      </c>
      <c r="P186" s="87">
        <f t="shared" si="128"/>
        <v>1052.39823</v>
      </c>
      <c r="Q186" s="94">
        <f t="shared" si="151"/>
        <v>0</v>
      </c>
      <c r="R186" s="95">
        <f t="shared" si="129"/>
        <v>0</v>
      </c>
      <c r="S186" s="87">
        <f t="shared" si="130"/>
        <v>0</v>
      </c>
      <c r="T186" s="95">
        <f t="shared" si="140"/>
        <v>0.12</v>
      </c>
      <c r="U186" s="94">
        <f t="shared" si="148"/>
        <v>109</v>
      </c>
      <c r="V186" s="94">
        <v>252</v>
      </c>
      <c r="W186" s="93">
        <f t="shared" si="131"/>
        <v>1.050240466</v>
      </c>
      <c r="X186" s="87">
        <f t="shared" si="132"/>
        <v>52.872977489999997</v>
      </c>
      <c r="Y186" s="87">
        <f t="shared" si="133"/>
        <v>0</v>
      </c>
      <c r="Z186" s="96" t="s">
        <v>141</v>
      </c>
      <c r="AA186" s="90">
        <f t="shared" si="141"/>
        <v>44560</v>
      </c>
      <c r="AB186" s="2"/>
      <c r="AC186" s="1"/>
      <c r="AD186" s="155">
        <f>[2]Plan1!$A271</f>
        <v>45047</v>
      </c>
      <c r="AE186" s="99" t="str">
        <f>[2]Plan1!$C271</f>
        <v>Dia do Trabalho</v>
      </c>
      <c r="AG186" s="131"/>
      <c r="AH186" s="135"/>
      <c r="AI186" s="135"/>
      <c r="AJ186" s="135"/>
      <c r="AK186" s="135"/>
      <c r="AL186" s="131"/>
      <c r="AM186" s="1"/>
      <c r="AN186" s="3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22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4"/>
      <c r="CR186" s="1"/>
      <c r="CS186" s="1"/>
      <c r="CT186" s="1"/>
      <c r="CU186" s="1"/>
      <c r="CV186" s="1"/>
      <c r="CW186" s="1"/>
      <c r="CX186" s="1"/>
      <c r="CY186" s="1"/>
      <c r="CZ186" s="1"/>
      <c r="DA186" s="2"/>
      <c r="DC186" s="33"/>
      <c r="DD186" s="17"/>
    </row>
    <row r="187" spans="1:111" x14ac:dyDescent="0.2">
      <c r="A187" s="86">
        <f t="shared" si="134"/>
        <v>44536</v>
      </c>
      <c r="B187" s="87">
        <f t="shared" si="124"/>
        <v>1105.2712074900001</v>
      </c>
      <c r="C187" s="87">
        <f t="shared" si="135"/>
        <v>1000</v>
      </c>
      <c r="D187" s="88">
        <f t="shared" si="136"/>
        <v>6018.51</v>
      </c>
      <c r="E187" s="89">
        <f>IF(K187=1,VLOOKUP(A187,[1]Plan1!$BO$80:$BQ$314,3),E186)</f>
        <v>6075.69</v>
      </c>
      <c r="F187" s="98">
        <f t="shared" si="137"/>
        <v>44517</v>
      </c>
      <c r="G187" s="91">
        <f t="shared" si="125"/>
        <v>9.5006903702077317E-3</v>
      </c>
      <c r="H187" s="90">
        <f t="shared" si="138"/>
        <v>44545</v>
      </c>
      <c r="I187" s="90">
        <f t="shared" si="126"/>
        <v>44545</v>
      </c>
      <c r="J187" s="92">
        <f t="shared" si="139"/>
        <v>21</v>
      </c>
      <c r="K187" s="92">
        <f t="shared" si="149"/>
        <v>14</v>
      </c>
      <c r="L187" s="87">
        <f t="shared" si="127"/>
        <v>1.0063238000000001</v>
      </c>
      <c r="M187" s="93">
        <f t="shared" si="152"/>
        <v>1.01249955</v>
      </c>
      <c r="N187" s="93">
        <f t="shared" si="147"/>
        <v>1.0457848975521644</v>
      </c>
      <c r="O187" s="87">
        <f t="shared" si="150"/>
        <v>1.0523982300000001</v>
      </c>
      <c r="P187" s="87">
        <f t="shared" si="128"/>
        <v>1052.39823</v>
      </c>
      <c r="Q187" s="94">
        <f t="shared" si="151"/>
        <v>0</v>
      </c>
      <c r="R187" s="95">
        <f t="shared" si="129"/>
        <v>0</v>
      </c>
      <c r="S187" s="87">
        <f t="shared" si="130"/>
        <v>0</v>
      </c>
      <c r="T187" s="95">
        <f t="shared" si="140"/>
        <v>0.12</v>
      </c>
      <c r="U187" s="94">
        <f t="shared" si="148"/>
        <v>109</v>
      </c>
      <c r="V187" s="94">
        <v>252</v>
      </c>
      <c r="W187" s="93">
        <f t="shared" si="131"/>
        <v>1.050240466</v>
      </c>
      <c r="X187" s="87">
        <f t="shared" si="132"/>
        <v>52.872977489999997</v>
      </c>
      <c r="Y187" s="87">
        <f t="shared" si="133"/>
        <v>0</v>
      </c>
      <c r="Z187" s="96" t="s">
        <v>141</v>
      </c>
      <c r="AA187" s="90">
        <f t="shared" si="141"/>
        <v>44560</v>
      </c>
      <c r="AB187" s="2"/>
      <c r="AC187" s="1"/>
      <c r="AD187" s="155">
        <f>[2]Plan1!$A272</f>
        <v>45085</v>
      </c>
      <c r="AE187" s="99" t="str">
        <f>[2]Plan1!$C272</f>
        <v>Corpus Christi</v>
      </c>
      <c r="AG187" s="131"/>
      <c r="AH187" s="135"/>
      <c r="AI187" s="135"/>
      <c r="AJ187" s="135"/>
      <c r="AK187" s="135"/>
      <c r="AL187" s="131"/>
      <c r="AM187" s="1"/>
      <c r="AN187" s="3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22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4"/>
      <c r="CR187" s="1"/>
      <c r="CS187" s="1"/>
      <c r="CT187" s="1"/>
      <c r="CU187" s="1"/>
      <c r="CV187" s="1"/>
      <c r="CW187" s="1"/>
      <c r="CX187" s="1"/>
      <c r="CY187" s="1"/>
      <c r="CZ187" s="1"/>
      <c r="DA187" s="2"/>
      <c r="DC187" s="33"/>
      <c r="DD187" s="17"/>
    </row>
    <row r="188" spans="1:111" x14ac:dyDescent="0.2">
      <c r="A188" s="86">
        <f t="shared" si="134"/>
        <v>44537</v>
      </c>
      <c r="B188" s="87">
        <f t="shared" si="124"/>
        <v>1106.2663962500001</v>
      </c>
      <c r="C188" s="87">
        <f t="shared" si="135"/>
        <v>1000</v>
      </c>
      <c r="D188" s="88">
        <f t="shared" si="136"/>
        <v>6018.51</v>
      </c>
      <c r="E188" s="89">
        <f>IF(K188=1,VLOOKUP(A188,[1]Plan1!$BO$80:$BQ$314,3),E187)</f>
        <v>6075.69</v>
      </c>
      <c r="F188" s="98">
        <f t="shared" si="137"/>
        <v>44517</v>
      </c>
      <c r="G188" s="91">
        <f t="shared" si="125"/>
        <v>9.5006903702077317E-3</v>
      </c>
      <c r="H188" s="90">
        <f t="shared" si="138"/>
        <v>44545</v>
      </c>
      <c r="I188" s="90">
        <f t="shared" si="126"/>
        <v>44545</v>
      </c>
      <c r="J188" s="92">
        <f t="shared" si="139"/>
        <v>21</v>
      </c>
      <c r="K188" s="92">
        <f t="shared" si="149"/>
        <v>15</v>
      </c>
      <c r="L188" s="87">
        <f t="shared" si="127"/>
        <v>1.0067770300000001</v>
      </c>
      <c r="M188" s="93">
        <f t="shared" si="152"/>
        <v>1.01249955</v>
      </c>
      <c r="N188" s="93">
        <f t="shared" si="147"/>
        <v>1.0457848975521644</v>
      </c>
      <c r="O188" s="87">
        <f t="shared" si="150"/>
        <v>1.0528722100000001</v>
      </c>
      <c r="P188" s="87">
        <f t="shared" si="128"/>
        <v>1052.87221</v>
      </c>
      <c r="Q188" s="94">
        <f t="shared" si="151"/>
        <v>0</v>
      </c>
      <c r="R188" s="95">
        <f t="shared" si="129"/>
        <v>0</v>
      </c>
      <c r="S188" s="87">
        <f t="shared" si="130"/>
        <v>0</v>
      </c>
      <c r="T188" s="95">
        <f t="shared" si="140"/>
        <v>0.12</v>
      </c>
      <c r="U188" s="94">
        <f t="shared" si="148"/>
        <v>110</v>
      </c>
      <c r="V188" s="94">
        <v>252</v>
      </c>
      <c r="W188" s="93">
        <f t="shared" si="131"/>
        <v>1.050712884</v>
      </c>
      <c r="X188" s="87">
        <f t="shared" si="132"/>
        <v>53.394186249999997</v>
      </c>
      <c r="Y188" s="87">
        <f t="shared" si="133"/>
        <v>0</v>
      </c>
      <c r="Z188" s="96" t="s">
        <v>141</v>
      </c>
      <c r="AA188" s="90">
        <f t="shared" si="141"/>
        <v>44560</v>
      </c>
      <c r="AB188" s="2"/>
      <c r="AC188" s="1"/>
      <c r="AD188" s="155">
        <f>[2]Plan1!$A273</f>
        <v>45176</v>
      </c>
      <c r="AE188" s="99" t="str">
        <f>[2]Plan1!$C273</f>
        <v>Independência do Brasil</v>
      </c>
      <c r="AG188" s="131"/>
      <c r="AH188" s="135"/>
      <c r="AI188" s="135"/>
      <c r="AJ188" s="135"/>
      <c r="AK188" s="135"/>
      <c r="AL188" s="131"/>
      <c r="AM188" s="1"/>
      <c r="AN188" s="3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22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4"/>
      <c r="CR188" s="1"/>
      <c r="CS188" s="1"/>
      <c r="CT188" s="1"/>
      <c r="CU188" s="1"/>
      <c r="CV188" s="1"/>
      <c r="CW188" s="1"/>
      <c r="CX188" s="1"/>
      <c r="CY188" s="1"/>
      <c r="CZ188" s="1"/>
      <c r="DA188" s="2"/>
      <c r="DC188" s="33"/>
      <c r="DD188" s="17"/>
    </row>
    <row r="189" spans="1:111" x14ac:dyDescent="0.2">
      <c r="A189" s="86">
        <f t="shared" si="134"/>
        <v>44538</v>
      </c>
      <c r="B189" s="87">
        <f t="shared" si="124"/>
        <v>1107.2624758499999</v>
      </c>
      <c r="C189" s="87">
        <f t="shared" si="135"/>
        <v>1000</v>
      </c>
      <c r="D189" s="88">
        <f t="shared" si="136"/>
        <v>6018.51</v>
      </c>
      <c r="E189" s="89">
        <f>IF(K189=1,VLOOKUP(A189,[1]Plan1!$BO$80:$BQ$314,3),E188)</f>
        <v>6075.69</v>
      </c>
      <c r="F189" s="98">
        <f t="shared" si="137"/>
        <v>44517</v>
      </c>
      <c r="G189" s="91">
        <f t="shared" si="125"/>
        <v>9.5006903702077317E-3</v>
      </c>
      <c r="H189" s="90">
        <f t="shared" si="138"/>
        <v>44545</v>
      </c>
      <c r="I189" s="90">
        <f t="shared" si="126"/>
        <v>44545</v>
      </c>
      <c r="J189" s="92">
        <f t="shared" si="139"/>
        <v>21</v>
      </c>
      <c r="K189" s="92">
        <f t="shared" si="149"/>
        <v>16</v>
      </c>
      <c r="L189" s="87">
        <f t="shared" si="127"/>
        <v>1.0072304599999999</v>
      </c>
      <c r="M189" s="93">
        <f t="shared" si="152"/>
        <v>1.01249955</v>
      </c>
      <c r="N189" s="93">
        <f t="shared" si="147"/>
        <v>1.0457848975521644</v>
      </c>
      <c r="O189" s="87">
        <f t="shared" si="150"/>
        <v>1.0533463999999999</v>
      </c>
      <c r="P189" s="87">
        <f t="shared" si="128"/>
        <v>1053.3463999999999</v>
      </c>
      <c r="Q189" s="94">
        <f t="shared" si="151"/>
        <v>0</v>
      </c>
      <c r="R189" s="95">
        <f t="shared" si="129"/>
        <v>0</v>
      </c>
      <c r="S189" s="87">
        <f t="shared" si="130"/>
        <v>0</v>
      </c>
      <c r="T189" s="95">
        <f t="shared" si="140"/>
        <v>0.12</v>
      </c>
      <c r="U189" s="94">
        <f t="shared" si="148"/>
        <v>111</v>
      </c>
      <c r="V189" s="94">
        <v>252</v>
      </c>
      <c r="W189" s="93">
        <f t="shared" si="131"/>
        <v>1.0511855130000001</v>
      </c>
      <c r="X189" s="87">
        <f t="shared" si="132"/>
        <v>53.916075849999999</v>
      </c>
      <c r="Y189" s="87">
        <f t="shared" si="133"/>
        <v>0</v>
      </c>
      <c r="Z189" s="96" t="s">
        <v>141</v>
      </c>
      <c r="AA189" s="90">
        <f t="shared" si="141"/>
        <v>44560</v>
      </c>
      <c r="AB189" s="2"/>
      <c r="AC189" s="1"/>
      <c r="AD189" s="155">
        <f>[2]Plan1!$A274</f>
        <v>45211</v>
      </c>
      <c r="AE189" s="99" t="str">
        <f>[2]Plan1!$C274</f>
        <v>Nossa Sr.a Aparecida - Padroeira do Brasil</v>
      </c>
      <c r="AG189" s="131"/>
      <c r="AH189" s="135"/>
      <c r="AI189" s="135"/>
      <c r="AJ189" s="135"/>
      <c r="AK189" s="135"/>
      <c r="AL189" s="131"/>
      <c r="AM189" s="1"/>
      <c r="AN189" s="3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22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4"/>
      <c r="CR189" s="1"/>
      <c r="CS189" s="1"/>
      <c r="CT189" s="1"/>
      <c r="CU189" s="1"/>
      <c r="CV189" s="1"/>
      <c r="CW189" s="1"/>
      <c r="CX189" s="1"/>
      <c r="CY189" s="1"/>
      <c r="CZ189" s="1"/>
      <c r="DA189" s="2"/>
      <c r="DC189" s="33"/>
      <c r="DD189" s="17"/>
    </row>
    <row r="190" spans="1:111" x14ac:dyDescent="0.2">
      <c r="A190" s="86">
        <f t="shared" si="134"/>
        <v>44539</v>
      </c>
      <c r="B190" s="87">
        <f t="shared" si="124"/>
        <v>1108.25946056</v>
      </c>
      <c r="C190" s="87">
        <f t="shared" si="135"/>
        <v>1000</v>
      </c>
      <c r="D190" s="88">
        <f t="shared" si="136"/>
        <v>6018.51</v>
      </c>
      <c r="E190" s="89">
        <f>IF(K190=1,VLOOKUP(A190,[1]Plan1!$BO$80:$BQ$314,3),E189)</f>
        <v>6075.69</v>
      </c>
      <c r="F190" s="98">
        <f t="shared" si="137"/>
        <v>44517</v>
      </c>
      <c r="G190" s="91">
        <f t="shared" si="125"/>
        <v>9.5006903702077317E-3</v>
      </c>
      <c r="H190" s="90">
        <f t="shared" si="138"/>
        <v>44545</v>
      </c>
      <c r="I190" s="90">
        <f t="shared" si="126"/>
        <v>44545</v>
      </c>
      <c r="J190" s="92">
        <f t="shared" si="139"/>
        <v>21</v>
      </c>
      <c r="K190" s="92">
        <f t="shared" si="149"/>
        <v>17</v>
      </c>
      <c r="L190" s="87">
        <f t="shared" si="127"/>
        <v>1.0076841000000001</v>
      </c>
      <c r="M190" s="93">
        <f t="shared" si="152"/>
        <v>1.01249955</v>
      </c>
      <c r="N190" s="93">
        <f t="shared" si="147"/>
        <v>1.0457848975521644</v>
      </c>
      <c r="O190" s="87">
        <f t="shared" si="150"/>
        <v>1.0538208099999999</v>
      </c>
      <c r="P190" s="87">
        <f t="shared" si="128"/>
        <v>1053.8208099999999</v>
      </c>
      <c r="Q190" s="94">
        <f t="shared" si="151"/>
        <v>0</v>
      </c>
      <c r="R190" s="95">
        <f t="shared" si="129"/>
        <v>0</v>
      </c>
      <c r="S190" s="87">
        <f t="shared" si="130"/>
        <v>0</v>
      </c>
      <c r="T190" s="95">
        <f t="shared" si="140"/>
        <v>0.12</v>
      </c>
      <c r="U190" s="94">
        <f t="shared" si="148"/>
        <v>112</v>
      </c>
      <c r="V190" s="94">
        <v>252</v>
      </c>
      <c r="W190" s="93">
        <f t="shared" si="131"/>
        <v>1.0516583559999999</v>
      </c>
      <c r="X190" s="87">
        <f t="shared" si="132"/>
        <v>54.438650559999999</v>
      </c>
      <c r="Y190" s="87">
        <f t="shared" si="133"/>
        <v>0</v>
      </c>
      <c r="Z190" s="96" t="s">
        <v>141</v>
      </c>
      <c r="AA190" s="90">
        <f t="shared" si="141"/>
        <v>44560</v>
      </c>
      <c r="AB190" s="2"/>
      <c r="AC190" s="1"/>
      <c r="AD190" s="155">
        <f>[2]Plan1!$A275</f>
        <v>45232</v>
      </c>
      <c r="AE190" s="99" t="str">
        <f>[2]Plan1!$C275</f>
        <v>Finados</v>
      </c>
      <c r="AG190" s="131"/>
      <c r="AH190" s="135"/>
      <c r="AI190" s="135"/>
      <c r="AJ190" s="135"/>
      <c r="AK190" s="135"/>
      <c r="AL190" s="131"/>
      <c r="AM190" s="1"/>
      <c r="AN190" s="3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22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4"/>
      <c r="CR190" s="1"/>
      <c r="CS190" s="1"/>
      <c r="CT190" s="1"/>
      <c r="CU190" s="1"/>
      <c r="CV190" s="1"/>
      <c r="CW190" s="1"/>
      <c r="CX190" s="1"/>
      <c r="CY190" s="1"/>
      <c r="CZ190" s="1"/>
      <c r="DA190" s="2"/>
      <c r="DC190" s="33"/>
      <c r="DD190" s="17"/>
    </row>
    <row r="191" spans="1:111" x14ac:dyDescent="0.2">
      <c r="A191" s="86">
        <f t="shared" si="134"/>
        <v>44540</v>
      </c>
      <c r="B191" s="87">
        <f t="shared" si="124"/>
        <v>1109.2573383699998</v>
      </c>
      <c r="C191" s="87">
        <f t="shared" si="135"/>
        <v>1000</v>
      </c>
      <c r="D191" s="88">
        <f t="shared" si="136"/>
        <v>6018.51</v>
      </c>
      <c r="E191" s="89">
        <f>IF(K191=1,VLOOKUP(A191,[1]Plan1!$BO$80:$BQ$314,3),E190)</f>
        <v>6075.69</v>
      </c>
      <c r="F191" s="98">
        <f t="shared" si="137"/>
        <v>44517</v>
      </c>
      <c r="G191" s="91">
        <f t="shared" si="125"/>
        <v>9.5006903702077317E-3</v>
      </c>
      <c r="H191" s="90">
        <f t="shared" si="138"/>
        <v>44545</v>
      </c>
      <c r="I191" s="90">
        <f t="shared" si="126"/>
        <v>44545</v>
      </c>
      <c r="J191" s="92">
        <f t="shared" si="139"/>
        <v>21</v>
      </c>
      <c r="K191" s="92">
        <f t="shared" si="149"/>
        <v>18</v>
      </c>
      <c r="L191" s="87">
        <f t="shared" si="127"/>
        <v>1.0081379399999999</v>
      </c>
      <c r="M191" s="93">
        <f t="shared" si="152"/>
        <v>1.01249955</v>
      </c>
      <c r="N191" s="93">
        <f t="shared" si="147"/>
        <v>1.0457848975521644</v>
      </c>
      <c r="O191" s="87">
        <f t="shared" si="150"/>
        <v>1.05429543</v>
      </c>
      <c r="P191" s="87">
        <f t="shared" si="128"/>
        <v>1054.2954299999999</v>
      </c>
      <c r="Q191" s="94">
        <f t="shared" si="151"/>
        <v>0</v>
      </c>
      <c r="R191" s="95">
        <f t="shared" si="129"/>
        <v>0</v>
      </c>
      <c r="S191" s="87">
        <f t="shared" si="130"/>
        <v>0</v>
      </c>
      <c r="T191" s="95">
        <f t="shared" si="140"/>
        <v>0.12</v>
      </c>
      <c r="U191" s="94">
        <f t="shared" si="148"/>
        <v>113</v>
      </c>
      <c r="V191" s="94">
        <v>252</v>
      </c>
      <c r="W191" s="93">
        <f t="shared" si="131"/>
        <v>1.052131411</v>
      </c>
      <c r="X191" s="87">
        <f t="shared" si="132"/>
        <v>54.961908370000003</v>
      </c>
      <c r="Y191" s="87">
        <f t="shared" si="133"/>
        <v>0</v>
      </c>
      <c r="Z191" s="96" t="s">
        <v>141</v>
      </c>
      <c r="AA191" s="90">
        <f t="shared" si="141"/>
        <v>44560</v>
      </c>
      <c r="AB191" s="2"/>
      <c r="AC191" s="1"/>
      <c r="AD191" s="155">
        <f>[2]Plan1!$A276</f>
        <v>45245</v>
      </c>
      <c r="AE191" s="99" t="str">
        <f>[2]Plan1!$C276</f>
        <v>Proclamação da República</v>
      </c>
      <c r="AG191" s="131"/>
      <c r="AH191" s="135"/>
      <c r="AI191" s="135"/>
      <c r="AJ191" s="135"/>
      <c r="AK191" s="135"/>
      <c r="AL191" s="131"/>
      <c r="AM191" s="1"/>
      <c r="AN191" s="3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22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4"/>
      <c r="CR191" s="1"/>
      <c r="CS191" s="1"/>
      <c r="CT191" s="1"/>
      <c r="CU191" s="1"/>
      <c r="CV191" s="1"/>
      <c r="CW191" s="1"/>
      <c r="CX191" s="1"/>
      <c r="CY191" s="1"/>
      <c r="CZ191" s="1"/>
      <c r="DA191" s="2"/>
      <c r="DC191" s="33"/>
      <c r="DD191" s="17"/>
    </row>
    <row r="192" spans="1:111" x14ac:dyDescent="0.2">
      <c r="A192" s="86">
        <f t="shared" si="134"/>
        <v>44541</v>
      </c>
      <c r="B192" s="87">
        <f t="shared" si="124"/>
        <v>1110.2561098900001</v>
      </c>
      <c r="C192" s="87">
        <f t="shared" si="135"/>
        <v>1000</v>
      </c>
      <c r="D192" s="88">
        <f t="shared" si="136"/>
        <v>6018.51</v>
      </c>
      <c r="E192" s="89">
        <f>IF(K192=1,VLOOKUP(A192,[1]Plan1!$BO$80:$BQ$314,3),E191)</f>
        <v>6075.69</v>
      </c>
      <c r="F192" s="98">
        <f t="shared" si="137"/>
        <v>44517</v>
      </c>
      <c r="G192" s="91">
        <f t="shared" si="125"/>
        <v>9.5006903702077317E-3</v>
      </c>
      <c r="H192" s="90">
        <f t="shared" si="138"/>
        <v>44545</v>
      </c>
      <c r="I192" s="90">
        <f t="shared" si="126"/>
        <v>44545</v>
      </c>
      <c r="J192" s="92">
        <f t="shared" si="139"/>
        <v>21</v>
      </c>
      <c r="K192" s="92">
        <f t="shared" si="149"/>
        <v>19</v>
      </c>
      <c r="L192" s="87">
        <f t="shared" si="127"/>
        <v>1.0085919800000001</v>
      </c>
      <c r="M192" s="93">
        <f t="shared" si="152"/>
        <v>1.01249955</v>
      </c>
      <c r="N192" s="93">
        <f t="shared" si="147"/>
        <v>1.0457848975521644</v>
      </c>
      <c r="O192" s="87">
        <f t="shared" si="150"/>
        <v>1.05477026</v>
      </c>
      <c r="P192" s="87">
        <f t="shared" si="128"/>
        <v>1054.77026</v>
      </c>
      <c r="Q192" s="94">
        <f t="shared" si="151"/>
        <v>0</v>
      </c>
      <c r="R192" s="95">
        <f t="shared" si="129"/>
        <v>0</v>
      </c>
      <c r="S192" s="87">
        <f t="shared" si="130"/>
        <v>0</v>
      </c>
      <c r="T192" s="95">
        <f t="shared" si="140"/>
        <v>0.12</v>
      </c>
      <c r="U192" s="94">
        <f t="shared" si="148"/>
        <v>114</v>
      </c>
      <c r="V192" s="94">
        <v>252</v>
      </c>
      <c r="W192" s="93">
        <f t="shared" si="131"/>
        <v>1.052604678</v>
      </c>
      <c r="X192" s="87">
        <f t="shared" si="132"/>
        <v>55.485849889999997</v>
      </c>
      <c r="Y192" s="87">
        <f t="shared" si="133"/>
        <v>0</v>
      </c>
      <c r="Z192" s="96" t="s">
        <v>141</v>
      </c>
      <c r="AA192" s="90">
        <f t="shared" si="141"/>
        <v>44560</v>
      </c>
      <c r="AB192" s="2"/>
      <c r="AC192" s="1"/>
      <c r="AD192" s="155">
        <f>[2]Plan1!$A277</f>
        <v>45285</v>
      </c>
      <c r="AE192" s="99" t="str">
        <f>[2]Plan1!$C277</f>
        <v>Natal</v>
      </c>
      <c r="AG192" s="131"/>
      <c r="AH192" s="135"/>
      <c r="AI192" s="135"/>
      <c r="AJ192" s="135"/>
      <c r="AK192" s="135"/>
      <c r="AL192" s="131"/>
      <c r="AM192" s="1"/>
      <c r="AN192" s="3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22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4"/>
      <c r="CR192" s="1"/>
      <c r="CS192" s="1"/>
      <c r="CT192" s="1"/>
      <c r="CU192" s="1"/>
      <c r="CV192" s="1"/>
      <c r="CW192" s="1"/>
      <c r="CX192" s="1"/>
      <c r="CY192" s="1"/>
      <c r="CZ192" s="1"/>
      <c r="DA192" s="2"/>
      <c r="DC192" s="33"/>
      <c r="DD192" s="17"/>
    </row>
    <row r="193" spans="1:108" x14ac:dyDescent="0.2">
      <c r="A193" s="86">
        <f t="shared" si="134"/>
        <v>44542</v>
      </c>
      <c r="B193" s="87">
        <f t="shared" si="124"/>
        <v>1110.2561098900001</v>
      </c>
      <c r="C193" s="87">
        <f t="shared" si="135"/>
        <v>1000</v>
      </c>
      <c r="D193" s="88">
        <f t="shared" si="136"/>
        <v>6018.51</v>
      </c>
      <c r="E193" s="89">
        <f>IF(K193=1,VLOOKUP(A193,[1]Plan1!$BO$80:$BQ$314,3),E192)</f>
        <v>6075.69</v>
      </c>
      <c r="F193" s="98">
        <f t="shared" si="137"/>
        <v>44517</v>
      </c>
      <c r="G193" s="91">
        <f t="shared" si="125"/>
        <v>9.5006903702077317E-3</v>
      </c>
      <c r="H193" s="90">
        <f t="shared" si="138"/>
        <v>44545</v>
      </c>
      <c r="I193" s="90">
        <f t="shared" si="126"/>
        <v>44545</v>
      </c>
      <c r="J193" s="92">
        <f t="shared" si="139"/>
        <v>21</v>
      </c>
      <c r="K193" s="92">
        <f t="shared" si="149"/>
        <v>19</v>
      </c>
      <c r="L193" s="87">
        <f t="shared" si="127"/>
        <v>1.0085919800000001</v>
      </c>
      <c r="M193" s="93">
        <f t="shared" si="152"/>
        <v>1.01249955</v>
      </c>
      <c r="N193" s="93">
        <f t="shared" si="147"/>
        <v>1.0457848975521644</v>
      </c>
      <c r="O193" s="87">
        <f t="shared" si="150"/>
        <v>1.05477026</v>
      </c>
      <c r="P193" s="87">
        <f t="shared" si="128"/>
        <v>1054.77026</v>
      </c>
      <c r="Q193" s="94">
        <f t="shared" si="151"/>
        <v>0</v>
      </c>
      <c r="R193" s="95">
        <f t="shared" si="129"/>
        <v>0</v>
      </c>
      <c r="S193" s="87">
        <f t="shared" si="130"/>
        <v>0</v>
      </c>
      <c r="T193" s="95">
        <f t="shared" si="140"/>
        <v>0.12</v>
      </c>
      <c r="U193" s="94">
        <f t="shared" si="148"/>
        <v>114</v>
      </c>
      <c r="V193" s="94">
        <v>252</v>
      </c>
      <c r="W193" s="93">
        <f t="shared" si="131"/>
        <v>1.052604678</v>
      </c>
      <c r="X193" s="87">
        <f t="shared" si="132"/>
        <v>55.485849889999997</v>
      </c>
      <c r="Y193" s="87">
        <f t="shared" si="133"/>
        <v>0</v>
      </c>
      <c r="Z193" s="96" t="s">
        <v>141</v>
      </c>
      <c r="AA193" s="90">
        <f t="shared" si="141"/>
        <v>44560</v>
      </c>
      <c r="AB193" s="2"/>
      <c r="AC193" s="1"/>
      <c r="AD193" s="155">
        <f>[2]Plan1!$A278</f>
        <v>45292</v>
      </c>
      <c r="AE193" s="99" t="str">
        <f>[2]Plan1!$C278</f>
        <v>Confraternização Universal</v>
      </c>
      <c r="AG193" s="131"/>
      <c r="AH193" s="135"/>
      <c r="AI193" s="135"/>
      <c r="AJ193" s="135"/>
      <c r="AK193" s="135"/>
      <c r="AL193" s="131"/>
      <c r="AM193" s="1"/>
      <c r="AN193" s="3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22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4"/>
      <c r="CR193" s="1"/>
      <c r="CS193" s="1"/>
      <c r="CT193" s="1"/>
      <c r="CU193" s="1"/>
      <c r="CV193" s="1"/>
      <c r="CW193" s="1"/>
      <c r="CX193" s="1"/>
      <c r="CY193" s="1"/>
      <c r="CZ193" s="1"/>
      <c r="DA193" s="2"/>
      <c r="DC193" s="33"/>
      <c r="DD193" s="17"/>
    </row>
    <row r="194" spans="1:108" x14ac:dyDescent="0.2">
      <c r="A194" s="86">
        <f t="shared" si="134"/>
        <v>44543</v>
      </c>
      <c r="B194" s="87">
        <f t="shared" si="124"/>
        <v>1110.2561098900001</v>
      </c>
      <c r="C194" s="87">
        <f t="shared" si="135"/>
        <v>1000</v>
      </c>
      <c r="D194" s="88">
        <f t="shared" si="136"/>
        <v>6018.51</v>
      </c>
      <c r="E194" s="89">
        <f>IF(K194=1,VLOOKUP(A194,[1]Plan1!$BO$80:$BQ$314,3),E193)</f>
        <v>6075.69</v>
      </c>
      <c r="F194" s="98">
        <f t="shared" si="137"/>
        <v>44517</v>
      </c>
      <c r="G194" s="91">
        <f t="shared" si="125"/>
        <v>9.5006903702077317E-3</v>
      </c>
      <c r="H194" s="90">
        <f t="shared" si="138"/>
        <v>44545</v>
      </c>
      <c r="I194" s="90">
        <f t="shared" si="126"/>
        <v>44545</v>
      </c>
      <c r="J194" s="92">
        <f t="shared" si="139"/>
        <v>21</v>
      </c>
      <c r="K194" s="92">
        <f t="shared" si="149"/>
        <v>19</v>
      </c>
      <c r="L194" s="87">
        <f t="shared" si="127"/>
        <v>1.0085919800000001</v>
      </c>
      <c r="M194" s="93">
        <f t="shared" si="152"/>
        <v>1.01249955</v>
      </c>
      <c r="N194" s="93">
        <f t="shared" si="147"/>
        <v>1.0457848975521644</v>
      </c>
      <c r="O194" s="87">
        <f t="shared" si="150"/>
        <v>1.05477026</v>
      </c>
      <c r="P194" s="87">
        <f t="shared" si="128"/>
        <v>1054.77026</v>
      </c>
      <c r="Q194" s="94">
        <f t="shared" si="151"/>
        <v>0</v>
      </c>
      <c r="R194" s="95">
        <f t="shared" si="129"/>
        <v>0</v>
      </c>
      <c r="S194" s="87">
        <f t="shared" si="130"/>
        <v>0</v>
      </c>
      <c r="T194" s="95">
        <f t="shared" si="140"/>
        <v>0.12</v>
      </c>
      <c r="U194" s="94">
        <f t="shared" si="148"/>
        <v>114</v>
      </c>
      <c r="V194" s="94">
        <v>252</v>
      </c>
      <c r="W194" s="93">
        <f t="shared" si="131"/>
        <v>1.052604678</v>
      </c>
      <c r="X194" s="87">
        <f t="shared" si="132"/>
        <v>55.485849889999997</v>
      </c>
      <c r="Y194" s="87">
        <f t="shared" si="133"/>
        <v>0</v>
      </c>
      <c r="Z194" s="96" t="s">
        <v>141</v>
      </c>
      <c r="AA194" s="90">
        <f t="shared" si="141"/>
        <v>44560</v>
      </c>
      <c r="AB194" s="2"/>
      <c r="AC194" s="1"/>
      <c r="AD194" s="155">
        <f>[2]Plan1!$A279</f>
        <v>45334</v>
      </c>
      <c r="AE194" s="99" t="str">
        <f>[2]Plan1!$C279</f>
        <v>Carnaval</v>
      </c>
      <c r="AG194" s="131"/>
      <c r="AH194" s="135"/>
      <c r="AI194" s="135"/>
      <c r="AJ194" s="135"/>
      <c r="AK194" s="135"/>
      <c r="AL194" s="131"/>
      <c r="AM194" s="1"/>
      <c r="AN194" s="3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22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4"/>
      <c r="CR194" s="1"/>
      <c r="CS194" s="1"/>
      <c r="CT194" s="1"/>
      <c r="CU194" s="1"/>
      <c r="CV194" s="1"/>
      <c r="CW194" s="1"/>
      <c r="CX194" s="1"/>
      <c r="CY194" s="1"/>
      <c r="CZ194" s="1"/>
      <c r="DA194" s="2"/>
      <c r="DC194" s="33"/>
      <c r="DD194" s="17"/>
    </row>
    <row r="195" spans="1:108" x14ac:dyDescent="0.2">
      <c r="A195" s="86">
        <f t="shared" si="134"/>
        <v>44544</v>
      </c>
      <c r="B195" s="87">
        <f t="shared" si="124"/>
        <v>1111.2557778099999</v>
      </c>
      <c r="C195" s="87">
        <f t="shared" si="135"/>
        <v>1000</v>
      </c>
      <c r="D195" s="88">
        <f t="shared" si="136"/>
        <v>6018.51</v>
      </c>
      <c r="E195" s="89">
        <f>IF(K195=1,VLOOKUP(A195,[1]Plan1!$BO$80:$BQ$314,3),E194)</f>
        <v>6075.69</v>
      </c>
      <c r="F195" s="98">
        <f t="shared" si="137"/>
        <v>44517</v>
      </c>
      <c r="G195" s="91">
        <f t="shared" si="125"/>
        <v>9.5006903702077317E-3</v>
      </c>
      <c r="H195" s="90">
        <f t="shared" si="138"/>
        <v>44545</v>
      </c>
      <c r="I195" s="90">
        <f t="shared" si="126"/>
        <v>44545</v>
      </c>
      <c r="J195" s="92">
        <f t="shared" si="139"/>
        <v>21</v>
      </c>
      <c r="K195" s="92">
        <f t="shared" si="149"/>
        <v>20</v>
      </c>
      <c r="L195" s="87">
        <f t="shared" si="127"/>
        <v>1.00904623</v>
      </c>
      <c r="M195" s="93">
        <f t="shared" si="152"/>
        <v>1.01249955</v>
      </c>
      <c r="N195" s="93">
        <f t="shared" si="147"/>
        <v>1.0457848975521644</v>
      </c>
      <c r="O195" s="87">
        <f t="shared" si="150"/>
        <v>1.0552452999999999</v>
      </c>
      <c r="P195" s="87">
        <f t="shared" si="128"/>
        <v>1055.2453</v>
      </c>
      <c r="Q195" s="94">
        <f t="shared" si="151"/>
        <v>0</v>
      </c>
      <c r="R195" s="95">
        <f t="shared" si="129"/>
        <v>0</v>
      </c>
      <c r="S195" s="87">
        <f t="shared" si="130"/>
        <v>0</v>
      </c>
      <c r="T195" s="95">
        <f t="shared" si="140"/>
        <v>0.12</v>
      </c>
      <c r="U195" s="94">
        <f t="shared" si="148"/>
        <v>115</v>
      </c>
      <c r="V195" s="94">
        <v>252</v>
      </c>
      <c r="W195" s="93">
        <f t="shared" si="131"/>
        <v>1.053078159</v>
      </c>
      <c r="X195" s="87">
        <f t="shared" si="132"/>
        <v>56.010477809999998</v>
      </c>
      <c r="Y195" s="87">
        <f t="shared" si="133"/>
        <v>0</v>
      </c>
      <c r="Z195" s="96" t="s">
        <v>141</v>
      </c>
      <c r="AA195" s="90">
        <f t="shared" si="141"/>
        <v>44560</v>
      </c>
      <c r="AB195" s="2"/>
      <c r="AC195" s="1"/>
      <c r="AD195" s="155">
        <f>[2]Plan1!$A280</f>
        <v>45335</v>
      </c>
      <c r="AE195" s="99" t="str">
        <f>[2]Plan1!$C280</f>
        <v>Carnaval</v>
      </c>
      <c r="AG195" s="131"/>
      <c r="AH195" s="135"/>
      <c r="AI195" s="135"/>
      <c r="AJ195" s="135"/>
      <c r="AK195" s="135"/>
      <c r="AL195" s="131"/>
      <c r="AM195" s="1"/>
      <c r="AN195" s="3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22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4"/>
      <c r="CR195" s="1"/>
      <c r="CS195" s="1"/>
      <c r="CT195" s="1"/>
      <c r="CU195" s="1"/>
      <c r="CV195" s="1"/>
      <c r="CW195" s="1"/>
      <c r="CX195" s="1"/>
      <c r="CY195" s="1"/>
      <c r="CZ195" s="1"/>
      <c r="DA195" s="2"/>
      <c r="DC195" s="33"/>
      <c r="DD195" s="17"/>
    </row>
    <row r="196" spans="1:108" x14ac:dyDescent="0.2">
      <c r="A196" s="86">
        <f t="shared" si="134"/>
        <v>44545</v>
      </c>
      <c r="B196" s="87">
        <f t="shared" si="124"/>
        <v>1112.2563627699999</v>
      </c>
      <c r="C196" s="87">
        <f t="shared" si="135"/>
        <v>1000</v>
      </c>
      <c r="D196" s="88">
        <f t="shared" si="136"/>
        <v>6018.51</v>
      </c>
      <c r="E196" s="89">
        <f>IF(K196=1,VLOOKUP(A196,[1]Plan1!$BO$80:$BQ$314,3),E195)</f>
        <v>6075.69</v>
      </c>
      <c r="F196" s="98">
        <f t="shared" si="137"/>
        <v>44517</v>
      </c>
      <c r="G196" s="91">
        <f t="shared" si="125"/>
        <v>9.5006903702077317E-3</v>
      </c>
      <c r="H196" s="90">
        <f t="shared" si="138"/>
        <v>44578</v>
      </c>
      <c r="I196" s="90">
        <f t="shared" si="126"/>
        <v>44545</v>
      </c>
      <c r="J196" s="92">
        <f t="shared" si="139"/>
        <v>21</v>
      </c>
      <c r="K196" s="92">
        <f t="shared" si="149"/>
        <v>21</v>
      </c>
      <c r="L196" s="87">
        <f t="shared" si="127"/>
        <v>1.0095006900000001</v>
      </c>
      <c r="M196" s="93">
        <f t="shared" si="152"/>
        <v>1.01249955</v>
      </c>
      <c r="N196" s="93">
        <f t="shared" si="147"/>
        <v>1.0457848975521644</v>
      </c>
      <c r="O196" s="87">
        <f t="shared" si="150"/>
        <v>1.0557205700000001</v>
      </c>
      <c r="P196" s="87">
        <f t="shared" si="128"/>
        <v>1055.72057</v>
      </c>
      <c r="Q196" s="94">
        <f t="shared" si="151"/>
        <v>0</v>
      </c>
      <c r="R196" s="95">
        <f t="shared" si="129"/>
        <v>0</v>
      </c>
      <c r="S196" s="87">
        <f t="shared" si="130"/>
        <v>0</v>
      </c>
      <c r="T196" s="95">
        <f t="shared" si="140"/>
        <v>0.12</v>
      </c>
      <c r="U196" s="94">
        <f t="shared" si="148"/>
        <v>116</v>
      </c>
      <c r="V196" s="94">
        <v>252</v>
      </c>
      <c r="W196" s="93">
        <f t="shared" si="131"/>
        <v>1.0535518530000001</v>
      </c>
      <c r="X196" s="87">
        <f t="shared" si="132"/>
        <v>56.53579277</v>
      </c>
      <c r="Y196" s="87">
        <f t="shared" si="133"/>
        <v>0</v>
      </c>
      <c r="Z196" s="96" t="s">
        <v>141</v>
      </c>
      <c r="AA196" s="90">
        <f t="shared" si="141"/>
        <v>44560</v>
      </c>
      <c r="AB196" s="2"/>
      <c r="AC196" s="1"/>
      <c r="AD196" s="155">
        <f>[2]Plan1!$A281</f>
        <v>45380</v>
      </c>
      <c r="AE196" s="99" t="str">
        <f>[2]Plan1!$C281</f>
        <v>Paixão de Cristo</v>
      </c>
      <c r="AG196" s="131"/>
      <c r="AH196" s="135"/>
      <c r="AI196" s="135"/>
      <c r="AJ196" s="135"/>
      <c r="AK196" s="135"/>
      <c r="AL196" s="131"/>
      <c r="AM196" s="1"/>
      <c r="AN196" s="3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22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4"/>
      <c r="CR196" s="1"/>
      <c r="CS196" s="1"/>
      <c r="CT196" s="1"/>
      <c r="CU196" s="1"/>
      <c r="CV196" s="1"/>
      <c r="CW196" s="1"/>
      <c r="CX196" s="1"/>
      <c r="CY196" s="1"/>
      <c r="CZ196" s="1"/>
      <c r="DA196" s="2"/>
      <c r="DC196" s="33"/>
      <c r="DD196" s="17"/>
    </row>
    <row r="197" spans="1:108" x14ac:dyDescent="0.2">
      <c r="A197" s="86">
        <f t="shared" si="134"/>
        <v>44546</v>
      </c>
      <c r="B197" s="87">
        <f t="shared" si="124"/>
        <v>1113.1086048</v>
      </c>
      <c r="C197" s="87">
        <f t="shared" si="135"/>
        <v>1000</v>
      </c>
      <c r="D197" s="88">
        <f t="shared" si="136"/>
        <v>6075.69</v>
      </c>
      <c r="E197" s="89">
        <f>IF(K197=1,VLOOKUP(A197,[1]Plan1!$BO$80:$BQ$314,3),E196)</f>
        <v>6120.04</v>
      </c>
      <c r="F197" s="98">
        <f t="shared" si="137"/>
        <v>44546</v>
      </c>
      <c r="G197" s="91">
        <f t="shared" si="125"/>
        <v>7.2995824342585447E-3</v>
      </c>
      <c r="H197" s="90">
        <f t="shared" si="138"/>
        <v>44578</v>
      </c>
      <c r="I197" s="90">
        <f t="shared" si="126"/>
        <v>44578</v>
      </c>
      <c r="J197" s="92">
        <f t="shared" si="139"/>
        <v>23</v>
      </c>
      <c r="K197" s="92">
        <f t="shared" si="149"/>
        <v>1</v>
      </c>
      <c r="L197" s="87">
        <f t="shared" si="127"/>
        <v>1.0003162699999999</v>
      </c>
      <c r="M197" s="93">
        <f t="shared" si="152"/>
        <v>1.0095006900000001</v>
      </c>
      <c r="N197" s="93">
        <f t="shared" si="147"/>
        <v>1.0557205756704895</v>
      </c>
      <c r="O197" s="87">
        <f t="shared" si="150"/>
        <v>1.0560544599999999</v>
      </c>
      <c r="P197" s="87">
        <f t="shared" si="128"/>
        <v>1056.0544600000001</v>
      </c>
      <c r="Q197" s="94">
        <f t="shared" si="151"/>
        <v>0</v>
      </c>
      <c r="R197" s="95">
        <f t="shared" si="129"/>
        <v>0</v>
      </c>
      <c r="S197" s="87">
        <f t="shared" si="130"/>
        <v>0</v>
      </c>
      <c r="T197" s="95">
        <f t="shared" si="140"/>
        <v>0.12</v>
      </c>
      <c r="U197" s="94">
        <f t="shared" si="148"/>
        <v>117</v>
      </c>
      <c r="V197" s="94">
        <v>252</v>
      </c>
      <c r="W197" s="93">
        <f t="shared" si="131"/>
        <v>1.05402576</v>
      </c>
      <c r="X197" s="87">
        <f t="shared" si="132"/>
        <v>57.054144800000003</v>
      </c>
      <c r="Y197" s="87">
        <f t="shared" si="133"/>
        <v>0</v>
      </c>
      <c r="Z197" s="96" t="s">
        <v>141</v>
      </c>
      <c r="AA197" s="90">
        <f t="shared" si="141"/>
        <v>44560</v>
      </c>
      <c r="AB197" s="27"/>
      <c r="AC197" s="1"/>
      <c r="AD197" s="155">
        <f>[2]Plan1!$A282</f>
        <v>45403</v>
      </c>
      <c r="AE197" s="99" t="str">
        <f>[2]Plan1!$C282</f>
        <v>Tiradentes</v>
      </c>
      <c r="AG197" s="131"/>
      <c r="AH197" s="135"/>
      <c r="AI197" s="135"/>
      <c r="AJ197" s="135"/>
      <c r="AK197" s="135"/>
      <c r="AL197" s="131"/>
      <c r="AM197" s="4"/>
      <c r="AN197" s="25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1"/>
      <c r="CA197" s="1"/>
      <c r="CB197" s="22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4"/>
      <c r="CR197" s="1"/>
      <c r="CS197" s="1"/>
      <c r="CT197" s="1"/>
      <c r="CU197" s="1"/>
      <c r="CV197" s="1"/>
      <c r="CW197" s="1"/>
      <c r="CX197" s="1"/>
      <c r="CY197" s="1"/>
      <c r="CZ197" s="1"/>
      <c r="DA197" s="27"/>
      <c r="DC197" s="33"/>
      <c r="DD197" s="17"/>
    </row>
    <row r="198" spans="1:108" x14ac:dyDescent="0.2">
      <c r="A198" s="86">
        <f t="shared" si="134"/>
        <v>44547</v>
      </c>
      <c r="B198" s="87">
        <f t="shared" si="124"/>
        <v>1113.96150324</v>
      </c>
      <c r="C198" s="87">
        <f t="shared" si="135"/>
        <v>1000</v>
      </c>
      <c r="D198" s="88">
        <f t="shared" si="136"/>
        <v>6075.69</v>
      </c>
      <c r="E198" s="89">
        <f>IF(K198=1,VLOOKUP(A198,[1]Plan1!$BO$80:$BQ$314,3),E197)</f>
        <v>6120.04</v>
      </c>
      <c r="F198" s="98">
        <f t="shared" si="137"/>
        <v>44546</v>
      </c>
      <c r="G198" s="91">
        <f t="shared" si="125"/>
        <v>7.2995824342585447E-3</v>
      </c>
      <c r="H198" s="90">
        <f t="shared" si="138"/>
        <v>44578</v>
      </c>
      <c r="I198" s="90">
        <f t="shared" si="126"/>
        <v>44578</v>
      </c>
      <c r="J198" s="92">
        <f t="shared" si="139"/>
        <v>23</v>
      </c>
      <c r="K198" s="92">
        <f t="shared" si="149"/>
        <v>2</v>
      </c>
      <c r="L198" s="87">
        <f t="shared" si="127"/>
        <v>1.0006326400000001</v>
      </c>
      <c r="M198" s="93">
        <f t="shared" si="152"/>
        <v>1.0095006900000001</v>
      </c>
      <c r="N198" s="93">
        <f t="shared" si="147"/>
        <v>1.0557205756704895</v>
      </c>
      <c r="O198" s="87">
        <f t="shared" si="150"/>
        <v>1.05638846</v>
      </c>
      <c r="P198" s="87">
        <f t="shared" si="128"/>
        <v>1056.3884599999999</v>
      </c>
      <c r="Q198" s="94">
        <f t="shared" si="151"/>
        <v>0</v>
      </c>
      <c r="R198" s="95">
        <f t="shared" si="129"/>
        <v>0</v>
      </c>
      <c r="S198" s="87">
        <f t="shared" si="130"/>
        <v>0</v>
      </c>
      <c r="T198" s="95">
        <f t="shared" si="140"/>
        <v>0.12</v>
      </c>
      <c r="U198" s="94">
        <f t="shared" si="148"/>
        <v>118</v>
      </c>
      <c r="V198" s="94">
        <v>252</v>
      </c>
      <c r="W198" s="93">
        <f t="shared" si="131"/>
        <v>1.054499879</v>
      </c>
      <c r="X198" s="87">
        <f t="shared" si="132"/>
        <v>57.573043239999997</v>
      </c>
      <c r="Y198" s="87">
        <f t="shared" si="133"/>
        <v>0</v>
      </c>
      <c r="Z198" s="96" t="s">
        <v>141</v>
      </c>
      <c r="AA198" s="90">
        <f t="shared" si="141"/>
        <v>44560</v>
      </c>
      <c r="AB198" s="2"/>
      <c r="AC198" s="1"/>
      <c r="AD198" s="155">
        <f>[2]Plan1!$A283</f>
        <v>45413</v>
      </c>
      <c r="AE198" s="99" t="str">
        <f>[2]Plan1!$C283</f>
        <v>Dia do Trabalho</v>
      </c>
      <c r="AG198" s="131"/>
      <c r="AH198" s="135"/>
      <c r="AI198" s="135"/>
      <c r="AJ198" s="135"/>
      <c r="AK198" s="135"/>
      <c r="AL198" s="131"/>
      <c r="AM198" s="1"/>
      <c r="AN198" s="3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22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4"/>
      <c r="CR198" s="1"/>
      <c r="CS198" s="1"/>
      <c r="CT198" s="1"/>
      <c r="CU198" s="1"/>
      <c r="CV198" s="1"/>
      <c r="CW198" s="1"/>
      <c r="CX198" s="1"/>
      <c r="CY198" s="1"/>
      <c r="CZ198" s="1"/>
      <c r="DA198" s="2"/>
      <c r="DC198" s="33"/>
      <c r="DD198" s="17"/>
    </row>
    <row r="199" spans="1:108" x14ac:dyDescent="0.2">
      <c r="A199" s="86">
        <f t="shared" si="134"/>
        <v>44548</v>
      </c>
      <c r="B199" s="87">
        <f t="shared" si="124"/>
        <v>1114.8150616399998</v>
      </c>
      <c r="C199" s="87">
        <f t="shared" si="135"/>
        <v>1000</v>
      </c>
      <c r="D199" s="88">
        <f t="shared" si="136"/>
        <v>6075.69</v>
      </c>
      <c r="E199" s="89">
        <f>IF(K199=1,VLOOKUP(A199,[1]Plan1!$BO$80:$BQ$314,3),E198)</f>
        <v>6120.04</v>
      </c>
      <c r="F199" s="98">
        <f t="shared" si="137"/>
        <v>44546</v>
      </c>
      <c r="G199" s="91">
        <f t="shared" si="125"/>
        <v>7.2995824342585447E-3</v>
      </c>
      <c r="H199" s="90">
        <f t="shared" si="138"/>
        <v>44578</v>
      </c>
      <c r="I199" s="90">
        <f t="shared" si="126"/>
        <v>44578</v>
      </c>
      <c r="J199" s="92">
        <f t="shared" si="139"/>
        <v>23</v>
      </c>
      <c r="K199" s="92">
        <f t="shared" si="149"/>
        <v>3</v>
      </c>
      <c r="L199" s="87">
        <f t="shared" si="127"/>
        <v>1.0009491100000001</v>
      </c>
      <c r="M199" s="93">
        <f t="shared" si="152"/>
        <v>1.0095006900000001</v>
      </c>
      <c r="N199" s="93">
        <f t="shared" si="147"/>
        <v>1.0557205756704895</v>
      </c>
      <c r="O199" s="87">
        <f t="shared" si="150"/>
        <v>1.05672257</v>
      </c>
      <c r="P199" s="87">
        <f t="shared" si="128"/>
        <v>1056.7225699999999</v>
      </c>
      <c r="Q199" s="94">
        <f t="shared" si="151"/>
        <v>0</v>
      </c>
      <c r="R199" s="95">
        <f t="shared" si="129"/>
        <v>0</v>
      </c>
      <c r="S199" s="87">
        <f t="shared" si="130"/>
        <v>0</v>
      </c>
      <c r="T199" s="95">
        <f t="shared" si="140"/>
        <v>0.12</v>
      </c>
      <c r="U199" s="94">
        <f t="shared" si="148"/>
        <v>119</v>
      </c>
      <c r="V199" s="94">
        <v>252</v>
      </c>
      <c r="W199" s="93">
        <f t="shared" si="131"/>
        <v>1.0549742129999999</v>
      </c>
      <c r="X199" s="87">
        <f t="shared" si="132"/>
        <v>58.092491639999999</v>
      </c>
      <c r="Y199" s="87">
        <f t="shared" si="133"/>
        <v>0</v>
      </c>
      <c r="Z199" s="96" t="s">
        <v>141</v>
      </c>
      <c r="AA199" s="90">
        <f t="shared" si="141"/>
        <v>44560</v>
      </c>
      <c r="AB199" s="2"/>
      <c r="AC199" s="1"/>
      <c r="AD199" s="155">
        <f>[2]Plan1!$A284</f>
        <v>45442</v>
      </c>
      <c r="AE199" s="99" t="str">
        <f>[2]Plan1!$C284</f>
        <v>Corpus Christi</v>
      </c>
      <c r="AM199" s="1"/>
      <c r="AN199" s="3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22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4"/>
      <c r="CR199" s="1"/>
      <c r="CS199" s="1"/>
      <c r="CT199" s="1"/>
      <c r="CU199" s="1"/>
      <c r="CV199" s="1"/>
      <c r="CW199" s="1"/>
      <c r="CX199" s="1"/>
      <c r="CY199" s="1"/>
      <c r="CZ199" s="1"/>
      <c r="DA199" s="2"/>
      <c r="DC199" s="33"/>
      <c r="DD199" s="17"/>
    </row>
    <row r="200" spans="1:108" x14ac:dyDescent="0.2">
      <c r="A200" s="86">
        <f t="shared" si="134"/>
        <v>44549</v>
      </c>
      <c r="B200" s="87">
        <f t="shared" si="124"/>
        <v>1114.8150616399998</v>
      </c>
      <c r="C200" s="87">
        <f t="shared" si="135"/>
        <v>1000</v>
      </c>
      <c r="D200" s="88">
        <f t="shared" si="136"/>
        <v>6075.69</v>
      </c>
      <c r="E200" s="89">
        <f>IF(K200=1,VLOOKUP(A200,[1]Plan1!$BO$80:$BQ$314,3),E199)</f>
        <v>6120.04</v>
      </c>
      <c r="F200" s="98">
        <f t="shared" si="137"/>
        <v>44546</v>
      </c>
      <c r="G200" s="91">
        <f t="shared" si="125"/>
        <v>7.2995824342585447E-3</v>
      </c>
      <c r="H200" s="90">
        <f t="shared" si="138"/>
        <v>44578</v>
      </c>
      <c r="I200" s="90">
        <f t="shared" si="126"/>
        <v>44578</v>
      </c>
      <c r="J200" s="92">
        <f t="shared" si="139"/>
        <v>23</v>
      </c>
      <c r="K200" s="92">
        <f t="shared" si="149"/>
        <v>3</v>
      </c>
      <c r="L200" s="87">
        <f t="shared" si="127"/>
        <v>1.0009491100000001</v>
      </c>
      <c r="M200" s="93">
        <f t="shared" si="152"/>
        <v>1.0095006900000001</v>
      </c>
      <c r="N200" s="93">
        <f t="shared" si="147"/>
        <v>1.0557205756704895</v>
      </c>
      <c r="O200" s="87">
        <f t="shared" si="150"/>
        <v>1.05672257</v>
      </c>
      <c r="P200" s="87">
        <f t="shared" si="128"/>
        <v>1056.7225699999999</v>
      </c>
      <c r="Q200" s="94">
        <f t="shared" si="151"/>
        <v>0</v>
      </c>
      <c r="R200" s="95">
        <f t="shared" si="129"/>
        <v>0</v>
      </c>
      <c r="S200" s="87">
        <f t="shared" si="130"/>
        <v>0</v>
      </c>
      <c r="T200" s="95">
        <f t="shared" si="140"/>
        <v>0.12</v>
      </c>
      <c r="U200" s="94">
        <f t="shared" si="148"/>
        <v>119</v>
      </c>
      <c r="V200" s="94">
        <v>252</v>
      </c>
      <c r="W200" s="93">
        <f t="shared" si="131"/>
        <v>1.0549742129999999</v>
      </c>
      <c r="X200" s="87">
        <f t="shared" si="132"/>
        <v>58.092491639999999</v>
      </c>
      <c r="Y200" s="87">
        <f t="shared" si="133"/>
        <v>0</v>
      </c>
      <c r="Z200" s="96" t="s">
        <v>141</v>
      </c>
      <c r="AA200" s="90">
        <f t="shared" si="141"/>
        <v>44560</v>
      </c>
      <c r="AB200" s="2"/>
      <c r="AC200" s="1"/>
      <c r="AD200" s="155">
        <f>[2]Plan1!$A285</f>
        <v>45542</v>
      </c>
      <c r="AE200" s="99" t="str">
        <f>[2]Plan1!$C285</f>
        <v>Independência do Brasil</v>
      </c>
      <c r="AM200" s="1"/>
      <c r="AN200" s="3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22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4"/>
      <c r="CR200" s="1"/>
      <c r="CS200" s="1"/>
      <c r="CT200" s="1"/>
      <c r="CU200" s="1"/>
      <c r="CV200" s="1"/>
      <c r="CW200" s="1"/>
      <c r="CX200" s="1"/>
      <c r="CY200" s="1"/>
      <c r="CZ200" s="1"/>
      <c r="DA200" s="2"/>
      <c r="DC200" s="33"/>
      <c r="DD200" s="17"/>
    </row>
    <row r="201" spans="1:108" x14ac:dyDescent="0.2">
      <c r="A201" s="86">
        <f t="shared" si="134"/>
        <v>44550</v>
      </c>
      <c r="B201" s="87">
        <f t="shared" si="124"/>
        <v>1114.8150616399998</v>
      </c>
      <c r="C201" s="87">
        <f t="shared" si="135"/>
        <v>1000</v>
      </c>
      <c r="D201" s="88">
        <f t="shared" si="136"/>
        <v>6075.69</v>
      </c>
      <c r="E201" s="89">
        <f>IF(K201=1,VLOOKUP(A201,[1]Plan1!$BO$80:$BQ$314,3),E200)</f>
        <v>6120.04</v>
      </c>
      <c r="F201" s="98">
        <f t="shared" si="137"/>
        <v>44546</v>
      </c>
      <c r="G201" s="91">
        <f t="shared" si="125"/>
        <v>7.2995824342585447E-3</v>
      </c>
      <c r="H201" s="90">
        <f t="shared" si="138"/>
        <v>44578</v>
      </c>
      <c r="I201" s="90">
        <f t="shared" si="126"/>
        <v>44578</v>
      </c>
      <c r="J201" s="92">
        <f t="shared" si="139"/>
        <v>23</v>
      </c>
      <c r="K201" s="92">
        <f t="shared" si="149"/>
        <v>3</v>
      </c>
      <c r="L201" s="87">
        <f t="shared" si="127"/>
        <v>1.0009491100000001</v>
      </c>
      <c r="M201" s="93">
        <f t="shared" si="152"/>
        <v>1.0095006900000001</v>
      </c>
      <c r="N201" s="93">
        <f t="shared" si="147"/>
        <v>1.0557205756704895</v>
      </c>
      <c r="O201" s="87">
        <f t="shared" si="150"/>
        <v>1.05672257</v>
      </c>
      <c r="P201" s="87">
        <f t="shared" si="128"/>
        <v>1056.7225699999999</v>
      </c>
      <c r="Q201" s="94">
        <f t="shared" si="151"/>
        <v>0</v>
      </c>
      <c r="R201" s="95">
        <f t="shared" si="129"/>
        <v>0</v>
      </c>
      <c r="S201" s="87">
        <f t="shared" si="130"/>
        <v>0</v>
      </c>
      <c r="T201" s="95">
        <f t="shared" si="140"/>
        <v>0.12</v>
      </c>
      <c r="U201" s="94">
        <f t="shared" si="148"/>
        <v>119</v>
      </c>
      <c r="V201" s="94">
        <v>252</v>
      </c>
      <c r="W201" s="93">
        <f t="shared" si="131"/>
        <v>1.0549742129999999</v>
      </c>
      <c r="X201" s="87">
        <f t="shared" si="132"/>
        <v>58.092491639999999</v>
      </c>
      <c r="Y201" s="87">
        <f t="shared" si="133"/>
        <v>0</v>
      </c>
      <c r="Z201" s="96" t="s">
        <v>141</v>
      </c>
      <c r="AA201" s="90">
        <f t="shared" si="141"/>
        <v>44560</v>
      </c>
      <c r="AB201" s="2"/>
      <c r="AC201" s="1"/>
      <c r="AD201" s="155">
        <f>[2]Plan1!$A286</f>
        <v>45577</v>
      </c>
      <c r="AE201" s="99" t="str">
        <f>[2]Plan1!$C286</f>
        <v>Nossa Sr.a Aparecida - Padroeira do Brasil</v>
      </c>
      <c r="AM201" s="1"/>
      <c r="AN201" s="3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22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4"/>
      <c r="CR201" s="1"/>
      <c r="CS201" s="1"/>
      <c r="CT201" s="1"/>
      <c r="CU201" s="1"/>
      <c r="CV201" s="1"/>
      <c r="CW201" s="1"/>
      <c r="CX201" s="1"/>
      <c r="CY201" s="1"/>
      <c r="CZ201" s="1"/>
      <c r="DA201" s="2"/>
      <c r="DC201" s="33"/>
      <c r="DD201" s="17"/>
    </row>
    <row r="202" spans="1:108" x14ac:dyDescent="0.2">
      <c r="A202" s="86">
        <f t="shared" si="134"/>
        <v>44551</v>
      </c>
      <c r="B202" s="87">
        <f t="shared" si="124"/>
        <v>1115.6692666399999</v>
      </c>
      <c r="C202" s="87">
        <f t="shared" si="135"/>
        <v>1000</v>
      </c>
      <c r="D202" s="88">
        <f t="shared" si="136"/>
        <v>6075.69</v>
      </c>
      <c r="E202" s="89">
        <f>IF(K202=1,VLOOKUP(A202,[1]Plan1!$BO$80:$BQ$314,3),E201)</f>
        <v>6120.04</v>
      </c>
      <c r="F202" s="98">
        <f t="shared" si="137"/>
        <v>44546</v>
      </c>
      <c r="G202" s="91">
        <f t="shared" si="125"/>
        <v>7.2995824342585447E-3</v>
      </c>
      <c r="H202" s="90">
        <f t="shared" si="138"/>
        <v>44578</v>
      </c>
      <c r="I202" s="90">
        <f t="shared" si="126"/>
        <v>44578</v>
      </c>
      <c r="J202" s="92">
        <f t="shared" si="139"/>
        <v>23</v>
      </c>
      <c r="K202" s="92">
        <f t="shared" si="149"/>
        <v>4</v>
      </c>
      <c r="L202" s="87">
        <f t="shared" si="127"/>
        <v>1.0012656799999999</v>
      </c>
      <c r="M202" s="93">
        <f t="shared" si="152"/>
        <v>1.0095006900000001</v>
      </c>
      <c r="N202" s="93">
        <f t="shared" si="147"/>
        <v>1.0557205756704895</v>
      </c>
      <c r="O202" s="87">
        <f t="shared" si="150"/>
        <v>1.0570567799999999</v>
      </c>
      <c r="P202" s="87">
        <f t="shared" si="128"/>
        <v>1057.0567799999999</v>
      </c>
      <c r="Q202" s="94">
        <f t="shared" si="151"/>
        <v>0</v>
      </c>
      <c r="R202" s="95">
        <f t="shared" si="129"/>
        <v>0</v>
      </c>
      <c r="S202" s="87">
        <f t="shared" si="130"/>
        <v>0</v>
      </c>
      <c r="T202" s="95">
        <f t="shared" si="140"/>
        <v>0.12</v>
      </c>
      <c r="U202" s="94">
        <f t="shared" si="148"/>
        <v>120</v>
      </c>
      <c r="V202" s="94">
        <v>252</v>
      </c>
      <c r="W202" s="93">
        <f t="shared" si="131"/>
        <v>1.0554487589999999</v>
      </c>
      <c r="X202" s="87">
        <f t="shared" si="132"/>
        <v>58.61248664</v>
      </c>
      <c r="Y202" s="87">
        <f t="shared" si="133"/>
        <v>0</v>
      </c>
      <c r="Z202" s="96" t="s">
        <v>141</v>
      </c>
      <c r="AA202" s="90">
        <f t="shared" si="141"/>
        <v>44560</v>
      </c>
      <c r="AB202" s="2"/>
      <c r="AC202" s="1"/>
      <c r="AD202" s="155">
        <f>[2]Plan1!$A287</f>
        <v>45598</v>
      </c>
      <c r="AE202" s="99" t="str">
        <f>[2]Plan1!$C287</f>
        <v>Finados</v>
      </c>
      <c r="AM202" s="1"/>
      <c r="AN202" s="3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22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4"/>
      <c r="CR202" s="1"/>
      <c r="CS202" s="1"/>
      <c r="CT202" s="1"/>
      <c r="CU202" s="1"/>
      <c r="CV202" s="1"/>
      <c r="CW202" s="1"/>
      <c r="CX202" s="1"/>
      <c r="CY202" s="1"/>
      <c r="CZ202" s="1"/>
      <c r="DA202" s="2"/>
      <c r="DC202" s="33"/>
      <c r="DD202" s="17"/>
    </row>
    <row r="203" spans="1:108" x14ac:dyDescent="0.2">
      <c r="A203" s="86">
        <f t="shared" si="134"/>
        <v>44552</v>
      </c>
      <c r="B203" s="87">
        <f t="shared" si="124"/>
        <v>1116.52412071</v>
      </c>
      <c r="C203" s="87">
        <f t="shared" si="135"/>
        <v>1000</v>
      </c>
      <c r="D203" s="88">
        <f t="shared" si="136"/>
        <v>6075.69</v>
      </c>
      <c r="E203" s="89">
        <f>IF(K203=1,VLOOKUP(A203,[1]Plan1!$BO$80:$BQ$314,3),E202)</f>
        <v>6120.04</v>
      </c>
      <c r="F203" s="98">
        <f t="shared" si="137"/>
        <v>44546</v>
      </c>
      <c r="G203" s="91">
        <f t="shared" si="125"/>
        <v>7.2995824342585447E-3</v>
      </c>
      <c r="H203" s="90">
        <f t="shared" si="138"/>
        <v>44578</v>
      </c>
      <c r="I203" s="90">
        <f t="shared" si="126"/>
        <v>44578</v>
      </c>
      <c r="J203" s="92">
        <f t="shared" si="139"/>
        <v>23</v>
      </c>
      <c r="K203" s="92">
        <f t="shared" si="149"/>
        <v>5</v>
      </c>
      <c r="L203" s="87">
        <f t="shared" si="127"/>
        <v>1.0015823500000001</v>
      </c>
      <c r="M203" s="93">
        <f t="shared" si="152"/>
        <v>1.0095006900000001</v>
      </c>
      <c r="N203" s="93">
        <f t="shared" si="147"/>
        <v>1.0557205756704895</v>
      </c>
      <c r="O203" s="87">
        <f t="shared" si="150"/>
        <v>1.0573910900000001</v>
      </c>
      <c r="P203" s="87">
        <f t="shared" si="128"/>
        <v>1057.3910900000001</v>
      </c>
      <c r="Q203" s="94">
        <f t="shared" si="151"/>
        <v>0</v>
      </c>
      <c r="R203" s="95">
        <f t="shared" si="129"/>
        <v>0</v>
      </c>
      <c r="S203" s="87">
        <f t="shared" si="130"/>
        <v>0</v>
      </c>
      <c r="T203" s="95">
        <f t="shared" si="140"/>
        <v>0.12</v>
      </c>
      <c r="U203" s="94">
        <f t="shared" si="148"/>
        <v>121</v>
      </c>
      <c r="V203" s="94">
        <v>252</v>
      </c>
      <c r="W203" s="93">
        <f t="shared" si="131"/>
        <v>1.055923519</v>
      </c>
      <c r="X203" s="87">
        <f t="shared" si="132"/>
        <v>59.13303071</v>
      </c>
      <c r="Y203" s="87">
        <f t="shared" si="133"/>
        <v>0</v>
      </c>
      <c r="Z203" s="96" t="s">
        <v>141</v>
      </c>
      <c r="AA203" s="90">
        <f t="shared" si="141"/>
        <v>44560</v>
      </c>
      <c r="AB203" s="2"/>
      <c r="AC203" s="1"/>
      <c r="AD203" s="155">
        <f>[2]Plan1!$A288</f>
        <v>45611</v>
      </c>
      <c r="AE203" s="99" t="str">
        <f>[2]Plan1!$C288</f>
        <v>Proclamação da República</v>
      </c>
      <c r="AM203" s="1"/>
      <c r="AN203" s="3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22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4"/>
      <c r="CR203" s="1"/>
      <c r="CS203" s="1"/>
      <c r="CT203" s="1"/>
      <c r="CU203" s="1"/>
      <c r="CV203" s="1"/>
      <c r="CW203" s="1"/>
      <c r="CX203" s="1"/>
      <c r="CY203" s="1"/>
      <c r="CZ203" s="1"/>
      <c r="DA203" s="2"/>
      <c r="DC203" s="33"/>
      <c r="DD203" s="17"/>
    </row>
    <row r="204" spans="1:108" x14ac:dyDescent="0.2">
      <c r="A204" s="86">
        <f t="shared" si="134"/>
        <v>44553</v>
      </c>
      <c r="B204" s="87">
        <f t="shared" si="124"/>
        <v>1117.3796347699999</v>
      </c>
      <c r="C204" s="87">
        <f t="shared" si="135"/>
        <v>1000</v>
      </c>
      <c r="D204" s="88">
        <f t="shared" si="136"/>
        <v>6075.69</v>
      </c>
      <c r="E204" s="89">
        <f>IF(K204=1,VLOOKUP(A204,[1]Plan1!$BO$80:$BQ$314,3),E203)</f>
        <v>6120.04</v>
      </c>
      <c r="F204" s="98">
        <f t="shared" si="137"/>
        <v>44546</v>
      </c>
      <c r="G204" s="91">
        <f t="shared" si="125"/>
        <v>7.2995824342585447E-3</v>
      </c>
      <c r="H204" s="90">
        <f t="shared" si="138"/>
        <v>44578</v>
      </c>
      <c r="I204" s="90">
        <f t="shared" si="126"/>
        <v>44578</v>
      </c>
      <c r="J204" s="92">
        <f t="shared" si="139"/>
        <v>23</v>
      </c>
      <c r="K204" s="92">
        <f t="shared" si="149"/>
        <v>6</v>
      </c>
      <c r="L204" s="87">
        <f t="shared" si="127"/>
        <v>1.00189912</v>
      </c>
      <c r="M204" s="93">
        <f t="shared" si="152"/>
        <v>1.0095006900000001</v>
      </c>
      <c r="N204" s="93">
        <f t="shared" si="147"/>
        <v>1.0557205756704895</v>
      </c>
      <c r="O204" s="87">
        <f t="shared" si="150"/>
        <v>1.05772551</v>
      </c>
      <c r="P204" s="87">
        <f t="shared" si="128"/>
        <v>1057.72551</v>
      </c>
      <c r="Q204" s="94">
        <f t="shared" si="151"/>
        <v>0</v>
      </c>
      <c r="R204" s="95">
        <f t="shared" si="129"/>
        <v>0</v>
      </c>
      <c r="S204" s="87">
        <f t="shared" si="130"/>
        <v>0</v>
      </c>
      <c r="T204" s="95">
        <f t="shared" si="140"/>
        <v>0.12</v>
      </c>
      <c r="U204" s="94">
        <f t="shared" si="148"/>
        <v>122</v>
      </c>
      <c r="V204" s="94">
        <v>252</v>
      </c>
      <c r="W204" s="93">
        <f t="shared" si="131"/>
        <v>1.0563984930000001</v>
      </c>
      <c r="X204" s="87">
        <f t="shared" si="132"/>
        <v>59.654124770000003</v>
      </c>
      <c r="Y204" s="87">
        <f t="shared" si="133"/>
        <v>0</v>
      </c>
      <c r="Z204" s="96" t="s">
        <v>141</v>
      </c>
      <c r="AA204" s="90">
        <f t="shared" si="141"/>
        <v>44560</v>
      </c>
      <c r="AB204" s="2"/>
      <c r="AC204" s="1"/>
      <c r="AD204" s="155">
        <f>[2]Plan1!$A289</f>
        <v>45616</v>
      </c>
      <c r="AE204" s="99" t="str">
        <f>[2]Plan1!$C289</f>
        <v>Dia Nacional de Zumbi e da Consciência Negra</v>
      </c>
      <c r="AG204" s="131"/>
      <c r="AH204" s="135"/>
      <c r="AI204" s="135"/>
      <c r="AJ204" s="135"/>
      <c r="AK204" s="135"/>
      <c r="AL204" s="131"/>
      <c r="AM204" s="1"/>
      <c r="AN204" s="3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22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4"/>
      <c r="CR204" s="1"/>
      <c r="CS204" s="1"/>
      <c r="CT204" s="1"/>
      <c r="CU204" s="1"/>
      <c r="CV204" s="1"/>
      <c r="CW204" s="1"/>
      <c r="CX204" s="1"/>
      <c r="CY204" s="1"/>
      <c r="CZ204" s="1"/>
      <c r="DA204" s="2"/>
      <c r="DC204" s="33"/>
      <c r="DD204" s="17"/>
    </row>
    <row r="205" spans="1:108" x14ac:dyDescent="0.2">
      <c r="A205" s="86">
        <f t="shared" si="134"/>
        <v>44554</v>
      </c>
      <c r="B205" s="87">
        <f t="shared" ref="B205:B268" si="153">(P205+X205)</f>
        <v>1118.2358081300001</v>
      </c>
      <c r="C205" s="87">
        <f t="shared" si="135"/>
        <v>1000</v>
      </c>
      <c r="D205" s="88">
        <f t="shared" si="136"/>
        <v>6075.69</v>
      </c>
      <c r="E205" s="89">
        <f>IF(K205=1,VLOOKUP(A205,[1]Plan1!$BO$80:$BQ$314,3),E204)</f>
        <v>6120.04</v>
      </c>
      <c r="F205" s="98">
        <f t="shared" si="137"/>
        <v>44546</v>
      </c>
      <c r="G205" s="91">
        <f t="shared" ref="G205:G268" si="154">(E205/D205)-1</f>
        <v>7.2995824342585447E-3</v>
      </c>
      <c r="H205" s="90">
        <f t="shared" si="138"/>
        <v>44578</v>
      </c>
      <c r="I205" s="90">
        <f t="shared" ref="I205:I268" si="155">IF(A205&gt;I204,H205,I204)</f>
        <v>44578</v>
      </c>
      <c r="J205" s="92">
        <f t="shared" si="139"/>
        <v>23</v>
      </c>
      <c r="K205" s="92">
        <f t="shared" si="149"/>
        <v>7</v>
      </c>
      <c r="L205" s="87">
        <f t="shared" ref="L205:L268" si="156">TRUNC((E205/D205)^TRUNC((K205/J205),9),8)</f>
        <v>1.0022159900000001</v>
      </c>
      <c r="M205" s="93">
        <f t="shared" si="152"/>
        <v>1.0095006900000001</v>
      </c>
      <c r="N205" s="93">
        <f t="shared" si="147"/>
        <v>1.0557205756704895</v>
      </c>
      <c r="O205" s="87">
        <f t="shared" si="150"/>
        <v>1.05806004</v>
      </c>
      <c r="P205" s="87">
        <f t="shared" ref="P205:P268" si="157">TRUNC(C205*O205,8)</f>
        <v>1058.0600400000001</v>
      </c>
      <c r="Q205" s="94">
        <f t="shared" si="151"/>
        <v>0</v>
      </c>
      <c r="R205" s="95">
        <f t="shared" ref="R205:R268" si="158">IF(Q205&gt;0,VLOOKUP($A205,$AD$13:$AI$117,6),0)</f>
        <v>0</v>
      </c>
      <c r="S205" s="87">
        <f t="shared" ref="S205:S268" si="159">IF(R205&gt;0,TRUNC(R205*P205,8),0)</f>
        <v>0</v>
      </c>
      <c r="T205" s="95">
        <f t="shared" si="140"/>
        <v>0.12</v>
      </c>
      <c r="U205" s="94">
        <f t="shared" si="148"/>
        <v>123</v>
      </c>
      <c r="V205" s="94">
        <v>252</v>
      </c>
      <c r="W205" s="93">
        <f t="shared" ref="W205:W268" si="160">ROUND((1+T205)^TRUNC((U205/V205),9),9)</f>
        <v>1.05687368</v>
      </c>
      <c r="X205" s="87">
        <f t="shared" ref="X205:X268" si="161">TRUNC((P205*(W205-1)),8)</f>
        <v>60.175768130000002</v>
      </c>
      <c r="Y205" s="87">
        <f t="shared" ref="Y205:Y268" si="162">IF(Q205&gt;0,S205+X205,0)</f>
        <v>0</v>
      </c>
      <c r="Z205" s="96" t="s">
        <v>141</v>
      </c>
      <c r="AA205" s="90">
        <f t="shared" si="141"/>
        <v>44560</v>
      </c>
      <c r="AB205" s="2"/>
      <c r="AC205" s="1"/>
      <c r="AD205" s="155">
        <f>[2]Plan1!$A290</f>
        <v>45651</v>
      </c>
      <c r="AE205" s="99" t="str">
        <f>[2]Plan1!$C290</f>
        <v>Natal</v>
      </c>
      <c r="AG205" s="131"/>
      <c r="AH205" s="135"/>
      <c r="AI205" s="135"/>
      <c r="AJ205" s="135"/>
      <c r="AK205" s="135"/>
      <c r="AL205" s="131"/>
      <c r="AM205" s="1"/>
      <c r="AN205" s="3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22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4"/>
      <c r="CR205" s="1"/>
      <c r="CS205" s="1"/>
      <c r="CT205" s="1"/>
      <c r="CU205" s="1"/>
      <c r="CV205" s="1"/>
      <c r="CW205" s="1"/>
      <c r="CX205" s="1"/>
      <c r="CY205" s="1"/>
      <c r="CZ205" s="1"/>
      <c r="DA205" s="2"/>
      <c r="DC205" s="33"/>
      <c r="DD205" s="17"/>
    </row>
    <row r="206" spans="1:108" x14ac:dyDescent="0.2">
      <c r="A206" s="86">
        <f t="shared" ref="A206:A269" si="163">(A205+1)</f>
        <v>44555</v>
      </c>
      <c r="B206" s="87">
        <f t="shared" si="153"/>
        <v>1119.0926316499999</v>
      </c>
      <c r="C206" s="87">
        <f t="shared" ref="C206:C269" si="164">TRUNC(IF(Q205&gt;0,C205-(S205/O205),C205),8)</f>
        <v>1000</v>
      </c>
      <c r="D206" s="88">
        <f t="shared" ref="D206:D269" si="165">IF(E206=E205,D205,E205)</f>
        <v>6075.69</v>
      </c>
      <c r="E206" s="89">
        <f>IF(K206=1,VLOOKUP(A206,[1]Plan1!$BO$80:$BQ$314,3),E205)</f>
        <v>6120.04</v>
      </c>
      <c r="F206" s="98">
        <f t="shared" ref="F206:F269" si="166">IF(D206=D205,F205,A206)</f>
        <v>44546</v>
      </c>
      <c r="G206" s="91">
        <f t="shared" si="154"/>
        <v>7.2995824342585447E-3</v>
      </c>
      <c r="H206" s="90">
        <f t="shared" ref="H206:H269" si="167">IF(DAY(A206)=15,VLOOKUP(A206,AH$121:AK$170,4),H205)</f>
        <v>44578</v>
      </c>
      <c r="I206" s="90">
        <f t="shared" si="155"/>
        <v>44578</v>
      </c>
      <c r="J206" s="92">
        <f t="shared" ref="J206:J269" si="168">IF(I206=I205,J205,NETWORKDAYS(I205,I206,$AD$121:$AD$505)-1)</f>
        <v>23</v>
      </c>
      <c r="K206" s="92">
        <f t="shared" si="149"/>
        <v>8</v>
      </c>
      <c r="L206" s="87">
        <f t="shared" si="156"/>
        <v>1.0025329599999999</v>
      </c>
      <c r="M206" s="93">
        <f t="shared" si="152"/>
        <v>1.0095006900000001</v>
      </c>
      <c r="N206" s="93">
        <f t="shared" si="147"/>
        <v>1.0557205756704895</v>
      </c>
      <c r="O206" s="87">
        <f t="shared" si="150"/>
        <v>1.05839467</v>
      </c>
      <c r="P206" s="87">
        <f t="shared" si="157"/>
        <v>1058.3946699999999</v>
      </c>
      <c r="Q206" s="94">
        <f t="shared" si="151"/>
        <v>0</v>
      </c>
      <c r="R206" s="95">
        <f t="shared" si="158"/>
        <v>0</v>
      </c>
      <c r="S206" s="87">
        <f t="shared" si="159"/>
        <v>0</v>
      </c>
      <c r="T206" s="95">
        <f t="shared" ref="T206:T269" si="169">(T205)</f>
        <v>0.12</v>
      </c>
      <c r="U206" s="94">
        <f t="shared" si="148"/>
        <v>124</v>
      </c>
      <c r="V206" s="94">
        <v>252</v>
      </c>
      <c r="W206" s="93">
        <f t="shared" si="160"/>
        <v>1.0573490809999999</v>
      </c>
      <c r="X206" s="87">
        <f t="shared" si="161"/>
        <v>60.697961650000003</v>
      </c>
      <c r="Y206" s="87">
        <f t="shared" si="162"/>
        <v>0</v>
      </c>
      <c r="Z206" s="96" t="s">
        <v>141</v>
      </c>
      <c r="AA206" s="90">
        <f t="shared" ref="AA206:AA269" si="170">IF(Q205&gt;0,VLOOKUP(A205,$AD$13:$AL$117,9),AA205)</f>
        <v>44560</v>
      </c>
      <c r="AB206" s="2"/>
      <c r="AC206" s="1"/>
      <c r="AD206" s="155">
        <f>[2]Plan1!$A291</f>
        <v>45658</v>
      </c>
      <c r="AE206" s="99" t="str">
        <f>[2]Plan1!$C291</f>
        <v>Confraternização Universal</v>
      </c>
      <c r="AG206" s="131"/>
      <c r="AH206" s="135"/>
      <c r="AI206" s="135"/>
      <c r="AJ206" s="135"/>
      <c r="AK206" s="135"/>
      <c r="AL206" s="131"/>
      <c r="AM206" s="1"/>
      <c r="AN206" s="3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22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4"/>
      <c r="CR206" s="1"/>
      <c r="CS206" s="1"/>
      <c r="CT206" s="1"/>
      <c r="CU206" s="1"/>
      <c r="CV206" s="1"/>
      <c r="CW206" s="1"/>
      <c r="CX206" s="1"/>
      <c r="CY206" s="1"/>
      <c r="CZ206" s="1"/>
      <c r="DA206" s="2"/>
      <c r="DC206" s="33"/>
      <c r="DD206" s="17"/>
    </row>
    <row r="207" spans="1:108" x14ac:dyDescent="0.2">
      <c r="A207" s="86">
        <f t="shared" si="163"/>
        <v>44556</v>
      </c>
      <c r="B207" s="87">
        <f t="shared" si="153"/>
        <v>1119.0926316499999</v>
      </c>
      <c r="C207" s="87">
        <f t="shared" si="164"/>
        <v>1000</v>
      </c>
      <c r="D207" s="88">
        <f t="shared" si="165"/>
        <v>6075.69</v>
      </c>
      <c r="E207" s="89">
        <f>IF(K207=1,VLOOKUP(A207,[1]Plan1!$BO$80:$BQ$314,3),E206)</f>
        <v>6120.04</v>
      </c>
      <c r="F207" s="98">
        <f t="shared" si="166"/>
        <v>44546</v>
      </c>
      <c r="G207" s="91">
        <f t="shared" si="154"/>
        <v>7.2995824342585447E-3</v>
      </c>
      <c r="H207" s="90">
        <f t="shared" si="167"/>
        <v>44578</v>
      </c>
      <c r="I207" s="90">
        <f t="shared" si="155"/>
        <v>44578</v>
      </c>
      <c r="J207" s="92">
        <f t="shared" si="168"/>
        <v>23</v>
      </c>
      <c r="K207" s="92">
        <f t="shared" si="149"/>
        <v>8</v>
      </c>
      <c r="L207" s="87">
        <f t="shared" si="156"/>
        <v>1.0025329599999999</v>
      </c>
      <c r="M207" s="93">
        <f t="shared" si="152"/>
        <v>1.0095006900000001</v>
      </c>
      <c r="N207" s="93">
        <f t="shared" si="147"/>
        <v>1.0557205756704895</v>
      </c>
      <c r="O207" s="87">
        <f t="shared" si="150"/>
        <v>1.05839467</v>
      </c>
      <c r="P207" s="87">
        <f t="shared" si="157"/>
        <v>1058.3946699999999</v>
      </c>
      <c r="Q207" s="94">
        <f t="shared" si="151"/>
        <v>0</v>
      </c>
      <c r="R207" s="95">
        <f t="shared" si="158"/>
        <v>0</v>
      </c>
      <c r="S207" s="87">
        <f t="shared" si="159"/>
        <v>0</v>
      </c>
      <c r="T207" s="95">
        <f t="shared" si="169"/>
        <v>0.12</v>
      </c>
      <c r="U207" s="94">
        <f t="shared" si="148"/>
        <v>124</v>
      </c>
      <c r="V207" s="94">
        <v>252</v>
      </c>
      <c r="W207" s="93">
        <f t="shared" si="160"/>
        <v>1.0573490809999999</v>
      </c>
      <c r="X207" s="87">
        <f t="shared" si="161"/>
        <v>60.697961650000003</v>
      </c>
      <c r="Y207" s="87">
        <f t="shared" si="162"/>
        <v>0</v>
      </c>
      <c r="Z207" s="96" t="s">
        <v>141</v>
      </c>
      <c r="AA207" s="90">
        <f t="shared" si="170"/>
        <v>44560</v>
      </c>
      <c r="AB207" s="2"/>
      <c r="AC207" s="1"/>
      <c r="AD207" s="155">
        <f>[2]Plan1!$A292</f>
        <v>45719</v>
      </c>
      <c r="AE207" s="99" t="str">
        <f>[2]Plan1!$C292</f>
        <v>Carnaval</v>
      </c>
      <c r="AG207" s="131"/>
      <c r="AH207" s="135"/>
      <c r="AI207" s="135"/>
      <c r="AJ207" s="135"/>
      <c r="AK207" s="135"/>
      <c r="AL207" s="131"/>
      <c r="AM207" s="1"/>
      <c r="AN207" s="3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22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4"/>
      <c r="CR207" s="1"/>
      <c r="CS207" s="1"/>
      <c r="CT207" s="1"/>
      <c r="CU207" s="1"/>
      <c r="CV207" s="1"/>
      <c r="CW207" s="1"/>
      <c r="CX207" s="1"/>
      <c r="CY207" s="1"/>
      <c r="CZ207" s="1"/>
      <c r="DA207" s="2"/>
      <c r="DC207" s="33"/>
      <c r="DD207" s="17"/>
    </row>
    <row r="208" spans="1:108" x14ac:dyDescent="0.2">
      <c r="A208" s="86">
        <f t="shared" si="163"/>
        <v>44557</v>
      </c>
      <c r="B208" s="87">
        <f t="shared" si="153"/>
        <v>1119.0926316499999</v>
      </c>
      <c r="C208" s="87">
        <f t="shared" si="164"/>
        <v>1000</v>
      </c>
      <c r="D208" s="88">
        <f t="shared" si="165"/>
        <v>6075.69</v>
      </c>
      <c r="E208" s="89">
        <f>IF(K208=1,VLOOKUP(A208,[1]Plan1!$BO$80:$BQ$314,3),E207)</f>
        <v>6120.04</v>
      </c>
      <c r="F208" s="98">
        <f t="shared" si="166"/>
        <v>44546</v>
      </c>
      <c r="G208" s="91">
        <f t="shared" si="154"/>
        <v>7.2995824342585447E-3</v>
      </c>
      <c r="H208" s="90">
        <f t="shared" si="167"/>
        <v>44578</v>
      </c>
      <c r="I208" s="90">
        <f t="shared" si="155"/>
        <v>44578</v>
      </c>
      <c r="J208" s="92">
        <f t="shared" si="168"/>
        <v>23</v>
      </c>
      <c r="K208" s="92">
        <f t="shared" si="149"/>
        <v>8</v>
      </c>
      <c r="L208" s="87">
        <f t="shared" si="156"/>
        <v>1.0025329599999999</v>
      </c>
      <c r="M208" s="93">
        <f t="shared" si="152"/>
        <v>1.0095006900000001</v>
      </c>
      <c r="N208" s="93">
        <f t="shared" si="147"/>
        <v>1.0557205756704895</v>
      </c>
      <c r="O208" s="87">
        <f t="shared" si="150"/>
        <v>1.05839467</v>
      </c>
      <c r="P208" s="87">
        <f t="shared" si="157"/>
        <v>1058.3946699999999</v>
      </c>
      <c r="Q208" s="94">
        <f t="shared" si="151"/>
        <v>0</v>
      </c>
      <c r="R208" s="95">
        <f t="shared" si="158"/>
        <v>0</v>
      </c>
      <c r="S208" s="87">
        <f t="shared" si="159"/>
        <v>0</v>
      </c>
      <c r="T208" s="95">
        <f t="shared" si="169"/>
        <v>0.12</v>
      </c>
      <c r="U208" s="94">
        <f t="shared" si="148"/>
        <v>124</v>
      </c>
      <c r="V208" s="94">
        <v>252</v>
      </c>
      <c r="W208" s="93">
        <f t="shared" si="160"/>
        <v>1.0573490809999999</v>
      </c>
      <c r="X208" s="87">
        <f t="shared" si="161"/>
        <v>60.697961650000003</v>
      </c>
      <c r="Y208" s="87">
        <f t="shared" si="162"/>
        <v>0</v>
      </c>
      <c r="Z208" s="96" t="s">
        <v>141</v>
      </c>
      <c r="AA208" s="90">
        <f t="shared" si="170"/>
        <v>44560</v>
      </c>
      <c r="AB208" s="2"/>
      <c r="AC208" s="1"/>
      <c r="AD208" s="155">
        <f>[2]Plan1!$A293</f>
        <v>45720</v>
      </c>
      <c r="AE208" s="99" t="str">
        <f>[2]Plan1!$C293</f>
        <v>Carnaval</v>
      </c>
      <c r="AG208" s="131"/>
      <c r="AH208" s="135"/>
      <c r="AI208" s="135"/>
      <c r="AJ208" s="135"/>
      <c r="AK208" s="135"/>
      <c r="AL208" s="131"/>
      <c r="AM208" s="1"/>
      <c r="AN208" s="3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22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4"/>
      <c r="CR208" s="1"/>
      <c r="CS208" s="1"/>
      <c r="CT208" s="1"/>
      <c r="CU208" s="1"/>
      <c r="CV208" s="1"/>
      <c r="CW208" s="1"/>
      <c r="CX208" s="1"/>
      <c r="CY208" s="1"/>
      <c r="CZ208" s="1"/>
      <c r="DA208" s="2"/>
      <c r="DC208" s="33"/>
      <c r="DD208" s="17"/>
    </row>
    <row r="209" spans="1:108" x14ac:dyDescent="0.2">
      <c r="A209" s="86">
        <f t="shared" si="163"/>
        <v>44558</v>
      </c>
      <c r="B209" s="87">
        <f t="shared" si="153"/>
        <v>1119.9501162699999</v>
      </c>
      <c r="C209" s="87">
        <f t="shared" si="164"/>
        <v>1000</v>
      </c>
      <c r="D209" s="88">
        <f t="shared" si="165"/>
        <v>6075.69</v>
      </c>
      <c r="E209" s="89">
        <f>IF(K209=1,VLOOKUP(A209,[1]Plan1!$BO$80:$BQ$314,3),E208)</f>
        <v>6120.04</v>
      </c>
      <c r="F209" s="98">
        <f t="shared" si="166"/>
        <v>44546</v>
      </c>
      <c r="G209" s="91">
        <f t="shared" si="154"/>
        <v>7.2995824342585447E-3</v>
      </c>
      <c r="H209" s="90">
        <f t="shared" si="167"/>
        <v>44578</v>
      </c>
      <c r="I209" s="90">
        <f t="shared" si="155"/>
        <v>44578</v>
      </c>
      <c r="J209" s="92">
        <f t="shared" si="168"/>
        <v>23</v>
      </c>
      <c r="K209" s="92">
        <f t="shared" si="149"/>
        <v>9</v>
      </c>
      <c r="L209" s="87">
        <f t="shared" si="156"/>
        <v>1.0028500300000001</v>
      </c>
      <c r="M209" s="93">
        <f t="shared" si="152"/>
        <v>1.0095006900000001</v>
      </c>
      <c r="N209" s="93">
        <f t="shared" si="147"/>
        <v>1.0557205756704895</v>
      </c>
      <c r="O209" s="87">
        <f t="shared" si="150"/>
        <v>1.05872941</v>
      </c>
      <c r="P209" s="87">
        <f t="shared" si="157"/>
        <v>1058.7294099999999</v>
      </c>
      <c r="Q209" s="94">
        <f t="shared" si="151"/>
        <v>0</v>
      </c>
      <c r="R209" s="95">
        <f t="shared" si="158"/>
        <v>0</v>
      </c>
      <c r="S209" s="87">
        <f t="shared" si="159"/>
        <v>0</v>
      </c>
      <c r="T209" s="95">
        <f t="shared" si="169"/>
        <v>0.12</v>
      </c>
      <c r="U209" s="94">
        <f t="shared" si="148"/>
        <v>125</v>
      </c>
      <c r="V209" s="94">
        <v>252</v>
      </c>
      <c r="W209" s="93">
        <f t="shared" si="160"/>
        <v>1.057824696</v>
      </c>
      <c r="X209" s="87">
        <f t="shared" si="161"/>
        <v>61.220706270000001</v>
      </c>
      <c r="Y209" s="87">
        <f t="shared" si="162"/>
        <v>0</v>
      </c>
      <c r="Z209" s="96" t="s">
        <v>141</v>
      </c>
      <c r="AA209" s="90">
        <f t="shared" si="170"/>
        <v>44560</v>
      </c>
      <c r="AB209" s="2"/>
      <c r="AC209" s="1"/>
      <c r="AD209" s="155">
        <f>[2]Plan1!$A294</f>
        <v>45765</v>
      </c>
      <c r="AE209" s="99" t="str">
        <f>[2]Plan1!$C294</f>
        <v>Paixão de Cristo</v>
      </c>
      <c r="AG209" s="131"/>
      <c r="AH209" s="135"/>
      <c r="AI209" s="135"/>
      <c r="AJ209" s="135"/>
      <c r="AK209" s="135"/>
      <c r="AL209" s="131"/>
      <c r="AM209" s="1"/>
      <c r="AN209" s="3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22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4"/>
      <c r="CR209" s="1"/>
      <c r="CS209" s="1"/>
      <c r="CT209" s="1"/>
      <c r="CU209" s="1"/>
      <c r="CV209" s="1"/>
      <c r="CW209" s="1"/>
      <c r="CX209" s="1"/>
      <c r="CY209" s="1"/>
      <c r="CZ209" s="1"/>
      <c r="DA209" s="2"/>
      <c r="DC209" s="33"/>
      <c r="DD209" s="17"/>
    </row>
    <row r="210" spans="1:108" x14ac:dyDescent="0.2">
      <c r="A210" s="86">
        <f t="shared" si="163"/>
        <v>44559</v>
      </c>
      <c r="B210" s="87">
        <f t="shared" si="153"/>
        <v>1120.8082507199999</v>
      </c>
      <c r="C210" s="87">
        <f t="shared" si="164"/>
        <v>1000</v>
      </c>
      <c r="D210" s="88">
        <f t="shared" si="165"/>
        <v>6075.69</v>
      </c>
      <c r="E210" s="89">
        <f>IF(K210=1,VLOOKUP(A210,[1]Plan1!$BO$80:$BQ$314,3),E209)</f>
        <v>6120.04</v>
      </c>
      <c r="F210" s="98">
        <f t="shared" si="166"/>
        <v>44546</v>
      </c>
      <c r="G210" s="91">
        <f t="shared" si="154"/>
        <v>7.2995824342585447E-3</v>
      </c>
      <c r="H210" s="90">
        <f t="shared" si="167"/>
        <v>44578</v>
      </c>
      <c r="I210" s="90">
        <f t="shared" si="155"/>
        <v>44578</v>
      </c>
      <c r="J210" s="92">
        <f t="shared" si="168"/>
        <v>23</v>
      </c>
      <c r="K210" s="92">
        <f t="shared" si="149"/>
        <v>10</v>
      </c>
      <c r="L210" s="87">
        <f t="shared" si="156"/>
        <v>1.0031672</v>
      </c>
      <c r="M210" s="93">
        <f t="shared" si="152"/>
        <v>1.0095006900000001</v>
      </c>
      <c r="N210" s="93">
        <f t="shared" si="147"/>
        <v>1.0557205756704895</v>
      </c>
      <c r="O210" s="87">
        <f t="shared" si="150"/>
        <v>1.05906425</v>
      </c>
      <c r="P210" s="87">
        <f t="shared" si="157"/>
        <v>1059.0642499999999</v>
      </c>
      <c r="Q210" s="94">
        <f t="shared" si="151"/>
        <v>0</v>
      </c>
      <c r="R210" s="95">
        <f t="shared" si="158"/>
        <v>0</v>
      </c>
      <c r="S210" s="87">
        <f t="shared" si="159"/>
        <v>0</v>
      </c>
      <c r="T210" s="95">
        <f t="shared" si="169"/>
        <v>0.12</v>
      </c>
      <c r="U210" s="94">
        <f t="shared" si="148"/>
        <v>126</v>
      </c>
      <c r="V210" s="94">
        <v>252</v>
      </c>
      <c r="W210" s="93">
        <f t="shared" si="160"/>
        <v>1.0583005240000001</v>
      </c>
      <c r="X210" s="87">
        <f t="shared" si="161"/>
        <v>61.744000720000003</v>
      </c>
      <c r="Y210" s="87">
        <f t="shared" si="162"/>
        <v>0</v>
      </c>
      <c r="Z210" s="96" t="s">
        <v>141</v>
      </c>
      <c r="AA210" s="90">
        <f t="shared" si="170"/>
        <v>44560</v>
      </c>
      <c r="AB210" s="2"/>
      <c r="AC210" s="1"/>
      <c r="AD210" s="155">
        <f>[2]Plan1!$A295</f>
        <v>45768</v>
      </c>
      <c r="AE210" s="99" t="str">
        <f>[2]Plan1!$C295</f>
        <v>Tiradentes</v>
      </c>
      <c r="AG210" s="131"/>
      <c r="AH210" s="135"/>
      <c r="AI210" s="135"/>
      <c r="AJ210" s="135"/>
      <c r="AK210" s="135"/>
      <c r="AL210" s="131"/>
      <c r="AM210" s="1"/>
      <c r="AN210" s="3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22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4"/>
      <c r="CR210" s="1"/>
      <c r="CS210" s="1"/>
      <c r="CT210" s="1"/>
      <c r="CU210" s="1"/>
      <c r="CV210" s="1"/>
      <c r="CW210" s="1"/>
      <c r="CX210" s="1"/>
      <c r="CY210" s="1"/>
      <c r="CZ210" s="1"/>
      <c r="DA210" s="2"/>
      <c r="DC210" s="33"/>
      <c r="DD210" s="17"/>
    </row>
    <row r="211" spans="1:108" x14ac:dyDescent="0.2">
      <c r="A211" s="86">
        <f t="shared" si="163"/>
        <v>44560</v>
      </c>
      <c r="B211" s="87">
        <f t="shared" si="153"/>
        <v>1121.6670586400001</v>
      </c>
      <c r="C211" s="87">
        <f t="shared" si="164"/>
        <v>1000</v>
      </c>
      <c r="D211" s="88">
        <f t="shared" si="165"/>
        <v>6075.69</v>
      </c>
      <c r="E211" s="89">
        <f>IF(K211=1,VLOOKUP(A211,[1]Plan1!$BO$80:$BQ$314,3),E210)</f>
        <v>6120.04</v>
      </c>
      <c r="F211" s="98">
        <f t="shared" si="166"/>
        <v>44546</v>
      </c>
      <c r="G211" s="91">
        <f t="shared" si="154"/>
        <v>7.2995824342585447E-3</v>
      </c>
      <c r="H211" s="90">
        <f t="shared" si="167"/>
        <v>44578</v>
      </c>
      <c r="I211" s="90">
        <f t="shared" si="155"/>
        <v>44578</v>
      </c>
      <c r="J211" s="92">
        <f t="shared" si="168"/>
        <v>23</v>
      </c>
      <c r="K211" s="92">
        <f t="shared" si="149"/>
        <v>11</v>
      </c>
      <c r="L211" s="87">
        <f t="shared" si="156"/>
        <v>1.00348448</v>
      </c>
      <c r="M211" s="93">
        <f t="shared" si="152"/>
        <v>1.0095006900000001</v>
      </c>
      <c r="N211" s="93">
        <f t="shared" si="147"/>
        <v>1.0557205756704895</v>
      </c>
      <c r="O211" s="87">
        <f t="shared" si="150"/>
        <v>1.05939921</v>
      </c>
      <c r="P211" s="87">
        <f t="shared" si="157"/>
        <v>1059.39921</v>
      </c>
      <c r="Q211" s="94">
        <f t="shared" si="151"/>
        <v>1</v>
      </c>
      <c r="R211" s="95">
        <f t="shared" si="158"/>
        <v>0</v>
      </c>
      <c r="S211" s="87">
        <f t="shared" si="159"/>
        <v>0</v>
      </c>
      <c r="T211" s="95">
        <f t="shared" si="169"/>
        <v>0.12</v>
      </c>
      <c r="U211" s="94">
        <f t="shared" si="148"/>
        <v>127</v>
      </c>
      <c r="V211" s="94">
        <v>252</v>
      </c>
      <c r="W211" s="93">
        <f t="shared" si="160"/>
        <v>1.058776567</v>
      </c>
      <c r="X211" s="87">
        <f t="shared" si="161"/>
        <v>62.267848639999997</v>
      </c>
      <c r="Y211" s="87">
        <f t="shared" si="162"/>
        <v>62.267848639999997</v>
      </c>
      <c r="Z211" s="96" t="s">
        <v>141</v>
      </c>
      <c r="AA211" s="90">
        <f t="shared" si="170"/>
        <v>44560</v>
      </c>
      <c r="AB211" s="2"/>
      <c r="AC211" s="1"/>
      <c r="AD211" s="155">
        <f>[2]Plan1!$A296</f>
        <v>45778</v>
      </c>
      <c r="AE211" s="99" t="str">
        <f>[2]Plan1!$C296</f>
        <v>Dia do Trabalho</v>
      </c>
      <c r="AG211" s="131"/>
      <c r="AH211" s="135"/>
      <c r="AI211" s="135"/>
      <c r="AJ211" s="135"/>
      <c r="AK211" s="135"/>
      <c r="AL211" s="131"/>
      <c r="AM211" s="1"/>
      <c r="AN211" s="3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22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4"/>
      <c r="CR211" s="1"/>
      <c r="CS211" s="1"/>
      <c r="CT211" s="1"/>
      <c r="CU211" s="1"/>
      <c r="CV211" s="1"/>
      <c r="CW211" s="1"/>
      <c r="CX211" s="1"/>
      <c r="CY211" s="1"/>
      <c r="CZ211" s="1"/>
      <c r="DA211" s="2"/>
      <c r="DC211" s="33"/>
      <c r="DD211" s="17"/>
    </row>
    <row r="212" spans="1:108" ht="18.75" x14ac:dyDescent="0.2">
      <c r="A212" s="86">
        <f t="shared" si="163"/>
        <v>44561</v>
      </c>
      <c r="B212" s="87">
        <f t="shared" si="153"/>
        <v>1122.5265073200001</v>
      </c>
      <c r="C212" s="165">
        <f>TRUNC(IF(Q211&gt;0,C211-(S211/O211)+(X211/O211),C211),8)</f>
        <v>1058.77656699</v>
      </c>
      <c r="D212" s="88">
        <f t="shared" si="165"/>
        <v>6075.69</v>
      </c>
      <c r="E212" s="89">
        <f>IF(K212=1,VLOOKUP(A212,[1]Plan1!$BO$80:$BQ$314,3),E211)</f>
        <v>6120.04</v>
      </c>
      <c r="F212" s="98">
        <f t="shared" si="166"/>
        <v>44546</v>
      </c>
      <c r="G212" s="91">
        <f t="shared" si="154"/>
        <v>7.2995824342585447E-3</v>
      </c>
      <c r="H212" s="90">
        <f t="shared" si="167"/>
        <v>44578</v>
      </c>
      <c r="I212" s="90">
        <f t="shared" si="155"/>
        <v>44578</v>
      </c>
      <c r="J212" s="92">
        <f t="shared" si="168"/>
        <v>23</v>
      </c>
      <c r="K212" s="92">
        <f t="shared" si="149"/>
        <v>12</v>
      </c>
      <c r="L212" s="87">
        <f t="shared" si="156"/>
        <v>1.0038018500000001</v>
      </c>
      <c r="M212" s="93">
        <f t="shared" si="152"/>
        <v>1.0095006900000001</v>
      </c>
      <c r="N212" s="93">
        <f t="shared" si="147"/>
        <v>1.0557205756704895</v>
      </c>
      <c r="O212" s="87">
        <f t="shared" si="150"/>
        <v>1.0597342599999999</v>
      </c>
      <c r="P212" s="87">
        <f t="shared" si="157"/>
        <v>1122.02180172</v>
      </c>
      <c r="Q212" s="94">
        <f t="shared" si="151"/>
        <v>0</v>
      </c>
      <c r="R212" s="95">
        <f t="shared" si="158"/>
        <v>0</v>
      </c>
      <c r="S212" s="87">
        <f t="shared" si="159"/>
        <v>0</v>
      </c>
      <c r="T212" s="95">
        <f t="shared" si="169"/>
        <v>0.12</v>
      </c>
      <c r="U212" s="94">
        <f t="shared" si="148"/>
        <v>1</v>
      </c>
      <c r="V212" s="94">
        <v>252</v>
      </c>
      <c r="W212" s="93">
        <f t="shared" si="160"/>
        <v>1.0004498180000001</v>
      </c>
      <c r="X212" s="87">
        <f t="shared" si="161"/>
        <v>0.50470559999999998</v>
      </c>
      <c r="Y212" s="87">
        <f t="shared" si="162"/>
        <v>0</v>
      </c>
      <c r="Z212" s="96" t="s">
        <v>142</v>
      </c>
      <c r="AA212" s="90">
        <f t="shared" si="170"/>
        <v>44592</v>
      </c>
      <c r="AB212" s="2"/>
      <c r="AC212" s="1"/>
      <c r="AD212" s="155">
        <f>[2]Plan1!$A297</f>
        <v>45827</v>
      </c>
      <c r="AE212" s="99" t="str">
        <f>[2]Plan1!$C297</f>
        <v>Corpus Christi</v>
      </c>
      <c r="AG212" s="131"/>
      <c r="AH212" s="135"/>
      <c r="AI212" s="135"/>
      <c r="AJ212" s="135"/>
      <c r="AK212" s="135"/>
      <c r="AL212" s="131"/>
      <c r="AM212" s="1"/>
      <c r="AN212" s="3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22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4"/>
      <c r="CR212" s="1"/>
      <c r="CS212" s="1"/>
      <c r="CT212" s="1"/>
      <c r="CU212" s="1"/>
      <c r="CV212" s="1"/>
      <c r="CW212" s="1"/>
      <c r="CX212" s="1"/>
      <c r="CY212" s="1"/>
      <c r="CZ212" s="1"/>
      <c r="DA212" s="2"/>
      <c r="DC212" s="33"/>
      <c r="DD212" s="17"/>
    </row>
    <row r="213" spans="1:108" x14ac:dyDescent="0.2">
      <c r="A213" s="86">
        <f t="shared" si="163"/>
        <v>44562</v>
      </c>
      <c r="B213" s="87">
        <f t="shared" si="153"/>
        <v>1123.3866195600001</v>
      </c>
      <c r="C213" s="87">
        <f t="shared" si="164"/>
        <v>1058.77656699</v>
      </c>
      <c r="D213" s="88">
        <f t="shared" si="165"/>
        <v>6075.69</v>
      </c>
      <c r="E213" s="89">
        <f>IF(K213=1,VLOOKUP(A213,[1]Plan1!$BO$80:$BQ$314,3),E212)</f>
        <v>6120.04</v>
      </c>
      <c r="F213" s="98">
        <f t="shared" si="166"/>
        <v>44546</v>
      </c>
      <c r="G213" s="91">
        <f t="shared" si="154"/>
        <v>7.2995824342585447E-3</v>
      </c>
      <c r="H213" s="90">
        <f t="shared" si="167"/>
        <v>44578</v>
      </c>
      <c r="I213" s="90">
        <f t="shared" si="155"/>
        <v>44578</v>
      </c>
      <c r="J213" s="92">
        <f t="shared" si="168"/>
        <v>23</v>
      </c>
      <c r="K213" s="92">
        <f t="shared" si="149"/>
        <v>13</v>
      </c>
      <c r="L213" s="87">
        <f t="shared" si="156"/>
        <v>1.00411932</v>
      </c>
      <c r="M213" s="93">
        <f t="shared" si="152"/>
        <v>1.0095006900000001</v>
      </c>
      <c r="N213" s="93">
        <f t="shared" si="147"/>
        <v>1.0557205756704895</v>
      </c>
      <c r="O213" s="87">
        <f t="shared" si="150"/>
        <v>1.06006942</v>
      </c>
      <c r="P213" s="87">
        <f t="shared" si="157"/>
        <v>1122.3766612700001</v>
      </c>
      <c r="Q213" s="94">
        <f t="shared" si="151"/>
        <v>0</v>
      </c>
      <c r="R213" s="95">
        <f t="shared" si="158"/>
        <v>0</v>
      </c>
      <c r="S213" s="87">
        <f t="shared" si="159"/>
        <v>0</v>
      </c>
      <c r="T213" s="95">
        <f t="shared" si="169"/>
        <v>0.12</v>
      </c>
      <c r="U213" s="94">
        <f t="shared" si="148"/>
        <v>2</v>
      </c>
      <c r="V213" s="94">
        <v>252</v>
      </c>
      <c r="W213" s="93">
        <f t="shared" si="160"/>
        <v>1.0008998389999999</v>
      </c>
      <c r="X213" s="87">
        <f t="shared" si="161"/>
        <v>1.0099582899999999</v>
      </c>
      <c r="Y213" s="87">
        <f t="shared" si="162"/>
        <v>0</v>
      </c>
      <c r="Z213" s="96" t="s">
        <v>142</v>
      </c>
      <c r="AA213" s="90">
        <f t="shared" si="170"/>
        <v>44592</v>
      </c>
      <c r="AB213" s="2"/>
      <c r="AC213" s="1"/>
      <c r="AD213" s="155">
        <f>[2]Plan1!$A298</f>
        <v>45907</v>
      </c>
      <c r="AE213" s="99" t="str">
        <f>[2]Plan1!$C298</f>
        <v>Independência do Brasil</v>
      </c>
      <c r="AG213" s="131"/>
      <c r="AH213" s="135"/>
      <c r="AI213" s="135"/>
      <c r="AJ213" s="135"/>
      <c r="AK213" s="135"/>
      <c r="AL213" s="131"/>
      <c r="AM213" s="1"/>
      <c r="AN213" s="3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22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4"/>
      <c r="CR213" s="1"/>
      <c r="CS213" s="1"/>
      <c r="CT213" s="1"/>
      <c r="CU213" s="1"/>
      <c r="CV213" s="1"/>
      <c r="CW213" s="1"/>
      <c r="CX213" s="1"/>
      <c r="CY213" s="1"/>
      <c r="CZ213" s="1"/>
      <c r="DA213" s="2"/>
      <c r="DC213" s="33"/>
      <c r="DD213" s="17"/>
    </row>
    <row r="214" spans="1:108" x14ac:dyDescent="0.2">
      <c r="A214" s="86">
        <f t="shared" si="163"/>
        <v>44563</v>
      </c>
      <c r="B214" s="87">
        <f t="shared" si="153"/>
        <v>1123.3866195600001</v>
      </c>
      <c r="C214" s="87">
        <f t="shared" si="164"/>
        <v>1058.77656699</v>
      </c>
      <c r="D214" s="88">
        <f t="shared" si="165"/>
        <v>6075.69</v>
      </c>
      <c r="E214" s="89">
        <f>IF(K214=1,VLOOKUP(A214,[1]Plan1!$BO$80:$BQ$314,3),E213)</f>
        <v>6120.04</v>
      </c>
      <c r="F214" s="98">
        <f t="shared" si="166"/>
        <v>44546</v>
      </c>
      <c r="G214" s="91">
        <f t="shared" si="154"/>
        <v>7.2995824342585447E-3</v>
      </c>
      <c r="H214" s="90">
        <f t="shared" si="167"/>
        <v>44578</v>
      </c>
      <c r="I214" s="90">
        <f t="shared" si="155"/>
        <v>44578</v>
      </c>
      <c r="J214" s="92">
        <f t="shared" si="168"/>
        <v>23</v>
      </c>
      <c r="K214" s="92">
        <f t="shared" si="149"/>
        <v>13</v>
      </c>
      <c r="L214" s="87">
        <f t="shared" si="156"/>
        <v>1.00411932</v>
      </c>
      <c r="M214" s="93">
        <f t="shared" si="152"/>
        <v>1.0095006900000001</v>
      </c>
      <c r="N214" s="93">
        <f t="shared" si="147"/>
        <v>1.0557205756704895</v>
      </c>
      <c r="O214" s="87">
        <f t="shared" si="150"/>
        <v>1.06006942</v>
      </c>
      <c r="P214" s="87">
        <f t="shared" si="157"/>
        <v>1122.3766612700001</v>
      </c>
      <c r="Q214" s="94">
        <f t="shared" si="151"/>
        <v>0</v>
      </c>
      <c r="R214" s="95">
        <f t="shared" si="158"/>
        <v>0</v>
      </c>
      <c r="S214" s="87">
        <f t="shared" si="159"/>
        <v>0</v>
      </c>
      <c r="T214" s="95">
        <f t="shared" si="169"/>
        <v>0.12</v>
      </c>
      <c r="U214" s="94">
        <f t="shared" si="148"/>
        <v>2</v>
      </c>
      <c r="V214" s="94">
        <v>252</v>
      </c>
      <c r="W214" s="93">
        <f t="shared" si="160"/>
        <v>1.0008998389999999</v>
      </c>
      <c r="X214" s="87">
        <f t="shared" si="161"/>
        <v>1.0099582899999999</v>
      </c>
      <c r="Y214" s="87">
        <f t="shared" si="162"/>
        <v>0</v>
      </c>
      <c r="Z214" s="96" t="s">
        <v>142</v>
      </c>
      <c r="AA214" s="90">
        <f t="shared" si="170"/>
        <v>44592</v>
      </c>
      <c r="AB214" s="2"/>
      <c r="AC214" s="1"/>
      <c r="AD214" s="155">
        <f>[2]Plan1!$A299</f>
        <v>45942</v>
      </c>
      <c r="AE214" s="99" t="str">
        <f>[2]Plan1!$C299</f>
        <v>Nossa Sr.a Aparecida - Padroeira do Brasil</v>
      </c>
      <c r="AG214" s="131"/>
      <c r="AH214" s="135"/>
      <c r="AI214" s="135"/>
      <c r="AJ214" s="135"/>
      <c r="AK214" s="135"/>
      <c r="AL214" s="131"/>
      <c r="AM214" s="1"/>
      <c r="AN214" s="3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22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4"/>
      <c r="CR214" s="1"/>
      <c r="CS214" s="1"/>
      <c r="CT214" s="1"/>
      <c r="CU214" s="1"/>
      <c r="CV214" s="1"/>
      <c r="CW214" s="1"/>
      <c r="CX214" s="1"/>
      <c r="CY214" s="1"/>
      <c r="CZ214" s="1"/>
      <c r="DA214" s="2"/>
      <c r="DC214" s="33"/>
      <c r="DD214" s="17"/>
    </row>
    <row r="215" spans="1:108" x14ac:dyDescent="0.2">
      <c r="A215" s="86">
        <f t="shared" si="163"/>
        <v>44564</v>
      </c>
      <c r="B215" s="87">
        <f t="shared" si="153"/>
        <v>1123.3866195600001</v>
      </c>
      <c r="C215" s="87">
        <f t="shared" si="164"/>
        <v>1058.77656699</v>
      </c>
      <c r="D215" s="88">
        <f t="shared" si="165"/>
        <v>6075.69</v>
      </c>
      <c r="E215" s="89">
        <f>IF(K215=1,VLOOKUP(A215,[1]Plan1!$BO$80:$BQ$314,3),E214)</f>
        <v>6120.04</v>
      </c>
      <c r="F215" s="98">
        <f t="shared" si="166"/>
        <v>44546</v>
      </c>
      <c r="G215" s="91">
        <f t="shared" si="154"/>
        <v>7.2995824342585447E-3</v>
      </c>
      <c r="H215" s="90">
        <f t="shared" si="167"/>
        <v>44578</v>
      </c>
      <c r="I215" s="90">
        <f t="shared" si="155"/>
        <v>44578</v>
      </c>
      <c r="J215" s="92">
        <f t="shared" si="168"/>
        <v>23</v>
      </c>
      <c r="K215" s="92">
        <f t="shared" si="149"/>
        <v>13</v>
      </c>
      <c r="L215" s="87">
        <f t="shared" si="156"/>
        <v>1.00411932</v>
      </c>
      <c r="M215" s="93">
        <f t="shared" si="152"/>
        <v>1.0095006900000001</v>
      </c>
      <c r="N215" s="93">
        <f t="shared" si="147"/>
        <v>1.0557205756704895</v>
      </c>
      <c r="O215" s="87">
        <f t="shared" si="150"/>
        <v>1.06006942</v>
      </c>
      <c r="P215" s="87">
        <f t="shared" si="157"/>
        <v>1122.3766612700001</v>
      </c>
      <c r="Q215" s="94">
        <f t="shared" si="151"/>
        <v>0</v>
      </c>
      <c r="R215" s="95">
        <f t="shared" si="158"/>
        <v>0</v>
      </c>
      <c r="S215" s="87">
        <f t="shared" si="159"/>
        <v>0</v>
      </c>
      <c r="T215" s="95">
        <f t="shared" si="169"/>
        <v>0.12</v>
      </c>
      <c r="U215" s="94">
        <f t="shared" si="148"/>
        <v>2</v>
      </c>
      <c r="V215" s="94">
        <v>252</v>
      </c>
      <c r="W215" s="93">
        <f t="shared" si="160"/>
        <v>1.0008998389999999</v>
      </c>
      <c r="X215" s="87">
        <f t="shared" si="161"/>
        <v>1.0099582899999999</v>
      </c>
      <c r="Y215" s="87">
        <f t="shared" si="162"/>
        <v>0</v>
      </c>
      <c r="Z215" s="96" t="s">
        <v>142</v>
      </c>
      <c r="AA215" s="90">
        <f t="shared" si="170"/>
        <v>44592</v>
      </c>
      <c r="AB215" s="2"/>
      <c r="AC215" s="1"/>
      <c r="AD215" s="155">
        <f>[2]Plan1!$A300</f>
        <v>45963</v>
      </c>
      <c r="AE215" s="99" t="str">
        <f>[2]Plan1!$C300</f>
        <v>Finados</v>
      </c>
      <c r="AG215" s="131"/>
      <c r="AH215" s="135"/>
      <c r="AI215" s="135"/>
      <c r="AJ215" s="135"/>
      <c r="AK215" s="135"/>
      <c r="AL215" s="131"/>
      <c r="AM215" s="1"/>
      <c r="AN215" s="3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22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4"/>
      <c r="CR215" s="1"/>
      <c r="CS215" s="1"/>
      <c r="CT215" s="1"/>
      <c r="CU215" s="1"/>
      <c r="CV215" s="1"/>
      <c r="CW215" s="1"/>
      <c r="CX215" s="1"/>
      <c r="CY215" s="1"/>
      <c r="CZ215" s="1"/>
      <c r="DA215" s="2"/>
      <c r="DC215" s="33"/>
      <c r="DD215" s="17"/>
    </row>
    <row r="216" spans="1:108" x14ac:dyDescent="0.2">
      <c r="A216" s="86">
        <f t="shared" si="163"/>
        <v>44565</v>
      </c>
      <c r="B216" s="87">
        <f t="shared" si="153"/>
        <v>1124.24739348</v>
      </c>
      <c r="C216" s="87">
        <f t="shared" si="164"/>
        <v>1058.77656699</v>
      </c>
      <c r="D216" s="88">
        <f t="shared" si="165"/>
        <v>6075.69</v>
      </c>
      <c r="E216" s="89">
        <f>IF(K216=1,VLOOKUP(A216,[1]Plan1!$BO$80:$BQ$314,3),E215)</f>
        <v>6120.04</v>
      </c>
      <c r="F216" s="98">
        <f t="shared" si="166"/>
        <v>44546</v>
      </c>
      <c r="G216" s="91">
        <f t="shared" si="154"/>
        <v>7.2995824342585447E-3</v>
      </c>
      <c r="H216" s="90">
        <f t="shared" si="167"/>
        <v>44578</v>
      </c>
      <c r="I216" s="90">
        <f t="shared" si="155"/>
        <v>44578</v>
      </c>
      <c r="J216" s="92">
        <f t="shared" si="168"/>
        <v>23</v>
      </c>
      <c r="K216" s="92">
        <f t="shared" si="149"/>
        <v>14</v>
      </c>
      <c r="L216" s="87">
        <f t="shared" si="156"/>
        <v>1.00443689</v>
      </c>
      <c r="M216" s="93">
        <f t="shared" si="152"/>
        <v>1.0095006900000001</v>
      </c>
      <c r="N216" s="93">
        <f t="shared" si="147"/>
        <v>1.0557205756704895</v>
      </c>
      <c r="O216" s="87">
        <f t="shared" si="150"/>
        <v>1.0604046899999999</v>
      </c>
      <c r="P216" s="87">
        <f t="shared" si="157"/>
        <v>1122.73163729</v>
      </c>
      <c r="Q216" s="94">
        <f t="shared" si="151"/>
        <v>0</v>
      </c>
      <c r="R216" s="95">
        <f t="shared" si="158"/>
        <v>0</v>
      </c>
      <c r="S216" s="87">
        <f t="shared" si="159"/>
        <v>0</v>
      </c>
      <c r="T216" s="95">
        <f t="shared" si="169"/>
        <v>0.12</v>
      </c>
      <c r="U216" s="94">
        <f t="shared" si="148"/>
        <v>3</v>
      </c>
      <c r="V216" s="94">
        <v>252</v>
      </c>
      <c r="W216" s="93">
        <f t="shared" si="160"/>
        <v>1.0013500609999999</v>
      </c>
      <c r="X216" s="87">
        <f t="shared" si="161"/>
        <v>1.5157561900000001</v>
      </c>
      <c r="Y216" s="87">
        <f t="shared" si="162"/>
        <v>0</v>
      </c>
      <c r="Z216" s="96" t="s">
        <v>142</v>
      </c>
      <c r="AA216" s="90">
        <f t="shared" si="170"/>
        <v>44592</v>
      </c>
      <c r="AB216" s="2"/>
      <c r="AC216" s="1"/>
      <c r="AD216" s="155">
        <f>[2]Plan1!$A301</f>
        <v>45976</v>
      </c>
      <c r="AE216" s="99" t="str">
        <f>[2]Plan1!$C301</f>
        <v>Proclamação da República</v>
      </c>
      <c r="AG216" s="131"/>
      <c r="AH216" s="135"/>
      <c r="AI216" s="135"/>
      <c r="AJ216" s="135"/>
      <c r="AK216" s="135"/>
      <c r="AL216" s="131"/>
      <c r="AM216" s="1"/>
      <c r="AN216" s="3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22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4"/>
      <c r="CR216" s="1"/>
      <c r="CS216" s="1"/>
      <c r="CT216" s="1"/>
      <c r="CU216" s="1"/>
      <c r="CV216" s="1"/>
      <c r="CW216" s="1"/>
      <c r="CX216" s="1"/>
      <c r="CY216" s="1"/>
      <c r="CZ216" s="1"/>
      <c r="DA216" s="2"/>
      <c r="DC216" s="33"/>
      <c r="DD216" s="17"/>
    </row>
    <row r="217" spans="1:108" x14ac:dyDescent="0.2">
      <c r="A217" s="86">
        <f t="shared" si="163"/>
        <v>44566</v>
      </c>
      <c r="B217" s="87">
        <f t="shared" si="153"/>
        <v>1125.10883283</v>
      </c>
      <c r="C217" s="87">
        <f t="shared" si="164"/>
        <v>1058.77656699</v>
      </c>
      <c r="D217" s="88">
        <f t="shared" si="165"/>
        <v>6075.69</v>
      </c>
      <c r="E217" s="89">
        <f>IF(K217=1,VLOOKUP(A217,[1]Plan1!$BO$80:$BQ$314,3),E216)</f>
        <v>6120.04</v>
      </c>
      <c r="F217" s="98">
        <f t="shared" si="166"/>
        <v>44546</v>
      </c>
      <c r="G217" s="91">
        <f t="shared" si="154"/>
        <v>7.2995824342585447E-3</v>
      </c>
      <c r="H217" s="90">
        <f t="shared" si="167"/>
        <v>44578</v>
      </c>
      <c r="I217" s="90">
        <f t="shared" si="155"/>
        <v>44578</v>
      </c>
      <c r="J217" s="92">
        <f t="shared" si="168"/>
        <v>23</v>
      </c>
      <c r="K217" s="92">
        <f t="shared" si="149"/>
        <v>15</v>
      </c>
      <c r="L217" s="87">
        <f t="shared" si="156"/>
        <v>1.00475457</v>
      </c>
      <c r="M217" s="93">
        <f t="shared" si="152"/>
        <v>1.0095006900000001</v>
      </c>
      <c r="N217" s="93">
        <f t="shared" si="147"/>
        <v>1.0557205756704895</v>
      </c>
      <c r="O217" s="87">
        <f t="shared" si="150"/>
        <v>1.06074007</v>
      </c>
      <c r="P217" s="87">
        <f t="shared" si="157"/>
        <v>1123.08672978</v>
      </c>
      <c r="Q217" s="94">
        <f t="shared" si="151"/>
        <v>0</v>
      </c>
      <c r="R217" s="95">
        <f t="shared" si="158"/>
        <v>0</v>
      </c>
      <c r="S217" s="87">
        <f t="shared" si="159"/>
        <v>0</v>
      </c>
      <c r="T217" s="95">
        <f t="shared" si="169"/>
        <v>0.12</v>
      </c>
      <c r="U217" s="94">
        <f t="shared" si="148"/>
        <v>4</v>
      </c>
      <c r="V217" s="94">
        <v>252</v>
      </c>
      <c r="W217" s="93">
        <f t="shared" si="160"/>
        <v>1.0018004869999999</v>
      </c>
      <c r="X217" s="87">
        <f t="shared" si="161"/>
        <v>2.0221030500000001</v>
      </c>
      <c r="Y217" s="87">
        <f t="shared" si="162"/>
        <v>0</v>
      </c>
      <c r="Z217" s="96" t="s">
        <v>142</v>
      </c>
      <c r="AA217" s="90">
        <f t="shared" si="170"/>
        <v>44592</v>
      </c>
      <c r="AB217" s="2"/>
      <c r="AC217" s="1"/>
      <c r="AD217" s="155">
        <f>[2]Plan1!$A302</f>
        <v>45981</v>
      </c>
      <c r="AE217" s="99" t="str">
        <f>[2]Plan1!$C302</f>
        <v>Dia Nacional de Zumbi e da Consciência Negra</v>
      </c>
      <c r="AG217" s="131"/>
      <c r="AH217" s="135"/>
      <c r="AI217" s="135"/>
      <c r="AJ217" s="135"/>
      <c r="AK217" s="135"/>
      <c r="AL217" s="131"/>
      <c r="AM217" s="1"/>
      <c r="AN217" s="3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22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4"/>
      <c r="CR217" s="1"/>
      <c r="CS217" s="1"/>
      <c r="CT217" s="1"/>
      <c r="CU217" s="1"/>
      <c r="CV217" s="1"/>
      <c r="CW217" s="1"/>
      <c r="CX217" s="1"/>
      <c r="CY217" s="1"/>
      <c r="CZ217" s="1"/>
      <c r="DA217" s="2"/>
      <c r="DC217" s="33"/>
      <c r="DD217" s="17"/>
    </row>
    <row r="218" spans="1:108" x14ac:dyDescent="0.2">
      <c r="A218" s="86">
        <f t="shared" si="163"/>
        <v>44567</v>
      </c>
      <c r="B218" s="87">
        <f t="shared" si="153"/>
        <v>1125.9709144999999</v>
      </c>
      <c r="C218" s="87">
        <f t="shared" si="164"/>
        <v>1058.77656699</v>
      </c>
      <c r="D218" s="88">
        <f t="shared" si="165"/>
        <v>6075.69</v>
      </c>
      <c r="E218" s="89">
        <f>IF(K218=1,VLOOKUP(A218,[1]Plan1!$BO$80:$BQ$314,3),E217)</f>
        <v>6120.04</v>
      </c>
      <c r="F218" s="98">
        <f t="shared" si="166"/>
        <v>44546</v>
      </c>
      <c r="G218" s="91">
        <f t="shared" si="154"/>
        <v>7.2995824342585447E-3</v>
      </c>
      <c r="H218" s="90">
        <f t="shared" si="167"/>
        <v>44578</v>
      </c>
      <c r="I218" s="90">
        <f t="shared" si="155"/>
        <v>44578</v>
      </c>
      <c r="J218" s="92">
        <f t="shared" si="168"/>
        <v>23</v>
      </c>
      <c r="K218" s="92">
        <f t="shared" si="149"/>
        <v>16</v>
      </c>
      <c r="L218" s="87">
        <f t="shared" si="156"/>
        <v>1.0050723399999999</v>
      </c>
      <c r="M218" s="93">
        <f t="shared" si="152"/>
        <v>1.0095006900000001</v>
      </c>
      <c r="N218" s="93">
        <f t="shared" si="147"/>
        <v>1.0557205756704895</v>
      </c>
      <c r="O218" s="87">
        <f t="shared" si="150"/>
        <v>1.06107554</v>
      </c>
      <c r="P218" s="87">
        <f t="shared" si="157"/>
        <v>1123.44191755</v>
      </c>
      <c r="Q218" s="94">
        <f t="shared" si="151"/>
        <v>0</v>
      </c>
      <c r="R218" s="95">
        <f t="shared" si="158"/>
        <v>0</v>
      </c>
      <c r="S218" s="87">
        <f t="shared" si="159"/>
        <v>0</v>
      </c>
      <c r="T218" s="95">
        <f t="shared" si="169"/>
        <v>0.12</v>
      </c>
      <c r="U218" s="94">
        <f t="shared" si="148"/>
        <v>5</v>
      </c>
      <c r="V218" s="94">
        <v>252</v>
      </c>
      <c r="W218" s="93">
        <f t="shared" si="160"/>
        <v>1.002251115</v>
      </c>
      <c r="X218" s="87">
        <f t="shared" si="161"/>
        <v>2.5289969499999998</v>
      </c>
      <c r="Y218" s="87">
        <f t="shared" si="162"/>
        <v>0</v>
      </c>
      <c r="Z218" s="96" t="s">
        <v>142</v>
      </c>
      <c r="AA218" s="90">
        <f t="shared" si="170"/>
        <v>44592</v>
      </c>
      <c r="AB218" s="2"/>
      <c r="AC218" s="1"/>
      <c r="AD218" s="155">
        <f>[2]Plan1!$A303</f>
        <v>46016</v>
      </c>
      <c r="AE218" s="99" t="str">
        <f>[2]Plan1!$C303</f>
        <v>Natal</v>
      </c>
      <c r="AG218" s="131"/>
      <c r="AH218" s="135"/>
      <c r="AI218" s="135"/>
      <c r="AJ218" s="135"/>
      <c r="AK218" s="135"/>
      <c r="AL218" s="131"/>
      <c r="AM218" s="1"/>
      <c r="AN218" s="3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22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4"/>
      <c r="CR218" s="1"/>
      <c r="CS218" s="1"/>
      <c r="CT218" s="1"/>
      <c r="CU218" s="1"/>
      <c r="CV218" s="1"/>
      <c r="CW218" s="1"/>
      <c r="CX218" s="1"/>
      <c r="CY218" s="1"/>
      <c r="CZ218" s="1"/>
      <c r="DA218" s="2"/>
      <c r="DC218" s="33"/>
      <c r="DD218" s="17"/>
    </row>
    <row r="219" spans="1:108" x14ac:dyDescent="0.2">
      <c r="A219" s="86">
        <f t="shared" si="163"/>
        <v>44568</v>
      </c>
      <c r="B219" s="87">
        <f t="shared" si="153"/>
        <v>1126.8336824300002</v>
      </c>
      <c r="C219" s="87">
        <f t="shared" si="164"/>
        <v>1058.77656699</v>
      </c>
      <c r="D219" s="88">
        <f t="shared" si="165"/>
        <v>6075.69</v>
      </c>
      <c r="E219" s="89">
        <f>IF(K219=1,VLOOKUP(A219,[1]Plan1!$BO$80:$BQ$314,3),E218)</f>
        <v>6120.04</v>
      </c>
      <c r="F219" s="98">
        <f t="shared" si="166"/>
        <v>44546</v>
      </c>
      <c r="G219" s="91">
        <f t="shared" si="154"/>
        <v>7.2995824342585447E-3</v>
      </c>
      <c r="H219" s="90">
        <f t="shared" si="167"/>
        <v>44578</v>
      </c>
      <c r="I219" s="90">
        <f t="shared" si="155"/>
        <v>44578</v>
      </c>
      <c r="J219" s="92">
        <f t="shared" si="168"/>
        <v>23</v>
      </c>
      <c r="K219" s="92">
        <f t="shared" si="149"/>
        <v>17</v>
      </c>
      <c r="L219" s="87">
        <f t="shared" si="156"/>
        <v>1.00539022</v>
      </c>
      <c r="M219" s="93">
        <f t="shared" si="152"/>
        <v>1.0095006900000001</v>
      </c>
      <c r="N219" s="93">
        <f t="shared" si="147"/>
        <v>1.0557205756704895</v>
      </c>
      <c r="O219" s="87">
        <f t="shared" si="150"/>
        <v>1.0614111399999999</v>
      </c>
      <c r="P219" s="87">
        <f t="shared" si="157"/>
        <v>1123.7972429700001</v>
      </c>
      <c r="Q219" s="94">
        <f t="shared" si="151"/>
        <v>0</v>
      </c>
      <c r="R219" s="95">
        <f t="shared" si="158"/>
        <v>0</v>
      </c>
      <c r="S219" s="87">
        <f t="shared" si="159"/>
        <v>0</v>
      </c>
      <c r="T219" s="95">
        <f t="shared" si="169"/>
        <v>0.12</v>
      </c>
      <c r="U219" s="94">
        <f t="shared" si="148"/>
        <v>6</v>
      </c>
      <c r="V219" s="94">
        <v>252</v>
      </c>
      <c r="W219" s="93">
        <f t="shared" si="160"/>
        <v>1.002701946</v>
      </c>
      <c r="X219" s="87">
        <f t="shared" si="161"/>
        <v>3.03643946</v>
      </c>
      <c r="Y219" s="87">
        <f t="shared" si="162"/>
        <v>0</v>
      </c>
      <c r="Z219" s="96" t="s">
        <v>142</v>
      </c>
      <c r="AA219" s="90">
        <f t="shared" si="170"/>
        <v>44592</v>
      </c>
      <c r="AB219" s="2"/>
      <c r="AC219" s="1"/>
      <c r="AD219" s="155">
        <f>[2]Plan1!$A304</f>
        <v>46023</v>
      </c>
      <c r="AE219" s="99" t="str">
        <f>[2]Plan1!$C304</f>
        <v>Confraternização Universal</v>
      </c>
      <c r="AG219" s="131"/>
      <c r="AH219" s="135"/>
      <c r="AI219" s="135"/>
      <c r="AJ219" s="135"/>
      <c r="AK219" s="135"/>
      <c r="AL219" s="131"/>
      <c r="AM219" s="1"/>
      <c r="AN219" s="3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22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4"/>
      <c r="CR219" s="1"/>
      <c r="CS219" s="1"/>
      <c r="CT219" s="1"/>
      <c r="CU219" s="1"/>
      <c r="CV219" s="1"/>
      <c r="CW219" s="1"/>
      <c r="CX219" s="1"/>
      <c r="CY219" s="1"/>
      <c r="CZ219" s="1"/>
      <c r="DA219" s="2"/>
      <c r="DC219" s="33"/>
      <c r="DD219" s="17"/>
    </row>
    <row r="220" spans="1:108" x14ac:dyDescent="0.2">
      <c r="A220" s="86">
        <f t="shared" si="163"/>
        <v>44569</v>
      </c>
      <c r="B220" s="87">
        <f t="shared" si="153"/>
        <v>1127.69708279</v>
      </c>
      <c r="C220" s="87">
        <f t="shared" si="164"/>
        <v>1058.77656699</v>
      </c>
      <c r="D220" s="88">
        <f t="shared" si="165"/>
        <v>6075.69</v>
      </c>
      <c r="E220" s="89">
        <f>IF(K220=1,VLOOKUP(A220,[1]Plan1!$BO$80:$BQ$314,3),E219)</f>
        <v>6120.04</v>
      </c>
      <c r="F220" s="98">
        <f t="shared" si="166"/>
        <v>44546</v>
      </c>
      <c r="G220" s="91">
        <f t="shared" si="154"/>
        <v>7.2995824342585447E-3</v>
      </c>
      <c r="H220" s="90">
        <f t="shared" si="167"/>
        <v>44578</v>
      </c>
      <c r="I220" s="90">
        <f t="shared" si="155"/>
        <v>44578</v>
      </c>
      <c r="J220" s="92">
        <f t="shared" si="168"/>
        <v>23</v>
      </c>
      <c r="K220" s="92">
        <f t="shared" si="149"/>
        <v>18</v>
      </c>
      <c r="L220" s="87">
        <f t="shared" si="156"/>
        <v>1.00570819</v>
      </c>
      <c r="M220" s="93">
        <f t="shared" si="152"/>
        <v>1.0095006900000001</v>
      </c>
      <c r="N220" s="93">
        <f t="shared" si="147"/>
        <v>1.0557205756704895</v>
      </c>
      <c r="O220" s="87">
        <f t="shared" si="150"/>
        <v>1.06174682</v>
      </c>
      <c r="P220" s="87">
        <f t="shared" si="157"/>
        <v>1124.1526530900001</v>
      </c>
      <c r="Q220" s="94">
        <f t="shared" si="151"/>
        <v>0</v>
      </c>
      <c r="R220" s="95">
        <f t="shared" si="158"/>
        <v>0</v>
      </c>
      <c r="S220" s="87">
        <f t="shared" si="159"/>
        <v>0</v>
      </c>
      <c r="T220" s="95">
        <f t="shared" si="169"/>
        <v>0.12</v>
      </c>
      <c r="U220" s="94">
        <f t="shared" si="148"/>
        <v>7</v>
      </c>
      <c r="V220" s="94">
        <v>252</v>
      </c>
      <c r="W220" s="93">
        <f t="shared" si="160"/>
        <v>1.003152979</v>
      </c>
      <c r="X220" s="87">
        <f t="shared" si="161"/>
        <v>3.5444296999999998</v>
      </c>
      <c r="Y220" s="87">
        <f t="shared" si="162"/>
        <v>0</v>
      </c>
      <c r="Z220" s="96" t="s">
        <v>142</v>
      </c>
      <c r="AA220" s="90">
        <f t="shared" si="170"/>
        <v>44592</v>
      </c>
      <c r="AB220" s="2"/>
      <c r="AC220" s="1"/>
      <c r="AD220" s="155">
        <f>[2]Plan1!$A305</f>
        <v>46069</v>
      </c>
      <c r="AE220" s="99" t="str">
        <f>[2]Plan1!$C305</f>
        <v>Carnaval</v>
      </c>
      <c r="AG220" s="131"/>
      <c r="AH220" s="135"/>
      <c r="AI220" s="135"/>
      <c r="AJ220" s="135"/>
      <c r="AK220" s="135"/>
      <c r="AL220" s="131"/>
      <c r="AM220" s="1"/>
      <c r="AN220" s="3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22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4"/>
      <c r="CR220" s="1"/>
      <c r="CS220" s="1"/>
      <c r="CT220" s="1"/>
      <c r="CU220" s="1"/>
      <c r="CV220" s="1"/>
      <c r="CW220" s="1"/>
      <c r="CX220" s="1"/>
      <c r="CY220" s="1"/>
      <c r="CZ220" s="1"/>
      <c r="DA220" s="2"/>
      <c r="DC220" s="33"/>
      <c r="DD220" s="17"/>
    </row>
    <row r="221" spans="1:108" x14ac:dyDescent="0.2">
      <c r="A221" s="86">
        <f t="shared" si="163"/>
        <v>44570</v>
      </c>
      <c r="B221" s="87">
        <f t="shared" si="153"/>
        <v>1127.69708279</v>
      </c>
      <c r="C221" s="87">
        <f t="shared" si="164"/>
        <v>1058.77656699</v>
      </c>
      <c r="D221" s="88">
        <f t="shared" si="165"/>
        <v>6075.69</v>
      </c>
      <c r="E221" s="89">
        <f>IF(K221=1,VLOOKUP(A221,[1]Plan1!$BO$80:$BQ$314,3),E220)</f>
        <v>6120.04</v>
      </c>
      <c r="F221" s="98">
        <f t="shared" si="166"/>
        <v>44546</v>
      </c>
      <c r="G221" s="91">
        <f t="shared" si="154"/>
        <v>7.2995824342585447E-3</v>
      </c>
      <c r="H221" s="90">
        <f t="shared" si="167"/>
        <v>44578</v>
      </c>
      <c r="I221" s="90">
        <f t="shared" si="155"/>
        <v>44578</v>
      </c>
      <c r="J221" s="92">
        <f t="shared" si="168"/>
        <v>23</v>
      </c>
      <c r="K221" s="92">
        <f t="shared" si="149"/>
        <v>18</v>
      </c>
      <c r="L221" s="87">
        <f t="shared" si="156"/>
        <v>1.00570819</v>
      </c>
      <c r="M221" s="93">
        <f t="shared" si="152"/>
        <v>1.0095006900000001</v>
      </c>
      <c r="N221" s="93">
        <f t="shared" si="147"/>
        <v>1.0557205756704895</v>
      </c>
      <c r="O221" s="87">
        <f t="shared" si="150"/>
        <v>1.06174682</v>
      </c>
      <c r="P221" s="87">
        <f t="shared" si="157"/>
        <v>1124.1526530900001</v>
      </c>
      <c r="Q221" s="94">
        <f t="shared" si="151"/>
        <v>0</v>
      </c>
      <c r="R221" s="95">
        <f t="shared" si="158"/>
        <v>0</v>
      </c>
      <c r="S221" s="87">
        <f t="shared" si="159"/>
        <v>0</v>
      </c>
      <c r="T221" s="95">
        <f t="shared" si="169"/>
        <v>0.12</v>
      </c>
      <c r="U221" s="94">
        <f t="shared" si="148"/>
        <v>7</v>
      </c>
      <c r="V221" s="94">
        <v>252</v>
      </c>
      <c r="W221" s="93">
        <f t="shared" si="160"/>
        <v>1.003152979</v>
      </c>
      <c r="X221" s="87">
        <f t="shared" si="161"/>
        <v>3.5444296999999998</v>
      </c>
      <c r="Y221" s="87">
        <f t="shared" si="162"/>
        <v>0</v>
      </c>
      <c r="Z221" s="96" t="s">
        <v>142</v>
      </c>
      <c r="AA221" s="90">
        <f t="shared" si="170"/>
        <v>44592</v>
      </c>
      <c r="AB221" s="2"/>
      <c r="AC221" s="1"/>
      <c r="AD221" s="155">
        <f>[2]Plan1!$A306</f>
        <v>46070</v>
      </c>
      <c r="AE221" s="99" t="str">
        <f>[2]Plan1!$C306</f>
        <v>Carnaval</v>
      </c>
      <c r="AG221" s="131"/>
      <c r="AH221" s="135"/>
      <c r="AI221" s="135"/>
      <c r="AJ221" s="135"/>
      <c r="AK221" s="135"/>
      <c r="AL221" s="131"/>
      <c r="AM221" s="1"/>
      <c r="AN221" s="3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22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4"/>
      <c r="CR221" s="1"/>
      <c r="CS221" s="1"/>
      <c r="CT221" s="1"/>
      <c r="CU221" s="1"/>
      <c r="CV221" s="1"/>
      <c r="CW221" s="1"/>
      <c r="CX221" s="1"/>
      <c r="CY221" s="1"/>
      <c r="CZ221" s="1"/>
      <c r="DA221" s="2"/>
      <c r="DC221" s="33"/>
      <c r="DD221" s="17"/>
    </row>
    <row r="222" spans="1:108" x14ac:dyDescent="0.2">
      <c r="A222" s="86">
        <f t="shared" si="163"/>
        <v>44571</v>
      </c>
      <c r="B222" s="87">
        <f t="shared" si="153"/>
        <v>1127.69708279</v>
      </c>
      <c r="C222" s="87">
        <f t="shared" si="164"/>
        <v>1058.77656699</v>
      </c>
      <c r="D222" s="88">
        <f t="shared" si="165"/>
        <v>6075.69</v>
      </c>
      <c r="E222" s="89">
        <f>IF(K222=1,VLOOKUP(A222,[1]Plan1!$BO$80:$BQ$314,3),E221)</f>
        <v>6120.04</v>
      </c>
      <c r="F222" s="98">
        <f t="shared" si="166"/>
        <v>44546</v>
      </c>
      <c r="G222" s="91">
        <f t="shared" si="154"/>
        <v>7.2995824342585447E-3</v>
      </c>
      <c r="H222" s="90">
        <f t="shared" si="167"/>
        <v>44578</v>
      </c>
      <c r="I222" s="90">
        <f t="shared" si="155"/>
        <v>44578</v>
      </c>
      <c r="J222" s="92">
        <f t="shared" si="168"/>
        <v>23</v>
      </c>
      <c r="K222" s="92">
        <f t="shared" si="149"/>
        <v>18</v>
      </c>
      <c r="L222" s="87">
        <f t="shared" si="156"/>
        <v>1.00570819</v>
      </c>
      <c r="M222" s="93">
        <f t="shared" si="152"/>
        <v>1.0095006900000001</v>
      </c>
      <c r="N222" s="93">
        <f t="shared" si="147"/>
        <v>1.0557205756704895</v>
      </c>
      <c r="O222" s="87">
        <f t="shared" si="150"/>
        <v>1.06174682</v>
      </c>
      <c r="P222" s="87">
        <f t="shared" si="157"/>
        <v>1124.1526530900001</v>
      </c>
      <c r="Q222" s="94">
        <f t="shared" si="151"/>
        <v>0</v>
      </c>
      <c r="R222" s="95">
        <f t="shared" si="158"/>
        <v>0</v>
      </c>
      <c r="S222" s="87">
        <f t="shared" si="159"/>
        <v>0</v>
      </c>
      <c r="T222" s="95">
        <f t="shared" si="169"/>
        <v>0.12</v>
      </c>
      <c r="U222" s="94">
        <f t="shared" si="148"/>
        <v>7</v>
      </c>
      <c r="V222" s="94">
        <v>252</v>
      </c>
      <c r="W222" s="93">
        <f t="shared" si="160"/>
        <v>1.003152979</v>
      </c>
      <c r="X222" s="87">
        <f t="shared" si="161"/>
        <v>3.5444296999999998</v>
      </c>
      <c r="Y222" s="87">
        <f t="shared" si="162"/>
        <v>0</v>
      </c>
      <c r="Z222" s="96" t="s">
        <v>142</v>
      </c>
      <c r="AA222" s="90">
        <f t="shared" si="170"/>
        <v>44592</v>
      </c>
      <c r="AB222" s="2"/>
      <c r="AC222" s="1"/>
      <c r="AD222" s="155">
        <f>[2]Plan1!$A307</f>
        <v>46115</v>
      </c>
      <c r="AE222" s="99" t="str">
        <f>[2]Plan1!$C307</f>
        <v>Paixão de Cristo</v>
      </c>
      <c r="AG222" s="131"/>
      <c r="AH222" s="135"/>
      <c r="AI222" s="135"/>
      <c r="AJ222" s="135"/>
      <c r="AK222" s="135"/>
      <c r="AL222" s="131"/>
      <c r="AM222" s="1"/>
      <c r="AN222" s="3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22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4"/>
      <c r="CR222" s="1"/>
      <c r="CS222" s="1"/>
      <c r="CT222" s="1"/>
      <c r="CU222" s="1"/>
      <c r="CV222" s="1"/>
      <c r="CW222" s="1"/>
      <c r="CX222" s="1"/>
      <c r="CY222" s="1"/>
      <c r="CZ222" s="1"/>
      <c r="DA222" s="2"/>
      <c r="DC222" s="33"/>
      <c r="DD222" s="17"/>
    </row>
    <row r="223" spans="1:108" x14ac:dyDescent="0.2">
      <c r="A223" s="86">
        <f t="shared" si="163"/>
        <v>44572</v>
      </c>
      <c r="B223" s="87">
        <f t="shared" si="153"/>
        <v>1128.5611712900002</v>
      </c>
      <c r="C223" s="87">
        <f t="shared" si="164"/>
        <v>1058.77656699</v>
      </c>
      <c r="D223" s="88">
        <f t="shared" si="165"/>
        <v>6075.69</v>
      </c>
      <c r="E223" s="89">
        <f>IF(K223=1,VLOOKUP(A223,[1]Plan1!$BO$80:$BQ$314,3),E222)</f>
        <v>6120.04</v>
      </c>
      <c r="F223" s="98">
        <f t="shared" si="166"/>
        <v>44546</v>
      </c>
      <c r="G223" s="91">
        <f t="shared" si="154"/>
        <v>7.2995824342585447E-3</v>
      </c>
      <c r="H223" s="90">
        <f t="shared" si="167"/>
        <v>44578</v>
      </c>
      <c r="I223" s="90">
        <f t="shared" si="155"/>
        <v>44578</v>
      </c>
      <c r="J223" s="92">
        <f t="shared" si="168"/>
        <v>23</v>
      </c>
      <c r="K223" s="92">
        <f t="shared" si="149"/>
        <v>19</v>
      </c>
      <c r="L223" s="87">
        <f t="shared" si="156"/>
        <v>1.00602627</v>
      </c>
      <c r="M223" s="93">
        <f t="shared" si="152"/>
        <v>1.0095006900000001</v>
      </c>
      <c r="N223" s="93">
        <f t="shared" si="147"/>
        <v>1.0557205756704895</v>
      </c>
      <c r="O223" s="87">
        <f t="shared" si="150"/>
        <v>1.0620826299999999</v>
      </c>
      <c r="P223" s="87">
        <f t="shared" si="157"/>
        <v>1124.5082008500001</v>
      </c>
      <c r="Q223" s="94">
        <f t="shared" si="151"/>
        <v>0</v>
      </c>
      <c r="R223" s="95">
        <f t="shared" si="158"/>
        <v>0</v>
      </c>
      <c r="S223" s="87">
        <f t="shared" si="159"/>
        <v>0</v>
      </c>
      <c r="T223" s="95">
        <f t="shared" si="169"/>
        <v>0.12</v>
      </c>
      <c r="U223" s="94">
        <f t="shared" si="148"/>
        <v>8</v>
      </c>
      <c r="V223" s="94">
        <v>252</v>
      </c>
      <c r="W223" s="93">
        <f t="shared" si="160"/>
        <v>1.003604216</v>
      </c>
      <c r="X223" s="87">
        <f t="shared" si="161"/>
        <v>4.0529704400000002</v>
      </c>
      <c r="Y223" s="87">
        <f t="shared" si="162"/>
        <v>0</v>
      </c>
      <c r="Z223" s="96" t="s">
        <v>142</v>
      </c>
      <c r="AA223" s="90">
        <f t="shared" si="170"/>
        <v>44592</v>
      </c>
      <c r="AB223" s="2"/>
      <c r="AC223" s="1"/>
      <c r="AD223" s="155">
        <f>[2]Plan1!$A308</f>
        <v>46133</v>
      </c>
      <c r="AE223" s="99" t="str">
        <f>[2]Plan1!$C308</f>
        <v>Tiradentes</v>
      </c>
      <c r="AG223" s="131"/>
      <c r="AH223" s="135"/>
      <c r="AI223" s="135"/>
      <c r="AJ223" s="135"/>
      <c r="AK223" s="135"/>
      <c r="AL223" s="131"/>
      <c r="AM223" s="1"/>
      <c r="AN223" s="3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22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4"/>
      <c r="CR223" s="1"/>
      <c r="CS223" s="1"/>
      <c r="CT223" s="1"/>
      <c r="CU223" s="1"/>
      <c r="CV223" s="1"/>
      <c r="CW223" s="1"/>
      <c r="CX223" s="1"/>
      <c r="CY223" s="1"/>
      <c r="CZ223" s="1"/>
      <c r="DA223" s="2"/>
      <c r="DC223" s="33"/>
      <c r="DD223" s="17"/>
    </row>
    <row r="224" spans="1:108" x14ac:dyDescent="0.2">
      <c r="A224" s="86">
        <f t="shared" si="163"/>
        <v>44573</v>
      </c>
      <c r="B224" s="87">
        <f t="shared" si="153"/>
        <v>1129.4259035600001</v>
      </c>
      <c r="C224" s="87">
        <f t="shared" si="164"/>
        <v>1058.77656699</v>
      </c>
      <c r="D224" s="88">
        <f t="shared" si="165"/>
        <v>6075.69</v>
      </c>
      <c r="E224" s="89">
        <f>IF(K224=1,VLOOKUP(A224,[1]Plan1!$BO$80:$BQ$314,3),E223)</f>
        <v>6120.04</v>
      </c>
      <c r="F224" s="98">
        <f t="shared" si="166"/>
        <v>44546</v>
      </c>
      <c r="G224" s="91">
        <f t="shared" si="154"/>
        <v>7.2995824342585447E-3</v>
      </c>
      <c r="H224" s="90">
        <f t="shared" si="167"/>
        <v>44578</v>
      </c>
      <c r="I224" s="90">
        <f t="shared" si="155"/>
        <v>44578</v>
      </c>
      <c r="J224" s="92">
        <f t="shared" si="168"/>
        <v>23</v>
      </c>
      <c r="K224" s="92">
        <f t="shared" si="149"/>
        <v>20</v>
      </c>
      <c r="L224" s="87">
        <f t="shared" si="156"/>
        <v>1.0063444399999999</v>
      </c>
      <c r="M224" s="93">
        <f t="shared" si="152"/>
        <v>1.0095006900000001</v>
      </c>
      <c r="N224" s="93">
        <f t="shared" si="147"/>
        <v>1.0557205756704895</v>
      </c>
      <c r="O224" s="87">
        <f t="shared" si="150"/>
        <v>1.06241853</v>
      </c>
      <c r="P224" s="87">
        <f t="shared" si="157"/>
        <v>1124.86384389</v>
      </c>
      <c r="Q224" s="94">
        <f t="shared" si="151"/>
        <v>0</v>
      </c>
      <c r="R224" s="95">
        <f t="shared" si="158"/>
        <v>0</v>
      </c>
      <c r="S224" s="87">
        <f t="shared" si="159"/>
        <v>0</v>
      </c>
      <c r="T224" s="95">
        <f t="shared" si="169"/>
        <v>0.12</v>
      </c>
      <c r="U224" s="94">
        <f t="shared" si="148"/>
        <v>9</v>
      </c>
      <c r="V224" s="94">
        <v>252</v>
      </c>
      <c r="W224" s="93">
        <f t="shared" si="160"/>
        <v>1.0040556549999999</v>
      </c>
      <c r="X224" s="87">
        <f t="shared" si="161"/>
        <v>4.56205967</v>
      </c>
      <c r="Y224" s="87">
        <f t="shared" si="162"/>
        <v>0</v>
      </c>
      <c r="Z224" s="96" t="s">
        <v>142</v>
      </c>
      <c r="AA224" s="90">
        <f t="shared" si="170"/>
        <v>44592</v>
      </c>
      <c r="AB224" s="2"/>
      <c r="AC224" s="1"/>
      <c r="AD224" s="155">
        <f>[2]Plan1!$A309</f>
        <v>46143</v>
      </c>
      <c r="AE224" s="99" t="str">
        <f>[2]Plan1!$C309</f>
        <v>Dia do Trabalho</v>
      </c>
      <c r="AG224" s="99"/>
      <c r="AH224" s="135"/>
      <c r="AI224" s="135"/>
      <c r="AJ224" s="135"/>
      <c r="AK224" s="135"/>
      <c r="AL224" s="131"/>
      <c r="AM224" s="1"/>
      <c r="AN224" s="3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22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4"/>
      <c r="CR224" s="1"/>
      <c r="CS224" s="1"/>
      <c r="CT224" s="1"/>
      <c r="CU224" s="1"/>
      <c r="CV224" s="1"/>
      <c r="CW224" s="1"/>
      <c r="CX224" s="1"/>
      <c r="CY224" s="1"/>
      <c r="CZ224" s="1"/>
      <c r="DA224" s="2"/>
      <c r="DC224" s="33"/>
      <c r="DD224" s="17"/>
    </row>
    <row r="225" spans="1:108" x14ac:dyDescent="0.2">
      <c r="A225" s="86">
        <f t="shared" si="163"/>
        <v>44574</v>
      </c>
      <c r="B225" s="87">
        <f t="shared" si="153"/>
        <v>1130.29130235</v>
      </c>
      <c r="C225" s="87">
        <f t="shared" si="164"/>
        <v>1058.77656699</v>
      </c>
      <c r="D225" s="88">
        <f t="shared" si="165"/>
        <v>6075.69</v>
      </c>
      <c r="E225" s="89">
        <f>IF(K225=1,VLOOKUP(A225,[1]Plan1!$BO$80:$BQ$314,3),E224)</f>
        <v>6120.04</v>
      </c>
      <c r="F225" s="98">
        <f t="shared" si="166"/>
        <v>44546</v>
      </c>
      <c r="G225" s="91">
        <f t="shared" si="154"/>
        <v>7.2995824342585447E-3</v>
      </c>
      <c r="H225" s="90">
        <f t="shared" si="167"/>
        <v>44578</v>
      </c>
      <c r="I225" s="90">
        <f t="shared" si="155"/>
        <v>44578</v>
      </c>
      <c r="J225" s="92">
        <f t="shared" si="168"/>
        <v>23</v>
      </c>
      <c r="K225" s="92">
        <f t="shared" si="149"/>
        <v>21</v>
      </c>
      <c r="L225" s="87">
        <f t="shared" si="156"/>
        <v>1.00666272</v>
      </c>
      <c r="M225" s="93">
        <f t="shared" si="152"/>
        <v>1.0095006900000001</v>
      </c>
      <c r="N225" s="93">
        <f t="shared" si="147"/>
        <v>1.0557205756704895</v>
      </c>
      <c r="O225" s="87">
        <f t="shared" si="150"/>
        <v>1.06275454</v>
      </c>
      <c r="P225" s="87">
        <f t="shared" si="157"/>
        <v>1125.21960341</v>
      </c>
      <c r="Q225" s="94">
        <f t="shared" si="151"/>
        <v>0</v>
      </c>
      <c r="R225" s="95">
        <f t="shared" si="158"/>
        <v>0</v>
      </c>
      <c r="S225" s="87">
        <f t="shared" si="159"/>
        <v>0</v>
      </c>
      <c r="T225" s="95">
        <f t="shared" si="169"/>
        <v>0.12</v>
      </c>
      <c r="U225" s="94">
        <f t="shared" si="148"/>
        <v>10</v>
      </c>
      <c r="V225" s="94">
        <v>252</v>
      </c>
      <c r="W225" s="93">
        <f t="shared" si="160"/>
        <v>1.004507297</v>
      </c>
      <c r="X225" s="87">
        <f t="shared" si="161"/>
        <v>5.0716989400000001</v>
      </c>
      <c r="Y225" s="87">
        <f t="shared" si="162"/>
        <v>0</v>
      </c>
      <c r="Z225" s="96" t="s">
        <v>142</v>
      </c>
      <c r="AA225" s="90">
        <f t="shared" si="170"/>
        <v>44592</v>
      </c>
      <c r="AB225" s="2"/>
      <c r="AC225" s="1"/>
      <c r="AD225" s="155">
        <f>[2]Plan1!$A310</f>
        <v>46177</v>
      </c>
      <c r="AE225" s="99" t="str">
        <f>[2]Plan1!$C310</f>
        <v>Corpus Christi</v>
      </c>
      <c r="AM225" s="1"/>
      <c r="AN225" s="3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22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4"/>
      <c r="CR225" s="1"/>
      <c r="CS225" s="1"/>
      <c r="CT225" s="1"/>
      <c r="CU225" s="1"/>
      <c r="CV225" s="1"/>
      <c r="CW225" s="1"/>
      <c r="CX225" s="1"/>
      <c r="CY225" s="1"/>
      <c r="CZ225" s="1"/>
      <c r="DA225" s="2"/>
      <c r="DC225" s="33"/>
      <c r="DD225" s="17"/>
    </row>
    <row r="226" spans="1:108" ht="13.5" thickBot="1" x14ac:dyDescent="0.25">
      <c r="A226" s="86">
        <f t="shared" si="163"/>
        <v>44575</v>
      </c>
      <c r="B226" s="87">
        <f t="shared" si="153"/>
        <v>1131.1573691400001</v>
      </c>
      <c r="C226" s="87">
        <f t="shared" si="164"/>
        <v>1058.77656699</v>
      </c>
      <c r="D226" s="88">
        <f t="shared" si="165"/>
        <v>6075.69</v>
      </c>
      <c r="E226" s="89">
        <f>IF(K226=1,VLOOKUP(A226,[1]Plan1!$BO$80:$BQ$314,3),E225)</f>
        <v>6120.04</v>
      </c>
      <c r="F226" s="98">
        <f t="shared" si="166"/>
        <v>44546</v>
      </c>
      <c r="G226" s="91">
        <f t="shared" si="154"/>
        <v>7.2995824342585447E-3</v>
      </c>
      <c r="H226" s="90">
        <f t="shared" si="167"/>
        <v>44578</v>
      </c>
      <c r="I226" s="90">
        <f t="shared" si="155"/>
        <v>44578</v>
      </c>
      <c r="J226" s="92">
        <f t="shared" si="168"/>
        <v>23</v>
      </c>
      <c r="K226" s="92">
        <f t="shared" si="149"/>
        <v>22</v>
      </c>
      <c r="L226" s="87">
        <f t="shared" si="156"/>
        <v>1.0069811</v>
      </c>
      <c r="M226" s="93">
        <f t="shared" si="152"/>
        <v>1.0095006900000001</v>
      </c>
      <c r="N226" s="93">
        <f t="shared" ref="N226:N289" si="171">IF(I226&gt;I225,N225*M226,N225)</f>
        <v>1.0557205756704895</v>
      </c>
      <c r="O226" s="87">
        <f t="shared" si="150"/>
        <v>1.0630906600000001</v>
      </c>
      <c r="P226" s="87">
        <f t="shared" si="157"/>
        <v>1125.5754793900001</v>
      </c>
      <c r="Q226" s="94">
        <f t="shared" si="151"/>
        <v>0</v>
      </c>
      <c r="R226" s="95">
        <f t="shared" si="158"/>
        <v>0</v>
      </c>
      <c r="S226" s="87">
        <f t="shared" si="159"/>
        <v>0</v>
      </c>
      <c r="T226" s="95">
        <f t="shared" si="169"/>
        <v>0.12</v>
      </c>
      <c r="U226" s="94">
        <f t="shared" si="148"/>
        <v>11</v>
      </c>
      <c r="V226" s="94">
        <v>252</v>
      </c>
      <c r="W226" s="93">
        <f t="shared" si="160"/>
        <v>1.004959143</v>
      </c>
      <c r="X226" s="87">
        <f t="shared" si="161"/>
        <v>5.5818897500000002</v>
      </c>
      <c r="Y226" s="87">
        <f t="shared" si="162"/>
        <v>0</v>
      </c>
      <c r="Z226" s="96" t="s">
        <v>142</v>
      </c>
      <c r="AA226" s="90">
        <f t="shared" si="170"/>
        <v>44592</v>
      </c>
      <c r="AB226" s="2"/>
      <c r="AC226" s="1"/>
      <c r="AD226" s="155">
        <f>[2]Plan1!$A311</f>
        <v>46272</v>
      </c>
      <c r="AE226" s="99" t="str">
        <f>[2]Plan1!$C311</f>
        <v>Independência do Brasil</v>
      </c>
      <c r="AG226" s="152" t="s">
        <v>85</v>
      </c>
      <c r="AH226" s="152" t="s">
        <v>74</v>
      </c>
      <c r="AI226" s="153" t="s">
        <v>75</v>
      </c>
      <c r="AJ226" s="154" t="s">
        <v>76</v>
      </c>
      <c r="AK226" s="135"/>
      <c r="AL226" s="131"/>
      <c r="AM226" s="1"/>
      <c r="AN226" s="3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22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4"/>
      <c r="CR226" s="1"/>
      <c r="CS226" s="1"/>
      <c r="CT226" s="1"/>
      <c r="CU226" s="1"/>
      <c r="CV226" s="1"/>
      <c r="CW226" s="1"/>
      <c r="CX226" s="1"/>
      <c r="CY226" s="1"/>
      <c r="CZ226" s="1"/>
      <c r="DA226" s="2"/>
      <c r="DC226" s="33"/>
      <c r="DD226" s="17"/>
    </row>
    <row r="227" spans="1:108" x14ac:dyDescent="0.2">
      <c r="A227" s="86">
        <f t="shared" si="163"/>
        <v>44576</v>
      </c>
      <c r="B227" s="87">
        <f t="shared" si="153"/>
        <v>1132.0241031999999</v>
      </c>
      <c r="C227" s="87">
        <f t="shared" si="164"/>
        <v>1058.77656699</v>
      </c>
      <c r="D227" s="88">
        <f t="shared" si="165"/>
        <v>6075.69</v>
      </c>
      <c r="E227" s="89">
        <f>IF(K227=1,VLOOKUP(A227,[1]Plan1!$BO$80:$BQ$314,3),E226)</f>
        <v>6120.04</v>
      </c>
      <c r="F227" s="98">
        <f t="shared" si="166"/>
        <v>44546</v>
      </c>
      <c r="G227" s="91">
        <f t="shared" si="154"/>
        <v>7.2995824342585447E-3</v>
      </c>
      <c r="H227" s="90">
        <f t="shared" si="167"/>
        <v>44607</v>
      </c>
      <c r="I227" s="90">
        <f t="shared" si="155"/>
        <v>44578</v>
      </c>
      <c r="J227" s="92">
        <f t="shared" si="168"/>
        <v>23</v>
      </c>
      <c r="K227" s="92">
        <f t="shared" si="149"/>
        <v>23</v>
      </c>
      <c r="L227" s="87">
        <f t="shared" si="156"/>
        <v>1.00729958</v>
      </c>
      <c r="M227" s="93">
        <f t="shared" si="152"/>
        <v>1.0095006900000001</v>
      </c>
      <c r="N227" s="93">
        <f t="shared" si="171"/>
        <v>1.0557205756704895</v>
      </c>
      <c r="O227" s="87">
        <f t="shared" si="150"/>
        <v>1.0634268899999999</v>
      </c>
      <c r="P227" s="87">
        <f t="shared" si="157"/>
        <v>1125.93147183</v>
      </c>
      <c r="Q227" s="94">
        <f t="shared" si="151"/>
        <v>0</v>
      </c>
      <c r="R227" s="95">
        <f t="shared" si="158"/>
        <v>0</v>
      </c>
      <c r="S227" s="87">
        <f t="shared" si="159"/>
        <v>0</v>
      </c>
      <c r="T227" s="95">
        <f t="shared" si="169"/>
        <v>0.12</v>
      </c>
      <c r="U227" s="94">
        <f t="shared" si="148"/>
        <v>12</v>
      </c>
      <c r="V227" s="94">
        <v>252</v>
      </c>
      <c r="W227" s="93">
        <f t="shared" si="160"/>
        <v>1.005411192</v>
      </c>
      <c r="X227" s="87">
        <f t="shared" si="161"/>
        <v>6.0926313700000003</v>
      </c>
      <c r="Y227" s="87">
        <f t="shared" si="162"/>
        <v>0</v>
      </c>
      <c r="Z227" s="96" t="s">
        <v>142</v>
      </c>
      <c r="AA227" s="90">
        <f t="shared" si="170"/>
        <v>44592</v>
      </c>
      <c r="AB227" s="2"/>
      <c r="AC227" s="1"/>
      <c r="AD227" s="155">
        <f>[2]Plan1!$A312</f>
        <v>46307</v>
      </c>
      <c r="AE227" s="99" t="str">
        <f>[2]Plan1!$C312</f>
        <v>Nossa Sr.a Aparecida - Padroeira do Brasil</v>
      </c>
      <c r="AG227" s="131">
        <v>1</v>
      </c>
      <c r="AH227" s="161">
        <v>44560</v>
      </c>
      <c r="AI227" s="135">
        <f t="shared" ref="AI227:AI257" si="172">WORKDAY(AH227,-1,AD$121:AD$505)</f>
        <v>44559</v>
      </c>
      <c r="AJ227" s="135">
        <f t="shared" ref="AJ227:AJ257" si="173">WORKDAY(AI227,1,AD$121:AD$505)</f>
        <v>44560</v>
      </c>
      <c r="AK227" s="135"/>
      <c r="AL227" s="131"/>
      <c r="AM227" s="1"/>
      <c r="AN227" s="3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22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4"/>
      <c r="CR227" s="1"/>
      <c r="CS227" s="1"/>
      <c r="CT227" s="1"/>
      <c r="CU227" s="1"/>
      <c r="CV227" s="1"/>
      <c r="CW227" s="1"/>
      <c r="CX227" s="1"/>
      <c r="CY227" s="1"/>
      <c r="CZ227" s="1"/>
      <c r="DA227" s="2"/>
    </row>
    <row r="228" spans="1:108" x14ac:dyDescent="0.2">
      <c r="A228" s="86">
        <f t="shared" si="163"/>
        <v>44577</v>
      </c>
      <c r="B228" s="87">
        <f t="shared" si="153"/>
        <v>1132.0241031999999</v>
      </c>
      <c r="C228" s="87">
        <f t="shared" si="164"/>
        <v>1058.77656699</v>
      </c>
      <c r="D228" s="88">
        <f t="shared" si="165"/>
        <v>6075.69</v>
      </c>
      <c r="E228" s="89">
        <f>IF(K228=1,VLOOKUP(A228,[1]Plan1!$BO$80:$BQ$314,3),E227)</f>
        <v>6120.04</v>
      </c>
      <c r="F228" s="98">
        <f t="shared" si="166"/>
        <v>44546</v>
      </c>
      <c r="G228" s="91">
        <f t="shared" si="154"/>
        <v>7.2995824342585447E-3</v>
      </c>
      <c r="H228" s="90">
        <f t="shared" si="167"/>
        <v>44607</v>
      </c>
      <c r="I228" s="90">
        <f t="shared" si="155"/>
        <v>44578</v>
      </c>
      <c r="J228" s="92">
        <f t="shared" si="168"/>
        <v>23</v>
      </c>
      <c r="K228" s="92">
        <f t="shared" si="149"/>
        <v>23</v>
      </c>
      <c r="L228" s="87">
        <f t="shared" si="156"/>
        <v>1.00729958</v>
      </c>
      <c r="M228" s="93">
        <f t="shared" si="152"/>
        <v>1.0095006900000001</v>
      </c>
      <c r="N228" s="93">
        <f t="shared" si="171"/>
        <v>1.0557205756704895</v>
      </c>
      <c r="O228" s="87">
        <f t="shared" si="150"/>
        <v>1.0634268899999999</v>
      </c>
      <c r="P228" s="87">
        <f t="shared" si="157"/>
        <v>1125.93147183</v>
      </c>
      <c r="Q228" s="94">
        <f t="shared" si="151"/>
        <v>0</v>
      </c>
      <c r="R228" s="95">
        <f t="shared" si="158"/>
        <v>0</v>
      </c>
      <c r="S228" s="87">
        <f t="shared" si="159"/>
        <v>0</v>
      </c>
      <c r="T228" s="95">
        <f t="shared" si="169"/>
        <v>0.12</v>
      </c>
      <c r="U228" s="94">
        <f t="shared" si="148"/>
        <v>12</v>
      </c>
      <c r="V228" s="94">
        <v>252</v>
      </c>
      <c r="W228" s="93">
        <f t="shared" si="160"/>
        <v>1.005411192</v>
      </c>
      <c r="X228" s="87">
        <f t="shared" si="161"/>
        <v>6.0926313700000003</v>
      </c>
      <c r="Y228" s="87">
        <f t="shared" si="162"/>
        <v>0</v>
      </c>
      <c r="Z228" s="96" t="s">
        <v>142</v>
      </c>
      <c r="AA228" s="90">
        <f t="shared" si="170"/>
        <v>44592</v>
      </c>
      <c r="AB228" s="2"/>
      <c r="AC228" s="1"/>
      <c r="AD228" s="155">
        <f>[2]Plan1!$A313</f>
        <v>46328</v>
      </c>
      <c r="AE228" s="99" t="str">
        <f>[2]Plan1!$C313</f>
        <v>Finados</v>
      </c>
      <c r="AG228" s="131">
        <f>AG227+1</f>
        <v>2</v>
      </c>
      <c r="AH228" s="162">
        <v>44592</v>
      </c>
      <c r="AI228" s="135">
        <f t="shared" si="172"/>
        <v>44589</v>
      </c>
      <c r="AJ228" s="135">
        <f t="shared" si="173"/>
        <v>44592</v>
      </c>
      <c r="AK228" s="135"/>
      <c r="AL228" s="131"/>
      <c r="AM228" s="1"/>
      <c r="AN228" s="3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22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4"/>
      <c r="CR228" s="1"/>
      <c r="CS228" s="1"/>
      <c r="CT228" s="1"/>
      <c r="CU228" s="1"/>
      <c r="CV228" s="1"/>
      <c r="CW228" s="1"/>
      <c r="CX228" s="1"/>
      <c r="CY228" s="1"/>
      <c r="CZ228" s="1"/>
      <c r="DA228" s="2"/>
    </row>
    <row r="229" spans="1:108" x14ac:dyDescent="0.2">
      <c r="A229" s="86">
        <f t="shared" si="163"/>
        <v>44578</v>
      </c>
      <c r="B229" s="87">
        <f t="shared" si="153"/>
        <v>1132.0241031999999</v>
      </c>
      <c r="C229" s="87">
        <f t="shared" si="164"/>
        <v>1058.77656699</v>
      </c>
      <c r="D229" s="88">
        <f t="shared" si="165"/>
        <v>6075.69</v>
      </c>
      <c r="E229" s="89">
        <f>IF(K229=1,VLOOKUP(A229,[1]Plan1!$BO$80:$BQ$314,3),E228)</f>
        <v>6120.04</v>
      </c>
      <c r="F229" s="98">
        <f t="shared" si="166"/>
        <v>44546</v>
      </c>
      <c r="G229" s="91">
        <f t="shared" si="154"/>
        <v>7.2995824342585447E-3</v>
      </c>
      <c r="H229" s="90">
        <f t="shared" si="167"/>
        <v>44607</v>
      </c>
      <c r="I229" s="90">
        <f t="shared" si="155"/>
        <v>44578</v>
      </c>
      <c r="J229" s="92">
        <f t="shared" si="168"/>
        <v>23</v>
      </c>
      <c r="K229" s="92">
        <f t="shared" si="149"/>
        <v>23</v>
      </c>
      <c r="L229" s="87">
        <f t="shared" si="156"/>
        <v>1.00729958</v>
      </c>
      <c r="M229" s="93">
        <f t="shared" si="152"/>
        <v>1.0095006900000001</v>
      </c>
      <c r="N229" s="93">
        <f t="shared" si="171"/>
        <v>1.0557205756704895</v>
      </c>
      <c r="O229" s="87">
        <f t="shared" si="150"/>
        <v>1.0634268899999999</v>
      </c>
      <c r="P229" s="87">
        <f t="shared" si="157"/>
        <v>1125.93147183</v>
      </c>
      <c r="Q229" s="94">
        <f t="shared" si="151"/>
        <v>0</v>
      </c>
      <c r="R229" s="95">
        <f t="shared" si="158"/>
        <v>0</v>
      </c>
      <c r="S229" s="87">
        <f t="shared" si="159"/>
        <v>0</v>
      </c>
      <c r="T229" s="95">
        <f t="shared" si="169"/>
        <v>0.12</v>
      </c>
      <c r="U229" s="94">
        <f t="shared" si="148"/>
        <v>12</v>
      </c>
      <c r="V229" s="94">
        <v>252</v>
      </c>
      <c r="W229" s="93">
        <f t="shared" si="160"/>
        <v>1.005411192</v>
      </c>
      <c r="X229" s="87">
        <f t="shared" si="161"/>
        <v>6.0926313700000003</v>
      </c>
      <c r="Y229" s="87">
        <f t="shared" si="162"/>
        <v>0</v>
      </c>
      <c r="Z229" s="96" t="s">
        <v>142</v>
      </c>
      <c r="AA229" s="90">
        <f t="shared" si="170"/>
        <v>44592</v>
      </c>
      <c r="AB229" s="2"/>
      <c r="AC229" s="1"/>
      <c r="AD229" s="155">
        <f>[2]Plan1!$A314</f>
        <v>46341</v>
      </c>
      <c r="AE229" s="99" t="str">
        <f>[2]Plan1!$C314</f>
        <v>Proclamação da República</v>
      </c>
      <c r="AG229" s="131">
        <f t="shared" ref="AG229:AG281" si="174">AG228+1</f>
        <v>3</v>
      </c>
      <c r="AH229" s="162">
        <v>44622</v>
      </c>
      <c r="AI229" s="135">
        <f t="shared" si="172"/>
        <v>44617</v>
      </c>
      <c r="AJ229" s="135">
        <f t="shared" si="173"/>
        <v>44622</v>
      </c>
      <c r="AK229" s="135"/>
      <c r="AL229" s="131"/>
      <c r="AM229" s="1"/>
      <c r="AN229" s="3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22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4"/>
      <c r="CR229" s="1"/>
      <c r="CS229" s="1"/>
      <c r="CT229" s="1"/>
      <c r="CU229" s="1"/>
      <c r="CV229" s="1"/>
      <c r="CW229" s="1"/>
      <c r="CX229" s="1"/>
      <c r="CY229" s="1"/>
      <c r="CZ229" s="1"/>
      <c r="DA229" s="2"/>
    </row>
    <row r="230" spans="1:108" x14ac:dyDescent="0.2">
      <c r="A230" s="86">
        <f t="shared" si="163"/>
        <v>44579</v>
      </c>
      <c r="B230" s="87">
        <f t="shared" si="153"/>
        <v>1132.82379317</v>
      </c>
      <c r="C230" s="87">
        <f t="shared" si="164"/>
        <v>1058.77656699</v>
      </c>
      <c r="D230" s="88">
        <f t="shared" si="165"/>
        <v>6120.04</v>
      </c>
      <c r="E230" s="89">
        <f>IF(K230=1,VLOOKUP(A230,[1]Plan1!$BO$80:$BQ$314,3),E229)</f>
        <v>6153.09</v>
      </c>
      <c r="F230" s="98">
        <f t="shared" si="166"/>
        <v>44579</v>
      </c>
      <c r="G230" s="91">
        <f t="shared" si="154"/>
        <v>5.4002915013626751E-3</v>
      </c>
      <c r="H230" s="90">
        <f t="shared" si="167"/>
        <v>44607</v>
      </c>
      <c r="I230" s="90">
        <f t="shared" si="155"/>
        <v>44607</v>
      </c>
      <c r="J230" s="92">
        <f t="shared" si="168"/>
        <v>21</v>
      </c>
      <c r="K230" s="92">
        <f t="shared" si="149"/>
        <v>1</v>
      </c>
      <c r="L230" s="87">
        <f t="shared" si="156"/>
        <v>1.0002564899999999</v>
      </c>
      <c r="M230" s="93">
        <f t="shared" si="152"/>
        <v>1.00729958</v>
      </c>
      <c r="N230" s="93">
        <f t="shared" si="171"/>
        <v>1.0634268924702424</v>
      </c>
      <c r="O230" s="87">
        <f t="shared" si="150"/>
        <v>1.06369965</v>
      </c>
      <c r="P230" s="87">
        <f t="shared" si="157"/>
        <v>1126.2202637299999</v>
      </c>
      <c r="Q230" s="94">
        <f t="shared" si="151"/>
        <v>0</v>
      </c>
      <c r="R230" s="95">
        <f t="shared" si="158"/>
        <v>0</v>
      </c>
      <c r="S230" s="87">
        <f t="shared" si="159"/>
        <v>0</v>
      </c>
      <c r="T230" s="95">
        <f t="shared" si="169"/>
        <v>0.12</v>
      </c>
      <c r="U230" s="94">
        <f t="shared" si="148"/>
        <v>13</v>
      </c>
      <c r="V230" s="94">
        <v>252</v>
      </c>
      <c r="W230" s="93">
        <f t="shared" si="160"/>
        <v>1.0058634440000001</v>
      </c>
      <c r="X230" s="87">
        <f t="shared" si="161"/>
        <v>6.60352944</v>
      </c>
      <c r="Y230" s="87">
        <f t="shared" si="162"/>
        <v>0</v>
      </c>
      <c r="Z230" s="96" t="s">
        <v>142</v>
      </c>
      <c r="AA230" s="90">
        <f t="shared" si="170"/>
        <v>44592</v>
      </c>
      <c r="AB230" s="2"/>
      <c r="AC230" s="1"/>
      <c r="AD230" s="155">
        <f>[2]Plan1!$A315</f>
        <v>46346</v>
      </c>
      <c r="AE230" s="99" t="str">
        <f>[2]Plan1!$C315</f>
        <v>Dia Nacional de Zumbi e da Consciência Negra</v>
      </c>
      <c r="AG230" s="131">
        <f t="shared" si="174"/>
        <v>4</v>
      </c>
      <c r="AH230" s="162">
        <v>44650</v>
      </c>
      <c r="AI230" s="135">
        <f t="shared" si="172"/>
        <v>44649</v>
      </c>
      <c r="AJ230" s="135">
        <f t="shared" si="173"/>
        <v>44650</v>
      </c>
      <c r="AK230" s="135"/>
      <c r="AL230" s="131"/>
      <c r="AM230" s="1"/>
      <c r="AN230" s="3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22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4"/>
      <c r="CR230" s="1"/>
      <c r="CS230" s="1"/>
      <c r="CT230" s="1"/>
      <c r="CU230" s="1"/>
      <c r="CV230" s="1"/>
      <c r="CW230" s="1"/>
      <c r="CX230" s="1"/>
      <c r="CY230" s="1"/>
      <c r="CZ230" s="1"/>
      <c r="DA230" s="2"/>
    </row>
    <row r="231" spans="1:108" x14ac:dyDescent="0.2">
      <c r="A231" s="86">
        <f t="shared" si="163"/>
        <v>44580</v>
      </c>
      <c r="B231" s="87">
        <f t="shared" si="153"/>
        <v>1133.6240594000001</v>
      </c>
      <c r="C231" s="87">
        <f t="shared" si="164"/>
        <v>1058.77656699</v>
      </c>
      <c r="D231" s="88">
        <f t="shared" si="165"/>
        <v>6120.04</v>
      </c>
      <c r="E231" s="89">
        <f>IF(K231=1,VLOOKUP(A231,[1]Plan1!$BO$80:$BQ$314,3),E230)</f>
        <v>6153.09</v>
      </c>
      <c r="F231" s="98">
        <f t="shared" si="166"/>
        <v>44579</v>
      </c>
      <c r="G231" s="91">
        <f t="shared" si="154"/>
        <v>5.4002915013626751E-3</v>
      </c>
      <c r="H231" s="90">
        <f t="shared" si="167"/>
        <v>44607</v>
      </c>
      <c r="I231" s="90">
        <f t="shared" si="155"/>
        <v>44607</v>
      </c>
      <c r="J231" s="92">
        <f t="shared" si="168"/>
        <v>21</v>
      </c>
      <c r="K231" s="92">
        <f t="shared" si="149"/>
        <v>2</v>
      </c>
      <c r="L231" s="87">
        <f t="shared" si="156"/>
        <v>1.0005130600000001</v>
      </c>
      <c r="M231" s="93">
        <f t="shared" si="152"/>
        <v>1.00729958</v>
      </c>
      <c r="N231" s="93">
        <f t="shared" si="171"/>
        <v>1.0634268924702424</v>
      </c>
      <c r="O231" s="87">
        <f t="shared" si="150"/>
        <v>1.06397249</v>
      </c>
      <c r="P231" s="87">
        <f t="shared" si="157"/>
        <v>1126.50914033</v>
      </c>
      <c r="Q231" s="94">
        <f t="shared" si="151"/>
        <v>0</v>
      </c>
      <c r="R231" s="95">
        <f t="shared" si="158"/>
        <v>0</v>
      </c>
      <c r="S231" s="87">
        <f t="shared" si="159"/>
        <v>0</v>
      </c>
      <c r="T231" s="95">
        <f t="shared" si="169"/>
        <v>0.12</v>
      </c>
      <c r="U231" s="94">
        <f t="shared" si="148"/>
        <v>14</v>
      </c>
      <c r="V231" s="94">
        <v>252</v>
      </c>
      <c r="W231" s="93">
        <f t="shared" si="160"/>
        <v>1.0063158999999999</v>
      </c>
      <c r="X231" s="87">
        <f t="shared" si="161"/>
        <v>7.11491907</v>
      </c>
      <c r="Y231" s="87">
        <f t="shared" si="162"/>
        <v>0</v>
      </c>
      <c r="Z231" s="96" t="s">
        <v>142</v>
      </c>
      <c r="AA231" s="90">
        <f t="shared" si="170"/>
        <v>44592</v>
      </c>
      <c r="AB231" s="2"/>
      <c r="AC231" s="1"/>
      <c r="AD231" s="155">
        <f>[2]Plan1!$A316</f>
        <v>46381</v>
      </c>
      <c r="AE231" s="99" t="str">
        <f>[2]Plan1!$C316</f>
        <v>Natal</v>
      </c>
      <c r="AG231" s="131">
        <f t="shared" si="174"/>
        <v>5</v>
      </c>
      <c r="AH231" s="162">
        <v>44683</v>
      </c>
      <c r="AI231" s="135">
        <f t="shared" si="172"/>
        <v>44680</v>
      </c>
      <c r="AJ231" s="135">
        <f t="shared" si="173"/>
        <v>44683</v>
      </c>
      <c r="AK231" s="135"/>
      <c r="AL231" s="131"/>
      <c r="AM231" s="1"/>
      <c r="AN231" s="3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22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4"/>
      <c r="CR231" s="1"/>
      <c r="CS231" s="1"/>
      <c r="CT231" s="1"/>
      <c r="CU231" s="1"/>
      <c r="CV231" s="1"/>
      <c r="CW231" s="1"/>
      <c r="CX231" s="1"/>
      <c r="CY231" s="1"/>
      <c r="CZ231" s="1"/>
      <c r="DA231" s="2"/>
    </row>
    <row r="232" spans="1:108" x14ac:dyDescent="0.2">
      <c r="A232" s="86">
        <f t="shared" si="163"/>
        <v>44581</v>
      </c>
      <c r="B232" s="87">
        <f t="shared" si="153"/>
        <v>1134.4248903999999</v>
      </c>
      <c r="C232" s="87">
        <f t="shared" si="164"/>
        <v>1058.77656699</v>
      </c>
      <c r="D232" s="88">
        <f t="shared" si="165"/>
        <v>6120.04</v>
      </c>
      <c r="E232" s="89">
        <f>IF(K232=1,VLOOKUP(A232,[1]Plan1!$BO$80:$BQ$314,3),E231)</f>
        <v>6153.09</v>
      </c>
      <c r="F232" s="98">
        <f t="shared" si="166"/>
        <v>44579</v>
      </c>
      <c r="G232" s="91">
        <f t="shared" si="154"/>
        <v>5.4002915013626751E-3</v>
      </c>
      <c r="H232" s="90">
        <f t="shared" si="167"/>
        <v>44607</v>
      </c>
      <c r="I232" s="90">
        <f t="shared" si="155"/>
        <v>44607</v>
      </c>
      <c r="J232" s="92">
        <f t="shared" si="168"/>
        <v>21</v>
      </c>
      <c r="K232" s="92">
        <f t="shared" si="149"/>
        <v>3</v>
      </c>
      <c r="L232" s="87">
        <f t="shared" si="156"/>
        <v>1.00076969</v>
      </c>
      <c r="M232" s="93">
        <f t="shared" si="152"/>
        <v>1.00729958</v>
      </c>
      <c r="N232" s="93">
        <f t="shared" si="171"/>
        <v>1.0634268924702424</v>
      </c>
      <c r="O232" s="87">
        <f t="shared" si="150"/>
        <v>1.0642453999999999</v>
      </c>
      <c r="P232" s="87">
        <f t="shared" si="157"/>
        <v>1126.7980910399999</v>
      </c>
      <c r="Q232" s="94">
        <f t="shared" si="151"/>
        <v>0</v>
      </c>
      <c r="R232" s="95">
        <f t="shared" si="158"/>
        <v>0</v>
      </c>
      <c r="S232" s="87">
        <f t="shared" si="159"/>
        <v>0</v>
      </c>
      <c r="T232" s="95">
        <f t="shared" si="169"/>
        <v>0.12</v>
      </c>
      <c r="U232" s="94">
        <f t="shared" ref="U232:U295" si="175">IF(Q231&gt;0,1,IF(K232=K231,U231,U231+1))</f>
        <v>15</v>
      </c>
      <c r="V232" s="94">
        <v>252</v>
      </c>
      <c r="W232" s="93">
        <f t="shared" si="160"/>
        <v>1.006768559</v>
      </c>
      <c r="X232" s="87">
        <f t="shared" si="161"/>
        <v>7.6267993599999997</v>
      </c>
      <c r="Y232" s="87">
        <f t="shared" si="162"/>
        <v>0</v>
      </c>
      <c r="Z232" s="96" t="s">
        <v>142</v>
      </c>
      <c r="AA232" s="90">
        <f t="shared" si="170"/>
        <v>44592</v>
      </c>
      <c r="AB232" s="2"/>
      <c r="AC232" s="1"/>
      <c r="AD232" s="155">
        <f>[2]Plan1!$A317</f>
        <v>46388</v>
      </c>
      <c r="AE232" s="99" t="str">
        <f>[2]Plan1!$C317</f>
        <v>Confraternização Universal</v>
      </c>
      <c r="AG232" s="131">
        <f t="shared" si="174"/>
        <v>6</v>
      </c>
      <c r="AH232" s="162">
        <v>44711</v>
      </c>
      <c r="AI232" s="135">
        <f t="shared" si="172"/>
        <v>44708</v>
      </c>
      <c r="AJ232" s="135">
        <f t="shared" si="173"/>
        <v>44711</v>
      </c>
      <c r="AK232" s="135"/>
      <c r="AL232" s="131"/>
      <c r="AM232" s="1"/>
      <c r="AN232" s="3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22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4"/>
      <c r="CR232" s="1"/>
      <c r="CS232" s="1"/>
      <c r="CT232" s="1"/>
      <c r="CU232" s="1"/>
      <c r="CV232" s="1"/>
      <c r="CW232" s="1"/>
      <c r="CX232" s="1"/>
      <c r="CY232" s="1"/>
      <c r="CZ232" s="1"/>
      <c r="DA232" s="2"/>
    </row>
    <row r="233" spans="1:108" x14ac:dyDescent="0.2">
      <c r="A233" s="86">
        <f t="shared" si="163"/>
        <v>44582</v>
      </c>
      <c r="B233" s="87">
        <f t="shared" si="153"/>
        <v>1135.22627689</v>
      </c>
      <c r="C233" s="87">
        <f t="shared" si="164"/>
        <v>1058.77656699</v>
      </c>
      <c r="D233" s="88">
        <f t="shared" si="165"/>
        <v>6120.04</v>
      </c>
      <c r="E233" s="89">
        <f>IF(K233=1,VLOOKUP(A233,[1]Plan1!$BO$80:$BQ$314,3),E232)</f>
        <v>6153.09</v>
      </c>
      <c r="F233" s="98">
        <f t="shared" si="166"/>
        <v>44579</v>
      </c>
      <c r="G233" s="91">
        <f t="shared" si="154"/>
        <v>5.4002915013626751E-3</v>
      </c>
      <c r="H233" s="90">
        <f t="shared" si="167"/>
        <v>44607</v>
      </c>
      <c r="I233" s="90">
        <f t="shared" si="155"/>
        <v>44607</v>
      </c>
      <c r="J233" s="92">
        <f t="shared" si="168"/>
        <v>21</v>
      </c>
      <c r="K233" s="92">
        <f t="shared" si="149"/>
        <v>4</v>
      </c>
      <c r="L233" s="87">
        <f t="shared" si="156"/>
        <v>1.0010263800000001</v>
      </c>
      <c r="M233" s="93">
        <f t="shared" si="152"/>
        <v>1.00729958</v>
      </c>
      <c r="N233" s="93">
        <f t="shared" si="171"/>
        <v>1.0634268924702424</v>
      </c>
      <c r="O233" s="87">
        <f t="shared" si="150"/>
        <v>1.06451837</v>
      </c>
      <c r="P233" s="87">
        <f t="shared" si="157"/>
        <v>1127.0871052800001</v>
      </c>
      <c r="Q233" s="94">
        <f t="shared" si="151"/>
        <v>0</v>
      </c>
      <c r="R233" s="95">
        <f t="shared" si="158"/>
        <v>0</v>
      </c>
      <c r="S233" s="87">
        <f t="shared" si="159"/>
        <v>0</v>
      </c>
      <c r="T233" s="95">
        <f t="shared" si="169"/>
        <v>0.12</v>
      </c>
      <c r="U233" s="94">
        <f t="shared" si="175"/>
        <v>16</v>
      </c>
      <c r="V233" s="94">
        <v>252</v>
      </c>
      <c r="W233" s="93">
        <f t="shared" si="160"/>
        <v>1.007221422</v>
      </c>
      <c r="X233" s="87">
        <f t="shared" si="161"/>
        <v>8.13917161</v>
      </c>
      <c r="Y233" s="87">
        <f t="shared" si="162"/>
        <v>0</v>
      </c>
      <c r="Z233" s="96" t="s">
        <v>142</v>
      </c>
      <c r="AA233" s="90">
        <f t="shared" si="170"/>
        <v>44592</v>
      </c>
      <c r="AB233" s="2"/>
      <c r="AC233" s="1"/>
      <c r="AD233" s="155">
        <f>[2]Plan1!$A318</f>
        <v>46426</v>
      </c>
      <c r="AE233" s="99" t="str">
        <f>[2]Plan1!$C318</f>
        <v>Carnaval</v>
      </c>
      <c r="AG233" s="131">
        <f t="shared" si="174"/>
        <v>7</v>
      </c>
      <c r="AH233" s="162">
        <v>44742</v>
      </c>
      <c r="AI233" s="135">
        <f t="shared" si="172"/>
        <v>44741</v>
      </c>
      <c r="AJ233" s="135">
        <f t="shared" si="173"/>
        <v>44742</v>
      </c>
      <c r="AK233" s="135"/>
      <c r="AL233" s="131"/>
      <c r="AM233" s="1"/>
      <c r="AN233" s="3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22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4"/>
      <c r="CR233" s="1"/>
      <c r="CS233" s="1"/>
      <c r="CT233" s="1"/>
      <c r="CU233" s="1"/>
      <c r="CV233" s="1"/>
      <c r="CW233" s="1"/>
      <c r="CX233" s="1"/>
      <c r="CY233" s="1"/>
      <c r="CZ233" s="1"/>
      <c r="DA233" s="2"/>
    </row>
    <row r="234" spans="1:108" x14ac:dyDescent="0.2">
      <c r="A234" s="86">
        <f t="shared" si="163"/>
        <v>44583</v>
      </c>
      <c r="B234" s="87">
        <f t="shared" si="153"/>
        <v>1136.0282287</v>
      </c>
      <c r="C234" s="87">
        <f t="shared" si="164"/>
        <v>1058.77656699</v>
      </c>
      <c r="D234" s="88">
        <f t="shared" si="165"/>
        <v>6120.04</v>
      </c>
      <c r="E234" s="89">
        <f>IF(K234=1,VLOOKUP(A234,[1]Plan1!$BO$80:$BQ$314,3),E233)</f>
        <v>6153.09</v>
      </c>
      <c r="F234" s="98">
        <f t="shared" si="166"/>
        <v>44579</v>
      </c>
      <c r="G234" s="91">
        <f t="shared" si="154"/>
        <v>5.4002915013626751E-3</v>
      </c>
      <c r="H234" s="90">
        <f t="shared" si="167"/>
        <v>44607</v>
      </c>
      <c r="I234" s="90">
        <f t="shared" si="155"/>
        <v>44607</v>
      </c>
      <c r="J234" s="92">
        <f t="shared" si="168"/>
        <v>21</v>
      </c>
      <c r="K234" s="92">
        <f t="shared" si="149"/>
        <v>5</v>
      </c>
      <c r="L234" s="87">
        <f t="shared" si="156"/>
        <v>1.00128314</v>
      </c>
      <c r="M234" s="93">
        <f t="shared" si="152"/>
        <v>1.00729958</v>
      </c>
      <c r="N234" s="93">
        <f t="shared" si="171"/>
        <v>1.0634268924702424</v>
      </c>
      <c r="O234" s="87">
        <f t="shared" si="150"/>
        <v>1.06479141</v>
      </c>
      <c r="P234" s="87">
        <f t="shared" si="157"/>
        <v>1127.3761936400001</v>
      </c>
      <c r="Q234" s="94">
        <f t="shared" si="151"/>
        <v>0</v>
      </c>
      <c r="R234" s="95">
        <f t="shared" si="158"/>
        <v>0</v>
      </c>
      <c r="S234" s="87">
        <f t="shared" si="159"/>
        <v>0</v>
      </c>
      <c r="T234" s="95">
        <f t="shared" si="169"/>
        <v>0.12</v>
      </c>
      <c r="U234" s="94">
        <f t="shared" si="175"/>
        <v>17</v>
      </c>
      <c r="V234" s="94">
        <v>252</v>
      </c>
      <c r="W234" s="93">
        <f t="shared" si="160"/>
        <v>1.0076744879999999</v>
      </c>
      <c r="X234" s="87">
        <f t="shared" si="161"/>
        <v>8.6520350599999993</v>
      </c>
      <c r="Y234" s="87">
        <f t="shared" si="162"/>
        <v>0</v>
      </c>
      <c r="Z234" s="96" t="s">
        <v>142</v>
      </c>
      <c r="AA234" s="90">
        <f t="shared" si="170"/>
        <v>44592</v>
      </c>
      <c r="AB234" s="2"/>
      <c r="AC234" s="1"/>
      <c r="AD234" s="155">
        <f>[2]Plan1!$A319</f>
        <v>46427</v>
      </c>
      <c r="AE234" s="99" t="str">
        <f>[2]Plan1!$C319</f>
        <v>Carnaval</v>
      </c>
      <c r="AG234" s="131">
        <f t="shared" si="174"/>
        <v>8</v>
      </c>
      <c r="AH234" s="162">
        <v>44774</v>
      </c>
      <c r="AI234" s="135">
        <f t="shared" si="172"/>
        <v>44771</v>
      </c>
      <c r="AJ234" s="135">
        <f t="shared" si="173"/>
        <v>44774</v>
      </c>
      <c r="AK234" s="135"/>
      <c r="AL234" s="131"/>
      <c r="AM234" s="1"/>
      <c r="AN234" s="3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22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4"/>
      <c r="CR234" s="1"/>
      <c r="CS234" s="1"/>
      <c r="CT234" s="1"/>
      <c r="CU234" s="1"/>
      <c r="CV234" s="1"/>
      <c r="CW234" s="1"/>
      <c r="CX234" s="1"/>
      <c r="CY234" s="1"/>
      <c r="CZ234" s="1"/>
      <c r="DA234" s="2"/>
    </row>
    <row r="235" spans="1:108" x14ac:dyDescent="0.2">
      <c r="A235" s="86">
        <f t="shared" si="163"/>
        <v>44584</v>
      </c>
      <c r="B235" s="87">
        <f t="shared" si="153"/>
        <v>1136.0282287</v>
      </c>
      <c r="C235" s="87">
        <f t="shared" si="164"/>
        <v>1058.77656699</v>
      </c>
      <c r="D235" s="88">
        <f t="shared" si="165"/>
        <v>6120.04</v>
      </c>
      <c r="E235" s="89">
        <f>IF(K235=1,VLOOKUP(A235,[1]Plan1!$BO$80:$BQ$314,3),E234)</f>
        <v>6153.09</v>
      </c>
      <c r="F235" s="98">
        <f t="shared" si="166"/>
        <v>44579</v>
      </c>
      <c r="G235" s="91">
        <f t="shared" si="154"/>
        <v>5.4002915013626751E-3</v>
      </c>
      <c r="H235" s="90">
        <f t="shared" si="167"/>
        <v>44607</v>
      </c>
      <c r="I235" s="90">
        <f t="shared" si="155"/>
        <v>44607</v>
      </c>
      <c r="J235" s="92">
        <f t="shared" si="168"/>
        <v>21</v>
      </c>
      <c r="K235" s="92">
        <f t="shared" si="149"/>
        <v>5</v>
      </c>
      <c r="L235" s="87">
        <f t="shared" si="156"/>
        <v>1.00128314</v>
      </c>
      <c r="M235" s="93">
        <f t="shared" si="152"/>
        <v>1.00729958</v>
      </c>
      <c r="N235" s="93">
        <f t="shared" si="171"/>
        <v>1.0634268924702424</v>
      </c>
      <c r="O235" s="87">
        <f t="shared" si="150"/>
        <v>1.06479141</v>
      </c>
      <c r="P235" s="87">
        <f t="shared" si="157"/>
        <v>1127.3761936400001</v>
      </c>
      <c r="Q235" s="94">
        <f t="shared" si="151"/>
        <v>0</v>
      </c>
      <c r="R235" s="95">
        <f t="shared" si="158"/>
        <v>0</v>
      </c>
      <c r="S235" s="87">
        <f t="shared" si="159"/>
        <v>0</v>
      </c>
      <c r="T235" s="95">
        <f t="shared" si="169"/>
        <v>0.12</v>
      </c>
      <c r="U235" s="94">
        <f t="shared" si="175"/>
        <v>17</v>
      </c>
      <c r="V235" s="94">
        <v>252</v>
      </c>
      <c r="W235" s="93">
        <f t="shared" si="160"/>
        <v>1.0076744879999999</v>
      </c>
      <c r="X235" s="87">
        <f t="shared" si="161"/>
        <v>8.6520350599999993</v>
      </c>
      <c r="Y235" s="87">
        <f t="shared" si="162"/>
        <v>0</v>
      </c>
      <c r="Z235" s="96" t="s">
        <v>142</v>
      </c>
      <c r="AA235" s="90">
        <f t="shared" si="170"/>
        <v>44592</v>
      </c>
      <c r="AB235" s="2"/>
      <c r="AC235" s="1"/>
      <c r="AD235" s="155">
        <f>[2]Plan1!$A320</f>
        <v>46472</v>
      </c>
      <c r="AE235" s="99" t="str">
        <f>[2]Plan1!$C320</f>
        <v>Paixão de Cristo</v>
      </c>
      <c r="AG235" s="131">
        <f t="shared" si="174"/>
        <v>9</v>
      </c>
      <c r="AH235" s="162">
        <v>44803</v>
      </c>
      <c r="AI235" s="135">
        <f t="shared" si="172"/>
        <v>44802</v>
      </c>
      <c r="AJ235" s="135">
        <f t="shared" si="173"/>
        <v>44803</v>
      </c>
      <c r="AK235" s="135"/>
      <c r="AL235" s="131"/>
      <c r="AM235" s="1"/>
      <c r="AN235" s="3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22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4"/>
      <c r="CR235" s="1"/>
      <c r="CS235" s="1"/>
      <c r="CT235" s="1"/>
      <c r="CU235" s="1"/>
      <c r="CV235" s="1"/>
      <c r="CW235" s="1"/>
      <c r="CX235" s="1"/>
      <c r="CY235" s="1"/>
      <c r="CZ235" s="1"/>
      <c r="DA235" s="2"/>
    </row>
    <row r="236" spans="1:108" x14ac:dyDescent="0.2">
      <c r="A236" s="86">
        <f t="shared" si="163"/>
        <v>44585</v>
      </c>
      <c r="B236" s="87">
        <f t="shared" si="153"/>
        <v>1136.0282287</v>
      </c>
      <c r="C236" s="87">
        <f t="shared" si="164"/>
        <v>1058.77656699</v>
      </c>
      <c r="D236" s="88">
        <f t="shared" si="165"/>
        <v>6120.04</v>
      </c>
      <c r="E236" s="89">
        <f>IF(K236=1,VLOOKUP(A236,[1]Plan1!$BO$80:$BQ$314,3),E235)</f>
        <v>6153.09</v>
      </c>
      <c r="F236" s="98">
        <f t="shared" si="166"/>
        <v>44579</v>
      </c>
      <c r="G236" s="91">
        <f t="shared" si="154"/>
        <v>5.4002915013626751E-3</v>
      </c>
      <c r="H236" s="90">
        <f t="shared" si="167"/>
        <v>44607</v>
      </c>
      <c r="I236" s="90">
        <f t="shared" si="155"/>
        <v>44607</v>
      </c>
      <c r="J236" s="92">
        <f t="shared" si="168"/>
        <v>21</v>
      </c>
      <c r="K236" s="92">
        <f t="shared" ref="K236:K299" si="176">(J236-(NETWORKDAYS(A236,I236,AD$121:AD$505)-1))</f>
        <v>5</v>
      </c>
      <c r="L236" s="87">
        <f t="shared" si="156"/>
        <v>1.00128314</v>
      </c>
      <c r="M236" s="93">
        <f t="shared" si="152"/>
        <v>1.00729958</v>
      </c>
      <c r="N236" s="93">
        <f t="shared" si="171"/>
        <v>1.0634268924702424</v>
      </c>
      <c r="O236" s="87">
        <f t="shared" ref="O236:O299" si="177">TRUNC(TRUNC((L236*N236),15),8)</f>
        <v>1.06479141</v>
      </c>
      <c r="P236" s="87">
        <f t="shared" si="157"/>
        <v>1127.3761936400001</v>
      </c>
      <c r="Q236" s="94">
        <f t="shared" ref="Q236:Q299" si="178">IF(VLOOKUP(A236,AD$13:AK$117,8)=VLOOKUP(A235,AD$13:AK$117,8),0,VLOOKUP(A236,AD$13:AK$117,8))</f>
        <v>0</v>
      </c>
      <c r="R236" s="95">
        <f t="shared" si="158"/>
        <v>0</v>
      </c>
      <c r="S236" s="87">
        <f t="shared" si="159"/>
        <v>0</v>
      </c>
      <c r="T236" s="95">
        <f t="shared" si="169"/>
        <v>0.12</v>
      </c>
      <c r="U236" s="94">
        <f t="shared" si="175"/>
        <v>17</v>
      </c>
      <c r="V236" s="94">
        <v>252</v>
      </c>
      <c r="W236" s="93">
        <f t="shared" si="160"/>
        <v>1.0076744879999999</v>
      </c>
      <c r="X236" s="87">
        <f t="shared" si="161"/>
        <v>8.6520350599999993</v>
      </c>
      <c r="Y236" s="87">
        <f t="shared" si="162"/>
        <v>0</v>
      </c>
      <c r="Z236" s="96" t="s">
        <v>142</v>
      </c>
      <c r="AA236" s="90">
        <f t="shared" si="170"/>
        <v>44592</v>
      </c>
      <c r="AB236" s="2"/>
      <c r="AC236" s="1"/>
      <c r="AD236" s="155">
        <f>[2]Plan1!$A321</f>
        <v>46498</v>
      </c>
      <c r="AE236" s="99" t="str">
        <f>[2]Plan1!$C321</f>
        <v>Tiradentes</v>
      </c>
      <c r="AG236" s="131">
        <f t="shared" si="174"/>
        <v>10</v>
      </c>
      <c r="AH236" s="162">
        <v>44834</v>
      </c>
      <c r="AI236" s="135">
        <f t="shared" si="172"/>
        <v>44833</v>
      </c>
      <c r="AJ236" s="135">
        <f t="shared" si="173"/>
        <v>44834</v>
      </c>
      <c r="AK236" s="135"/>
      <c r="AL236" s="131"/>
      <c r="AM236" s="1"/>
      <c r="AN236" s="3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22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4"/>
      <c r="CR236" s="1"/>
      <c r="CS236" s="1"/>
      <c r="CT236" s="1"/>
      <c r="CU236" s="1"/>
      <c r="CV236" s="1"/>
      <c r="CW236" s="1"/>
      <c r="CX236" s="1"/>
      <c r="CY236" s="1"/>
      <c r="CZ236" s="1"/>
      <c r="DA236" s="2"/>
    </row>
    <row r="237" spans="1:108" x14ac:dyDescent="0.2">
      <c r="A237" s="86">
        <f t="shared" si="163"/>
        <v>44586</v>
      </c>
      <c r="B237" s="87">
        <f t="shared" si="153"/>
        <v>1136.8307578899999</v>
      </c>
      <c r="C237" s="87">
        <f t="shared" si="164"/>
        <v>1058.77656699</v>
      </c>
      <c r="D237" s="88">
        <f t="shared" si="165"/>
        <v>6120.04</v>
      </c>
      <c r="E237" s="89">
        <f>IF(K237=1,VLOOKUP(A237,[1]Plan1!$BO$80:$BQ$314,3),E236)</f>
        <v>6153.09</v>
      </c>
      <c r="F237" s="98">
        <f t="shared" si="166"/>
        <v>44579</v>
      </c>
      <c r="G237" s="91">
        <f t="shared" si="154"/>
        <v>5.4002915013626751E-3</v>
      </c>
      <c r="H237" s="90">
        <f t="shared" si="167"/>
        <v>44607</v>
      </c>
      <c r="I237" s="90">
        <f t="shared" si="155"/>
        <v>44607</v>
      </c>
      <c r="J237" s="92">
        <f t="shared" si="168"/>
        <v>21</v>
      </c>
      <c r="K237" s="92">
        <f t="shared" si="176"/>
        <v>6</v>
      </c>
      <c r="L237" s="87">
        <f t="shared" si="156"/>
        <v>1.0015399700000001</v>
      </c>
      <c r="M237" s="93">
        <f t="shared" ref="M237:M300" si="179">IF(I237&gt;I236,L236,M236)</f>
        <v>1.00729958</v>
      </c>
      <c r="N237" s="93">
        <f t="shared" si="171"/>
        <v>1.0634268924702424</v>
      </c>
      <c r="O237" s="87">
        <f t="shared" si="177"/>
        <v>1.0650645299999999</v>
      </c>
      <c r="P237" s="87">
        <f t="shared" si="157"/>
        <v>1127.6653666899999</v>
      </c>
      <c r="Q237" s="94">
        <f t="shared" si="178"/>
        <v>0</v>
      </c>
      <c r="R237" s="95">
        <f t="shared" si="158"/>
        <v>0</v>
      </c>
      <c r="S237" s="87">
        <f t="shared" si="159"/>
        <v>0</v>
      </c>
      <c r="T237" s="95">
        <f t="shared" si="169"/>
        <v>0.12</v>
      </c>
      <c r="U237" s="94">
        <f t="shared" si="175"/>
        <v>18</v>
      </c>
      <c r="V237" s="94">
        <v>252</v>
      </c>
      <c r="W237" s="93">
        <f t="shared" si="160"/>
        <v>1.0081277580000001</v>
      </c>
      <c r="X237" s="87">
        <f t="shared" si="161"/>
        <v>9.1653912000000002</v>
      </c>
      <c r="Y237" s="87">
        <f t="shared" si="162"/>
        <v>0</v>
      </c>
      <c r="Z237" s="96" t="s">
        <v>142</v>
      </c>
      <c r="AA237" s="90">
        <f t="shared" si="170"/>
        <v>44592</v>
      </c>
      <c r="AB237" s="2"/>
      <c r="AC237" s="1"/>
      <c r="AD237" s="155">
        <f>[2]Plan1!$A322</f>
        <v>46508</v>
      </c>
      <c r="AE237" s="99" t="str">
        <f>[2]Plan1!$C322</f>
        <v>Dia do Trabalho</v>
      </c>
      <c r="AG237" s="131">
        <f t="shared" si="174"/>
        <v>11</v>
      </c>
      <c r="AH237" s="135">
        <v>44865</v>
      </c>
      <c r="AI237" s="135">
        <f t="shared" si="172"/>
        <v>44862</v>
      </c>
      <c r="AJ237" s="135">
        <f t="shared" si="173"/>
        <v>44865</v>
      </c>
      <c r="AK237" s="135"/>
      <c r="AL237" s="131"/>
      <c r="AM237" s="1"/>
      <c r="AN237" s="3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22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4"/>
      <c r="CR237" s="1"/>
      <c r="CS237" s="1"/>
      <c r="CT237" s="1"/>
      <c r="CU237" s="1"/>
      <c r="CV237" s="1"/>
      <c r="CW237" s="1"/>
      <c r="CX237" s="1"/>
      <c r="CY237" s="1"/>
      <c r="CZ237" s="1"/>
      <c r="DA237" s="2"/>
    </row>
    <row r="238" spans="1:108" x14ac:dyDescent="0.2">
      <c r="A238" s="86">
        <f t="shared" si="163"/>
        <v>44587</v>
      </c>
      <c r="B238" s="87">
        <f t="shared" si="153"/>
        <v>1137.6338552100001</v>
      </c>
      <c r="C238" s="87">
        <f t="shared" si="164"/>
        <v>1058.77656699</v>
      </c>
      <c r="D238" s="88">
        <f t="shared" si="165"/>
        <v>6120.04</v>
      </c>
      <c r="E238" s="89">
        <f>IF(K238=1,VLOOKUP(A238,[1]Plan1!$BO$80:$BQ$314,3),E237)</f>
        <v>6153.09</v>
      </c>
      <c r="F238" s="98">
        <f t="shared" si="166"/>
        <v>44579</v>
      </c>
      <c r="G238" s="91">
        <f t="shared" si="154"/>
        <v>5.4002915013626751E-3</v>
      </c>
      <c r="H238" s="90">
        <f t="shared" si="167"/>
        <v>44607</v>
      </c>
      <c r="I238" s="90">
        <f t="shared" si="155"/>
        <v>44607</v>
      </c>
      <c r="J238" s="92">
        <f t="shared" si="168"/>
        <v>21</v>
      </c>
      <c r="K238" s="92">
        <f t="shared" si="176"/>
        <v>7</v>
      </c>
      <c r="L238" s="87">
        <f t="shared" si="156"/>
        <v>1.00179686</v>
      </c>
      <c r="M238" s="93">
        <f t="shared" si="179"/>
        <v>1.00729958</v>
      </c>
      <c r="N238" s="93">
        <f t="shared" si="171"/>
        <v>1.0634268924702424</v>
      </c>
      <c r="O238" s="87">
        <f t="shared" si="177"/>
        <v>1.06533772</v>
      </c>
      <c r="P238" s="87">
        <f t="shared" si="157"/>
        <v>1127.9546138600001</v>
      </c>
      <c r="Q238" s="94">
        <f t="shared" si="178"/>
        <v>0</v>
      </c>
      <c r="R238" s="95">
        <f t="shared" si="158"/>
        <v>0</v>
      </c>
      <c r="S238" s="87">
        <f t="shared" si="159"/>
        <v>0</v>
      </c>
      <c r="T238" s="95">
        <f t="shared" si="169"/>
        <v>0.12</v>
      </c>
      <c r="U238" s="94">
        <f t="shared" si="175"/>
        <v>19</v>
      </c>
      <c r="V238" s="94">
        <v>252</v>
      </c>
      <c r="W238" s="93">
        <f t="shared" si="160"/>
        <v>1.0085812329999999</v>
      </c>
      <c r="X238" s="87">
        <f t="shared" si="161"/>
        <v>9.6792413499999999</v>
      </c>
      <c r="Y238" s="87">
        <f t="shared" si="162"/>
        <v>0</v>
      </c>
      <c r="Z238" s="96" t="s">
        <v>142</v>
      </c>
      <c r="AA238" s="90">
        <f t="shared" si="170"/>
        <v>44592</v>
      </c>
      <c r="AB238" s="2"/>
      <c r="AC238" s="1"/>
      <c r="AD238" s="155">
        <f>[2]Plan1!$A323</f>
        <v>46534</v>
      </c>
      <c r="AE238" s="99" t="str">
        <f>[2]Plan1!$C323</f>
        <v>Corpus Christi</v>
      </c>
      <c r="AG238" s="131">
        <f t="shared" si="174"/>
        <v>12</v>
      </c>
      <c r="AH238" s="162">
        <v>44895</v>
      </c>
      <c r="AI238" s="135">
        <f t="shared" si="172"/>
        <v>44894</v>
      </c>
      <c r="AJ238" s="135">
        <f t="shared" si="173"/>
        <v>44895</v>
      </c>
      <c r="AK238" s="135"/>
      <c r="AL238" s="131"/>
      <c r="AM238" s="1"/>
      <c r="AN238" s="3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22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4"/>
      <c r="CR238" s="1"/>
      <c r="CS238" s="1"/>
      <c r="CT238" s="1"/>
      <c r="CU238" s="1"/>
      <c r="CV238" s="1"/>
      <c r="CW238" s="1"/>
      <c r="CX238" s="1"/>
      <c r="CY238" s="1"/>
      <c r="CZ238" s="1"/>
      <c r="DA238" s="2"/>
    </row>
    <row r="239" spans="1:108" x14ac:dyDescent="0.2">
      <c r="A239" s="86">
        <f t="shared" si="163"/>
        <v>44588</v>
      </c>
      <c r="B239" s="87">
        <f t="shared" si="153"/>
        <v>1138.4375080000002</v>
      </c>
      <c r="C239" s="87">
        <f t="shared" si="164"/>
        <v>1058.77656699</v>
      </c>
      <c r="D239" s="88">
        <f t="shared" si="165"/>
        <v>6120.04</v>
      </c>
      <c r="E239" s="89">
        <f>IF(K239=1,VLOOKUP(A239,[1]Plan1!$BO$80:$BQ$314,3),E238)</f>
        <v>6153.09</v>
      </c>
      <c r="F239" s="98">
        <f t="shared" si="166"/>
        <v>44579</v>
      </c>
      <c r="G239" s="91">
        <f t="shared" si="154"/>
        <v>5.4002915013626751E-3</v>
      </c>
      <c r="H239" s="90">
        <f t="shared" si="167"/>
        <v>44607</v>
      </c>
      <c r="I239" s="90">
        <f t="shared" si="155"/>
        <v>44607</v>
      </c>
      <c r="J239" s="92">
        <f t="shared" si="168"/>
        <v>21</v>
      </c>
      <c r="K239" s="92">
        <f t="shared" si="176"/>
        <v>8</v>
      </c>
      <c r="L239" s="87">
        <f t="shared" si="156"/>
        <v>1.00205382</v>
      </c>
      <c r="M239" s="93">
        <f t="shared" si="179"/>
        <v>1.00729958</v>
      </c>
      <c r="N239" s="93">
        <f t="shared" si="171"/>
        <v>1.0634268924702424</v>
      </c>
      <c r="O239" s="87">
        <f t="shared" si="177"/>
        <v>1.06561097</v>
      </c>
      <c r="P239" s="87">
        <f t="shared" si="157"/>
        <v>1128.2439245600001</v>
      </c>
      <c r="Q239" s="94">
        <f t="shared" si="178"/>
        <v>0</v>
      </c>
      <c r="R239" s="95">
        <f t="shared" si="158"/>
        <v>0</v>
      </c>
      <c r="S239" s="87">
        <f t="shared" si="159"/>
        <v>0</v>
      </c>
      <c r="T239" s="95">
        <f t="shared" si="169"/>
        <v>0.12</v>
      </c>
      <c r="U239" s="94">
        <f t="shared" si="175"/>
        <v>20</v>
      </c>
      <c r="V239" s="94">
        <v>252</v>
      </c>
      <c r="W239" s="93">
        <f t="shared" si="160"/>
        <v>1.0090349110000001</v>
      </c>
      <c r="X239" s="87">
        <f t="shared" si="161"/>
        <v>10.193583439999999</v>
      </c>
      <c r="Y239" s="87">
        <f t="shared" si="162"/>
        <v>0</v>
      </c>
      <c r="Z239" s="96" t="s">
        <v>142</v>
      </c>
      <c r="AA239" s="90">
        <f t="shared" si="170"/>
        <v>44592</v>
      </c>
      <c r="AB239" s="2"/>
      <c r="AC239" s="1"/>
      <c r="AD239" s="155">
        <f>[2]Plan1!$A324</f>
        <v>46637</v>
      </c>
      <c r="AE239" s="99" t="str">
        <f>[2]Plan1!$C324</f>
        <v>Independência do Brasil</v>
      </c>
      <c r="AG239" s="131">
        <f t="shared" si="174"/>
        <v>13</v>
      </c>
      <c r="AH239" s="162">
        <v>44925</v>
      </c>
      <c r="AI239" s="135">
        <f t="shared" si="172"/>
        <v>44924</v>
      </c>
      <c r="AJ239" s="135">
        <f t="shared" si="173"/>
        <v>44925</v>
      </c>
      <c r="AK239" s="135"/>
      <c r="AL239" s="131"/>
      <c r="AM239" s="1"/>
      <c r="AN239" s="3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22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4"/>
      <c r="CR239" s="1"/>
      <c r="CS239" s="1"/>
      <c r="CT239" s="1"/>
      <c r="CU239" s="1"/>
      <c r="CV239" s="1"/>
      <c r="CW239" s="1"/>
      <c r="CX239" s="1"/>
      <c r="CY239" s="1"/>
      <c r="CZ239" s="1"/>
      <c r="DA239" s="2"/>
    </row>
    <row r="240" spans="1:108" x14ac:dyDescent="0.2">
      <c r="A240" s="86">
        <f t="shared" si="163"/>
        <v>44589</v>
      </c>
      <c r="B240" s="87">
        <f t="shared" si="153"/>
        <v>1139.2417390200001</v>
      </c>
      <c r="C240" s="87">
        <f t="shared" si="164"/>
        <v>1058.77656699</v>
      </c>
      <c r="D240" s="88">
        <f t="shared" si="165"/>
        <v>6120.04</v>
      </c>
      <c r="E240" s="89">
        <f>IF(K240=1,VLOOKUP(A240,[1]Plan1!$BO$80:$BQ$314,3),E239)</f>
        <v>6153.09</v>
      </c>
      <c r="F240" s="98">
        <f t="shared" si="166"/>
        <v>44579</v>
      </c>
      <c r="G240" s="91">
        <f t="shared" si="154"/>
        <v>5.4002915013626751E-3</v>
      </c>
      <c r="H240" s="90">
        <f t="shared" si="167"/>
        <v>44607</v>
      </c>
      <c r="I240" s="90">
        <f t="shared" si="155"/>
        <v>44607</v>
      </c>
      <c r="J240" s="92">
        <f t="shared" si="168"/>
        <v>21</v>
      </c>
      <c r="K240" s="92">
        <f t="shared" si="176"/>
        <v>9</v>
      </c>
      <c r="L240" s="87">
        <f t="shared" si="156"/>
        <v>1.00231084</v>
      </c>
      <c r="M240" s="93">
        <f t="shared" si="179"/>
        <v>1.00729958</v>
      </c>
      <c r="N240" s="93">
        <f t="shared" si="171"/>
        <v>1.0634268924702424</v>
      </c>
      <c r="O240" s="87">
        <f t="shared" si="177"/>
        <v>1.0658843</v>
      </c>
      <c r="P240" s="87">
        <f t="shared" si="157"/>
        <v>1128.53331996</v>
      </c>
      <c r="Q240" s="94">
        <f t="shared" si="178"/>
        <v>0</v>
      </c>
      <c r="R240" s="95">
        <f t="shared" si="158"/>
        <v>0</v>
      </c>
      <c r="S240" s="87">
        <f t="shared" si="159"/>
        <v>0</v>
      </c>
      <c r="T240" s="95">
        <f t="shared" si="169"/>
        <v>0.12</v>
      </c>
      <c r="U240" s="94">
        <f t="shared" si="175"/>
        <v>21</v>
      </c>
      <c r="V240" s="94">
        <v>252</v>
      </c>
      <c r="W240" s="93">
        <f t="shared" si="160"/>
        <v>1.0094887930000001</v>
      </c>
      <c r="X240" s="87">
        <f t="shared" si="161"/>
        <v>10.708419060000001</v>
      </c>
      <c r="Y240" s="87">
        <f t="shared" si="162"/>
        <v>0</v>
      </c>
      <c r="Z240" s="96" t="s">
        <v>142</v>
      </c>
      <c r="AA240" s="90">
        <f t="shared" si="170"/>
        <v>44592</v>
      </c>
      <c r="AB240" s="2"/>
      <c r="AC240" s="1"/>
      <c r="AD240" s="155">
        <f>[2]Plan1!$A325</f>
        <v>46672</v>
      </c>
      <c r="AE240" s="99" t="str">
        <f>[2]Plan1!$C325</f>
        <v>Nossa Sr.a Aparecida - Padroeira do Brasil</v>
      </c>
      <c r="AG240" s="131">
        <f t="shared" si="174"/>
        <v>14</v>
      </c>
      <c r="AH240" s="162">
        <v>44956</v>
      </c>
      <c r="AI240" s="135">
        <f t="shared" si="172"/>
        <v>44953</v>
      </c>
      <c r="AJ240" s="135">
        <f t="shared" si="173"/>
        <v>44956</v>
      </c>
      <c r="AK240" s="135"/>
      <c r="AL240" s="131"/>
      <c r="AM240" s="1"/>
      <c r="AN240" s="3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22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4"/>
      <c r="CR240" s="1"/>
      <c r="CS240" s="1"/>
      <c r="CT240" s="1"/>
      <c r="CU240" s="1"/>
      <c r="CV240" s="1"/>
      <c r="CW240" s="1"/>
      <c r="CX240" s="1"/>
      <c r="CY240" s="1"/>
      <c r="CZ240" s="1"/>
      <c r="DA240" s="2"/>
    </row>
    <row r="241" spans="1:105" x14ac:dyDescent="0.2">
      <c r="A241" s="86">
        <f t="shared" si="163"/>
        <v>44590</v>
      </c>
      <c r="B241" s="87">
        <f t="shared" si="153"/>
        <v>1140.0465378700001</v>
      </c>
      <c r="C241" s="87">
        <f t="shared" si="164"/>
        <v>1058.77656699</v>
      </c>
      <c r="D241" s="88">
        <f t="shared" si="165"/>
        <v>6120.04</v>
      </c>
      <c r="E241" s="89">
        <f>IF(K241=1,VLOOKUP(A241,[1]Plan1!$BO$80:$BQ$314,3),E240)</f>
        <v>6153.09</v>
      </c>
      <c r="F241" s="98">
        <f t="shared" si="166"/>
        <v>44579</v>
      </c>
      <c r="G241" s="91">
        <f t="shared" si="154"/>
        <v>5.4002915013626751E-3</v>
      </c>
      <c r="H241" s="90">
        <f t="shared" si="167"/>
        <v>44607</v>
      </c>
      <c r="I241" s="90">
        <f t="shared" si="155"/>
        <v>44607</v>
      </c>
      <c r="J241" s="92">
        <f t="shared" si="168"/>
        <v>21</v>
      </c>
      <c r="K241" s="92">
        <f t="shared" si="176"/>
        <v>10</v>
      </c>
      <c r="L241" s="87">
        <f t="shared" si="156"/>
        <v>1.00256794</v>
      </c>
      <c r="M241" s="93">
        <f t="shared" si="179"/>
        <v>1.00729958</v>
      </c>
      <c r="N241" s="93">
        <f t="shared" si="171"/>
        <v>1.0634268924702424</v>
      </c>
      <c r="O241" s="87">
        <f t="shared" si="177"/>
        <v>1.0661577</v>
      </c>
      <c r="P241" s="87">
        <f t="shared" si="157"/>
        <v>1128.8227894700001</v>
      </c>
      <c r="Q241" s="94">
        <f t="shared" si="178"/>
        <v>0</v>
      </c>
      <c r="R241" s="95">
        <f t="shared" si="158"/>
        <v>0</v>
      </c>
      <c r="S241" s="87">
        <f t="shared" si="159"/>
        <v>0</v>
      </c>
      <c r="T241" s="95">
        <f t="shared" si="169"/>
        <v>0.12</v>
      </c>
      <c r="U241" s="94">
        <f t="shared" si="175"/>
        <v>22</v>
      </c>
      <c r="V241" s="94">
        <v>252</v>
      </c>
      <c r="W241" s="93">
        <f t="shared" si="160"/>
        <v>1.009942879</v>
      </c>
      <c r="X241" s="87">
        <f t="shared" si="161"/>
        <v>11.2237484</v>
      </c>
      <c r="Y241" s="87">
        <f t="shared" si="162"/>
        <v>0</v>
      </c>
      <c r="Z241" s="96" t="s">
        <v>142</v>
      </c>
      <c r="AA241" s="90">
        <f t="shared" si="170"/>
        <v>44592</v>
      </c>
      <c r="AB241" s="2"/>
      <c r="AC241" s="1"/>
      <c r="AD241" s="155">
        <f>[2]Plan1!$A326</f>
        <v>46693</v>
      </c>
      <c r="AE241" s="99" t="str">
        <f>[2]Plan1!$C326</f>
        <v>Finados</v>
      </c>
      <c r="AG241" s="131">
        <f t="shared" si="174"/>
        <v>15</v>
      </c>
      <c r="AH241" s="162">
        <v>44985</v>
      </c>
      <c r="AI241" s="135">
        <f t="shared" si="172"/>
        <v>44984</v>
      </c>
      <c r="AJ241" s="135">
        <f t="shared" si="173"/>
        <v>44985</v>
      </c>
      <c r="AK241" s="135"/>
      <c r="AL241" s="131"/>
      <c r="AM241" s="1"/>
      <c r="AN241" s="3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22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4"/>
      <c r="CR241" s="1"/>
      <c r="CS241" s="1"/>
      <c r="CT241" s="1"/>
      <c r="CU241" s="1"/>
      <c r="CV241" s="1"/>
      <c r="CW241" s="1"/>
      <c r="CX241" s="1"/>
      <c r="CY241" s="1"/>
      <c r="CZ241" s="1"/>
      <c r="DA241" s="2"/>
    </row>
    <row r="242" spans="1:105" x14ac:dyDescent="0.2">
      <c r="A242" s="86">
        <f t="shared" si="163"/>
        <v>44591</v>
      </c>
      <c r="B242" s="87">
        <f t="shared" si="153"/>
        <v>1140.0465378700001</v>
      </c>
      <c r="C242" s="87">
        <f t="shared" si="164"/>
        <v>1058.77656699</v>
      </c>
      <c r="D242" s="88">
        <f t="shared" si="165"/>
        <v>6120.04</v>
      </c>
      <c r="E242" s="89">
        <f>IF(K242=1,VLOOKUP(A242,[1]Plan1!$BO$80:$BQ$314,3),E241)</f>
        <v>6153.09</v>
      </c>
      <c r="F242" s="98">
        <f t="shared" si="166"/>
        <v>44579</v>
      </c>
      <c r="G242" s="91">
        <f t="shared" si="154"/>
        <v>5.4002915013626751E-3</v>
      </c>
      <c r="H242" s="90">
        <f t="shared" si="167"/>
        <v>44607</v>
      </c>
      <c r="I242" s="90">
        <f t="shared" si="155"/>
        <v>44607</v>
      </c>
      <c r="J242" s="92">
        <f t="shared" si="168"/>
        <v>21</v>
      </c>
      <c r="K242" s="92">
        <f t="shared" si="176"/>
        <v>10</v>
      </c>
      <c r="L242" s="87">
        <f t="shared" si="156"/>
        <v>1.00256794</v>
      </c>
      <c r="M242" s="93">
        <f t="shared" si="179"/>
        <v>1.00729958</v>
      </c>
      <c r="N242" s="93">
        <f t="shared" si="171"/>
        <v>1.0634268924702424</v>
      </c>
      <c r="O242" s="87">
        <f t="shared" si="177"/>
        <v>1.0661577</v>
      </c>
      <c r="P242" s="87">
        <f t="shared" si="157"/>
        <v>1128.8227894700001</v>
      </c>
      <c r="Q242" s="94">
        <f t="shared" si="178"/>
        <v>0</v>
      </c>
      <c r="R242" s="95">
        <f t="shared" si="158"/>
        <v>0</v>
      </c>
      <c r="S242" s="87">
        <f t="shared" si="159"/>
        <v>0</v>
      </c>
      <c r="T242" s="95">
        <f t="shared" si="169"/>
        <v>0.12</v>
      </c>
      <c r="U242" s="94">
        <f t="shared" si="175"/>
        <v>22</v>
      </c>
      <c r="V242" s="94">
        <v>252</v>
      </c>
      <c r="W242" s="93">
        <f t="shared" si="160"/>
        <v>1.009942879</v>
      </c>
      <c r="X242" s="87">
        <f t="shared" si="161"/>
        <v>11.2237484</v>
      </c>
      <c r="Y242" s="87">
        <f t="shared" si="162"/>
        <v>0</v>
      </c>
      <c r="Z242" s="96" t="s">
        <v>142</v>
      </c>
      <c r="AA242" s="90">
        <f t="shared" si="170"/>
        <v>44592</v>
      </c>
      <c r="AB242" s="2"/>
      <c r="AC242" s="1"/>
      <c r="AD242" s="155">
        <f>[2]Plan1!$A327</f>
        <v>46706</v>
      </c>
      <c r="AE242" s="99" t="str">
        <f>[2]Plan1!$C327</f>
        <v>Proclamação da República</v>
      </c>
      <c r="AG242" s="131">
        <f t="shared" si="174"/>
        <v>16</v>
      </c>
      <c r="AH242" s="162">
        <v>45015</v>
      </c>
      <c r="AI242" s="135">
        <f t="shared" si="172"/>
        <v>45014</v>
      </c>
      <c r="AJ242" s="135">
        <f t="shared" si="173"/>
        <v>45015</v>
      </c>
      <c r="AK242" s="135"/>
      <c r="AL242" s="131"/>
      <c r="AM242" s="1"/>
      <c r="AN242" s="3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22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4"/>
      <c r="CR242" s="1"/>
      <c r="CS242" s="1"/>
      <c r="CT242" s="1"/>
      <c r="CU242" s="1"/>
      <c r="CV242" s="1"/>
      <c r="CW242" s="1"/>
      <c r="CX242" s="1"/>
      <c r="CY242" s="1"/>
      <c r="CZ242" s="1"/>
      <c r="DA242" s="2"/>
    </row>
    <row r="243" spans="1:105" x14ac:dyDescent="0.2">
      <c r="A243" s="86">
        <f t="shared" si="163"/>
        <v>44592</v>
      </c>
      <c r="B243" s="87">
        <f t="shared" si="153"/>
        <v>1140.0465378700001</v>
      </c>
      <c r="C243" s="87">
        <f t="shared" si="164"/>
        <v>1058.77656699</v>
      </c>
      <c r="D243" s="88">
        <f t="shared" si="165"/>
        <v>6120.04</v>
      </c>
      <c r="E243" s="89">
        <f>IF(K243=1,VLOOKUP(A243,[1]Plan1!$BO$80:$BQ$314,3),E242)</f>
        <v>6153.09</v>
      </c>
      <c r="F243" s="98">
        <f t="shared" si="166"/>
        <v>44579</v>
      </c>
      <c r="G243" s="91">
        <f t="shared" si="154"/>
        <v>5.4002915013626751E-3</v>
      </c>
      <c r="H243" s="90">
        <f t="shared" si="167"/>
        <v>44607</v>
      </c>
      <c r="I243" s="90">
        <f t="shared" si="155"/>
        <v>44607</v>
      </c>
      <c r="J243" s="92">
        <f t="shared" si="168"/>
        <v>21</v>
      </c>
      <c r="K243" s="92">
        <f t="shared" si="176"/>
        <v>10</v>
      </c>
      <c r="L243" s="87">
        <f t="shared" si="156"/>
        <v>1.00256794</v>
      </c>
      <c r="M243" s="93">
        <f t="shared" si="179"/>
        <v>1.00729958</v>
      </c>
      <c r="N243" s="93">
        <f t="shared" si="171"/>
        <v>1.0634268924702424</v>
      </c>
      <c r="O243" s="87">
        <f t="shared" si="177"/>
        <v>1.0661577</v>
      </c>
      <c r="P243" s="87">
        <f t="shared" si="157"/>
        <v>1128.8227894700001</v>
      </c>
      <c r="Q243" s="94">
        <f t="shared" si="178"/>
        <v>2</v>
      </c>
      <c r="R243" s="95">
        <f t="shared" si="158"/>
        <v>2.8971E-2</v>
      </c>
      <c r="S243" s="87">
        <f t="shared" si="159"/>
        <v>32.703125030000002</v>
      </c>
      <c r="T243" s="95">
        <f t="shared" si="169"/>
        <v>0.12</v>
      </c>
      <c r="U243" s="94">
        <f t="shared" si="175"/>
        <v>22</v>
      </c>
      <c r="V243" s="94">
        <v>252</v>
      </c>
      <c r="W243" s="93">
        <f t="shared" si="160"/>
        <v>1.009942879</v>
      </c>
      <c r="X243" s="87">
        <f t="shared" si="161"/>
        <v>11.2237484</v>
      </c>
      <c r="Y243" s="87">
        <f t="shared" si="162"/>
        <v>43.926873430000001</v>
      </c>
      <c r="Z243" s="96" t="s">
        <v>142</v>
      </c>
      <c r="AA243" s="90">
        <f t="shared" si="170"/>
        <v>44592</v>
      </c>
      <c r="AB243" s="2"/>
      <c r="AC243" s="1"/>
      <c r="AD243" s="155">
        <f>[2]Plan1!$A328</f>
        <v>46711</v>
      </c>
      <c r="AE243" s="99" t="str">
        <f>[2]Plan1!$C328</f>
        <v>Dia Nacional de Zumbi e da Consciência Negra</v>
      </c>
      <c r="AG243" s="131">
        <f t="shared" si="174"/>
        <v>17</v>
      </c>
      <c r="AH243" s="162">
        <v>45048</v>
      </c>
      <c r="AI243" s="135">
        <f t="shared" si="172"/>
        <v>45044</v>
      </c>
      <c r="AJ243" s="135">
        <f t="shared" si="173"/>
        <v>45048</v>
      </c>
      <c r="AK243" s="135"/>
      <c r="AL243" s="131"/>
      <c r="AM243" s="1"/>
      <c r="AN243" s="3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22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4"/>
      <c r="CR243" s="1"/>
      <c r="CS243" s="1"/>
      <c r="CT243" s="1"/>
      <c r="CU243" s="1"/>
      <c r="CV243" s="1"/>
      <c r="CW243" s="1"/>
      <c r="CX243" s="1"/>
      <c r="CY243" s="1"/>
      <c r="CZ243" s="1"/>
      <c r="DA243" s="2"/>
    </row>
    <row r="244" spans="1:105" x14ac:dyDescent="0.2">
      <c r="A244" s="86">
        <f t="shared" si="163"/>
        <v>44593</v>
      </c>
      <c r="B244" s="87">
        <f t="shared" si="153"/>
        <v>1096.8939902300001</v>
      </c>
      <c r="C244" s="87">
        <f t="shared" si="164"/>
        <v>1028.1027510700001</v>
      </c>
      <c r="D244" s="88">
        <f t="shared" si="165"/>
        <v>6120.04</v>
      </c>
      <c r="E244" s="89">
        <f>IF(K244=1,VLOOKUP(A244,[1]Plan1!$BO$80:$BQ$314,3),E243)</f>
        <v>6153.09</v>
      </c>
      <c r="F244" s="98">
        <f t="shared" si="166"/>
        <v>44579</v>
      </c>
      <c r="G244" s="91">
        <f t="shared" si="154"/>
        <v>5.4002915013626751E-3</v>
      </c>
      <c r="H244" s="90">
        <f t="shared" si="167"/>
        <v>44607</v>
      </c>
      <c r="I244" s="90">
        <f t="shared" si="155"/>
        <v>44607</v>
      </c>
      <c r="J244" s="92">
        <f t="shared" si="168"/>
        <v>21</v>
      </c>
      <c r="K244" s="92">
        <f t="shared" si="176"/>
        <v>11</v>
      </c>
      <c r="L244" s="87">
        <f t="shared" si="156"/>
        <v>1.00282509</v>
      </c>
      <c r="M244" s="93">
        <f t="shared" si="179"/>
        <v>1.00729958</v>
      </c>
      <c r="N244" s="93">
        <f t="shared" si="171"/>
        <v>1.0634268924702424</v>
      </c>
      <c r="O244" s="87">
        <f t="shared" si="177"/>
        <v>1.06643116</v>
      </c>
      <c r="P244" s="87">
        <f t="shared" si="157"/>
        <v>1096.4008094200001</v>
      </c>
      <c r="Q244" s="94">
        <f t="shared" si="178"/>
        <v>0</v>
      </c>
      <c r="R244" s="95">
        <f t="shared" si="158"/>
        <v>0</v>
      </c>
      <c r="S244" s="87">
        <f t="shared" si="159"/>
        <v>0</v>
      </c>
      <c r="T244" s="95">
        <f t="shared" si="169"/>
        <v>0.12</v>
      </c>
      <c r="U244" s="94">
        <f t="shared" si="175"/>
        <v>1</v>
      </c>
      <c r="V244" s="94">
        <v>252</v>
      </c>
      <c r="W244" s="93">
        <f t="shared" si="160"/>
        <v>1.0004498180000001</v>
      </c>
      <c r="X244" s="87">
        <f t="shared" si="161"/>
        <v>0.49318081000000003</v>
      </c>
      <c r="Y244" s="87">
        <f t="shared" si="162"/>
        <v>0</v>
      </c>
      <c r="Z244" s="96" t="s">
        <v>142</v>
      </c>
      <c r="AA244" s="90">
        <f t="shared" si="170"/>
        <v>44622</v>
      </c>
      <c r="AB244" s="2"/>
      <c r="AC244" s="1"/>
      <c r="AD244" s="155">
        <f>[2]Plan1!$A329</f>
        <v>46746</v>
      </c>
      <c r="AE244" s="99" t="str">
        <f>[2]Plan1!$C329</f>
        <v>Natal</v>
      </c>
      <c r="AG244" s="131">
        <f t="shared" si="174"/>
        <v>18</v>
      </c>
      <c r="AH244" s="162">
        <v>45076</v>
      </c>
      <c r="AI244" s="135">
        <f t="shared" si="172"/>
        <v>45075</v>
      </c>
      <c r="AJ244" s="135">
        <f t="shared" si="173"/>
        <v>45076</v>
      </c>
      <c r="AK244" s="135"/>
      <c r="AL244" s="131"/>
      <c r="AM244" s="1"/>
      <c r="AN244" s="3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22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4"/>
      <c r="CR244" s="1"/>
      <c r="CS244" s="1"/>
      <c r="CT244" s="1"/>
      <c r="CU244" s="1"/>
      <c r="CV244" s="1"/>
      <c r="CW244" s="1"/>
      <c r="CX244" s="1"/>
      <c r="CY244" s="1"/>
      <c r="CZ244" s="1"/>
      <c r="DA244" s="2"/>
    </row>
    <row r="245" spans="1:105" x14ac:dyDescent="0.2">
      <c r="A245" s="86">
        <f t="shared" si="163"/>
        <v>44594</v>
      </c>
      <c r="B245" s="87">
        <f t="shared" si="153"/>
        <v>1097.6688738999999</v>
      </c>
      <c r="C245" s="87">
        <f t="shared" si="164"/>
        <v>1028.1027510700001</v>
      </c>
      <c r="D245" s="88">
        <f t="shared" si="165"/>
        <v>6120.04</v>
      </c>
      <c r="E245" s="89">
        <f>IF(K245=1,VLOOKUP(A245,[1]Plan1!$BO$80:$BQ$314,3),E244)</f>
        <v>6153.09</v>
      </c>
      <c r="F245" s="98">
        <f t="shared" si="166"/>
        <v>44579</v>
      </c>
      <c r="G245" s="91">
        <f t="shared" si="154"/>
        <v>5.4002915013626751E-3</v>
      </c>
      <c r="H245" s="90">
        <f t="shared" si="167"/>
        <v>44607</v>
      </c>
      <c r="I245" s="90">
        <f t="shared" si="155"/>
        <v>44607</v>
      </c>
      <c r="J245" s="92">
        <f t="shared" si="168"/>
        <v>21</v>
      </c>
      <c r="K245" s="92">
        <f t="shared" si="176"/>
        <v>12</v>
      </c>
      <c r="L245" s="87">
        <f t="shared" si="156"/>
        <v>1.0030823099999999</v>
      </c>
      <c r="M245" s="93">
        <f t="shared" si="179"/>
        <v>1.00729958</v>
      </c>
      <c r="N245" s="93">
        <f t="shared" si="171"/>
        <v>1.0634268924702424</v>
      </c>
      <c r="O245" s="87">
        <f t="shared" si="177"/>
        <v>1.0667047000000001</v>
      </c>
      <c r="P245" s="87">
        <f t="shared" si="157"/>
        <v>1096.68203664</v>
      </c>
      <c r="Q245" s="94">
        <f t="shared" si="178"/>
        <v>0</v>
      </c>
      <c r="R245" s="95">
        <f t="shared" si="158"/>
        <v>0</v>
      </c>
      <c r="S245" s="87">
        <f t="shared" si="159"/>
        <v>0</v>
      </c>
      <c r="T245" s="95">
        <f t="shared" si="169"/>
        <v>0.12</v>
      </c>
      <c r="U245" s="94">
        <f t="shared" si="175"/>
        <v>2</v>
      </c>
      <c r="V245" s="94">
        <v>252</v>
      </c>
      <c r="W245" s="93">
        <f t="shared" si="160"/>
        <v>1.0008998389999999</v>
      </c>
      <c r="X245" s="87">
        <f t="shared" si="161"/>
        <v>0.98683726000000005</v>
      </c>
      <c r="Y245" s="87">
        <f t="shared" si="162"/>
        <v>0</v>
      </c>
      <c r="Z245" s="96" t="s">
        <v>142</v>
      </c>
      <c r="AA245" s="90">
        <f t="shared" si="170"/>
        <v>44622</v>
      </c>
      <c r="AB245" s="2"/>
      <c r="AC245" s="1"/>
      <c r="AD245" s="155">
        <f>[2]Plan1!$A330</f>
        <v>46753</v>
      </c>
      <c r="AE245" s="99" t="str">
        <f>[2]Plan1!$C330</f>
        <v>Confraternização Universal</v>
      </c>
      <c r="AG245" s="131">
        <f t="shared" si="174"/>
        <v>19</v>
      </c>
      <c r="AH245" s="162">
        <v>45107</v>
      </c>
      <c r="AI245" s="135">
        <f t="shared" si="172"/>
        <v>45106</v>
      </c>
      <c r="AJ245" s="135">
        <f t="shared" si="173"/>
        <v>45107</v>
      </c>
      <c r="AK245" s="135"/>
      <c r="AL245" s="131"/>
      <c r="AM245" s="1"/>
      <c r="AN245" s="3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22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4"/>
      <c r="CR245" s="1"/>
      <c r="CS245" s="1"/>
      <c r="CT245" s="1"/>
      <c r="CU245" s="1"/>
      <c r="CV245" s="1"/>
      <c r="CW245" s="1"/>
      <c r="CX245" s="1"/>
      <c r="CY245" s="1"/>
      <c r="CZ245" s="1"/>
      <c r="DA245" s="2"/>
    </row>
    <row r="246" spans="1:105" x14ac:dyDescent="0.2">
      <c r="A246" s="86">
        <f t="shared" si="163"/>
        <v>44595</v>
      </c>
      <c r="B246" s="87">
        <f t="shared" si="153"/>
        <v>1098.4443032499998</v>
      </c>
      <c r="C246" s="87">
        <f t="shared" si="164"/>
        <v>1028.1027510700001</v>
      </c>
      <c r="D246" s="88">
        <f t="shared" si="165"/>
        <v>6120.04</v>
      </c>
      <c r="E246" s="89">
        <f>IF(K246=1,VLOOKUP(A246,[1]Plan1!$BO$80:$BQ$314,3),E245)</f>
        <v>6153.09</v>
      </c>
      <c r="F246" s="98">
        <f t="shared" si="166"/>
        <v>44579</v>
      </c>
      <c r="G246" s="91">
        <f t="shared" si="154"/>
        <v>5.4002915013626751E-3</v>
      </c>
      <c r="H246" s="90">
        <f t="shared" si="167"/>
        <v>44607</v>
      </c>
      <c r="I246" s="90">
        <f t="shared" si="155"/>
        <v>44607</v>
      </c>
      <c r="J246" s="92">
        <f t="shared" si="168"/>
        <v>21</v>
      </c>
      <c r="K246" s="92">
        <f t="shared" si="176"/>
        <v>13</v>
      </c>
      <c r="L246" s="87">
        <f t="shared" si="156"/>
        <v>1.0033396000000001</v>
      </c>
      <c r="M246" s="93">
        <f t="shared" si="179"/>
        <v>1.00729958</v>
      </c>
      <c r="N246" s="93">
        <f t="shared" si="171"/>
        <v>1.0634268924702424</v>
      </c>
      <c r="O246" s="87">
        <f t="shared" si="177"/>
        <v>1.0669783100000001</v>
      </c>
      <c r="P246" s="87">
        <f t="shared" si="157"/>
        <v>1096.9633358399999</v>
      </c>
      <c r="Q246" s="94">
        <f t="shared" si="178"/>
        <v>0</v>
      </c>
      <c r="R246" s="95">
        <f t="shared" si="158"/>
        <v>0</v>
      </c>
      <c r="S246" s="87">
        <f t="shared" si="159"/>
        <v>0</v>
      </c>
      <c r="T246" s="95">
        <f t="shared" si="169"/>
        <v>0.12</v>
      </c>
      <c r="U246" s="94">
        <f t="shared" si="175"/>
        <v>3</v>
      </c>
      <c r="V246" s="94">
        <v>252</v>
      </c>
      <c r="W246" s="93">
        <f t="shared" si="160"/>
        <v>1.0013500609999999</v>
      </c>
      <c r="X246" s="87">
        <f t="shared" si="161"/>
        <v>1.4809674100000001</v>
      </c>
      <c r="Y246" s="87">
        <f t="shared" si="162"/>
        <v>0</v>
      </c>
      <c r="Z246" s="96" t="s">
        <v>142</v>
      </c>
      <c r="AA246" s="90">
        <f t="shared" si="170"/>
        <v>44622</v>
      </c>
      <c r="AB246" s="2"/>
      <c r="AC246" s="1"/>
      <c r="AD246" s="155">
        <f>[2]Plan1!$A331</f>
        <v>46811</v>
      </c>
      <c r="AE246" s="99" t="str">
        <f>[2]Plan1!$C331</f>
        <v>Carnaval</v>
      </c>
      <c r="AG246" s="131">
        <f t="shared" si="174"/>
        <v>20</v>
      </c>
      <c r="AH246" s="162">
        <v>45138</v>
      </c>
      <c r="AI246" s="135">
        <f t="shared" si="172"/>
        <v>45135</v>
      </c>
      <c r="AJ246" s="135">
        <f t="shared" si="173"/>
        <v>45138</v>
      </c>
      <c r="AK246" s="135"/>
      <c r="AL246" s="131"/>
      <c r="AM246" s="1"/>
      <c r="AN246" s="3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22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4"/>
      <c r="CR246" s="1"/>
      <c r="CS246" s="1"/>
      <c r="CT246" s="1"/>
      <c r="CU246" s="1"/>
      <c r="CV246" s="1"/>
      <c r="CW246" s="1"/>
      <c r="CX246" s="1"/>
      <c r="CY246" s="1"/>
      <c r="CZ246" s="1"/>
      <c r="DA246" s="2"/>
    </row>
    <row r="247" spans="1:105" x14ac:dyDescent="0.2">
      <c r="A247" s="86">
        <f t="shared" si="163"/>
        <v>44596</v>
      </c>
      <c r="B247" s="87">
        <f t="shared" si="153"/>
        <v>1099.22028183</v>
      </c>
      <c r="C247" s="87">
        <f t="shared" si="164"/>
        <v>1028.1027510700001</v>
      </c>
      <c r="D247" s="88">
        <f t="shared" si="165"/>
        <v>6120.04</v>
      </c>
      <c r="E247" s="89">
        <f>IF(K247=1,VLOOKUP(A247,[1]Plan1!$BO$80:$BQ$314,3),E246)</f>
        <v>6153.09</v>
      </c>
      <c r="F247" s="98">
        <f t="shared" si="166"/>
        <v>44579</v>
      </c>
      <c r="G247" s="91">
        <f t="shared" si="154"/>
        <v>5.4002915013626751E-3</v>
      </c>
      <c r="H247" s="90">
        <f t="shared" si="167"/>
        <v>44607</v>
      </c>
      <c r="I247" s="90">
        <f t="shared" si="155"/>
        <v>44607</v>
      </c>
      <c r="J247" s="92">
        <f t="shared" si="168"/>
        <v>21</v>
      </c>
      <c r="K247" s="92">
        <f t="shared" si="176"/>
        <v>14</v>
      </c>
      <c r="L247" s="87">
        <f t="shared" si="156"/>
        <v>1.0035969600000001</v>
      </c>
      <c r="M247" s="93">
        <f t="shared" si="179"/>
        <v>1.00729958</v>
      </c>
      <c r="N247" s="93">
        <f t="shared" si="171"/>
        <v>1.0634268924702424</v>
      </c>
      <c r="O247" s="87">
        <f t="shared" si="177"/>
        <v>1.0672519899999999</v>
      </c>
      <c r="P247" s="87">
        <f t="shared" si="157"/>
        <v>1097.2447070000001</v>
      </c>
      <c r="Q247" s="94">
        <f t="shared" si="178"/>
        <v>0</v>
      </c>
      <c r="R247" s="95">
        <f t="shared" si="158"/>
        <v>0</v>
      </c>
      <c r="S247" s="87">
        <f t="shared" si="159"/>
        <v>0</v>
      </c>
      <c r="T247" s="95">
        <f t="shared" si="169"/>
        <v>0.12</v>
      </c>
      <c r="U247" s="94">
        <f t="shared" si="175"/>
        <v>4</v>
      </c>
      <c r="V247" s="94">
        <v>252</v>
      </c>
      <c r="W247" s="93">
        <f t="shared" si="160"/>
        <v>1.0018004869999999</v>
      </c>
      <c r="X247" s="87">
        <f t="shared" si="161"/>
        <v>1.97557483</v>
      </c>
      <c r="Y247" s="87">
        <f t="shared" si="162"/>
        <v>0</v>
      </c>
      <c r="Z247" s="96" t="s">
        <v>142</v>
      </c>
      <c r="AA247" s="90">
        <f t="shared" si="170"/>
        <v>44622</v>
      </c>
      <c r="AB247" s="2"/>
      <c r="AC247" s="1"/>
      <c r="AD247" s="155">
        <f>[2]Plan1!$A332</f>
        <v>46812</v>
      </c>
      <c r="AE247" s="99" t="str">
        <f>[2]Plan1!$C332</f>
        <v>Carnaval</v>
      </c>
      <c r="AG247" s="131">
        <f t="shared" si="174"/>
        <v>21</v>
      </c>
      <c r="AH247" s="162">
        <v>45168</v>
      </c>
      <c r="AI247" s="135">
        <f t="shared" si="172"/>
        <v>45167</v>
      </c>
      <c r="AJ247" s="135">
        <f t="shared" si="173"/>
        <v>45168</v>
      </c>
      <c r="AK247" s="135"/>
      <c r="AL247" s="131"/>
      <c r="AM247" s="1"/>
      <c r="AN247" s="3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22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4"/>
      <c r="CR247" s="1"/>
      <c r="CS247" s="1"/>
      <c r="CT247" s="1"/>
      <c r="CU247" s="1"/>
      <c r="CV247" s="1"/>
      <c r="CW247" s="1"/>
      <c r="CX247" s="1"/>
      <c r="CY247" s="1"/>
      <c r="CZ247" s="1"/>
      <c r="DA247" s="2"/>
    </row>
    <row r="248" spans="1:105" x14ac:dyDescent="0.2">
      <c r="A248" s="86">
        <f t="shared" si="163"/>
        <v>44597</v>
      </c>
      <c r="B248" s="87">
        <f t="shared" si="153"/>
        <v>1099.9968076999999</v>
      </c>
      <c r="C248" s="87">
        <f t="shared" si="164"/>
        <v>1028.1027510700001</v>
      </c>
      <c r="D248" s="88">
        <f t="shared" si="165"/>
        <v>6120.04</v>
      </c>
      <c r="E248" s="89">
        <f>IF(K248=1,VLOOKUP(A248,[1]Plan1!$BO$80:$BQ$314,3),E247)</f>
        <v>6153.09</v>
      </c>
      <c r="F248" s="98">
        <f t="shared" si="166"/>
        <v>44579</v>
      </c>
      <c r="G248" s="91">
        <f t="shared" si="154"/>
        <v>5.4002915013626751E-3</v>
      </c>
      <c r="H248" s="90">
        <f t="shared" si="167"/>
        <v>44607</v>
      </c>
      <c r="I248" s="90">
        <f t="shared" si="155"/>
        <v>44607</v>
      </c>
      <c r="J248" s="92">
        <f t="shared" si="168"/>
        <v>21</v>
      </c>
      <c r="K248" s="92">
        <f t="shared" si="176"/>
        <v>15</v>
      </c>
      <c r="L248" s="87">
        <f t="shared" si="156"/>
        <v>1.0038543799999999</v>
      </c>
      <c r="M248" s="93">
        <f t="shared" si="179"/>
        <v>1.00729958</v>
      </c>
      <c r="N248" s="93">
        <f t="shared" si="171"/>
        <v>1.0634268924702424</v>
      </c>
      <c r="O248" s="87">
        <f t="shared" si="177"/>
        <v>1.06752574</v>
      </c>
      <c r="P248" s="87">
        <f t="shared" si="157"/>
        <v>1097.5261501299999</v>
      </c>
      <c r="Q248" s="94">
        <f t="shared" si="178"/>
        <v>0</v>
      </c>
      <c r="R248" s="95">
        <f t="shared" si="158"/>
        <v>0</v>
      </c>
      <c r="S248" s="87">
        <f t="shared" si="159"/>
        <v>0</v>
      </c>
      <c r="T248" s="95">
        <f t="shared" si="169"/>
        <v>0.12</v>
      </c>
      <c r="U248" s="94">
        <f t="shared" si="175"/>
        <v>5</v>
      </c>
      <c r="V248" s="94">
        <v>252</v>
      </c>
      <c r="W248" s="93">
        <f t="shared" si="160"/>
        <v>1.002251115</v>
      </c>
      <c r="X248" s="87">
        <f t="shared" si="161"/>
        <v>2.4706575700000002</v>
      </c>
      <c r="Y248" s="87">
        <f t="shared" si="162"/>
        <v>0</v>
      </c>
      <c r="Z248" s="96" t="s">
        <v>142</v>
      </c>
      <c r="AA248" s="90">
        <f t="shared" si="170"/>
        <v>44622</v>
      </c>
      <c r="AB248" s="2"/>
      <c r="AC248" s="1"/>
      <c r="AD248" s="155">
        <f>[2]Plan1!$A333</f>
        <v>46857</v>
      </c>
      <c r="AE248" s="99" t="str">
        <f>[2]Plan1!$C333</f>
        <v>Paixão de Cristo</v>
      </c>
      <c r="AG248" s="131">
        <f t="shared" si="174"/>
        <v>22</v>
      </c>
      <c r="AH248" s="162">
        <v>45201</v>
      </c>
      <c r="AI248" s="135">
        <f t="shared" si="172"/>
        <v>45198</v>
      </c>
      <c r="AJ248" s="135">
        <f t="shared" si="173"/>
        <v>45201</v>
      </c>
      <c r="AK248" s="135"/>
      <c r="AL248" s="131"/>
      <c r="AM248" s="1"/>
      <c r="AN248" s="3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22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4"/>
      <c r="CR248" s="1"/>
      <c r="CS248" s="1"/>
      <c r="CT248" s="1"/>
      <c r="CU248" s="1"/>
      <c r="CV248" s="1"/>
      <c r="CW248" s="1"/>
      <c r="CX248" s="1"/>
      <c r="CY248" s="1"/>
      <c r="CZ248" s="1"/>
      <c r="DA248" s="2"/>
    </row>
    <row r="249" spans="1:105" x14ac:dyDescent="0.2">
      <c r="A249" s="86">
        <f t="shared" si="163"/>
        <v>44598</v>
      </c>
      <c r="B249" s="87">
        <f t="shared" si="153"/>
        <v>1099.9968076999999</v>
      </c>
      <c r="C249" s="87">
        <f t="shared" si="164"/>
        <v>1028.1027510700001</v>
      </c>
      <c r="D249" s="88">
        <f t="shared" si="165"/>
        <v>6120.04</v>
      </c>
      <c r="E249" s="89">
        <f>IF(K249=1,VLOOKUP(A249,[1]Plan1!$BO$80:$BQ$314,3),E248)</f>
        <v>6153.09</v>
      </c>
      <c r="F249" s="98">
        <f t="shared" si="166"/>
        <v>44579</v>
      </c>
      <c r="G249" s="91">
        <f t="shared" si="154"/>
        <v>5.4002915013626751E-3</v>
      </c>
      <c r="H249" s="90">
        <f t="shared" si="167"/>
        <v>44607</v>
      </c>
      <c r="I249" s="90">
        <f t="shared" si="155"/>
        <v>44607</v>
      </c>
      <c r="J249" s="92">
        <f t="shared" si="168"/>
        <v>21</v>
      </c>
      <c r="K249" s="92">
        <f t="shared" si="176"/>
        <v>15</v>
      </c>
      <c r="L249" s="87">
        <f t="shared" si="156"/>
        <v>1.0038543799999999</v>
      </c>
      <c r="M249" s="93">
        <f t="shared" si="179"/>
        <v>1.00729958</v>
      </c>
      <c r="N249" s="93">
        <f t="shared" si="171"/>
        <v>1.0634268924702424</v>
      </c>
      <c r="O249" s="87">
        <f t="shared" si="177"/>
        <v>1.06752574</v>
      </c>
      <c r="P249" s="87">
        <f t="shared" si="157"/>
        <v>1097.5261501299999</v>
      </c>
      <c r="Q249" s="94">
        <f t="shared" si="178"/>
        <v>0</v>
      </c>
      <c r="R249" s="95">
        <f t="shared" si="158"/>
        <v>0</v>
      </c>
      <c r="S249" s="87">
        <f t="shared" si="159"/>
        <v>0</v>
      </c>
      <c r="T249" s="95">
        <f t="shared" si="169"/>
        <v>0.12</v>
      </c>
      <c r="U249" s="94">
        <f t="shared" si="175"/>
        <v>5</v>
      </c>
      <c r="V249" s="94">
        <v>252</v>
      </c>
      <c r="W249" s="93">
        <f t="shared" si="160"/>
        <v>1.002251115</v>
      </c>
      <c r="X249" s="87">
        <f t="shared" si="161"/>
        <v>2.4706575700000002</v>
      </c>
      <c r="Y249" s="87">
        <f t="shared" si="162"/>
        <v>0</v>
      </c>
      <c r="Z249" s="96" t="s">
        <v>142</v>
      </c>
      <c r="AA249" s="90">
        <f t="shared" si="170"/>
        <v>44622</v>
      </c>
      <c r="AB249" s="2"/>
      <c r="AC249" s="1"/>
      <c r="AD249" s="155">
        <f>[2]Plan1!$A334</f>
        <v>46864</v>
      </c>
      <c r="AE249" s="99" t="str">
        <f>[2]Plan1!$C334</f>
        <v>Tiradentes</v>
      </c>
      <c r="AG249" s="131">
        <f t="shared" si="174"/>
        <v>23</v>
      </c>
      <c r="AH249" s="162">
        <v>45229</v>
      </c>
      <c r="AI249" s="135">
        <f t="shared" si="172"/>
        <v>45226</v>
      </c>
      <c r="AJ249" s="135">
        <f t="shared" si="173"/>
        <v>45229</v>
      </c>
      <c r="AK249" s="135"/>
      <c r="AL249" s="131"/>
      <c r="AM249" s="1"/>
      <c r="AN249" s="3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22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4"/>
      <c r="CR249" s="1"/>
      <c r="CS249" s="1"/>
      <c r="CT249" s="1"/>
      <c r="CU249" s="1"/>
      <c r="CV249" s="1"/>
      <c r="CW249" s="1"/>
      <c r="CX249" s="1"/>
      <c r="CY249" s="1"/>
      <c r="CZ249" s="1"/>
      <c r="DA249" s="2"/>
    </row>
    <row r="250" spans="1:105" x14ac:dyDescent="0.2">
      <c r="A250" s="86">
        <f t="shared" si="163"/>
        <v>44599</v>
      </c>
      <c r="B250" s="87">
        <f t="shared" si="153"/>
        <v>1099.9968076999999</v>
      </c>
      <c r="C250" s="87">
        <f t="shared" si="164"/>
        <v>1028.1027510700001</v>
      </c>
      <c r="D250" s="88">
        <f t="shared" si="165"/>
        <v>6120.04</v>
      </c>
      <c r="E250" s="89">
        <f>IF(K250=1,VLOOKUP(A250,[1]Plan1!$BO$80:$BQ$314,3),E249)</f>
        <v>6153.09</v>
      </c>
      <c r="F250" s="98">
        <f t="shared" si="166"/>
        <v>44579</v>
      </c>
      <c r="G250" s="91">
        <f t="shared" si="154"/>
        <v>5.4002915013626751E-3</v>
      </c>
      <c r="H250" s="90">
        <f t="shared" si="167"/>
        <v>44607</v>
      </c>
      <c r="I250" s="90">
        <f t="shared" si="155"/>
        <v>44607</v>
      </c>
      <c r="J250" s="92">
        <f t="shared" si="168"/>
        <v>21</v>
      </c>
      <c r="K250" s="92">
        <f t="shared" si="176"/>
        <v>15</v>
      </c>
      <c r="L250" s="87">
        <f t="shared" si="156"/>
        <v>1.0038543799999999</v>
      </c>
      <c r="M250" s="93">
        <f t="shared" si="179"/>
        <v>1.00729958</v>
      </c>
      <c r="N250" s="93">
        <f t="shared" si="171"/>
        <v>1.0634268924702424</v>
      </c>
      <c r="O250" s="87">
        <f t="shared" si="177"/>
        <v>1.06752574</v>
      </c>
      <c r="P250" s="87">
        <f t="shared" si="157"/>
        <v>1097.5261501299999</v>
      </c>
      <c r="Q250" s="94">
        <f t="shared" si="178"/>
        <v>0</v>
      </c>
      <c r="R250" s="95">
        <f t="shared" si="158"/>
        <v>0</v>
      </c>
      <c r="S250" s="87">
        <f t="shared" si="159"/>
        <v>0</v>
      </c>
      <c r="T250" s="95">
        <f t="shared" si="169"/>
        <v>0.12</v>
      </c>
      <c r="U250" s="94">
        <f t="shared" si="175"/>
        <v>5</v>
      </c>
      <c r="V250" s="94">
        <v>252</v>
      </c>
      <c r="W250" s="93">
        <f t="shared" si="160"/>
        <v>1.002251115</v>
      </c>
      <c r="X250" s="87">
        <f t="shared" si="161"/>
        <v>2.4706575700000002</v>
      </c>
      <c r="Y250" s="87">
        <f t="shared" si="162"/>
        <v>0</v>
      </c>
      <c r="Z250" s="96" t="s">
        <v>142</v>
      </c>
      <c r="AA250" s="90">
        <f t="shared" si="170"/>
        <v>44622</v>
      </c>
      <c r="AB250" s="2"/>
      <c r="AC250" s="1"/>
      <c r="AD250" s="155">
        <f>[2]Plan1!$A335</f>
        <v>46874</v>
      </c>
      <c r="AE250" s="99" t="str">
        <f>[2]Plan1!$C335</f>
        <v>Dia do Trabalho</v>
      </c>
      <c r="AG250" s="131">
        <f t="shared" si="174"/>
        <v>24</v>
      </c>
      <c r="AH250" s="162">
        <v>45260</v>
      </c>
      <c r="AI250" s="135">
        <f t="shared" si="172"/>
        <v>45259</v>
      </c>
      <c r="AJ250" s="135">
        <f t="shared" si="173"/>
        <v>45260</v>
      </c>
      <c r="AK250" s="135"/>
      <c r="AL250" s="131"/>
      <c r="AM250" s="1"/>
      <c r="AN250" s="3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22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4"/>
      <c r="CR250" s="1"/>
      <c r="CS250" s="1"/>
      <c r="CT250" s="1"/>
      <c r="CU250" s="1"/>
      <c r="CV250" s="1"/>
      <c r="CW250" s="1"/>
      <c r="CX250" s="1"/>
      <c r="CY250" s="1"/>
      <c r="CZ250" s="1"/>
      <c r="DA250" s="2"/>
    </row>
    <row r="251" spans="1:105" x14ac:dyDescent="0.2">
      <c r="A251" s="86">
        <f t="shared" si="163"/>
        <v>44600</v>
      </c>
      <c r="B251" s="87">
        <f t="shared" si="153"/>
        <v>1100.7738719399999</v>
      </c>
      <c r="C251" s="87">
        <f t="shared" si="164"/>
        <v>1028.1027510700001</v>
      </c>
      <c r="D251" s="88">
        <f t="shared" si="165"/>
        <v>6120.04</v>
      </c>
      <c r="E251" s="89">
        <f>IF(K251=1,VLOOKUP(A251,[1]Plan1!$BO$80:$BQ$314,3),E250)</f>
        <v>6153.09</v>
      </c>
      <c r="F251" s="98">
        <f t="shared" si="166"/>
        <v>44579</v>
      </c>
      <c r="G251" s="91">
        <f t="shared" si="154"/>
        <v>5.4002915013626751E-3</v>
      </c>
      <c r="H251" s="90">
        <f t="shared" si="167"/>
        <v>44607</v>
      </c>
      <c r="I251" s="90">
        <f t="shared" si="155"/>
        <v>44607</v>
      </c>
      <c r="J251" s="92">
        <f t="shared" si="168"/>
        <v>21</v>
      </c>
      <c r="K251" s="92">
        <f t="shared" si="176"/>
        <v>16</v>
      </c>
      <c r="L251" s="87">
        <f t="shared" si="156"/>
        <v>1.0041118600000001</v>
      </c>
      <c r="M251" s="93">
        <f t="shared" si="179"/>
        <v>1.00729958</v>
      </c>
      <c r="N251" s="93">
        <f t="shared" si="171"/>
        <v>1.0634268924702424</v>
      </c>
      <c r="O251" s="87">
        <f t="shared" si="177"/>
        <v>1.0677995499999999</v>
      </c>
      <c r="P251" s="87">
        <f t="shared" si="157"/>
        <v>1097.80765494</v>
      </c>
      <c r="Q251" s="94">
        <f t="shared" si="178"/>
        <v>0</v>
      </c>
      <c r="R251" s="95">
        <f t="shared" si="158"/>
        <v>0</v>
      </c>
      <c r="S251" s="87">
        <f t="shared" si="159"/>
        <v>0</v>
      </c>
      <c r="T251" s="95">
        <f t="shared" si="169"/>
        <v>0.12</v>
      </c>
      <c r="U251" s="94">
        <f t="shared" si="175"/>
        <v>6</v>
      </c>
      <c r="V251" s="94">
        <v>252</v>
      </c>
      <c r="W251" s="93">
        <f t="shared" si="160"/>
        <v>1.002701946</v>
      </c>
      <c r="X251" s="87">
        <f t="shared" si="161"/>
        <v>2.9662169999999999</v>
      </c>
      <c r="Y251" s="87">
        <f t="shared" si="162"/>
        <v>0</v>
      </c>
      <c r="Z251" s="96" t="s">
        <v>142</v>
      </c>
      <c r="AA251" s="90">
        <f t="shared" si="170"/>
        <v>44622</v>
      </c>
      <c r="AB251" s="2"/>
      <c r="AC251" s="1"/>
      <c r="AD251" s="155">
        <f>[2]Plan1!$A336</f>
        <v>46919</v>
      </c>
      <c r="AE251" s="99" t="str">
        <f>[2]Plan1!$C336</f>
        <v>Corpus Christi</v>
      </c>
      <c r="AG251" s="131">
        <f t="shared" si="174"/>
        <v>25</v>
      </c>
      <c r="AH251" s="162">
        <v>45293</v>
      </c>
      <c r="AI251" s="135">
        <f t="shared" si="172"/>
        <v>45289</v>
      </c>
      <c r="AJ251" s="135">
        <f t="shared" si="173"/>
        <v>45293</v>
      </c>
      <c r="AK251" s="135"/>
      <c r="AL251" s="131"/>
      <c r="AM251" s="1"/>
      <c r="AN251" s="3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22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4"/>
      <c r="CR251" s="1"/>
      <c r="CS251" s="1"/>
      <c r="CT251" s="1"/>
      <c r="CU251" s="1"/>
      <c r="CV251" s="1"/>
      <c r="CW251" s="1"/>
      <c r="CX251" s="1"/>
      <c r="CY251" s="1"/>
      <c r="CZ251" s="1"/>
      <c r="DA251" s="2"/>
    </row>
    <row r="252" spans="1:105" x14ac:dyDescent="0.2">
      <c r="A252" s="86">
        <f t="shared" si="163"/>
        <v>44601</v>
      </c>
      <c r="B252" s="87">
        <f t="shared" si="153"/>
        <v>1101.55150463</v>
      </c>
      <c r="C252" s="87">
        <f t="shared" si="164"/>
        <v>1028.1027510700001</v>
      </c>
      <c r="D252" s="88">
        <f t="shared" si="165"/>
        <v>6120.04</v>
      </c>
      <c r="E252" s="89">
        <f>IF(K252=1,VLOOKUP(A252,[1]Plan1!$BO$80:$BQ$314,3),E251)</f>
        <v>6153.09</v>
      </c>
      <c r="F252" s="98">
        <f t="shared" si="166"/>
        <v>44579</v>
      </c>
      <c r="G252" s="91">
        <f t="shared" si="154"/>
        <v>5.4002915013626751E-3</v>
      </c>
      <c r="H252" s="90">
        <f t="shared" si="167"/>
        <v>44607</v>
      </c>
      <c r="I252" s="90">
        <f t="shared" si="155"/>
        <v>44607</v>
      </c>
      <c r="J252" s="92">
        <f t="shared" si="168"/>
        <v>21</v>
      </c>
      <c r="K252" s="92">
        <f t="shared" si="176"/>
        <v>17</v>
      </c>
      <c r="L252" s="87">
        <f t="shared" si="156"/>
        <v>1.00436942</v>
      </c>
      <c r="M252" s="93">
        <f t="shared" si="179"/>
        <v>1.00729958</v>
      </c>
      <c r="N252" s="93">
        <f t="shared" si="171"/>
        <v>1.0634268924702424</v>
      </c>
      <c r="O252" s="87">
        <f t="shared" si="177"/>
        <v>1.06807345</v>
      </c>
      <c r="P252" s="87">
        <f t="shared" si="157"/>
        <v>1098.08925228</v>
      </c>
      <c r="Q252" s="94">
        <f t="shared" si="178"/>
        <v>0</v>
      </c>
      <c r="R252" s="95">
        <f t="shared" si="158"/>
        <v>0</v>
      </c>
      <c r="S252" s="87">
        <f t="shared" si="159"/>
        <v>0</v>
      </c>
      <c r="T252" s="95">
        <f t="shared" si="169"/>
        <v>0.12</v>
      </c>
      <c r="U252" s="94">
        <f t="shared" si="175"/>
        <v>7</v>
      </c>
      <c r="V252" s="94">
        <v>252</v>
      </c>
      <c r="W252" s="93">
        <f t="shared" si="160"/>
        <v>1.003152979</v>
      </c>
      <c r="X252" s="87">
        <f t="shared" si="161"/>
        <v>3.46225235</v>
      </c>
      <c r="Y252" s="87">
        <f t="shared" si="162"/>
        <v>0</v>
      </c>
      <c r="Z252" s="96" t="s">
        <v>142</v>
      </c>
      <c r="AA252" s="90">
        <f t="shared" si="170"/>
        <v>44622</v>
      </c>
      <c r="AB252" s="2"/>
      <c r="AC252" s="1"/>
      <c r="AD252" s="155">
        <f>[2]Plan1!$A337</f>
        <v>47003</v>
      </c>
      <c r="AE252" s="99" t="str">
        <f>[2]Plan1!$C337</f>
        <v>Independência do Brasil</v>
      </c>
      <c r="AG252" s="131">
        <f t="shared" si="174"/>
        <v>26</v>
      </c>
      <c r="AH252" s="162">
        <v>45321</v>
      </c>
      <c r="AI252" s="135">
        <f t="shared" si="172"/>
        <v>45320</v>
      </c>
      <c r="AJ252" s="135">
        <f t="shared" si="173"/>
        <v>45321</v>
      </c>
      <c r="AK252" s="135"/>
      <c r="AL252" s="131"/>
      <c r="AM252" s="1"/>
      <c r="AN252" s="3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22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4"/>
      <c r="CR252" s="1"/>
      <c r="CS252" s="1"/>
      <c r="CT252" s="1"/>
      <c r="CU252" s="1"/>
      <c r="CV252" s="1"/>
      <c r="CW252" s="1"/>
      <c r="CX252" s="1"/>
      <c r="CY252" s="1"/>
      <c r="CZ252" s="1"/>
      <c r="DA252" s="2"/>
    </row>
    <row r="253" spans="1:105" x14ac:dyDescent="0.2">
      <c r="A253" s="86">
        <f t="shared" si="163"/>
        <v>44602</v>
      </c>
      <c r="B253" s="87">
        <f t="shared" si="153"/>
        <v>1102.329667</v>
      </c>
      <c r="C253" s="87">
        <f t="shared" si="164"/>
        <v>1028.1027510700001</v>
      </c>
      <c r="D253" s="88">
        <f t="shared" si="165"/>
        <v>6120.04</v>
      </c>
      <c r="E253" s="89">
        <f>IF(K253=1,VLOOKUP(A253,[1]Plan1!$BO$80:$BQ$314,3),E252)</f>
        <v>6153.09</v>
      </c>
      <c r="F253" s="98">
        <f t="shared" si="166"/>
        <v>44579</v>
      </c>
      <c r="G253" s="91">
        <f t="shared" si="154"/>
        <v>5.4002915013626751E-3</v>
      </c>
      <c r="H253" s="90">
        <f t="shared" si="167"/>
        <v>44607</v>
      </c>
      <c r="I253" s="90">
        <f t="shared" si="155"/>
        <v>44607</v>
      </c>
      <c r="J253" s="92">
        <f t="shared" si="168"/>
        <v>21</v>
      </c>
      <c r="K253" s="92">
        <f t="shared" si="176"/>
        <v>18</v>
      </c>
      <c r="L253" s="87">
        <f t="shared" si="156"/>
        <v>1.00462703</v>
      </c>
      <c r="M253" s="93">
        <f t="shared" si="179"/>
        <v>1.00729958</v>
      </c>
      <c r="N253" s="93">
        <f t="shared" si="171"/>
        <v>1.0634268924702424</v>
      </c>
      <c r="O253" s="87">
        <f t="shared" si="177"/>
        <v>1.0683473999999999</v>
      </c>
      <c r="P253" s="87">
        <f t="shared" si="157"/>
        <v>1098.3709010299999</v>
      </c>
      <c r="Q253" s="94">
        <f t="shared" si="178"/>
        <v>0</v>
      </c>
      <c r="R253" s="95">
        <f t="shared" si="158"/>
        <v>0</v>
      </c>
      <c r="S253" s="87">
        <f t="shared" si="159"/>
        <v>0</v>
      </c>
      <c r="T253" s="95">
        <f t="shared" si="169"/>
        <v>0.12</v>
      </c>
      <c r="U253" s="94">
        <f t="shared" si="175"/>
        <v>8</v>
      </c>
      <c r="V253" s="94">
        <v>252</v>
      </c>
      <c r="W253" s="93">
        <f t="shared" si="160"/>
        <v>1.003604216</v>
      </c>
      <c r="X253" s="87">
        <f t="shared" si="161"/>
        <v>3.95876597</v>
      </c>
      <c r="Y253" s="87">
        <f t="shared" si="162"/>
        <v>0</v>
      </c>
      <c r="Z253" s="96" t="s">
        <v>142</v>
      </c>
      <c r="AA253" s="90">
        <f t="shared" si="170"/>
        <v>44622</v>
      </c>
      <c r="AB253" s="2"/>
      <c r="AC253" s="1"/>
      <c r="AD253" s="155">
        <f>[2]Plan1!$A338</f>
        <v>47038</v>
      </c>
      <c r="AE253" s="99" t="str">
        <f>[2]Plan1!$C338</f>
        <v>Nossa Sr.a Aparecida - Padroeira do Brasil</v>
      </c>
      <c r="AG253" s="131">
        <f t="shared" si="174"/>
        <v>27</v>
      </c>
      <c r="AH253" s="162">
        <v>45351</v>
      </c>
      <c r="AI253" s="135">
        <f t="shared" si="172"/>
        <v>45350</v>
      </c>
      <c r="AJ253" s="135">
        <f t="shared" si="173"/>
        <v>45351</v>
      </c>
      <c r="AK253" s="135"/>
      <c r="AL253" s="131"/>
      <c r="AM253" s="1"/>
      <c r="AN253" s="3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22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4"/>
      <c r="CR253" s="1"/>
      <c r="CS253" s="1"/>
      <c r="CT253" s="1"/>
      <c r="CU253" s="1"/>
      <c r="CV253" s="1"/>
      <c r="CW253" s="1"/>
      <c r="CX253" s="1"/>
      <c r="CY253" s="1"/>
      <c r="CZ253" s="1"/>
      <c r="DA253" s="2"/>
    </row>
    <row r="254" spans="1:105" x14ac:dyDescent="0.2">
      <c r="A254" s="86">
        <f t="shared" si="163"/>
        <v>44603</v>
      </c>
      <c r="B254" s="87">
        <f t="shared" si="153"/>
        <v>1103.10838807</v>
      </c>
      <c r="C254" s="87">
        <f t="shared" si="164"/>
        <v>1028.1027510700001</v>
      </c>
      <c r="D254" s="88">
        <f t="shared" si="165"/>
        <v>6120.04</v>
      </c>
      <c r="E254" s="89">
        <f>IF(K254=1,VLOOKUP(A254,[1]Plan1!$BO$80:$BQ$314,3),E253)</f>
        <v>6153.09</v>
      </c>
      <c r="F254" s="98">
        <f t="shared" si="166"/>
        <v>44579</v>
      </c>
      <c r="G254" s="91">
        <f t="shared" si="154"/>
        <v>5.4002915013626751E-3</v>
      </c>
      <c r="H254" s="90">
        <f t="shared" si="167"/>
        <v>44607</v>
      </c>
      <c r="I254" s="90">
        <f t="shared" si="155"/>
        <v>44607</v>
      </c>
      <c r="J254" s="92">
        <f t="shared" si="168"/>
        <v>21</v>
      </c>
      <c r="K254" s="92">
        <f t="shared" si="176"/>
        <v>19</v>
      </c>
      <c r="L254" s="87">
        <f t="shared" si="156"/>
        <v>1.00488472</v>
      </c>
      <c r="M254" s="93">
        <f t="shared" si="179"/>
        <v>1.00729958</v>
      </c>
      <c r="N254" s="93">
        <f t="shared" si="171"/>
        <v>1.0634268924702424</v>
      </c>
      <c r="O254" s="87">
        <f t="shared" si="177"/>
        <v>1.0686214300000001</v>
      </c>
      <c r="P254" s="87">
        <f t="shared" si="157"/>
        <v>1098.6526320299999</v>
      </c>
      <c r="Q254" s="94">
        <f t="shared" si="178"/>
        <v>0</v>
      </c>
      <c r="R254" s="95">
        <f t="shared" si="158"/>
        <v>0</v>
      </c>
      <c r="S254" s="87">
        <f t="shared" si="159"/>
        <v>0</v>
      </c>
      <c r="T254" s="95">
        <f t="shared" si="169"/>
        <v>0.12</v>
      </c>
      <c r="U254" s="94">
        <f t="shared" si="175"/>
        <v>9</v>
      </c>
      <c r="V254" s="94">
        <v>252</v>
      </c>
      <c r="W254" s="93">
        <f t="shared" si="160"/>
        <v>1.0040556549999999</v>
      </c>
      <c r="X254" s="87">
        <f t="shared" si="161"/>
        <v>4.4557560399999998</v>
      </c>
      <c r="Y254" s="87">
        <f t="shared" si="162"/>
        <v>0</v>
      </c>
      <c r="Z254" s="96" t="s">
        <v>142</v>
      </c>
      <c r="AA254" s="90">
        <f t="shared" si="170"/>
        <v>44622</v>
      </c>
      <c r="AB254" s="2"/>
      <c r="AC254" s="1"/>
      <c r="AD254" s="155">
        <f>[2]Plan1!$A339</f>
        <v>47059</v>
      </c>
      <c r="AE254" s="99" t="str">
        <f>[2]Plan1!$C339</f>
        <v>Finados</v>
      </c>
      <c r="AG254" s="131">
        <f t="shared" si="174"/>
        <v>28</v>
      </c>
      <c r="AH254" s="162">
        <v>45383</v>
      </c>
      <c r="AI254" s="135">
        <f t="shared" si="172"/>
        <v>45379</v>
      </c>
      <c r="AJ254" s="135">
        <f t="shared" si="173"/>
        <v>45383</v>
      </c>
      <c r="AK254" s="135"/>
      <c r="AL254" s="131"/>
      <c r="AM254" s="1"/>
      <c r="AN254" s="3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22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4"/>
      <c r="CR254" s="1"/>
      <c r="CS254" s="1"/>
      <c r="CT254" s="1"/>
      <c r="CU254" s="1"/>
      <c r="CV254" s="1"/>
      <c r="CW254" s="1"/>
      <c r="CX254" s="1"/>
      <c r="CY254" s="1"/>
      <c r="CZ254" s="1"/>
      <c r="DA254" s="2"/>
    </row>
    <row r="255" spans="1:105" x14ac:dyDescent="0.2">
      <c r="A255" s="86">
        <f t="shared" si="163"/>
        <v>44604</v>
      </c>
      <c r="B255" s="87">
        <f t="shared" si="153"/>
        <v>1103.88765887</v>
      </c>
      <c r="C255" s="87">
        <f t="shared" si="164"/>
        <v>1028.1027510700001</v>
      </c>
      <c r="D255" s="88">
        <f t="shared" si="165"/>
        <v>6120.04</v>
      </c>
      <c r="E255" s="89">
        <f>IF(K255=1,VLOOKUP(A255,[1]Plan1!$BO$80:$BQ$314,3),E254)</f>
        <v>6153.09</v>
      </c>
      <c r="F255" s="98">
        <f t="shared" si="166"/>
        <v>44579</v>
      </c>
      <c r="G255" s="91">
        <f t="shared" si="154"/>
        <v>5.4002915013626751E-3</v>
      </c>
      <c r="H255" s="90">
        <f t="shared" si="167"/>
        <v>44607</v>
      </c>
      <c r="I255" s="90">
        <f t="shared" si="155"/>
        <v>44607</v>
      </c>
      <c r="J255" s="92">
        <f t="shared" si="168"/>
        <v>21</v>
      </c>
      <c r="K255" s="92">
        <f t="shared" si="176"/>
        <v>20</v>
      </c>
      <c r="L255" s="87">
        <f t="shared" si="156"/>
        <v>1.00514247</v>
      </c>
      <c r="M255" s="93">
        <f t="shared" si="179"/>
        <v>1.00729958</v>
      </c>
      <c r="N255" s="93">
        <f t="shared" si="171"/>
        <v>1.0634268924702424</v>
      </c>
      <c r="O255" s="87">
        <f t="shared" si="177"/>
        <v>1.06889553</v>
      </c>
      <c r="P255" s="87">
        <f t="shared" si="157"/>
        <v>1098.93443499</v>
      </c>
      <c r="Q255" s="94">
        <f t="shared" si="178"/>
        <v>0</v>
      </c>
      <c r="R255" s="95">
        <f t="shared" si="158"/>
        <v>0</v>
      </c>
      <c r="S255" s="87">
        <f t="shared" si="159"/>
        <v>0</v>
      </c>
      <c r="T255" s="95">
        <f t="shared" si="169"/>
        <v>0.12</v>
      </c>
      <c r="U255" s="94">
        <f t="shared" si="175"/>
        <v>10</v>
      </c>
      <c r="V255" s="94">
        <v>252</v>
      </c>
      <c r="W255" s="93">
        <f t="shared" si="160"/>
        <v>1.004507297</v>
      </c>
      <c r="X255" s="87">
        <f t="shared" si="161"/>
        <v>4.9532238800000004</v>
      </c>
      <c r="Y255" s="87">
        <f t="shared" si="162"/>
        <v>0</v>
      </c>
      <c r="Z255" s="96" t="s">
        <v>142</v>
      </c>
      <c r="AA255" s="90">
        <f t="shared" si="170"/>
        <v>44622</v>
      </c>
      <c r="AB255" s="2"/>
      <c r="AC255" s="1"/>
      <c r="AD255" s="155">
        <f>[2]Plan1!$A340</f>
        <v>47072</v>
      </c>
      <c r="AE255" s="99" t="str">
        <f>[2]Plan1!$C340</f>
        <v>Proclamação da República</v>
      </c>
      <c r="AG255" s="131">
        <f t="shared" si="174"/>
        <v>29</v>
      </c>
      <c r="AH255" s="162">
        <v>45412</v>
      </c>
      <c r="AI255" s="135">
        <f t="shared" si="172"/>
        <v>45411</v>
      </c>
      <c r="AJ255" s="135">
        <f t="shared" si="173"/>
        <v>45412</v>
      </c>
      <c r="AK255" s="135"/>
      <c r="AL255" s="131"/>
      <c r="AM255" s="1"/>
      <c r="AN255" s="3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22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4"/>
      <c r="CR255" s="1"/>
      <c r="CS255" s="1"/>
      <c r="CT255" s="1"/>
      <c r="CU255" s="1"/>
      <c r="CV255" s="1"/>
      <c r="CW255" s="1"/>
      <c r="CX255" s="1"/>
      <c r="CY255" s="1"/>
      <c r="CZ255" s="1"/>
      <c r="DA255" s="2"/>
    </row>
    <row r="256" spans="1:105" x14ac:dyDescent="0.2">
      <c r="A256" s="86">
        <f t="shared" si="163"/>
        <v>44605</v>
      </c>
      <c r="B256" s="87">
        <f t="shared" si="153"/>
        <v>1103.88765887</v>
      </c>
      <c r="C256" s="87">
        <f t="shared" si="164"/>
        <v>1028.1027510700001</v>
      </c>
      <c r="D256" s="88">
        <f t="shared" si="165"/>
        <v>6120.04</v>
      </c>
      <c r="E256" s="89">
        <f>IF(K256=1,VLOOKUP(A256,[1]Plan1!$BO$80:$BQ$314,3),E255)</f>
        <v>6153.09</v>
      </c>
      <c r="F256" s="98">
        <f t="shared" si="166"/>
        <v>44579</v>
      </c>
      <c r="G256" s="91">
        <f t="shared" si="154"/>
        <v>5.4002915013626751E-3</v>
      </c>
      <c r="H256" s="90">
        <f t="shared" si="167"/>
        <v>44607</v>
      </c>
      <c r="I256" s="90">
        <f t="shared" si="155"/>
        <v>44607</v>
      </c>
      <c r="J256" s="92">
        <f t="shared" si="168"/>
        <v>21</v>
      </c>
      <c r="K256" s="92">
        <f t="shared" si="176"/>
        <v>20</v>
      </c>
      <c r="L256" s="87">
        <f t="shared" si="156"/>
        <v>1.00514247</v>
      </c>
      <c r="M256" s="93">
        <f t="shared" si="179"/>
        <v>1.00729958</v>
      </c>
      <c r="N256" s="93">
        <f t="shared" si="171"/>
        <v>1.0634268924702424</v>
      </c>
      <c r="O256" s="87">
        <f t="shared" si="177"/>
        <v>1.06889553</v>
      </c>
      <c r="P256" s="87">
        <f t="shared" si="157"/>
        <v>1098.93443499</v>
      </c>
      <c r="Q256" s="94">
        <f t="shared" si="178"/>
        <v>0</v>
      </c>
      <c r="R256" s="95">
        <f t="shared" si="158"/>
        <v>0</v>
      </c>
      <c r="S256" s="87">
        <f t="shared" si="159"/>
        <v>0</v>
      </c>
      <c r="T256" s="95">
        <f t="shared" si="169"/>
        <v>0.12</v>
      </c>
      <c r="U256" s="94">
        <f t="shared" si="175"/>
        <v>10</v>
      </c>
      <c r="V256" s="94">
        <v>252</v>
      </c>
      <c r="W256" s="93">
        <f t="shared" si="160"/>
        <v>1.004507297</v>
      </c>
      <c r="X256" s="87">
        <f t="shared" si="161"/>
        <v>4.9532238800000004</v>
      </c>
      <c r="Y256" s="87">
        <f t="shared" si="162"/>
        <v>0</v>
      </c>
      <c r="Z256" s="96" t="s">
        <v>142</v>
      </c>
      <c r="AA256" s="90">
        <f t="shared" si="170"/>
        <v>44622</v>
      </c>
      <c r="AB256" s="2"/>
      <c r="AC256" s="1"/>
      <c r="AD256" s="155">
        <f>[2]Plan1!$A341</f>
        <v>47077</v>
      </c>
      <c r="AE256" s="99" t="str">
        <f>[2]Plan1!$C341</f>
        <v>Dia Nacional de Zumbi e da Consciência Negra</v>
      </c>
      <c r="AG256" s="131">
        <f t="shared" si="174"/>
        <v>30</v>
      </c>
      <c r="AH256" s="162">
        <v>45443</v>
      </c>
      <c r="AI256" s="135">
        <f t="shared" si="172"/>
        <v>45441</v>
      </c>
      <c r="AJ256" s="135">
        <f t="shared" si="173"/>
        <v>45443</v>
      </c>
      <c r="AK256" s="135"/>
      <c r="AL256" s="131"/>
      <c r="AM256" s="1"/>
      <c r="AN256" s="3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22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4"/>
      <c r="CR256" s="1"/>
      <c r="CS256" s="1"/>
      <c r="CT256" s="1"/>
      <c r="CU256" s="1"/>
      <c r="CV256" s="1"/>
      <c r="CW256" s="1"/>
      <c r="CX256" s="1"/>
      <c r="CY256" s="1"/>
      <c r="CZ256" s="1"/>
      <c r="DA256" s="2"/>
    </row>
    <row r="257" spans="1:111" x14ac:dyDescent="0.2">
      <c r="A257" s="86">
        <f t="shared" si="163"/>
        <v>44606</v>
      </c>
      <c r="B257" s="87">
        <f t="shared" si="153"/>
        <v>1103.88765887</v>
      </c>
      <c r="C257" s="87">
        <f t="shared" si="164"/>
        <v>1028.1027510700001</v>
      </c>
      <c r="D257" s="88">
        <f t="shared" si="165"/>
        <v>6120.04</v>
      </c>
      <c r="E257" s="89">
        <f>IF(K257=1,VLOOKUP(A257,[1]Plan1!$BO$80:$BQ$314,3),E256)</f>
        <v>6153.09</v>
      </c>
      <c r="F257" s="98">
        <f t="shared" si="166"/>
        <v>44579</v>
      </c>
      <c r="G257" s="91">
        <f t="shared" si="154"/>
        <v>5.4002915013626751E-3</v>
      </c>
      <c r="H257" s="90">
        <f t="shared" si="167"/>
        <v>44607</v>
      </c>
      <c r="I257" s="90">
        <f t="shared" si="155"/>
        <v>44607</v>
      </c>
      <c r="J257" s="92">
        <f t="shared" si="168"/>
        <v>21</v>
      </c>
      <c r="K257" s="92">
        <f t="shared" si="176"/>
        <v>20</v>
      </c>
      <c r="L257" s="87">
        <f t="shared" si="156"/>
        <v>1.00514247</v>
      </c>
      <c r="M257" s="93">
        <f t="shared" si="179"/>
        <v>1.00729958</v>
      </c>
      <c r="N257" s="93">
        <f t="shared" si="171"/>
        <v>1.0634268924702424</v>
      </c>
      <c r="O257" s="87">
        <f t="shared" si="177"/>
        <v>1.06889553</v>
      </c>
      <c r="P257" s="87">
        <f t="shared" si="157"/>
        <v>1098.93443499</v>
      </c>
      <c r="Q257" s="94">
        <f t="shared" si="178"/>
        <v>0</v>
      </c>
      <c r="R257" s="95">
        <f t="shared" si="158"/>
        <v>0</v>
      </c>
      <c r="S257" s="87">
        <f t="shared" si="159"/>
        <v>0</v>
      </c>
      <c r="T257" s="95">
        <f t="shared" si="169"/>
        <v>0.12</v>
      </c>
      <c r="U257" s="94">
        <f t="shared" si="175"/>
        <v>10</v>
      </c>
      <c r="V257" s="94">
        <v>252</v>
      </c>
      <c r="W257" s="93">
        <f t="shared" si="160"/>
        <v>1.004507297</v>
      </c>
      <c r="X257" s="87">
        <f t="shared" si="161"/>
        <v>4.9532238800000004</v>
      </c>
      <c r="Y257" s="87">
        <f t="shared" si="162"/>
        <v>0</v>
      </c>
      <c r="Z257" s="96" t="s">
        <v>142</v>
      </c>
      <c r="AA257" s="90">
        <f t="shared" si="170"/>
        <v>44622</v>
      </c>
      <c r="AB257" s="2"/>
      <c r="AC257" s="1"/>
      <c r="AD257" s="155">
        <f>[2]Plan1!$A342</f>
        <v>47112</v>
      </c>
      <c r="AE257" s="99" t="str">
        <f>[2]Plan1!$C342</f>
        <v>Natal</v>
      </c>
      <c r="AG257" s="131">
        <f t="shared" si="174"/>
        <v>31</v>
      </c>
      <c r="AH257" s="162">
        <v>45474</v>
      </c>
      <c r="AI257" s="135">
        <f t="shared" si="172"/>
        <v>45471</v>
      </c>
      <c r="AJ257" s="135">
        <f t="shared" si="173"/>
        <v>45474</v>
      </c>
      <c r="AK257" s="135"/>
      <c r="AL257" s="131"/>
      <c r="AM257" s="1"/>
      <c r="AN257" s="3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22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4"/>
      <c r="CR257" s="1"/>
      <c r="CS257" s="1"/>
      <c r="CT257" s="1"/>
      <c r="CU257" s="1"/>
      <c r="CV257" s="1"/>
      <c r="CW257" s="1"/>
      <c r="CX257" s="1"/>
      <c r="CY257" s="1"/>
      <c r="CZ257" s="1"/>
      <c r="DA257" s="2"/>
    </row>
    <row r="258" spans="1:111" x14ac:dyDescent="0.2">
      <c r="A258" s="86">
        <f t="shared" si="163"/>
        <v>44607</v>
      </c>
      <c r="B258" s="87">
        <f t="shared" si="153"/>
        <v>1104.6674807900001</v>
      </c>
      <c r="C258" s="87">
        <f t="shared" si="164"/>
        <v>1028.1027510700001</v>
      </c>
      <c r="D258" s="88">
        <f t="shared" si="165"/>
        <v>6120.04</v>
      </c>
      <c r="E258" s="89">
        <f>IF(K258=1,VLOOKUP(A258,[1]Plan1!$BO$80:$BQ$314,3),E257)</f>
        <v>6153.09</v>
      </c>
      <c r="F258" s="98">
        <f t="shared" si="166"/>
        <v>44579</v>
      </c>
      <c r="G258" s="91">
        <f t="shared" si="154"/>
        <v>5.4002915013626751E-3</v>
      </c>
      <c r="H258" s="90">
        <f t="shared" si="167"/>
        <v>44635</v>
      </c>
      <c r="I258" s="90">
        <f t="shared" si="155"/>
        <v>44607</v>
      </c>
      <c r="J258" s="92">
        <f t="shared" si="168"/>
        <v>21</v>
      </c>
      <c r="K258" s="92">
        <f t="shared" si="176"/>
        <v>21</v>
      </c>
      <c r="L258" s="87">
        <f t="shared" si="156"/>
        <v>1.0054002900000001</v>
      </c>
      <c r="M258" s="93">
        <f t="shared" si="179"/>
        <v>1.00729958</v>
      </c>
      <c r="N258" s="93">
        <f t="shared" si="171"/>
        <v>1.0634268924702424</v>
      </c>
      <c r="O258" s="87">
        <f t="shared" si="177"/>
        <v>1.0691697</v>
      </c>
      <c r="P258" s="87">
        <f t="shared" si="157"/>
        <v>1099.2163099300001</v>
      </c>
      <c r="Q258" s="94">
        <f t="shared" si="178"/>
        <v>0</v>
      </c>
      <c r="R258" s="95">
        <f t="shared" si="158"/>
        <v>0</v>
      </c>
      <c r="S258" s="87">
        <f t="shared" si="159"/>
        <v>0</v>
      </c>
      <c r="T258" s="95">
        <f t="shared" si="169"/>
        <v>0.12</v>
      </c>
      <c r="U258" s="94">
        <f t="shared" si="175"/>
        <v>11</v>
      </c>
      <c r="V258" s="94">
        <v>252</v>
      </c>
      <c r="W258" s="93">
        <f t="shared" si="160"/>
        <v>1.004959143</v>
      </c>
      <c r="X258" s="87">
        <f t="shared" si="161"/>
        <v>5.4511708600000004</v>
      </c>
      <c r="Y258" s="87">
        <f t="shared" si="162"/>
        <v>0</v>
      </c>
      <c r="Z258" s="96" t="s">
        <v>142</v>
      </c>
      <c r="AA258" s="90">
        <f t="shared" si="170"/>
        <v>44622</v>
      </c>
      <c r="AB258" s="2"/>
      <c r="AC258" s="1"/>
      <c r="AD258" s="155">
        <f>[2]Plan1!$A343</f>
        <v>47119</v>
      </c>
      <c r="AE258" s="99" t="str">
        <f>[2]Plan1!$C343</f>
        <v>Confraternização Universal</v>
      </c>
      <c r="AG258" s="131">
        <f t="shared" si="174"/>
        <v>32</v>
      </c>
      <c r="AH258" s="162">
        <v>45503</v>
      </c>
      <c r="AI258" s="135">
        <f t="shared" ref="AI258:AI281" si="180">WORKDAY(AH258,-1,AD$121:AD$505)</f>
        <v>45502</v>
      </c>
      <c r="AJ258" s="135">
        <f t="shared" ref="AJ258:AJ281" si="181">WORKDAY(AI258,1,AD$121:AD$505)</f>
        <v>45503</v>
      </c>
      <c r="AK258" s="135"/>
      <c r="AL258" s="131"/>
      <c r="AM258" s="1"/>
      <c r="AN258" s="3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22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4"/>
      <c r="CR258" s="1"/>
      <c r="CS258" s="1"/>
      <c r="CT258" s="1"/>
      <c r="CU258" s="1"/>
      <c r="CV258" s="1"/>
      <c r="CW258" s="1"/>
      <c r="CX258" s="1"/>
      <c r="CY258" s="1"/>
      <c r="CZ258" s="1"/>
      <c r="DA258" s="2"/>
    </row>
    <row r="259" spans="1:111" x14ac:dyDescent="0.2">
      <c r="A259" s="86">
        <f t="shared" si="163"/>
        <v>44608</v>
      </c>
      <c r="B259" s="87">
        <f t="shared" si="153"/>
        <v>1105.78159274</v>
      </c>
      <c r="C259" s="87">
        <f t="shared" si="164"/>
        <v>1028.1027510700001</v>
      </c>
      <c r="D259" s="88">
        <f t="shared" si="165"/>
        <v>6153.09</v>
      </c>
      <c r="E259" s="89">
        <f>IF(K259=1,VLOOKUP(A259,[1]Plan1!$BO$80:$BQ$314,3),E258)</f>
        <v>6215.24</v>
      </c>
      <c r="F259" s="98">
        <f t="shared" si="166"/>
        <v>44608</v>
      </c>
      <c r="G259" s="91">
        <f t="shared" si="154"/>
        <v>1.0100616113204897E-2</v>
      </c>
      <c r="H259" s="90">
        <f t="shared" si="167"/>
        <v>44635</v>
      </c>
      <c r="I259" s="90">
        <f t="shared" si="155"/>
        <v>44635</v>
      </c>
      <c r="J259" s="92">
        <f t="shared" si="168"/>
        <v>18</v>
      </c>
      <c r="K259" s="92">
        <f t="shared" si="176"/>
        <v>1</v>
      </c>
      <c r="L259" s="87">
        <f t="shared" si="156"/>
        <v>1.00055848</v>
      </c>
      <c r="M259" s="93">
        <f t="shared" si="179"/>
        <v>1.0054002900000001</v>
      </c>
      <c r="N259" s="93">
        <f t="shared" si="171"/>
        <v>1.0691697060833805</v>
      </c>
      <c r="O259" s="87">
        <f t="shared" si="177"/>
        <v>1.06976681</v>
      </c>
      <c r="P259" s="87">
        <f t="shared" si="157"/>
        <v>1099.8302003599999</v>
      </c>
      <c r="Q259" s="94">
        <f t="shared" si="178"/>
        <v>0</v>
      </c>
      <c r="R259" s="95">
        <f t="shared" si="158"/>
        <v>0</v>
      </c>
      <c r="S259" s="87">
        <f t="shared" si="159"/>
        <v>0</v>
      </c>
      <c r="T259" s="95">
        <f t="shared" si="169"/>
        <v>0.12</v>
      </c>
      <c r="U259" s="94">
        <f t="shared" si="175"/>
        <v>12</v>
      </c>
      <c r="V259" s="94">
        <v>252</v>
      </c>
      <c r="W259" s="93">
        <f t="shared" si="160"/>
        <v>1.005411192</v>
      </c>
      <c r="X259" s="87">
        <f t="shared" si="161"/>
        <v>5.9513923799999997</v>
      </c>
      <c r="Y259" s="87">
        <f t="shared" si="162"/>
        <v>0</v>
      </c>
      <c r="Z259" s="96" t="s">
        <v>142</v>
      </c>
      <c r="AA259" s="90">
        <f t="shared" si="170"/>
        <v>44622</v>
      </c>
      <c r="AB259" s="2"/>
      <c r="AC259" s="1"/>
      <c r="AD259" s="155">
        <f>[2]Plan1!$A344</f>
        <v>47161</v>
      </c>
      <c r="AE259" s="99" t="str">
        <f>[2]Plan1!$C344</f>
        <v>Carnaval</v>
      </c>
      <c r="AG259" s="131">
        <f t="shared" si="174"/>
        <v>33</v>
      </c>
      <c r="AH259" s="162">
        <v>45534</v>
      </c>
      <c r="AI259" s="135">
        <f t="shared" si="180"/>
        <v>45533</v>
      </c>
      <c r="AJ259" s="135">
        <f t="shared" si="181"/>
        <v>45534</v>
      </c>
      <c r="AK259" s="135"/>
      <c r="AL259" s="131"/>
      <c r="AM259" s="1"/>
      <c r="AN259" s="3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22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4"/>
      <c r="CR259" s="1"/>
      <c r="CS259" s="1"/>
      <c r="CT259" s="1"/>
      <c r="CU259" s="1"/>
      <c r="CV259" s="1"/>
      <c r="CW259" s="1"/>
      <c r="CX259" s="1"/>
      <c r="CY259" s="1"/>
      <c r="CZ259" s="1"/>
      <c r="DA259" s="2"/>
    </row>
    <row r="260" spans="1:111" x14ac:dyDescent="0.2">
      <c r="A260" s="86">
        <f t="shared" si="163"/>
        <v>44609</v>
      </c>
      <c r="B260" s="87">
        <f t="shared" si="153"/>
        <v>1106.8968347</v>
      </c>
      <c r="C260" s="87">
        <f t="shared" si="164"/>
        <v>1028.1027510700001</v>
      </c>
      <c r="D260" s="88">
        <f t="shared" si="165"/>
        <v>6153.09</v>
      </c>
      <c r="E260" s="89">
        <f>IF(K260=1,VLOOKUP(A260,[1]Plan1!$BO$80:$BQ$314,3),E259)</f>
        <v>6215.24</v>
      </c>
      <c r="F260" s="98">
        <f t="shared" si="166"/>
        <v>44608</v>
      </c>
      <c r="G260" s="91">
        <f t="shared" si="154"/>
        <v>1.0100616113204897E-2</v>
      </c>
      <c r="H260" s="90">
        <f t="shared" si="167"/>
        <v>44635</v>
      </c>
      <c r="I260" s="90">
        <f t="shared" si="155"/>
        <v>44635</v>
      </c>
      <c r="J260" s="92">
        <f t="shared" si="168"/>
        <v>18</v>
      </c>
      <c r="K260" s="92">
        <f t="shared" si="176"/>
        <v>2</v>
      </c>
      <c r="L260" s="87">
        <f t="shared" si="156"/>
        <v>1.0011172800000001</v>
      </c>
      <c r="M260" s="93">
        <f t="shared" si="179"/>
        <v>1.0054002900000001</v>
      </c>
      <c r="N260" s="93">
        <f t="shared" si="171"/>
        <v>1.0691697060833805</v>
      </c>
      <c r="O260" s="87">
        <f t="shared" si="177"/>
        <v>1.0703642600000001</v>
      </c>
      <c r="P260" s="87">
        <f t="shared" si="157"/>
        <v>1100.4444403499999</v>
      </c>
      <c r="Q260" s="94">
        <f t="shared" si="178"/>
        <v>0</v>
      </c>
      <c r="R260" s="95">
        <f t="shared" si="158"/>
        <v>0</v>
      </c>
      <c r="S260" s="87">
        <f t="shared" si="159"/>
        <v>0</v>
      </c>
      <c r="T260" s="95">
        <f t="shared" si="169"/>
        <v>0.12</v>
      </c>
      <c r="U260" s="94">
        <f t="shared" si="175"/>
        <v>13</v>
      </c>
      <c r="V260" s="94">
        <v>252</v>
      </c>
      <c r="W260" s="93">
        <f t="shared" si="160"/>
        <v>1.0058634440000001</v>
      </c>
      <c r="X260" s="87">
        <f t="shared" si="161"/>
        <v>6.4523943499999996</v>
      </c>
      <c r="Y260" s="87">
        <f t="shared" si="162"/>
        <v>0</v>
      </c>
      <c r="Z260" s="96" t="s">
        <v>142</v>
      </c>
      <c r="AA260" s="90">
        <f t="shared" si="170"/>
        <v>44622</v>
      </c>
      <c r="AB260" s="2"/>
      <c r="AC260" s="1"/>
      <c r="AD260" s="155">
        <f>[2]Plan1!$A345</f>
        <v>47162</v>
      </c>
      <c r="AE260" s="99" t="str">
        <f>[2]Plan1!$C345</f>
        <v>Carnaval</v>
      </c>
      <c r="AG260" s="131">
        <f t="shared" si="174"/>
        <v>34</v>
      </c>
      <c r="AH260" s="162">
        <v>45565</v>
      </c>
      <c r="AI260" s="135">
        <f t="shared" si="180"/>
        <v>45562</v>
      </c>
      <c r="AJ260" s="135">
        <f t="shared" si="181"/>
        <v>45565</v>
      </c>
      <c r="AK260" s="135"/>
      <c r="AL260" s="131"/>
      <c r="AM260" s="1"/>
      <c r="AN260" s="3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22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4"/>
      <c r="CR260" s="1"/>
      <c r="CS260" s="1"/>
      <c r="CT260" s="1"/>
      <c r="CU260" s="1"/>
      <c r="CV260" s="1"/>
      <c r="CW260" s="1"/>
      <c r="CX260" s="1"/>
      <c r="CY260" s="1"/>
      <c r="CZ260" s="1"/>
      <c r="DA260" s="2"/>
    </row>
    <row r="261" spans="1:111" x14ac:dyDescent="0.2">
      <c r="A261" s="86">
        <f t="shared" si="163"/>
        <v>44610</v>
      </c>
      <c r="B261" s="87">
        <f t="shared" si="153"/>
        <v>1108.01320861</v>
      </c>
      <c r="C261" s="87">
        <f t="shared" si="164"/>
        <v>1028.1027510700001</v>
      </c>
      <c r="D261" s="88">
        <f t="shared" si="165"/>
        <v>6153.09</v>
      </c>
      <c r="E261" s="89">
        <f>IF(K261=1,VLOOKUP(A261,[1]Plan1!$BO$80:$BQ$314,3),E260)</f>
        <v>6215.24</v>
      </c>
      <c r="F261" s="98">
        <f t="shared" si="166"/>
        <v>44608</v>
      </c>
      <c r="G261" s="91">
        <f t="shared" si="154"/>
        <v>1.0100616113204897E-2</v>
      </c>
      <c r="H261" s="90">
        <f t="shared" si="167"/>
        <v>44635</v>
      </c>
      <c r="I261" s="90">
        <f t="shared" si="155"/>
        <v>44635</v>
      </c>
      <c r="J261" s="92">
        <f t="shared" si="168"/>
        <v>18</v>
      </c>
      <c r="K261" s="92">
        <f t="shared" si="176"/>
        <v>3</v>
      </c>
      <c r="L261" s="87">
        <f t="shared" si="156"/>
        <v>1.0016763900000001</v>
      </c>
      <c r="M261" s="93">
        <f t="shared" si="179"/>
        <v>1.0054002900000001</v>
      </c>
      <c r="N261" s="93">
        <f t="shared" si="171"/>
        <v>1.0691697060833805</v>
      </c>
      <c r="O261" s="87">
        <f t="shared" si="177"/>
        <v>1.0709620500000001</v>
      </c>
      <c r="P261" s="87">
        <f t="shared" si="157"/>
        <v>1101.0590298899999</v>
      </c>
      <c r="Q261" s="94">
        <f t="shared" si="178"/>
        <v>0</v>
      </c>
      <c r="R261" s="95">
        <f t="shared" si="158"/>
        <v>0</v>
      </c>
      <c r="S261" s="87">
        <f t="shared" si="159"/>
        <v>0</v>
      </c>
      <c r="T261" s="95">
        <f t="shared" si="169"/>
        <v>0.12</v>
      </c>
      <c r="U261" s="94">
        <f t="shared" si="175"/>
        <v>14</v>
      </c>
      <c r="V261" s="94">
        <v>252</v>
      </c>
      <c r="W261" s="93">
        <f t="shared" si="160"/>
        <v>1.0063158999999999</v>
      </c>
      <c r="X261" s="87">
        <f t="shared" si="161"/>
        <v>6.9541787199999998</v>
      </c>
      <c r="Y261" s="87">
        <f t="shared" si="162"/>
        <v>0</v>
      </c>
      <c r="Z261" s="96" t="s">
        <v>142</v>
      </c>
      <c r="AA261" s="90">
        <f t="shared" si="170"/>
        <v>44622</v>
      </c>
      <c r="AB261" s="2"/>
      <c r="AC261" s="1"/>
      <c r="AD261" s="155">
        <f>[2]Plan1!$A346</f>
        <v>47207</v>
      </c>
      <c r="AE261" s="99" t="str">
        <f>[2]Plan1!$C346</f>
        <v>Paixão de Cristo</v>
      </c>
      <c r="AG261" s="131">
        <f t="shared" si="174"/>
        <v>35</v>
      </c>
      <c r="AH261" s="162">
        <v>45595</v>
      </c>
      <c r="AI261" s="135">
        <f t="shared" si="180"/>
        <v>45594</v>
      </c>
      <c r="AJ261" s="135">
        <f t="shared" si="181"/>
        <v>45595</v>
      </c>
      <c r="AK261" s="135"/>
      <c r="AL261" s="131"/>
      <c r="AM261" s="1"/>
      <c r="AN261" s="3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22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4"/>
      <c r="CR261" s="1"/>
      <c r="CS261" s="1"/>
      <c r="CT261" s="1"/>
      <c r="CU261" s="1"/>
      <c r="CV261" s="1"/>
      <c r="CW261" s="1"/>
      <c r="CX261" s="1"/>
      <c r="CY261" s="1"/>
      <c r="CZ261" s="1"/>
      <c r="DA261" s="2"/>
    </row>
    <row r="262" spans="1:111" x14ac:dyDescent="0.2">
      <c r="A262" s="86">
        <f t="shared" si="163"/>
        <v>44611</v>
      </c>
      <c r="B262" s="87">
        <f t="shared" si="153"/>
        <v>1109.13069354</v>
      </c>
      <c r="C262" s="87">
        <f t="shared" si="164"/>
        <v>1028.1027510700001</v>
      </c>
      <c r="D262" s="88">
        <f t="shared" si="165"/>
        <v>6153.09</v>
      </c>
      <c r="E262" s="89">
        <f>IF(K262=1,VLOOKUP(A262,[1]Plan1!$BO$80:$BQ$314,3),E261)</f>
        <v>6215.24</v>
      </c>
      <c r="F262" s="98">
        <f t="shared" si="166"/>
        <v>44608</v>
      </c>
      <c r="G262" s="91">
        <f t="shared" si="154"/>
        <v>1.0100616113204897E-2</v>
      </c>
      <c r="H262" s="90">
        <f t="shared" si="167"/>
        <v>44635</v>
      </c>
      <c r="I262" s="90">
        <f t="shared" si="155"/>
        <v>44635</v>
      </c>
      <c r="J262" s="92">
        <f t="shared" si="168"/>
        <v>18</v>
      </c>
      <c r="K262" s="92">
        <f t="shared" si="176"/>
        <v>4</v>
      </c>
      <c r="L262" s="87">
        <f t="shared" si="156"/>
        <v>1.0022358099999999</v>
      </c>
      <c r="M262" s="93">
        <f t="shared" si="179"/>
        <v>1.0054002900000001</v>
      </c>
      <c r="N262" s="93">
        <f t="shared" si="171"/>
        <v>1.0691697060833805</v>
      </c>
      <c r="O262" s="87">
        <f t="shared" si="177"/>
        <v>1.07156016</v>
      </c>
      <c r="P262" s="87">
        <f t="shared" si="157"/>
        <v>1101.6739484300001</v>
      </c>
      <c r="Q262" s="94">
        <f t="shared" si="178"/>
        <v>0</v>
      </c>
      <c r="R262" s="95">
        <f t="shared" si="158"/>
        <v>0</v>
      </c>
      <c r="S262" s="87">
        <f t="shared" si="159"/>
        <v>0</v>
      </c>
      <c r="T262" s="95">
        <f t="shared" si="169"/>
        <v>0.12</v>
      </c>
      <c r="U262" s="94">
        <f t="shared" si="175"/>
        <v>15</v>
      </c>
      <c r="V262" s="94">
        <v>252</v>
      </c>
      <c r="W262" s="93">
        <f t="shared" si="160"/>
        <v>1.006768559</v>
      </c>
      <c r="X262" s="87">
        <f t="shared" si="161"/>
        <v>7.45674511</v>
      </c>
      <c r="Y262" s="87">
        <f t="shared" si="162"/>
        <v>0</v>
      </c>
      <c r="Z262" s="96" t="s">
        <v>142</v>
      </c>
      <c r="AA262" s="90">
        <f t="shared" si="170"/>
        <v>44622</v>
      </c>
      <c r="AB262" s="2"/>
      <c r="AC262" s="1"/>
      <c r="AD262" s="155">
        <f>[2]Plan1!$A347</f>
        <v>47229</v>
      </c>
      <c r="AE262" s="99" t="str">
        <f>[2]Plan1!$C347</f>
        <v>Tiradentes</v>
      </c>
      <c r="AG262" s="131">
        <f t="shared" si="174"/>
        <v>36</v>
      </c>
      <c r="AH262" s="162">
        <v>45628</v>
      </c>
      <c r="AI262" s="135">
        <f t="shared" si="180"/>
        <v>45625</v>
      </c>
      <c r="AJ262" s="135">
        <f t="shared" si="181"/>
        <v>45628</v>
      </c>
      <c r="AK262" s="135"/>
      <c r="AL262" s="131"/>
      <c r="AM262" s="1"/>
      <c r="AN262" s="3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22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4"/>
      <c r="CR262" s="1"/>
      <c r="CS262" s="1"/>
      <c r="CT262" s="1"/>
      <c r="CU262" s="1"/>
      <c r="CV262" s="1"/>
      <c r="CW262" s="1"/>
      <c r="CX262" s="1"/>
      <c r="CY262" s="1"/>
      <c r="CZ262" s="1"/>
      <c r="DA262" s="2"/>
      <c r="DB262" s="1"/>
      <c r="DC262" s="1"/>
      <c r="DD262" s="1"/>
      <c r="DE262" s="1"/>
      <c r="DF262" s="1"/>
      <c r="DG262" s="1"/>
    </row>
    <row r="263" spans="1:111" x14ac:dyDescent="0.2">
      <c r="A263" s="86">
        <f t="shared" si="163"/>
        <v>44612</v>
      </c>
      <c r="B263" s="87">
        <f t="shared" si="153"/>
        <v>1109.13069354</v>
      </c>
      <c r="C263" s="87">
        <f t="shared" si="164"/>
        <v>1028.1027510700001</v>
      </c>
      <c r="D263" s="88">
        <f t="shared" si="165"/>
        <v>6153.09</v>
      </c>
      <c r="E263" s="89">
        <f>IF(K263=1,VLOOKUP(A263,[1]Plan1!$BO$80:$BQ$314,3),E262)</f>
        <v>6215.24</v>
      </c>
      <c r="F263" s="98">
        <f t="shared" si="166"/>
        <v>44608</v>
      </c>
      <c r="G263" s="91">
        <f t="shared" si="154"/>
        <v>1.0100616113204897E-2</v>
      </c>
      <c r="H263" s="90">
        <f t="shared" si="167"/>
        <v>44635</v>
      </c>
      <c r="I263" s="90">
        <f t="shared" si="155"/>
        <v>44635</v>
      </c>
      <c r="J263" s="92">
        <f t="shared" si="168"/>
        <v>18</v>
      </c>
      <c r="K263" s="92">
        <f t="shared" si="176"/>
        <v>4</v>
      </c>
      <c r="L263" s="87">
        <f t="shared" si="156"/>
        <v>1.0022358099999999</v>
      </c>
      <c r="M263" s="93">
        <f t="shared" si="179"/>
        <v>1.0054002900000001</v>
      </c>
      <c r="N263" s="93">
        <f t="shared" si="171"/>
        <v>1.0691697060833805</v>
      </c>
      <c r="O263" s="87">
        <f t="shared" si="177"/>
        <v>1.07156016</v>
      </c>
      <c r="P263" s="87">
        <f t="shared" si="157"/>
        <v>1101.6739484300001</v>
      </c>
      <c r="Q263" s="94">
        <f t="shared" si="178"/>
        <v>0</v>
      </c>
      <c r="R263" s="95">
        <f t="shared" si="158"/>
        <v>0</v>
      </c>
      <c r="S263" s="87">
        <f t="shared" si="159"/>
        <v>0</v>
      </c>
      <c r="T263" s="95">
        <f t="shared" si="169"/>
        <v>0.12</v>
      </c>
      <c r="U263" s="94">
        <f t="shared" si="175"/>
        <v>15</v>
      </c>
      <c r="V263" s="94">
        <v>252</v>
      </c>
      <c r="W263" s="93">
        <f t="shared" si="160"/>
        <v>1.006768559</v>
      </c>
      <c r="X263" s="87">
        <f t="shared" si="161"/>
        <v>7.45674511</v>
      </c>
      <c r="Y263" s="87">
        <f t="shared" si="162"/>
        <v>0</v>
      </c>
      <c r="Z263" s="96" t="s">
        <v>142</v>
      </c>
      <c r="AA263" s="90">
        <f t="shared" si="170"/>
        <v>44622</v>
      </c>
      <c r="AB263" s="2"/>
      <c r="AC263" s="1"/>
      <c r="AD263" s="155">
        <f>[2]Plan1!$A348</f>
        <v>47239</v>
      </c>
      <c r="AE263" s="99" t="str">
        <f>[2]Plan1!$C348</f>
        <v>Dia do Trabalho</v>
      </c>
      <c r="AG263" s="131">
        <f t="shared" si="174"/>
        <v>37</v>
      </c>
      <c r="AH263" s="162">
        <v>45656</v>
      </c>
      <c r="AI263" s="135">
        <f t="shared" si="180"/>
        <v>45653</v>
      </c>
      <c r="AJ263" s="135">
        <f t="shared" si="181"/>
        <v>45656</v>
      </c>
      <c r="AK263" s="135"/>
      <c r="AL263" s="131"/>
      <c r="AM263" s="1"/>
      <c r="AN263" s="3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22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4"/>
      <c r="CR263" s="1"/>
      <c r="CS263" s="1"/>
      <c r="CT263" s="1"/>
      <c r="CU263" s="1"/>
      <c r="CV263" s="1"/>
      <c r="CW263" s="1"/>
      <c r="CX263" s="1"/>
      <c r="CY263" s="1"/>
      <c r="CZ263" s="1"/>
      <c r="DA263" s="2"/>
      <c r="DB263" s="1"/>
      <c r="DC263" s="1"/>
      <c r="DD263" s="1"/>
      <c r="DE263" s="1"/>
      <c r="DF263" s="1"/>
      <c r="DG263" s="1"/>
    </row>
    <row r="264" spans="1:111" x14ac:dyDescent="0.2">
      <c r="A264" s="86">
        <f t="shared" si="163"/>
        <v>44613</v>
      </c>
      <c r="B264" s="87">
        <f t="shared" si="153"/>
        <v>1109.13069354</v>
      </c>
      <c r="C264" s="87">
        <f t="shared" si="164"/>
        <v>1028.1027510700001</v>
      </c>
      <c r="D264" s="88">
        <f t="shared" si="165"/>
        <v>6153.09</v>
      </c>
      <c r="E264" s="89">
        <f>IF(K264=1,VLOOKUP(A264,[1]Plan1!$BO$80:$BQ$314,3),E263)</f>
        <v>6215.24</v>
      </c>
      <c r="F264" s="98">
        <f t="shared" si="166"/>
        <v>44608</v>
      </c>
      <c r="G264" s="91">
        <f t="shared" si="154"/>
        <v>1.0100616113204897E-2</v>
      </c>
      <c r="H264" s="90">
        <f t="shared" si="167"/>
        <v>44635</v>
      </c>
      <c r="I264" s="90">
        <f t="shared" si="155"/>
        <v>44635</v>
      </c>
      <c r="J264" s="92">
        <f t="shared" si="168"/>
        <v>18</v>
      </c>
      <c r="K264" s="92">
        <f t="shared" si="176"/>
        <v>4</v>
      </c>
      <c r="L264" s="87">
        <f t="shared" si="156"/>
        <v>1.0022358099999999</v>
      </c>
      <c r="M264" s="93">
        <f t="shared" si="179"/>
        <v>1.0054002900000001</v>
      </c>
      <c r="N264" s="93">
        <f t="shared" si="171"/>
        <v>1.0691697060833805</v>
      </c>
      <c r="O264" s="87">
        <f t="shared" si="177"/>
        <v>1.07156016</v>
      </c>
      <c r="P264" s="87">
        <f t="shared" si="157"/>
        <v>1101.6739484300001</v>
      </c>
      <c r="Q264" s="94">
        <f t="shared" si="178"/>
        <v>0</v>
      </c>
      <c r="R264" s="95">
        <f t="shared" si="158"/>
        <v>0</v>
      </c>
      <c r="S264" s="87">
        <f t="shared" si="159"/>
        <v>0</v>
      </c>
      <c r="T264" s="95">
        <f t="shared" si="169"/>
        <v>0.12</v>
      </c>
      <c r="U264" s="94">
        <f t="shared" si="175"/>
        <v>15</v>
      </c>
      <c r="V264" s="94">
        <v>252</v>
      </c>
      <c r="W264" s="93">
        <f t="shared" si="160"/>
        <v>1.006768559</v>
      </c>
      <c r="X264" s="87">
        <f t="shared" si="161"/>
        <v>7.45674511</v>
      </c>
      <c r="Y264" s="87">
        <f t="shared" si="162"/>
        <v>0</v>
      </c>
      <c r="Z264" s="96" t="s">
        <v>142</v>
      </c>
      <c r="AA264" s="90">
        <f t="shared" si="170"/>
        <v>44622</v>
      </c>
      <c r="AB264" s="2"/>
      <c r="AC264" s="1"/>
      <c r="AD264" s="155">
        <f>[2]Plan1!$A349</f>
        <v>47269</v>
      </c>
      <c r="AE264" s="99" t="str">
        <f>[2]Plan1!$C349</f>
        <v>Corpus Christi</v>
      </c>
      <c r="AG264" s="131">
        <f t="shared" si="174"/>
        <v>38</v>
      </c>
      <c r="AH264" s="162">
        <v>45687</v>
      </c>
      <c r="AI264" s="135">
        <f t="shared" si="180"/>
        <v>45686</v>
      </c>
      <c r="AJ264" s="135">
        <f t="shared" si="181"/>
        <v>45687</v>
      </c>
      <c r="AK264" s="135"/>
      <c r="AL264" s="131"/>
      <c r="AM264" s="1"/>
      <c r="AN264" s="3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22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4"/>
      <c r="CR264" s="1"/>
      <c r="CS264" s="1"/>
      <c r="CT264" s="1"/>
      <c r="CU264" s="1"/>
      <c r="CV264" s="1"/>
      <c r="CW264" s="1"/>
      <c r="CX264" s="1"/>
      <c r="CY264" s="1"/>
      <c r="CZ264" s="1"/>
      <c r="DA264" s="2"/>
      <c r="DB264" s="1"/>
      <c r="DC264" s="1"/>
      <c r="DD264" s="1"/>
      <c r="DE264" s="1"/>
      <c r="DF264" s="1"/>
      <c r="DG264" s="1"/>
    </row>
    <row r="265" spans="1:111" x14ac:dyDescent="0.2">
      <c r="A265" s="86">
        <f t="shared" si="163"/>
        <v>44614</v>
      </c>
      <c r="B265" s="87">
        <f t="shared" si="153"/>
        <v>1110.2493224700002</v>
      </c>
      <c r="C265" s="87">
        <f t="shared" si="164"/>
        <v>1028.1027510700001</v>
      </c>
      <c r="D265" s="88">
        <f t="shared" si="165"/>
        <v>6153.09</v>
      </c>
      <c r="E265" s="89">
        <f>IF(K265=1,VLOOKUP(A265,[1]Plan1!$BO$80:$BQ$314,3),E264)</f>
        <v>6215.24</v>
      </c>
      <c r="F265" s="98">
        <f t="shared" si="166"/>
        <v>44608</v>
      </c>
      <c r="G265" s="91">
        <f t="shared" si="154"/>
        <v>1.0100616113204897E-2</v>
      </c>
      <c r="H265" s="90">
        <f t="shared" si="167"/>
        <v>44635</v>
      </c>
      <c r="I265" s="90">
        <f t="shared" si="155"/>
        <v>44635</v>
      </c>
      <c r="J265" s="92">
        <f t="shared" si="168"/>
        <v>18</v>
      </c>
      <c r="K265" s="92">
        <f t="shared" si="176"/>
        <v>5</v>
      </c>
      <c r="L265" s="87">
        <f t="shared" si="156"/>
        <v>1.0027955500000001</v>
      </c>
      <c r="M265" s="93">
        <f t="shared" si="179"/>
        <v>1.0054002900000001</v>
      </c>
      <c r="N265" s="93">
        <f t="shared" si="171"/>
        <v>1.0691697060833805</v>
      </c>
      <c r="O265" s="87">
        <f t="shared" si="177"/>
        <v>1.07215862</v>
      </c>
      <c r="P265" s="87">
        <f t="shared" si="157"/>
        <v>1102.2892268000001</v>
      </c>
      <c r="Q265" s="94">
        <f t="shared" si="178"/>
        <v>0</v>
      </c>
      <c r="R265" s="95">
        <f t="shared" si="158"/>
        <v>0</v>
      </c>
      <c r="S265" s="87">
        <f t="shared" si="159"/>
        <v>0</v>
      </c>
      <c r="T265" s="95">
        <f t="shared" si="169"/>
        <v>0.12</v>
      </c>
      <c r="U265" s="94">
        <f t="shared" si="175"/>
        <v>16</v>
      </c>
      <c r="V265" s="94">
        <v>252</v>
      </c>
      <c r="W265" s="93">
        <f t="shared" si="160"/>
        <v>1.007221422</v>
      </c>
      <c r="X265" s="87">
        <f t="shared" si="161"/>
        <v>7.9600956700000003</v>
      </c>
      <c r="Y265" s="87">
        <f t="shared" si="162"/>
        <v>0</v>
      </c>
      <c r="Z265" s="96" t="s">
        <v>142</v>
      </c>
      <c r="AA265" s="90">
        <f t="shared" si="170"/>
        <v>44622</v>
      </c>
      <c r="AB265" s="2"/>
      <c r="AC265" s="1"/>
      <c r="AD265" s="155">
        <f>[2]Plan1!$A350</f>
        <v>47368</v>
      </c>
      <c r="AE265" s="99" t="str">
        <f>[2]Plan1!$C350</f>
        <v>Independência do Brasil</v>
      </c>
      <c r="AG265" s="131">
        <f t="shared" si="174"/>
        <v>39</v>
      </c>
      <c r="AH265" s="162">
        <v>45716</v>
      </c>
      <c r="AI265" s="135">
        <f t="shared" si="180"/>
        <v>45715</v>
      </c>
      <c r="AJ265" s="135">
        <f t="shared" si="181"/>
        <v>45716</v>
      </c>
      <c r="AK265" s="135"/>
      <c r="AL265" s="131"/>
      <c r="AM265" s="1"/>
      <c r="AN265" s="3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22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4"/>
      <c r="CR265" s="1"/>
      <c r="CS265" s="1"/>
      <c r="CT265" s="1"/>
      <c r="CU265" s="1"/>
      <c r="CV265" s="1"/>
      <c r="CW265" s="1"/>
      <c r="CX265" s="1"/>
      <c r="CY265" s="1"/>
      <c r="CZ265" s="1"/>
      <c r="DA265" s="2"/>
      <c r="DB265" s="1"/>
      <c r="DC265" s="1"/>
      <c r="DD265" s="1"/>
      <c r="DE265" s="1"/>
      <c r="DF265" s="1"/>
      <c r="DG265" s="1"/>
    </row>
    <row r="266" spans="1:111" x14ac:dyDescent="0.2">
      <c r="A266" s="86">
        <f t="shared" si="163"/>
        <v>44615</v>
      </c>
      <c r="B266" s="87">
        <f t="shared" si="153"/>
        <v>1111.36906408</v>
      </c>
      <c r="C266" s="87">
        <f t="shared" si="164"/>
        <v>1028.1027510700001</v>
      </c>
      <c r="D266" s="88">
        <f t="shared" si="165"/>
        <v>6153.09</v>
      </c>
      <c r="E266" s="89">
        <f>IF(K266=1,VLOOKUP(A266,[1]Plan1!$BO$80:$BQ$314,3),E265)</f>
        <v>6215.24</v>
      </c>
      <c r="F266" s="98">
        <f t="shared" si="166"/>
        <v>44608</v>
      </c>
      <c r="G266" s="91">
        <f t="shared" si="154"/>
        <v>1.0100616113204897E-2</v>
      </c>
      <c r="H266" s="90">
        <f t="shared" si="167"/>
        <v>44635</v>
      </c>
      <c r="I266" s="90">
        <f t="shared" si="155"/>
        <v>44635</v>
      </c>
      <c r="J266" s="92">
        <f t="shared" si="168"/>
        <v>18</v>
      </c>
      <c r="K266" s="92">
        <f t="shared" si="176"/>
        <v>6</v>
      </c>
      <c r="L266" s="87">
        <f t="shared" si="156"/>
        <v>1.00335559</v>
      </c>
      <c r="M266" s="93">
        <f t="shared" si="179"/>
        <v>1.0054002900000001</v>
      </c>
      <c r="N266" s="93">
        <f t="shared" si="171"/>
        <v>1.0691697060833805</v>
      </c>
      <c r="O266" s="87">
        <f t="shared" si="177"/>
        <v>1.0727574</v>
      </c>
      <c r="P266" s="87">
        <f t="shared" si="157"/>
        <v>1102.90483417</v>
      </c>
      <c r="Q266" s="94">
        <f t="shared" si="178"/>
        <v>0</v>
      </c>
      <c r="R266" s="95">
        <f t="shared" si="158"/>
        <v>0</v>
      </c>
      <c r="S266" s="87">
        <f t="shared" si="159"/>
        <v>0</v>
      </c>
      <c r="T266" s="95">
        <f t="shared" si="169"/>
        <v>0.12</v>
      </c>
      <c r="U266" s="94">
        <f t="shared" si="175"/>
        <v>17</v>
      </c>
      <c r="V266" s="94">
        <v>252</v>
      </c>
      <c r="W266" s="93">
        <f t="shared" si="160"/>
        <v>1.0076744879999999</v>
      </c>
      <c r="X266" s="87">
        <f t="shared" si="161"/>
        <v>8.4642299100000002</v>
      </c>
      <c r="Y266" s="87">
        <f t="shared" si="162"/>
        <v>0</v>
      </c>
      <c r="Z266" s="96" t="s">
        <v>142</v>
      </c>
      <c r="AA266" s="90">
        <f t="shared" si="170"/>
        <v>44622</v>
      </c>
      <c r="AB266" s="2"/>
      <c r="AC266" s="1"/>
      <c r="AD266" s="155">
        <f>[2]Plan1!$A351</f>
        <v>47403</v>
      </c>
      <c r="AE266" s="99" t="str">
        <f>[2]Plan1!$C351</f>
        <v>Nossa Sr.a Aparecida - Padroeira do Brasil</v>
      </c>
      <c r="AG266" s="131">
        <f t="shared" si="174"/>
        <v>40</v>
      </c>
      <c r="AH266" s="162">
        <v>45747</v>
      </c>
      <c r="AI266" s="135">
        <f t="shared" si="180"/>
        <v>45744</v>
      </c>
      <c r="AJ266" s="135">
        <f t="shared" si="181"/>
        <v>45747</v>
      </c>
      <c r="AK266" s="135"/>
      <c r="AL266" s="131"/>
      <c r="AM266" s="1"/>
      <c r="AN266" s="3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22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4"/>
      <c r="CR266" s="1"/>
      <c r="CS266" s="1"/>
      <c r="CT266" s="1"/>
      <c r="CU266" s="1"/>
      <c r="CV266" s="1"/>
      <c r="CW266" s="1"/>
      <c r="CX266" s="1"/>
      <c r="CY266" s="1"/>
      <c r="CZ266" s="1"/>
      <c r="DA266" s="2"/>
      <c r="DB266" s="1"/>
      <c r="DC266" s="1"/>
      <c r="DD266" s="1"/>
      <c r="DE266" s="1"/>
      <c r="DF266" s="1"/>
      <c r="DG266" s="1"/>
    </row>
    <row r="267" spans="1:111" x14ac:dyDescent="0.2">
      <c r="A267" s="86">
        <f t="shared" si="163"/>
        <v>44616</v>
      </c>
      <c r="B267" s="87">
        <f t="shared" si="153"/>
        <v>1112.4899410200001</v>
      </c>
      <c r="C267" s="87">
        <f t="shared" si="164"/>
        <v>1028.1027510700001</v>
      </c>
      <c r="D267" s="88">
        <f t="shared" si="165"/>
        <v>6153.09</v>
      </c>
      <c r="E267" s="89">
        <f>IF(K267=1,VLOOKUP(A267,[1]Plan1!$BO$80:$BQ$314,3),E266)</f>
        <v>6215.24</v>
      </c>
      <c r="F267" s="98">
        <f t="shared" si="166"/>
        <v>44608</v>
      </c>
      <c r="G267" s="91">
        <f t="shared" si="154"/>
        <v>1.0100616113204897E-2</v>
      </c>
      <c r="H267" s="90">
        <f t="shared" si="167"/>
        <v>44635</v>
      </c>
      <c r="I267" s="90">
        <f t="shared" si="155"/>
        <v>44635</v>
      </c>
      <c r="J267" s="92">
        <f t="shared" si="168"/>
        <v>18</v>
      </c>
      <c r="K267" s="92">
        <f t="shared" si="176"/>
        <v>7</v>
      </c>
      <c r="L267" s="87">
        <f t="shared" si="156"/>
        <v>1.0039159499999999</v>
      </c>
      <c r="M267" s="93">
        <f t="shared" si="179"/>
        <v>1.0054002900000001</v>
      </c>
      <c r="N267" s="93">
        <f t="shared" si="171"/>
        <v>1.0691697060833805</v>
      </c>
      <c r="O267" s="87">
        <f t="shared" si="177"/>
        <v>1.0733565199999999</v>
      </c>
      <c r="P267" s="87">
        <f t="shared" si="157"/>
        <v>1103.5207910900001</v>
      </c>
      <c r="Q267" s="94">
        <f t="shared" si="178"/>
        <v>0</v>
      </c>
      <c r="R267" s="95">
        <f t="shared" si="158"/>
        <v>0</v>
      </c>
      <c r="S267" s="87">
        <f t="shared" si="159"/>
        <v>0</v>
      </c>
      <c r="T267" s="95">
        <f t="shared" si="169"/>
        <v>0.12</v>
      </c>
      <c r="U267" s="94">
        <f t="shared" si="175"/>
        <v>18</v>
      </c>
      <c r="V267" s="94">
        <v>252</v>
      </c>
      <c r="W267" s="93">
        <f t="shared" si="160"/>
        <v>1.0081277580000001</v>
      </c>
      <c r="X267" s="87">
        <f t="shared" si="161"/>
        <v>8.9691499300000004</v>
      </c>
      <c r="Y267" s="87">
        <f t="shared" si="162"/>
        <v>0</v>
      </c>
      <c r="Z267" s="96" t="s">
        <v>142</v>
      </c>
      <c r="AA267" s="90">
        <f t="shared" si="170"/>
        <v>44622</v>
      </c>
      <c r="AB267" s="2"/>
      <c r="AC267" s="1"/>
      <c r="AD267" s="155">
        <f>[2]Plan1!$A352</f>
        <v>47424</v>
      </c>
      <c r="AE267" s="99" t="str">
        <f>[2]Plan1!$C352</f>
        <v>Finados</v>
      </c>
      <c r="AG267" s="131">
        <f t="shared" si="174"/>
        <v>41</v>
      </c>
      <c r="AH267" s="162">
        <v>45777</v>
      </c>
      <c r="AI267" s="135">
        <f t="shared" si="180"/>
        <v>45776</v>
      </c>
      <c r="AJ267" s="135">
        <f t="shared" si="181"/>
        <v>45777</v>
      </c>
      <c r="AK267" s="135"/>
      <c r="AL267" s="131"/>
      <c r="AM267" s="1"/>
      <c r="AN267" s="3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22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4"/>
      <c r="CR267" s="1"/>
      <c r="CS267" s="1"/>
      <c r="CT267" s="1"/>
      <c r="CU267" s="1"/>
      <c r="CV267" s="1"/>
      <c r="CW267" s="1"/>
      <c r="CX267" s="1"/>
      <c r="CY267" s="1"/>
      <c r="CZ267" s="1"/>
      <c r="DA267" s="2"/>
      <c r="DB267" s="1"/>
      <c r="DC267" s="1"/>
      <c r="DD267" s="1"/>
      <c r="DE267" s="1"/>
      <c r="DF267" s="1"/>
      <c r="DG267" s="1"/>
    </row>
    <row r="268" spans="1:111" x14ac:dyDescent="0.2">
      <c r="A268" s="86">
        <f t="shared" si="163"/>
        <v>44617</v>
      </c>
      <c r="B268" s="87">
        <f t="shared" si="153"/>
        <v>1113.6119552499999</v>
      </c>
      <c r="C268" s="87">
        <f t="shared" si="164"/>
        <v>1028.1027510700001</v>
      </c>
      <c r="D268" s="88">
        <f t="shared" si="165"/>
        <v>6153.09</v>
      </c>
      <c r="E268" s="89">
        <f>IF(K268=1,VLOOKUP(A268,[1]Plan1!$BO$80:$BQ$314,3),E267)</f>
        <v>6215.24</v>
      </c>
      <c r="F268" s="98">
        <f t="shared" si="166"/>
        <v>44608</v>
      </c>
      <c r="G268" s="91">
        <f t="shared" si="154"/>
        <v>1.0100616113204897E-2</v>
      </c>
      <c r="H268" s="90">
        <f t="shared" si="167"/>
        <v>44635</v>
      </c>
      <c r="I268" s="90">
        <f t="shared" si="155"/>
        <v>44635</v>
      </c>
      <c r="J268" s="92">
        <f t="shared" si="168"/>
        <v>18</v>
      </c>
      <c r="K268" s="92">
        <f t="shared" si="176"/>
        <v>8</v>
      </c>
      <c r="L268" s="87">
        <f t="shared" si="156"/>
        <v>1.0044766300000001</v>
      </c>
      <c r="M268" s="93">
        <f t="shared" si="179"/>
        <v>1.0054002900000001</v>
      </c>
      <c r="N268" s="93">
        <f t="shared" si="171"/>
        <v>1.0691697060833805</v>
      </c>
      <c r="O268" s="87">
        <f t="shared" si="177"/>
        <v>1.07395598</v>
      </c>
      <c r="P268" s="87">
        <f t="shared" si="157"/>
        <v>1104.13709756</v>
      </c>
      <c r="Q268" s="94">
        <f t="shared" si="178"/>
        <v>0</v>
      </c>
      <c r="R268" s="95">
        <f t="shared" si="158"/>
        <v>0</v>
      </c>
      <c r="S268" s="87">
        <f t="shared" si="159"/>
        <v>0</v>
      </c>
      <c r="T268" s="95">
        <f t="shared" si="169"/>
        <v>0.12</v>
      </c>
      <c r="U268" s="94">
        <f t="shared" si="175"/>
        <v>19</v>
      </c>
      <c r="V268" s="94">
        <v>252</v>
      </c>
      <c r="W268" s="93">
        <f t="shared" si="160"/>
        <v>1.0085812329999999</v>
      </c>
      <c r="X268" s="87">
        <f t="shared" si="161"/>
        <v>9.4748576900000003</v>
      </c>
      <c r="Y268" s="87">
        <f t="shared" si="162"/>
        <v>0</v>
      </c>
      <c r="Z268" s="96" t="s">
        <v>142</v>
      </c>
      <c r="AA268" s="90">
        <f t="shared" si="170"/>
        <v>44622</v>
      </c>
      <c r="AB268" s="2"/>
      <c r="AC268" s="1"/>
      <c r="AD268" s="155">
        <f>[2]Plan1!$A353</f>
        <v>47437</v>
      </c>
      <c r="AE268" s="99" t="str">
        <f>[2]Plan1!$C353</f>
        <v>Proclamação da República</v>
      </c>
      <c r="AG268" s="131">
        <f t="shared" si="174"/>
        <v>42</v>
      </c>
      <c r="AH268" s="162">
        <v>45807</v>
      </c>
      <c r="AI268" s="135">
        <f t="shared" si="180"/>
        <v>45806</v>
      </c>
      <c r="AJ268" s="135">
        <f t="shared" si="181"/>
        <v>45807</v>
      </c>
      <c r="AK268" s="135"/>
      <c r="AL268" s="131"/>
      <c r="AM268" s="1"/>
      <c r="AN268" s="3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22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4"/>
      <c r="CR268" s="1"/>
      <c r="CS268" s="1"/>
      <c r="CT268" s="1"/>
      <c r="CU268" s="1"/>
      <c r="CV268" s="1"/>
      <c r="CW268" s="1"/>
      <c r="CX268" s="1"/>
      <c r="CY268" s="1"/>
      <c r="CZ268" s="1"/>
      <c r="DA268" s="2"/>
      <c r="DB268" s="1"/>
      <c r="DC268" s="1"/>
      <c r="DD268" s="1"/>
      <c r="DE268" s="1"/>
      <c r="DF268" s="1"/>
      <c r="DG268" s="1"/>
    </row>
    <row r="269" spans="1:111" x14ac:dyDescent="0.2">
      <c r="A269" s="86">
        <f t="shared" si="163"/>
        <v>44618</v>
      </c>
      <c r="B269" s="87">
        <f t="shared" ref="B269:B332" si="182">(P269+X269)</f>
        <v>1114.73508468</v>
      </c>
      <c r="C269" s="87">
        <f t="shared" si="164"/>
        <v>1028.1027510700001</v>
      </c>
      <c r="D269" s="88">
        <f t="shared" si="165"/>
        <v>6153.09</v>
      </c>
      <c r="E269" s="89">
        <f>IF(K269=1,VLOOKUP(A269,[1]Plan1!$BO$80:$BQ$314,3),E268)</f>
        <v>6215.24</v>
      </c>
      <c r="F269" s="98">
        <f t="shared" si="166"/>
        <v>44608</v>
      </c>
      <c r="G269" s="91">
        <f t="shared" ref="G269:G332" si="183">(E269/D269)-1</f>
        <v>1.0100616113204897E-2</v>
      </c>
      <c r="H269" s="90">
        <f t="shared" si="167"/>
        <v>44635</v>
      </c>
      <c r="I269" s="90">
        <f t="shared" ref="I269:I332" si="184">IF(A269&gt;I268,H269,I268)</f>
        <v>44635</v>
      </c>
      <c r="J269" s="92">
        <f t="shared" si="168"/>
        <v>18</v>
      </c>
      <c r="K269" s="92">
        <f t="shared" si="176"/>
        <v>9</v>
      </c>
      <c r="L269" s="87">
        <f t="shared" ref="L269:L332" si="185">TRUNC((E269/D269)^TRUNC((K269/J269),9),8)</f>
        <v>1.00503761</v>
      </c>
      <c r="M269" s="93">
        <f t="shared" si="179"/>
        <v>1.0054002900000001</v>
      </c>
      <c r="N269" s="93">
        <f t="shared" si="171"/>
        <v>1.0691697060833805</v>
      </c>
      <c r="O269" s="87">
        <f t="shared" si="177"/>
        <v>1.07455576</v>
      </c>
      <c r="P269" s="87">
        <f t="shared" ref="P269:P332" si="186">TRUNC(C269*O269,8)</f>
        <v>1104.7537330299999</v>
      </c>
      <c r="Q269" s="94">
        <f t="shared" si="178"/>
        <v>0</v>
      </c>
      <c r="R269" s="95">
        <f t="shared" ref="R269:R332" si="187">IF(Q269&gt;0,VLOOKUP($A269,$AD$13:$AI$117,6),0)</f>
        <v>0</v>
      </c>
      <c r="S269" s="87">
        <f t="shared" ref="S269:S332" si="188">IF(R269&gt;0,TRUNC(R269*P269,8),0)</f>
        <v>0</v>
      </c>
      <c r="T269" s="95">
        <f t="shared" si="169"/>
        <v>0.12</v>
      </c>
      <c r="U269" s="94">
        <f t="shared" si="175"/>
        <v>20</v>
      </c>
      <c r="V269" s="94">
        <v>252</v>
      </c>
      <c r="W269" s="93">
        <f t="shared" ref="W269:W332" si="189">ROUND((1+T269)^TRUNC((U269/V269),9),9)</f>
        <v>1.0090349110000001</v>
      </c>
      <c r="X269" s="87">
        <f t="shared" ref="X269:X332" si="190">TRUNC((P269*(W269-1)),8)</f>
        <v>9.9813516500000006</v>
      </c>
      <c r="Y269" s="87">
        <f t="shared" ref="Y269:Y332" si="191">IF(Q269&gt;0,S269+X269,0)</f>
        <v>0</v>
      </c>
      <c r="Z269" s="96" t="s">
        <v>142</v>
      </c>
      <c r="AA269" s="90">
        <f t="shared" si="170"/>
        <v>44622</v>
      </c>
      <c r="AB269" s="2"/>
      <c r="AC269" s="1"/>
      <c r="AD269" s="155">
        <f>[2]Plan1!$A354</f>
        <v>47442</v>
      </c>
      <c r="AE269" s="99" t="str">
        <f>[2]Plan1!$C354</f>
        <v>Dia Nacional de Zumbi e da Consciência Negra</v>
      </c>
      <c r="AG269" s="131">
        <f t="shared" si="174"/>
        <v>43</v>
      </c>
      <c r="AH269" s="162">
        <v>45838</v>
      </c>
      <c r="AI269" s="135">
        <f t="shared" si="180"/>
        <v>45835</v>
      </c>
      <c r="AJ269" s="135">
        <f t="shared" si="181"/>
        <v>45838</v>
      </c>
      <c r="AK269" s="135"/>
      <c r="AL269" s="131"/>
      <c r="AM269" s="1"/>
      <c r="AN269" s="3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22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4"/>
      <c r="CR269" s="1"/>
      <c r="CS269" s="1"/>
      <c r="CT269" s="1"/>
      <c r="CU269" s="1"/>
      <c r="CV269" s="1"/>
      <c r="CW269" s="1"/>
      <c r="CX269" s="1"/>
      <c r="CY269" s="1"/>
      <c r="CZ269" s="1"/>
      <c r="DA269" s="2"/>
      <c r="DB269" s="1"/>
      <c r="DC269" s="1"/>
      <c r="DD269" s="1"/>
      <c r="DE269" s="1"/>
      <c r="DF269" s="1"/>
      <c r="DG269" s="1"/>
    </row>
    <row r="270" spans="1:111" x14ac:dyDescent="0.2">
      <c r="A270" s="86">
        <f t="shared" ref="A270:A334" si="192">(A269+1)</f>
        <v>44619</v>
      </c>
      <c r="B270" s="87">
        <f t="shared" si="182"/>
        <v>1114.73508468</v>
      </c>
      <c r="C270" s="87">
        <f t="shared" ref="C270:C333" si="193">TRUNC(IF(Q269&gt;0,C269-(S269/O269),C269),8)</f>
        <v>1028.1027510700001</v>
      </c>
      <c r="D270" s="88">
        <f t="shared" ref="D270:D333" si="194">IF(E270=E269,D269,E269)</f>
        <v>6153.09</v>
      </c>
      <c r="E270" s="89">
        <f>IF(K270=1,VLOOKUP(A270,[1]Plan1!$BO$80:$BQ$314,3),E269)</f>
        <v>6215.24</v>
      </c>
      <c r="F270" s="98">
        <f t="shared" ref="F270:F333" si="195">IF(D270=D269,F269,A270)</f>
        <v>44608</v>
      </c>
      <c r="G270" s="91">
        <f t="shared" si="183"/>
        <v>1.0100616113204897E-2</v>
      </c>
      <c r="H270" s="90">
        <f t="shared" ref="H270:H333" si="196">IF(DAY(A270)=15,VLOOKUP(A270,AH$121:AK$170,4),H269)</f>
        <v>44635</v>
      </c>
      <c r="I270" s="90">
        <f t="shared" si="184"/>
        <v>44635</v>
      </c>
      <c r="J270" s="92">
        <f t="shared" ref="J270:J333" si="197">IF(I270=I269,J269,NETWORKDAYS(I269,I270,$AD$121:$AD$505)-1)</f>
        <v>18</v>
      </c>
      <c r="K270" s="92">
        <f t="shared" si="176"/>
        <v>9</v>
      </c>
      <c r="L270" s="87">
        <f t="shared" si="185"/>
        <v>1.00503761</v>
      </c>
      <c r="M270" s="93">
        <f t="shared" si="179"/>
        <v>1.0054002900000001</v>
      </c>
      <c r="N270" s="93">
        <f t="shared" si="171"/>
        <v>1.0691697060833805</v>
      </c>
      <c r="O270" s="87">
        <f t="shared" si="177"/>
        <v>1.07455576</v>
      </c>
      <c r="P270" s="87">
        <f t="shared" si="186"/>
        <v>1104.7537330299999</v>
      </c>
      <c r="Q270" s="94">
        <f t="shared" si="178"/>
        <v>0</v>
      </c>
      <c r="R270" s="95">
        <f t="shared" si="187"/>
        <v>0</v>
      </c>
      <c r="S270" s="87">
        <f t="shared" si="188"/>
        <v>0</v>
      </c>
      <c r="T270" s="95">
        <f t="shared" ref="T270:T334" si="198">(T269)</f>
        <v>0.12</v>
      </c>
      <c r="U270" s="94">
        <f t="shared" si="175"/>
        <v>20</v>
      </c>
      <c r="V270" s="94">
        <v>252</v>
      </c>
      <c r="W270" s="93">
        <f t="shared" si="189"/>
        <v>1.0090349110000001</v>
      </c>
      <c r="X270" s="87">
        <f t="shared" si="190"/>
        <v>9.9813516500000006</v>
      </c>
      <c r="Y270" s="87">
        <f t="shared" si="191"/>
        <v>0</v>
      </c>
      <c r="Z270" s="96" t="s">
        <v>142</v>
      </c>
      <c r="AA270" s="90">
        <f t="shared" ref="AA270:AA333" si="199">IF(Q269&gt;0,VLOOKUP(A269,$AD$13:$AL$117,9),AA269)</f>
        <v>44622</v>
      </c>
      <c r="AB270" s="2"/>
      <c r="AC270" s="1"/>
      <c r="AD270" s="155">
        <f>[2]Plan1!$A355</f>
        <v>47477</v>
      </c>
      <c r="AE270" s="99" t="str">
        <f>[2]Plan1!$C355</f>
        <v>Natal</v>
      </c>
      <c r="AG270" s="131">
        <f t="shared" si="174"/>
        <v>44</v>
      </c>
      <c r="AH270" s="162">
        <v>45868</v>
      </c>
      <c r="AI270" s="135">
        <f t="shared" si="180"/>
        <v>45867</v>
      </c>
      <c r="AJ270" s="135">
        <f t="shared" si="181"/>
        <v>45868</v>
      </c>
      <c r="AK270" s="135"/>
      <c r="AL270" s="131"/>
      <c r="AM270" s="1"/>
      <c r="AN270" s="3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22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4"/>
      <c r="CR270" s="1"/>
      <c r="CS270" s="1"/>
      <c r="CT270" s="1"/>
      <c r="CU270" s="1"/>
      <c r="CV270" s="1"/>
      <c r="CW270" s="1"/>
      <c r="CX270" s="1"/>
      <c r="CY270" s="1"/>
      <c r="CZ270" s="1"/>
      <c r="DA270" s="2"/>
      <c r="DB270" s="1"/>
      <c r="DC270" s="1"/>
      <c r="DD270" s="1"/>
      <c r="DE270" s="1"/>
      <c r="DF270" s="1"/>
      <c r="DG270" s="1"/>
    </row>
    <row r="271" spans="1:111" x14ac:dyDescent="0.2">
      <c r="A271" s="86">
        <f t="shared" si="192"/>
        <v>44620</v>
      </c>
      <c r="B271" s="87">
        <f t="shared" si="182"/>
        <v>1114.73508468</v>
      </c>
      <c r="C271" s="87">
        <f t="shared" si="193"/>
        <v>1028.1027510700001</v>
      </c>
      <c r="D271" s="88">
        <f t="shared" si="194"/>
        <v>6153.09</v>
      </c>
      <c r="E271" s="89">
        <f>IF(K271=1,VLOOKUP(A271,[1]Plan1!$BO$80:$BQ$314,3),E270)</f>
        <v>6215.24</v>
      </c>
      <c r="F271" s="98">
        <f t="shared" si="195"/>
        <v>44608</v>
      </c>
      <c r="G271" s="91">
        <f t="shared" si="183"/>
        <v>1.0100616113204897E-2</v>
      </c>
      <c r="H271" s="90">
        <f t="shared" si="196"/>
        <v>44635</v>
      </c>
      <c r="I271" s="90">
        <f t="shared" si="184"/>
        <v>44635</v>
      </c>
      <c r="J271" s="92">
        <f t="shared" si="197"/>
        <v>18</v>
      </c>
      <c r="K271" s="92">
        <f t="shared" si="176"/>
        <v>9</v>
      </c>
      <c r="L271" s="87">
        <f t="shared" si="185"/>
        <v>1.00503761</v>
      </c>
      <c r="M271" s="93">
        <f t="shared" si="179"/>
        <v>1.0054002900000001</v>
      </c>
      <c r="N271" s="93">
        <f t="shared" si="171"/>
        <v>1.0691697060833805</v>
      </c>
      <c r="O271" s="87">
        <f t="shared" si="177"/>
        <v>1.07455576</v>
      </c>
      <c r="P271" s="87">
        <f t="shared" si="186"/>
        <v>1104.7537330299999</v>
      </c>
      <c r="Q271" s="94">
        <f t="shared" si="178"/>
        <v>0</v>
      </c>
      <c r="R271" s="95">
        <f t="shared" si="187"/>
        <v>0</v>
      </c>
      <c r="S271" s="87">
        <f t="shared" si="188"/>
        <v>0</v>
      </c>
      <c r="T271" s="95">
        <f t="shared" si="198"/>
        <v>0.12</v>
      </c>
      <c r="U271" s="94">
        <f t="shared" si="175"/>
        <v>20</v>
      </c>
      <c r="V271" s="94">
        <v>252</v>
      </c>
      <c r="W271" s="93">
        <f t="shared" si="189"/>
        <v>1.0090349110000001</v>
      </c>
      <c r="X271" s="87">
        <f t="shared" si="190"/>
        <v>9.9813516500000006</v>
      </c>
      <c r="Y271" s="87">
        <f t="shared" si="191"/>
        <v>0</v>
      </c>
      <c r="Z271" s="96" t="s">
        <v>142</v>
      </c>
      <c r="AA271" s="90">
        <f t="shared" si="199"/>
        <v>44622</v>
      </c>
      <c r="AB271" s="2"/>
      <c r="AC271" s="1"/>
      <c r="AD271" s="155">
        <f>[2]Plan1!$A356</f>
        <v>47484</v>
      </c>
      <c r="AE271" s="99" t="str">
        <f>[2]Plan1!$C356</f>
        <v>Confraternização Universal</v>
      </c>
      <c r="AG271" s="131">
        <f t="shared" si="174"/>
        <v>45</v>
      </c>
      <c r="AH271" s="162">
        <v>45901</v>
      </c>
      <c r="AI271" s="135">
        <f t="shared" si="180"/>
        <v>45898</v>
      </c>
      <c r="AJ271" s="135">
        <f t="shared" si="181"/>
        <v>45901</v>
      </c>
      <c r="AK271" s="135"/>
      <c r="AL271" s="131"/>
      <c r="AM271" s="1"/>
      <c r="AN271" s="3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22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4"/>
      <c r="CR271" s="1"/>
      <c r="CS271" s="1"/>
      <c r="CT271" s="1"/>
      <c r="CU271" s="1"/>
      <c r="CV271" s="1"/>
      <c r="CW271" s="1"/>
      <c r="CX271" s="1"/>
      <c r="CY271" s="1"/>
      <c r="CZ271" s="1"/>
      <c r="DA271" s="2"/>
      <c r="DB271" s="1"/>
      <c r="DC271" s="1"/>
      <c r="DD271" s="1"/>
      <c r="DE271" s="1"/>
      <c r="DF271" s="1"/>
      <c r="DG271" s="1"/>
    </row>
    <row r="272" spans="1:111" x14ac:dyDescent="0.2">
      <c r="A272" s="86">
        <f t="shared" si="192"/>
        <v>44621</v>
      </c>
      <c r="B272" s="87">
        <f t="shared" si="182"/>
        <v>1114.73508468</v>
      </c>
      <c r="C272" s="87">
        <f t="shared" si="193"/>
        <v>1028.1027510700001</v>
      </c>
      <c r="D272" s="88">
        <f t="shared" si="194"/>
        <v>6153.09</v>
      </c>
      <c r="E272" s="89">
        <f>IF(K272=1,VLOOKUP(A272,[1]Plan1!$BO$80:$BQ$314,3),E271)</f>
        <v>6215.24</v>
      </c>
      <c r="F272" s="98">
        <f t="shared" si="195"/>
        <v>44608</v>
      </c>
      <c r="G272" s="91">
        <f t="shared" si="183"/>
        <v>1.0100616113204897E-2</v>
      </c>
      <c r="H272" s="90">
        <f t="shared" si="196"/>
        <v>44635</v>
      </c>
      <c r="I272" s="90">
        <f t="shared" si="184"/>
        <v>44635</v>
      </c>
      <c r="J272" s="92">
        <f t="shared" si="197"/>
        <v>18</v>
      </c>
      <c r="K272" s="92">
        <f t="shared" si="176"/>
        <v>9</v>
      </c>
      <c r="L272" s="87">
        <f t="shared" si="185"/>
        <v>1.00503761</v>
      </c>
      <c r="M272" s="93">
        <f t="shared" si="179"/>
        <v>1.0054002900000001</v>
      </c>
      <c r="N272" s="93">
        <f t="shared" si="171"/>
        <v>1.0691697060833805</v>
      </c>
      <c r="O272" s="87">
        <f t="shared" si="177"/>
        <v>1.07455576</v>
      </c>
      <c r="P272" s="87">
        <f t="shared" si="186"/>
        <v>1104.7537330299999</v>
      </c>
      <c r="Q272" s="94">
        <f t="shared" si="178"/>
        <v>0</v>
      </c>
      <c r="R272" s="95">
        <f t="shared" si="187"/>
        <v>0</v>
      </c>
      <c r="S272" s="87">
        <f t="shared" si="188"/>
        <v>0</v>
      </c>
      <c r="T272" s="95">
        <f t="shared" si="198"/>
        <v>0.12</v>
      </c>
      <c r="U272" s="94">
        <f t="shared" si="175"/>
        <v>20</v>
      </c>
      <c r="V272" s="94">
        <v>252</v>
      </c>
      <c r="W272" s="93">
        <f t="shared" si="189"/>
        <v>1.0090349110000001</v>
      </c>
      <c r="X272" s="87">
        <f t="shared" si="190"/>
        <v>9.9813516500000006</v>
      </c>
      <c r="Y272" s="87">
        <f t="shared" si="191"/>
        <v>0</v>
      </c>
      <c r="Z272" s="96" t="s">
        <v>142</v>
      </c>
      <c r="AA272" s="90">
        <f t="shared" si="199"/>
        <v>44622</v>
      </c>
      <c r="AB272" s="2"/>
      <c r="AC272" s="1"/>
      <c r="AD272" s="155">
        <f>[2]Plan1!$A357</f>
        <v>47546</v>
      </c>
      <c r="AE272" s="99" t="str">
        <f>[2]Plan1!$C357</f>
        <v>Carnaval</v>
      </c>
      <c r="AG272" s="131">
        <f t="shared" si="174"/>
        <v>46</v>
      </c>
      <c r="AH272" s="162">
        <v>45930</v>
      </c>
      <c r="AI272" s="135">
        <f t="shared" si="180"/>
        <v>45929</v>
      </c>
      <c r="AJ272" s="135">
        <f t="shared" si="181"/>
        <v>45930</v>
      </c>
      <c r="AK272" s="135"/>
      <c r="AL272" s="131"/>
      <c r="AM272" s="1"/>
      <c r="AN272" s="3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22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4"/>
      <c r="CR272" s="1"/>
      <c r="CS272" s="1"/>
      <c r="CT272" s="1"/>
      <c r="CU272" s="1"/>
      <c r="CV272" s="1"/>
      <c r="CW272" s="1"/>
      <c r="CX272" s="1"/>
      <c r="CY272" s="1"/>
      <c r="CZ272" s="1"/>
      <c r="DA272" s="2"/>
      <c r="DB272" s="1"/>
      <c r="DC272" s="1"/>
      <c r="DD272" s="1"/>
      <c r="DE272" s="1"/>
      <c r="DF272" s="1"/>
      <c r="DG272" s="1"/>
    </row>
    <row r="273" spans="1:111" x14ac:dyDescent="0.2">
      <c r="A273" s="86">
        <f t="shared" si="192"/>
        <v>44622</v>
      </c>
      <c r="B273" s="87">
        <f t="shared" si="182"/>
        <v>1114.73508468</v>
      </c>
      <c r="C273" s="87">
        <f t="shared" si="193"/>
        <v>1028.1027510700001</v>
      </c>
      <c r="D273" s="88">
        <f t="shared" si="194"/>
        <v>6153.09</v>
      </c>
      <c r="E273" s="89">
        <f>IF(K273=1,VLOOKUP(A273,[1]Plan1!$BO$80:$BQ$314,3),E272)</f>
        <v>6215.24</v>
      </c>
      <c r="F273" s="98">
        <f t="shared" si="195"/>
        <v>44608</v>
      </c>
      <c r="G273" s="91">
        <f t="shared" si="183"/>
        <v>1.0100616113204897E-2</v>
      </c>
      <c r="H273" s="90">
        <f t="shared" si="196"/>
        <v>44635</v>
      </c>
      <c r="I273" s="90">
        <f t="shared" si="184"/>
        <v>44635</v>
      </c>
      <c r="J273" s="92">
        <f t="shared" si="197"/>
        <v>18</v>
      </c>
      <c r="K273" s="92">
        <f t="shared" si="176"/>
        <v>9</v>
      </c>
      <c r="L273" s="87">
        <f t="shared" si="185"/>
        <v>1.00503761</v>
      </c>
      <c r="M273" s="93">
        <f t="shared" si="179"/>
        <v>1.0054002900000001</v>
      </c>
      <c r="N273" s="93">
        <f t="shared" si="171"/>
        <v>1.0691697060833805</v>
      </c>
      <c r="O273" s="87">
        <f t="shared" si="177"/>
        <v>1.07455576</v>
      </c>
      <c r="P273" s="87">
        <f t="shared" si="186"/>
        <v>1104.7537330299999</v>
      </c>
      <c r="Q273" s="94">
        <f t="shared" si="178"/>
        <v>3</v>
      </c>
      <c r="R273" s="95">
        <f t="shared" si="187"/>
        <v>3.0117999999999999E-2</v>
      </c>
      <c r="S273" s="87">
        <f t="shared" si="188"/>
        <v>33.272972930000002</v>
      </c>
      <c r="T273" s="95">
        <f t="shared" si="198"/>
        <v>0.12</v>
      </c>
      <c r="U273" s="94">
        <f t="shared" si="175"/>
        <v>20</v>
      </c>
      <c r="V273" s="94">
        <v>252</v>
      </c>
      <c r="W273" s="93">
        <f t="shared" si="189"/>
        <v>1.0090349110000001</v>
      </c>
      <c r="X273" s="87">
        <f t="shared" si="190"/>
        <v>9.9813516500000006</v>
      </c>
      <c r="Y273" s="87">
        <f t="shared" si="191"/>
        <v>43.254324580000002</v>
      </c>
      <c r="Z273" s="96" t="s">
        <v>142</v>
      </c>
      <c r="AA273" s="90">
        <f t="shared" si="199"/>
        <v>44622</v>
      </c>
      <c r="AB273" s="2"/>
      <c r="AC273" s="1"/>
      <c r="AD273" s="155">
        <f>[2]Plan1!$A358</f>
        <v>47547</v>
      </c>
      <c r="AE273" s="99" t="str">
        <f>[2]Plan1!$C358</f>
        <v>Carnaval</v>
      </c>
      <c r="AG273" s="131">
        <f t="shared" si="174"/>
        <v>47</v>
      </c>
      <c r="AH273" s="162">
        <v>45960</v>
      </c>
      <c r="AI273" s="135">
        <f t="shared" si="180"/>
        <v>45959</v>
      </c>
      <c r="AJ273" s="135">
        <f t="shared" si="181"/>
        <v>45960</v>
      </c>
      <c r="AK273" s="135"/>
      <c r="AL273" s="131"/>
      <c r="AM273" s="1"/>
      <c r="AN273" s="3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22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4"/>
      <c r="CR273" s="1"/>
      <c r="CS273" s="1"/>
      <c r="CT273" s="1"/>
      <c r="CU273" s="1"/>
      <c r="CV273" s="1"/>
      <c r="CW273" s="1"/>
      <c r="CX273" s="1"/>
      <c r="CY273" s="1"/>
      <c r="CZ273" s="1"/>
      <c r="DA273" s="2"/>
      <c r="DB273" s="1"/>
      <c r="DC273" s="1"/>
      <c r="DD273" s="1"/>
      <c r="DE273" s="1"/>
      <c r="DF273" s="1"/>
      <c r="DG273" s="1"/>
    </row>
    <row r="274" spans="1:111" x14ac:dyDescent="0.2">
      <c r="A274" s="86">
        <f t="shared" si="192"/>
        <v>44623</v>
      </c>
      <c r="B274" s="87">
        <f t="shared" si="182"/>
        <v>1072.56141323</v>
      </c>
      <c r="C274" s="87">
        <f t="shared" si="193"/>
        <v>997.13835241000004</v>
      </c>
      <c r="D274" s="88">
        <f t="shared" si="194"/>
        <v>6153.09</v>
      </c>
      <c r="E274" s="89">
        <f>IF(K274=1,VLOOKUP(A274,[1]Plan1!$BO$80:$BQ$314,3),E273)</f>
        <v>6215.24</v>
      </c>
      <c r="F274" s="98">
        <f t="shared" si="195"/>
        <v>44608</v>
      </c>
      <c r="G274" s="91">
        <f t="shared" si="183"/>
        <v>1.0100616113204897E-2</v>
      </c>
      <c r="H274" s="90">
        <f t="shared" si="196"/>
        <v>44635</v>
      </c>
      <c r="I274" s="90">
        <f t="shared" si="184"/>
        <v>44635</v>
      </c>
      <c r="J274" s="92">
        <f t="shared" si="197"/>
        <v>18</v>
      </c>
      <c r="K274" s="92">
        <f t="shared" si="176"/>
        <v>10</v>
      </c>
      <c r="L274" s="87">
        <f t="shared" si="185"/>
        <v>1.00559891</v>
      </c>
      <c r="M274" s="93">
        <f t="shared" si="179"/>
        <v>1.0054002900000001</v>
      </c>
      <c r="N274" s="93">
        <f t="shared" si="171"/>
        <v>1.0691697060833805</v>
      </c>
      <c r="O274" s="87">
        <f t="shared" si="177"/>
        <v>1.07515589</v>
      </c>
      <c r="P274" s="87">
        <f t="shared" si="186"/>
        <v>1072.07917273</v>
      </c>
      <c r="Q274" s="94">
        <f t="shared" si="178"/>
        <v>0</v>
      </c>
      <c r="R274" s="95">
        <f t="shared" si="187"/>
        <v>0</v>
      </c>
      <c r="S274" s="87">
        <f t="shared" si="188"/>
        <v>0</v>
      </c>
      <c r="T274" s="95">
        <f t="shared" si="198"/>
        <v>0.12</v>
      </c>
      <c r="U274" s="94">
        <f t="shared" si="175"/>
        <v>1</v>
      </c>
      <c r="V274" s="94">
        <v>252</v>
      </c>
      <c r="W274" s="93">
        <f t="shared" si="189"/>
        <v>1.0004498180000001</v>
      </c>
      <c r="X274" s="87">
        <f t="shared" si="190"/>
        <v>0.48224050000000002</v>
      </c>
      <c r="Y274" s="87">
        <f t="shared" si="191"/>
        <v>0</v>
      </c>
      <c r="Z274" s="96" t="s">
        <v>142</v>
      </c>
      <c r="AA274" s="90">
        <f t="shared" si="199"/>
        <v>44650</v>
      </c>
      <c r="AB274" s="2"/>
      <c r="AC274" s="1"/>
      <c r="AD274" s="155">
        <f>[2]Plan1!$A359</f>
        <v>47592</v>
      </c>
      <c r="AE274" s="99" t="str">
        <f>[2]Plan1!$C359</f>
        <v>Paixão de Cristo</v>
      </c>
      <c r="AG274" s="131">
        <f t="shared" si="174"/>
        <v>48</v>
      </c>
      <c r="AH274" s="162">
        <v>45992</v>
      </c>
      <c r="AI274" s="135">
        <f t="shared" si="180"/>
        <v>45989</v>
      </c>
      <c r="AJ274" s="135">
        <f t="shared" si="181"/>
        <v>45992</v>
      </c>
      <c r="AK274" s="135"/>
      <c r="AL274" s="131"/>
      <c r="AM274" s="1"/>
      <c r="AN274" s="3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22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4"/>
      <c r="CR274" s="1"/>
      <c r="CS274" s="1"/>
      <c r="CT274" s="1"/>
      <c r="CU274" s="1"/>
      <c r="CV274" s="1"/>
      <c r="CW274" s="1"/>
      <c r="CX274" s="1"/>
      <c r="CY274" s="1"/>
      <c r="CZ274" s="1"/>
      <c r="DA274" s="2"/>
      <c r="DB274" s="1"/>
      <c r="DC274" s="1"/>
      <c r="DD274" s="1"/>
      <c r="DE274" s="1"/>
      <c r="DF274" s="1"/>
      <c r="DG274" s="1"/>
    </row>
    <row r="275" spans="1:111" x14ac:dyDescent="0.2">
      <c r="A275" s="86">
        <f t="shared" si="192"/>
        <v>44624</v>
      </c>
      <c r="B275" s="87">
        <f t="shared" si="182"/>
        <v>1073.6431518500001</v>
      </c>
      <c r="C275" s="87">
        <f t="shared" si="193"/>
        <v>997.13835241000004</v>
      </c>
      <c r="D275" s="88">
        <f t="shared" si="194"/>
        <v>6153.09</v>
      </c>
      <c r="E275" s="89">
        <f>IF(K275=1,VLOOKUP(A275,[1]Plan1!$BO$80:$BQ$314,3),E274)</f>
        <v>6215.24</v>
      </c>
      <c r="F275" s="98">
        <f t="shared" si="195"/>
        <v>44608</v>
      </c>
      <c r="G275" s="91">
        <f t="shared" si="183"/>
        <v>1.0100616113204897E-2</v>
      </c>
      <c r="H275" s="90">
        <f t="shared" si="196"/>
        <v>44635</v>
      </c>
      <c r="I275" s="90">
        <f t="shared" si="184"/>
        <v>44635</v>
      </c>
      <c r="J275" s="92">
        <f t="shared" si="197"/>
        <v>18</v>
      </c>
      <c r="K275" s="92">
        <f t="shared" si="176"/>
        <v>11</v>
      </c>
      <c r="L275" s="87">
        <f t="shared" si="185"/>
        <v>1.0061605300000001</v>
      </c>
      <c r="M275" s="93">
        <f t="shared" si="179"/>
        <v>1.0054002900000001</v>
      </c>
      <c r="N275" s="93">
        <f t="shared" si="171"/>
        <v>1.0691697060833805</v>
      </c>
      <c r="O275" s="87">
        <f t="shared" si="177"/>
        <v>1.07575635</v>
      </c>
      <c r="P275" s="87">
        <f t="shared" si="186"/>
        <v>1072.6779144300001</v>
      </c>
      <c r="Q275" s="94">
        <f t="shared" si="178"/>
        <v>0</v>
      </c>
      <c r="R275" s="95">
        <f t="shared" si="187"/>
        <v>0</v>
      </c>
      <c r="S275" s="87">
        <f t="shared" si="188"/>
        <v>0</v>
      </c>
      <c r="T275" s="95">
        <f t="shared" si="198"/>
        <v>0.12</v>
      </c>
      <c r="U275" s="94">
        <f t="shared" si="175"/>
        <v>2</v>
      </c>
      <c r="V275" s="94">
        <v>252</v>
      </c>
      <c r="W275" s="93">
        <f t="shared" si="189"/>
        <v>1.0008998389999999</v>
      </c>
      <c r="X275" s="87">
        <f t="shared" si="190"/>
        <v>0.96523742000000001</v>
      </c>
      <c r="Y275" s="87">
        <f t="shared" si="191"/>
        <v>0</v>
      </c>
      <c r="Z275" s="96" t="s">
        <v>142</v>
      </c>
      <c r="AA275" s="90">
        <f t="shared" si="199"/>
        <v>44650</v>
      </c>
      <c r="AB275" s="2"/>
      <c r="AC275" s="1"/>
      <c r="AD275" s="155">
        <f>[2]Plan1!$A360</f>
        <v>47594</v>
      </c>
      <c r="AE275" s="99" t="str">
        <f>[2]Plan1!$C360</f>
        <v>Tiradentes</v>
      </c>
      <c r="AG275" s="131">
        <f t="shared" si="174"/>
        <v>49</v>
      </c>
      <c r="AH275" s="162">
        <v>46021</v>
      </c>
      <c r="AI275" s="135">
        <f t="shared" si="180"/>
        <v>46020</v>
      </c>
      <c r="AJ275" s="135">
        <f t="shared" si="181"/>
        <v>46021</v>
      </c>
      <c r="AK275" s="135"/>
      <c r="AL275" s="131"/>
      <c r="AM275" s="1"/>
      <c r="AN275" s="3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22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4"/>
      <c r="CR275" s="1"/>
      <c r="CS275" s="1"/>
      <c r="CT275" s="1"/>
      <c r="CU275" s="1"/>
      <c r="CV275" s="1"/>
      <c r="CW275" s="1"/>
      <c r="CX275" s="1"/>
      <c r="CY275" s="1"/>
      <c r="CZ275" s="1"/>
      <c r="DA275" s="2"/>
      <c r="DB275" s="1"/>
      <c r="DC275" s="1"/>
      <c r="DD275" s="1"/>
      <c r="DE275" s="1"/>
      <c r="DF275" s="1"/>
      <c r="DG275" s="1"/>
    </row>
    <row r="276" spans="1:111" x14ac:dyDescent="0.2">
      <c r="A276" s="86">
        <f t="shared" si="192"/>
        <v>44625</v>
      </c>
      <c r="B276" s="87">
        <f t="shared" si="182"/>
        <v>1074.7259745700001</v>
      </c>
      <c r="C276" s="87">
        <f t="shared" si="193"/>
        <v>997.13835241000004</v>
      </c>
      <c r="D276" s="88">
        <f t="shared" si="194"/>
        <v>6153.09</v>
      </c>
      <c r="E276" s="89">
        <f>IF(K276=1,VLOOKUP(A276,[1]Plan1!$BO$80:$BQ$314,3),E275)</f>
        <v>6215.24</v>
      </c>
      <c r="F276" s="98">
        <f t="shared" si="195"/>
        <v>44608</v>
      </c>
      <c r="G276" s="91">
        <f t="shared" si="183"/>
        <v>1.0100616113204897E-2</v>
      </c>
      <c r="H276" s="90">
        <f t="shared" si="196"/>
        <v>44635</v>
      </c>
      <c r="I276" s="90">
        <f t="shared" si="184"/>
        <v>44635</v>
      </c>
      <c r="J276" s="92">
        <f t="shared" si="197"/>
        <v>18</v>
      </c>
      <c r="K276" s="92">
        <f t="shared" si="176"/>
        <v>12</v>
      </c>
      <c r="L276" s="87">
        <f t="shared" si="185"/>
        <v>1.00672245</v>
      </c>
      <c r="M276" s="93">
        <f t="shared" si="179"/>
        <v>1.0054002900000001</v>
      </c>
      <c r="N276" s="93">
        <f t="shared" si="171"/>
        <v>1.0691697060833805</v>
      </c>
      <c r="O276" s="87">
        <f t="shared" si="177"/>
        <v>1.07635714</v>
      </c>
      <c r="P276" s="87">
        <f t="shared" si="186"/>
        <v>1073.2769851800001</v>
      </c>
      <c r="Q276" s="94">
        <f t="shared" si="178"/>
        <v>0</v>
      </c>
      <c r="R276" s="95">
        <f t="shared" si="187"/>
        <v>0</v>
      </c>
      <c r="S276" s="87">
        <f t="shared" si="188"/>
        <v>0</v>
      </c>
      <c r="T276" s="95">
        <f t="shared" si="198"/>
        <v>0.12</v>
      </c>
      <c r="U276" s="94">
        <f t="shared" si="175"/>
        <v>3</v>
      </c>
      <c r="V276" s="94">
        <v>252</v>
      </c>
      <c r="W276" s="93">
        <f t="shared" si="189"/>
        <v>1.0013500609999999</v>
      </c>
      <c r="X276" s="87">
        <f t="shared" si="190"/>
        <v>1.4489893899999999</v>
      </c>
      <c r="Y276" s="87">
        <f t="shared" si="191"/>
        <v>0</v>
      </c>
      <c r="Z276" s="96" t="s">
        <v>142</v>
      </c>
      <c r="AA276" s="90">
        <f t="shared" si="199"/>
        <v>44650</v>
      </c>
      <c r="AB276" s="2"/>
      <c r="AC276" s="1"/>
      <c r="AD276" s="155">
        <f>[2]Plan1!$A361</f>
        <v>47604</v>
      </c>
      <c r="AE276" s="99" t="str">
        <f>[2]Plan1!$C361</f>
        <v>Dia do Trabalho</v>
      </c>
      <c r="AG276" s="131">
        <f t="shared" si="174"/>
        <v>50</v>
      </c>
      <c r="AH276" s="162">
        <v>46052</v>
      </c>
      <c r="AI276" s="135">
        <f t="shared" si="180"/>
        <v>46051</v>
      </c>
      <c r="AJ276" s="135">
        <f t="shared" si="181"/>
        <v>46052</v>
      </c>
      <c r="AK276" s="135"/>
      <c r="AL276" s="131"/>
      <c r="AM276" s="1"/>
      <c r="AN276" s="3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22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4"/>
      <c r="CR276" s="1"/>
      <c r="CS276" s="1"/>
      <c r="CT276" s="1"/>
      <c r="CU276" s="1"/>
      <c r="CV276" s="1"/>
      <c r="CW276" s="1"/>
      <c r="CX276" s="1"/>
      <c r="CY276" s="1"/>
      <c r="CZ276" s="1"/>
      <c r="DA276" s="2"/>
      <c r="DB276" s="1"/>
      <c r="DC276" s="1"/>
      <c r="DD276" s="1"/>
      <c r="DE276" s="1"/>
      <c r="DF276" s="1"/>
      <c r="DG276" s="1"/>
    </row>
    <row r="277" spans="1:111" x14ac:dyDescent="0.2">
      <c r="A277" s="86">
        <f t="shared" si="192"/>
        <v>44626</v>
      </c>
      <c r="B277" s="87">
        <f t="shared" si="182"/>
        <v>1074.7259745700001</v>
      </c>
      <c r="C277" s="87">
        <f t="shared" si="193"/>
        <v>997.13835241000004</v>
      </c>
      <c r="D277" s="88">
        <f t="shared" si="194"/>
        <v>6153.09</v>
      </c>
      <c r="E277" s="89">
        <f>IF(K277=1,VLOOKUP(A277,[1]Plan1!$BO$80:$BQ$314,3),E276)</f>
        <v>6215.24</v>
      </c>
      <c r="F277" s="98">
        <f t="shared" si="195"/>
        <v>44608</v>
      </c>
      <c r="G277" s="91">
        <f t="shared" si="183"/>
        <v>1.0100616113204897E-2</v>
      </c>
      <c r="H277" s="90">
        <f t="shared" si="196"/>
        <v>44635</v>
      </c>
      <c r="I277" s="90">
        <f t="shared" si="184"/>
        <v>44635</v>
      </c>
      <c r="J277" s="92">
        <f t="shared" si="197"/>
        <v>18</v>
      </c>
      <c r="K277" s="92">
        <f t="shared" si="176"/>
        <v>12</v>
      </c>
      <c r="L277" s="87">
        <f t="shared" si="185"/>
        <v>1.00672245</v>
      </c>
      <c r="M277" s="93">
        <f t="shared" si="179"/>
        <v>1.0054002900000001</v>
      </c>
      <c r="N277" s="93">
        <f t="shared" si="171"/>
        <v>1.0691697060833805</v>
      </c>
      <c r="O277" s="87">
        <f t="shared" si="177"/>
        <v>1.07635714</v>
      </c>
      <c r="P277" s="87">
        <f t="shared" si="186"/>
        <v>1073.2769851800001</v>
      </c>
      <c r="Q277" s="94">
        <f t="shared" si="178"/>
        <v>0</v>
      </c>
      <c r="R277" s="95">
        <f t="shared" si="187"/>
        <v>0</v>
      </c>
      <c r="S277" s="87">
        <f t="shared" si="188"/>
        <v>0</v>
      </c>
      <c r="T277" s="95">
        <f t="shared" si="198"/>
        <v>0.12</v>
      </c>
      <c r="U277" s="94">
        <f t="shared" si="175"/>
        <v>3</v>
      </c>
      <c r="V277" s="94">
        <v>252</v>
      </c>
      <c r="W277" s="93">
        <f t="shared" si="189"/>
        <v>1.0013500609999999</v>
      </c>
      <c r="X277" s="87">
        <f t="shared" si="190"/>
        <v>1.4489893899999999</v>
      </c>
      <c r="Y277" s="87">
        <f t="shared" si="191"/>
        <v>0</v>
      </c>
      <c r="Z277" s="96" t="s">
        <v>142</v>
      </c>
      <c r="AA277" s="90">
        <f t="shared" si="199"/>
        <v>44650</v>
      </c>
      <c r="AB277" s="2"/>
      <c r="AC277" s="1"/>
      <c r="AD277" s="155">
        <f>[2]Plan1!$A362</f>
        <v>47654</v>
      </c>
      <c r="AE277" s="99" t="str">
        <f>[2]Plan1!$C362</f>
        <v>Corpus Christi</v>
      </c>
      <c r="AG277" s="131">
        <f t="shared" si="174"/>
        <v>51</v>
      </c>
      <c r="AH277" s="162">
        <v>46083</v>
      </c>
      <c r="AI277" s="135">
        <f t="shared" si="180"/>
        <v>46080</v>
      </c>
      <c r="AJ277" s="135">
        <f t="shared" si="181"/>
        <v>46083</v>
      </c>
      <c r="AK277" s="135"/>
      <c r="AL277" s="131"/>
      <c r="AM277" s="1"/>
      <c r="AN277" s="3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22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4"/>
      <c r="CR277" s="1"/>
      <c r="CS277" s="1"/>
      <c r="CT277" s="1"/>
      <c r="CU277" s="1"/>
      <c r="CV277" s="1"/>
      <c r="CW277" s="1"/>
      <c r="CX277" s="1"/>
      <c r="CY277" s="1"/>
      <c r="CZ277" s="1"/>
      <c r="DA277" s="2"/>
      <c r="DB277" s="1"/>
      <c r="DC277" s="1"/>
      <c r="DD277" s="1"/>
      <c r="DE277" s="1"/>
      <c r="DF277" s="1"/>
      <c r="DG277" s="1"/>
    </row>
    <row r="278" spans="1:111" x14ac:dyDescent="0.2">
      <c r="A278" s="86">
        <f t="shared" si="192"/>
        <v>44627</v>
      </c>
      <c r="B278" s="87">
        <f t="shared" si="182"/>
        <v>1074.7259745700001</v>
      </c>
      <c r="C278" s="87">
        <f t="shared" si="193"/>
        <v>997.13835241000004</v>
      </c>
      <c r="D278" s="88">
        <f t="shared" si="194"/>
        <v>6153.09</v>
      </c>
      <c r="E278" s="89">
        <f>IF(K278=1,VLOOKUP(A278,[1]Plan1!$BO$80:$BQ$314,3),E277)</f>
        <v>6215.24</v>
      </c>
      <c r="F278" s="98">
        <f t="shared" si="195"/>
        <v>44608</v>
      </c>
      <c r="G278" s="91">
        <f t="shared" si="183"/>
        <v>1.0100616113204897E-2</v>
      </c>
      <c r="H278" s="90">
        <f t="shared" si="196"/>
        <v>44635</v>
      </c>
      <c r="I278" s="90">
        <f t="shared" si="184"/>
        <v>44635</v>
      </c>
      <c r="J278" s="92">
        <f t="shared" si="197"/>
        <v>18</v>
      </c>
      <c r="K278" s="92">
        <f t="shared" si="176"/>
        <v>12</v>
      </c>
      <c r="L278" s="87">
        <f t="shared" si="185"/>
        <v>1.00672245</v>
      </c>
      <c r="M278" s="93">
        <f t="shared" si="179"/>
        <v>1.0054002900000001</v>
      </c>
      <c r="N278" s="93">
        <f t="shared" si="171"/>
        <v>1.0691697060833805</v>
      </c>
      <c r="O278" s="87">
        <f t="shared" si="177"/>
        <v>1.07635714</v>
      </c>
      <c r="P278" s="87">
        <f t="shared" si="186"/>
        <v>1073.2769851800001</v>
      </c>
      <c r="Q278" s="94">
        <f t="shared" si="178"/>
        <v>0</v>
      </c>
      <c r="R278" s="95">
        <f t="shared" si="187"/>
        <v>0</v>
      </c>
      <c r="S278" s="87">
        <f t="shared" si="188"/>
        <v>0</v>
      </c>
      <c r="T278" s="95">
        <f t="shared" si="198"/>
        <v>0.12</v>
      </c>
      <c r="U278" s="94">
        <f t="shared" si="175"/>
        <v>3</v>
      </c>
      <c r="V278" s="94">
        <v>252</v>
      </c>
      <c r="W278" s="93">
        <f t="shared" si="189"/>
        <v>1.0013500609999999</v>
      </c>
      <c r="X278" s="87">
        <f t="shared" si="190"/>
        <v>1.4489893899999999</v>
      </c>
      <c r="Y278" s="87">
        <f t="shared" si="191"/>
        <v>0</v>
      </c>
      <c r="Z278" s="96" t="s">
        <v>142</v>
      </c>
      <c r="AA278" s="90">
        <f t="shared" si="199"/>
        <v>44650</v>
      </c>
      <c r="AB278" s="2"/>
      <c r="AC278" s="1"/>
      <c r="AD278" s="155">
        <f>[2]Plan1!$A363</f>
        <v>47733</v>
      </c>
      <c r="AE278" s="99" t="str">
        <f>[2]Plan1!$C363</f>
        <v>Independência do Brasil</v>
      </c>
      <c r="AG278" s="131">
        <f t="shared" si="174"/>
        <v>52</v>
      </c>
      <c r="AH278" s="162">
        <v>46111</v>
      </c>
      <c r="AI278" s="135">
        <f t="shared" si="180"/>
        <v>46108</v>
      </c>
      <c r="AJ278" s="135">
        <f t="shared" si="181"/>
        <v>46111</v>
      </c>
      <c r="AK278" s="135"/>
      <c r="AL278" s="131"/>
      <c r="AM278" s="1"/>
      <c r="AN278" s="3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22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4"/>
      <c r="CR278" s="1"/>
      <c r="CS278" s="1"/>
      <c r="CT278" s="1"/>
      <c r="CU278" s="1"/>
      <c r="CV278" s="1"/>
      <c r="CW278" s="1"/>
      <c r="CX278" s="1"/>
      <c r="CY278" s="1"/>
      <c r="CZ278" s="1"/>
      <c r="DA278" s="2"/>
      <c r="DB278" s="1"/>
      <c r="DC278" s="1"/>
      <c r="DD278" s="1"/>
      <c r="DE278" s="1"/>
      <c r="DF278" s="1"/>
      <c r="DG278" s="1"/>
    </row>
    <row r="279" spans="1:111" x14ac:dyDescent="0.2">
      <c r="A279" s="86">
        <f t="shared" si="192"/>
        <v>44628</v>
      </c>
      <c r="B279" s="87">
        <f t="shared" si="182"/>
        <v>1075.80989544</v>
      </c>
      <c r="C279" s="87">
        <f t="shared" si="193"/>
        <v>997.13835241000004</v>
      </c>
      <c r="D279" s="88">
        <f t="shared" si="194"/>
        <v>6153.09</v>
      </c>
      <c r="E279" s="89">
        <f>IF(K279=1,VLOOKUP(A279,[1]Plan1!$BO$80:$BQ$314,3),E278)</f>
        <v>6215.24</v>
      </c>
      <c r="F279" s="98">
        <f t="shared" si="195"/>
        <v>44608</v>
      </c>
      <c r="G279" s="91">
        <f t="shared" si="183"/>
        <v>1.0100616113204897E-2</v>
      </c>
      <c r="H279" s="90">
        <f t="shared" si="196"/>
        <v>44635</v>
      </c>
      <c r="I279" s="90">
        <f t="shared" si="184"/>
        <v>44635</v>
      </c>
      <c r="J279" s="92">
        <f t="shared" si="197"/>
        <v>18</v>
      </c>
      <c r="K279" s="92">
        <f t="shared" si="176"/>
        <v>13</v>
      </c>
      <c r="L279" s="87">
        <f t="shared" si="185"/>
        <v>1.0072846900000001</v>
      </c>
      <c r="M279" s="93">
        <f t="shared" si="179"/>
        <v>1.0054002900000001</v>
      </c>
      <c r="N279" s="93">
        <f t="shared" si="171"/>
        <v>1.0691697060833805</v>
      </c>
      <c r="O279" s="87">
        <f t="shared" si="177"/>
        <v>1.07695827</v>
      </c>
      <c r="P279" s="87">
        <f t="shared" si="186"/>
        <v>1073.87639496</v>
      </c>
      <c r="Q279" s="94">
        <f t="shared" si="178"/>
        <v>0</v>
      </c>
      <c r="R279" s="95">
        <f t="shared" si="187"/>
        <v>0</v>
      </c>
      <c r="S279" s="87">
        <f t="shared" si="188"/>
        <v>0</v>
      </c>
      <c r="T279" s="95">
        <f t="shared" si="198"/>
        <v>0.12</v>
      </c>
      <c r="U279" s="94">
        <f t="shared" si="175"/>
        <v>4</v>
      </c>
      <c r="V279" s="94">
        <v>252</v>
      </c>
      <c r="W279" s="93">
        <f t="shared" si="189"/>
        <v>1.0018004869999999</v>
      </c>
      <c r="X279" s="87">
        <f t="shared" si="190"/>
        <v>1.93350048</v>
      </c>
      <c r="Y279" s="87">
        <f t="shared" si="191"/>
        <v>0</v>
      </c>
      <c r="Z279" s="96" t="s">
        <v>142</v>
      </c>
      <c r="AA279" s="90">
        <f t="shared" si="199"/>
        <v>44650</v>
      </c>
      <c r="AB279" s="2"/>
      <c r="AC279" s="1"/>
      <c r="AD279" s="155">
        <f>[2]Plan1!$A364</f>
        <v>47768</v>
      </c>
      <c r="AE279" s="99" t="str">
        <f>[2]Plan1!$C364</f>
        <v>Nossa Sr.a Aparecida - Padroeira do Brasil</v>
      </c>
      <c r="AG279" s="131">
        <f t="shared" si="174"/>
        <v>53</v>
      </c>
      <c r="AH279" s="162">
        <v>46142</v>
      </c>
      <c r="AI279" s="135">
        <f t="shared" si="180"/>
        <v>46141</v>
      </c>
      <c r="AJ279" s="135">
        <f t="shared" si="181"/>
        <v>46142</v>
      </c>
      <c r="AK279" s="135"/>
      <c r="AL279" s="131"/>
      <c r="AM279" s="1"/>
      <c r="AN279" s="3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22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4"/>
      <c r="CR279" s="1"/>
      <c r="CS279" s="1"/>
      <c r="CT279" s="1"/>
      <c r="CU279" s="1"/>
      <c r="CV279" s="1"/>
      <c r="CW279" s="1"/>
      <c r="CX279" s="1"/>
      <c r="CY279" s="1"/>
      <c r="CZ279" s="1"/>
      <c r="DA279" s="2"/>
      <c r="DB279" s="1"/>
      <c r="DC279" s="1"/>
      <c r="DD279" s="1"/>
      <c r="DE279" s="1"/>
      <c r="DF279" s="1"/>
      <c r="DG279" s="1"/>
    </row>
    <row r="280" spans="1:111" x14ac:dyDescent="0.2">
      <c r="A280" s="86">
        <f t="shared" si="192"/>
        <v>44629</v>
      </c>
      <c r="B280" s="87">
        <f t="shared" si="182"/>
        <v>1076.89491312</v>
      </c>
      <c r="C280" s="87">
        <f t="shared" si="193"/>
        <v>997.13835241000004</v>
      </c>
      <c r="D280" s="88">
        <f t="shared" si="194"/>
        <v>6153.09</v>
      </c>
      <c r="E280" s="89">
        <f>IF(K280=1,VLOOKUP(A280,[1]Plan1!$BO$80:$BQ$314,3),E279)</f>
        <v>6215.24</v>
      </c>
      <c r="F280" s="98">
        <f t="shared" si="195"/>
        <v>44608</v>
      </c>
      <c r="G280" s="91">
        <f t="shared" si="183"/>
        <v>1.0100616113204897E-2</v>
      </c>
      <c r="H280" s="90">
        <f t="shared" si="196"/>
        <v>44635</v>
      </c>
      <c r="I280" s="90">
        <f t="shared" si="184"/>
        <v>44635</v>
      </c>
      <c r="J280" s="92">
        <f t="shared" si="197"/>
        <v>18</v>
      </c>
      <c r="K280" s="92">
        <f t="shared" si="176"/>
        <v>14</v>
      </c>
      <c r="L280" s="87">
        <f t="shared" si="185"/>
        <v>1.00784725</v>
      </c>
      <c r="M280" s="93">
        <f t="shared" si="179"/>
        <v>1.0054002900000001</v>
      </c>
      <c r="N280" s="93">
        <f t="shared" si="171"/>
        <v>1.0691697060833805</v>
      </c>
      <c r="O280" s="87">
        <f t="shared" si="177"/>
        <v>1.0775597400000001</v>
      </c>
      <c r="P280" s="87">
        <f t="shared" si="186"/>
        <v>1074.47614376</v>
      </c>
      <c r="Q280" s="94">
        <f t="shared" si="178"/>
        <v>0</v>
      </c>
      <c r="R280" s="95">
        <f t="shared" si="187"/>
        <v>0</v>
      </c>
      <c r="S280" s="87">
        <f t="shared" si="188"/>
        <v>0</v>
      </c>
      <c r="T280" s="95">
        <f t="shared" si="198"/>
        <v>0.12</v>
      </c>
      <c r="U280" s="94">
        <f t="shared" si="175"/>
        <v>5</v>
      </c>
      <c r="V280" s="94">
        <v>252</v>
      </c>
      <c r="W280" s="93">
        <f t="shared" si="189"/>
        <v>1.002251115</v>
      </c>
      <c r="X280" s="87">
        <f t="shared" si="190"/>
        <v>2.4187693600000002</v>
      </c>
      <c r="Y280" s="87">
        <f t="shared" si="191"/>
        <v>0</v>
      </c>
      <c r="Z280" s="96" t="s">
        <v>142</v>
      </c>
      <c r="AA280" s="90">
        <f t="shared" si="199"/>
        <v>44650</v>
      </c>
      <c r="AB280" s="2"/>
      <c r="AC280" s="1"/>
      <c r="AD280" s="155">
        <f>[2]Plan1!$A365</f>
        <v>47789</v>
      </c>
      <c r="AE280" s="99" t="str">
        <f>[2]Plan1!$C365</f>
        <v>Finados</v>
      </c>
      <c r="AG280" s="131">
        <f t="shared" si="174"/>
        <v>54</v>
      </c>
      <c r="AH280" s="162">
        <v>46174</v>
      </c>
      <c r="AI280" s="135">
        <f t="shared" si="180"/>
        <v>46171</v>
      </c>
      <c r="AJ280" s="135">
        <f t="shared" si="181"/>
        <v>46174</v>
      </c>
      <c r="AK280" s="135"/>
      <c r="AL280" s="131"/>
      <c r="AM280" s="1"/>
      <c r="AN280" s="3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22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4"/>
      <c r="CR280" s="1"/>
      <c r="CS280" s="1"/>
      <c r="CT280" s="1"/>
      <c r="CU280" s="1"/>
      <c r="CV280" s="1"/>
      <c r="CW280" s="1"/>
      <c r="CX280" s="1"/>
      <c r="CY280" s="1"/>
      <c r="CZ280" s="1"/>
      <c r="DA280" s="2"/>
      <c r="DB280" s="1"/>
      <c r="DC280" s="1"/>
      <c r="DD280" s="1"/>
      <c r="DE280" s="1"/>
      <c r="DF280" s="1"/>
      <c r="DG280" s="1"/>
    </row>
    <row r="281" spans="1:111" x14ac:dyDescent="0.2">
      <c r="A281" s="86">
        <f t="shared" si="192"/>
        <v>44630</v>
      </c>
      <c r="B281" s="87">
        <f t="shared" si="182"/>
        <v>1077.9810295099999</v>
      </c>
      <c r="C281" s="87">
        <f t="shared" si="193"/>
        <v>997.13835241000004</v>
      </c>
      <c r="D281" s="88">
        <f t="shared" si="194"/>
        <v>6153.09</v>
      </c>
      <c r="E281" s="89">
        <f>IF(K281=1,VLOOKUP(A281,[1]Plan1!$BO$80:$BQ$314,3),E280)</f>
        <v>6215.24</v>
      </c>
      <c r="F281" s="98">
        <f t="shared" si="195"/>
        <v>44608</v>
      </c>
      <c r="G281" s="91">
        <f t="shared" si="183"/>
        <v>1.0100616113204897E-2</v>
      </c>
      <c r="H281" s="90">
        <f t="shared" si="196"/>
        <v>44635</v>
      </c>
      <c r="I281" s="90">
        <f t="shared" si="184"/>
        <v>44635</v>
      </c>
      <c r="J281" s="92">
        <f t="shared" si="197"/>
        <v>18</v>
      </c>
      <c r="K281" s="92">
        <f t="shared" si="176"/>
        <v>15</v>
      </c>
      <c r="L281" s="87">
        <f t="shared" si="185"/>
        <v>1.00841012</v>
      </c>
      <c r="M281" s="93">
        <f t="shared" si="179"/>
        <v>1.0054002900000001</v>
      </c>
      <c r="N281" s="93">
        <f t="shared" si="171"/>
        <v>1.0691697060833805</v>
      </c>
      <c r="O281" s="87">
        <f t="shared" si="177"/>
        <v>1.0781615499999999</v>
      </c>
      <c r="P281" s="87">
        <f t="shared" si="186"/>
        <v>1075.0762315899999</v>
      </c>
      <c r="Q281" s="94">
        <f t="shared" si="178"/>
        <v>0</v>
      </c>
      <c r="R281" s="95">
        <f t="shared" si="187"/>
        <v>0</v>
      </c>
      <c r="S281" s="87">
        <f t="shared" si="188"/>
        <v>0</v>
      </c>
      <c r="T281" s="95">
        <f t="shared" si="198"/>
        <v>0.12</v>
      </c>
      <c r="U281" s="94">
        <f t="shared" si="175"/>
        <v>6</v>
      </c>
      <c r="V281" s="94">
        <v>252</v>
      </c>
      <c r="W281" s="93">
        <f t="shared" si="189"/>
        <v>1.002701946</v>
      </c>
      <c r="X281" s="87">
        <f t="shared" si="190"/>
        <v>2.90479792</v>
      </c>
      <c r="Y281" s="87">
        <f t="shared" si="191"/>
        <v>0</v>
      </c>
      <c r="Z281" s="96" t="s">
        <v>142</v>
      </c>
      <c r="AA281" s="90">
        <f t="shared" si="199"/>
        <v>44650</v>
      </c>
      <c r="AB281" s="2"/>
      <c r="AC281" s="1"/>
      <c r="AD281" s="155">
        <f>[2]Plan1!$A366</f>
        <v>47802</v>
      </c>
      <c r="AE281" s="99" t="str">
        <f>[2]Plan1!$C366</f>
        <v>Proclamação da República</v>
      </c>
      <c r="AG281" s="131">
        <f t="shared" si="174"/>
        <v>55</v>
      </c>
      <c r="AH281" s="162">
        <v>46202</v>
      </c>
      <c r="AI281" s="135">
        <f t="shared" si="180"/>
        <v>46199</v>
      </c>
      <c r="AJ281" s="135">
        <f t="shared" si="181"/>
        <v>46202</v>
      </c>
      <c r="AK281" s="135"/>
      <c r="AL281" s="131"/>
      <c r="AM281" s="1"/>
      <c r="AN281" s="3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22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4"/>
      <c r="CR281" s="1"/>
      <c r="CS281" s="1"/>
      <c r="CT281" s="1"/>
      <c r="CU281" s="1"/>
      <c r="CV281" s="1"/>
      <c r="CW281" s="1"/>
      <c r="CX281" s="1"/>
      <c r="CY281" s="1"/>
      <c r="CZ281" s="1"/>
      <c r="DA281" s="2"/>
      <c r="DB281" s="1"/>
      <c r="DC281" s="1"/>
      <c r="DD281" s="1"/>
      <c r="DE281" s="1"/>
      <c r="DF281" s="1"/>
      <c r="DG281" s="1"/>
    </row>
    <row r="282" spans="1:111" x14ac:dyDescent="0.2">
      <c r="A282" s="86">
        <f t="shared" si="192"/>
        <v>44631</v>
      </c>
      <c r="B282" s="87">
        <f t="shared" si="182"/>
        <v>1079.0682243599999</v>
      </c>
      <c r="C282" s="87">
        <f t="shared" si="193"/>
        <v>997.13835241000004</v>
      </c>
      <c r="D282" s="88">
        <f t="shared" si="194"/>
        <v>6153.09</v>
      </c>
      <c r="E282" s="89">
        <f>IF(K282=1,VLOOKUP(A282,[1]Plan1!$BO$80:$BQ$314,3),E281)</f>
        <v>6215.24</v>
      </c>
      <c r="F282" s="98">
        <f t="shared" si="195"/>
        <v>44608</v>
      </c>
      <c r="G282" s="91">
        <f t="shared" si="183"/>
        <v>1.0100616113204897E-2</v>
      </c>
      <c r="H282" s="90">
        <f t="shared" si="196"/>
        <v>44635</v>
      </c>
      <c r="I282" s="90">
        <f t="shared" si="184"/>
        <v>44635</v>
      </c>
      <c r="J282" s="92">
        <f t="shared" si="197"/>
        <v>18</v>
      </c>
      <c r="K282" s="92">
        <f t="shared" si="176"/>
        <v>16</v>
      </c>
      <c r="L282" s="87">
        <f t="shared" si="185"/>
        <v>1.0089733000000001</v>
      </c>
      <c r="M282" s="93">
        <f t="shared" si="179"/>
        <v>1.0054002900000001</v>
      </c>
      <c r="N282" s="93">
        <f t="shared" si="171"/>
        <v>1.0691697060833805</v>
      </c>
      <c r="O282" s="87">
        <f t="shared" si="177"/>
        <v>1.07876368</v>
      </c>
      <c r="P282" s="87">
        <f t="shared" si="186"/>
        <v>1075.67663851</v>
      </c>
      <c r="Q282" s="94">
        <f t="shared" si="178"/>
        <v>0</v>
      </c>
      <c r="R282" s="95">
        <f t="shared" si="187"/>
        <v>0</v>
      </c>
      <c r="S282" s="87">
        <f t="shared" si="188"/>
        <v>0</v>
      </c>
      <c r="T282" s="95">
        <f t="shared" si="198"/>
        <v>0.12</v>
      </c>
      <c r="U282" s="94">
        <f t="shared" si="175"/>
        <v>7</v>
      </c>
      <c r="V282" s="94">
        <v>252</v>
      </c>
      <c r="W282" s="93">
        <f t="shared" si="189"/>
        <v>1.003152979</v>
      </c>
      <c r="X282" s="87">
        <f t="shared" si="190"/>
        <v>3.3915858499999998</v>
      </c>
      <c r="Y282" s="87">
        <f t="shared" si="191"/>
        <v>0</v>
      </c>
      <c r="Z282" s="96" t="s">
        <v>142</v>
      </c>
      <c r="AA282" s="90">
        <f t="shared" si="199"/>
        <v>44650</v>
      </c>
      <c r="AB282" s="2"/>
      <c r="AC282" s="1"/>
      <c r="AD282" s="155">
        <f>[2]Plan1!$A367</f>
        <v>47807</v>
      </c>
      <c r="AE282" s="99" t="str">
        <f>[2]Plan1!$C367</f>
        <v>Dia Nacional de Zumbi e da Consciência Negra</v>
      </c>
      <c r="AG282" s="131"/>
      <c r="AH282" s="135"/>
      <c r="AI282" s="135"/>
      <c r="AJ282" s="135"/>
      <c r="AK282" s="135"/>
      <c r="AL282" s="131"/>
      <c r="AM282" s="1"/>
      <c r="AN282" s="3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22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4"/>
      <c r="CR282" s="1"/>
      <c r="CS282" s="1"/>
      <c r="CT282" s="1"/>
      <c r="CU282" s="1"/>
      <c r="CV282" s="1"/>
      <c r="CW282" s="1"/>
      <c r="CX282" s="1"/>
      <c r="CY282" s="1"/>
      <c r="CZ282" s="1"/>
      <c r="DA282" s="2"/>
      <c r="DB282" s="1"/>
      <c r="DC282" s="1"/>
      <c r="DD282" s="1"/>
      <c r="DE282" s="1"/>
      <c r="DF282" s="1"/>
      <c r="DG282" s="1"/>
    </row>
    <row r="283" spans="1:111" x14ac:dyDescent="0.2">
      <c r="A283" s="86">
        <f t="shared" si="192"/>
        <v>44632</v>
      </c>
      <c r="B283" s="87">
        <f t="shared" si="182"/>
        <v>1080.15653062</v>
      </c>
      <c r="C283" s="87">
        <f t="shared" si="193"/>
        <v>997.13835241000004</v>
      </c>
      <c r="D283" s="88">
        <f t="shared" si="194"/>
        <v>6153.09</v>
      </c>
      <c r="E283" s="89">
        <f>IF(K283=1,VLOOKUP(A283,[1]Plan1!$BO$80:$BQ$314,3),E282)</f>
        <v>6215.24</v>
      </c>
      <c r="F283" s="98">
        <f t="shared" si="195"/>
        <v>44608</v>
      </c>
      <c r="G283" s="91">
        <f t="shared" si="183"/>
        <v>1.0100616113204897E-2</v>
      </c>
      <c r="H283" s="90">
        <f t="shared" si="196"/>
        <v>44635</v>
      </c>
      <c r="I283" s="90">
        <f t="shared" si="184"/>
        <v>44635</v>
      </c>
      <c r="J283" s="92">
        <f t="shared" si="197"/>
        <v>18</v>
      </c>
      <c r="K283" s="92">
        <f t="shared" si="176"/>
        <v>17</v>
      </c>
      <c r="L283" s="87">
        <f t="shared" si="185"/>
        <v>1.0095368</v>
      </c>
      <c r="M283" s="93">
        <f t="shared" si="179"/>
        <v>1.0054002900000001</v>
      </c>
      <c r="N283" s="93">
        <f t="shared" si="171"/>
        <v>1.0691697060833805</v>
      </c>
      <c r="O283" s="87">
        <f t="shared" si="177"/>
        <v>1.07936616</v>
      </c>
      <c r="P283" s="87">
        <f t="shared" si="186"/>
        <v>1076.2773944200001</v>
      </c>
      <c r="Q283" s="94">
        <f t="shared" si="178"/>
        <v>0</v>
      </c>
      <c r="R283" s="95">
        <f t="shared" si="187"/>
        <v>0</v>
      </c>
      <c r="S283" s="87">
        <f t="shared" si="188"/>
        <v>0</v>
      </c>
      <c r="T283" s="95">
        <f t="shared" si="198"/>
        <v>0.12</v>
      </c>
      <c r="U283" s="94">
        <f t="shared" si="175"/>
        <v>8</v>
      </c>
      <c r="V283" s="94">
        <v>252</v>
      </c>
      <c r="W283" s="93">
        <f t="shared" si="189"/>
        <v>1.003604216</v>
      </c>
      <c r="X283" s="87">
        <f t="shared" si="190"/>
        <v>3.8791362</v>
      </c>
      <c r="Y283" s="87">
        <f t="shared" si="191"/>
        <v>0</v>
      </c>
      <c r="Z283" s="96" t="s">
        <v>142</v>
      </c>
      <c r="AA283" s="90">
        <f t="shared" si="199"/>
        <v>44650</v>
      </c>
      <c r="AB283" s="2"/>
      <c r="AC283" s="1"/>
      <c r="AD283" s="155">
        <f>[2]Plan1!$A368</f>
        <v>47842</v>
      </c>
      <c r="AE283" s="99" t="str">
        <f>[2]Plan1!$C368</f>
        <v>Natal</v>
      </c>
      <c r="AG283" s="131"/>
      <c r="AH283" s="135"/>
      <c r="AI283" s="135"/>
      <c r="AJ283" s="135"/>
      <c r="AK283" s="135"/>
      <c r="AL283" s="131"/>
      <c r="AM283" s="1"/>
      <c r="AN283" s="3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22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4"/>
      <c r="CR283" s="1"/>
      <c r="CS283" s="1"/>
      <c r="CT283" s="1"/>
      <c r="CU283" s="1"/>
      <c r="CV283" s="1"/>
      <c r="CW283" s="1"/>
      <c r="CX283" s="1"/>
      <c r="CY283" s="1"/>
      <c r="CZ283" s="1"/>
      <c r="DA283" s="2"/>
      <c r="DB283" s="1"/>
      <c r="DC283" s="1"/>
      <c r="DD283" s="1"/>
      <c r="DE283" s="1"/>
      <c r="DF283" s="1"/>
      <c r="DG283" s="1"/>
    </row>
    <row r="284" spans="1:111" x14ac:dyDescent="0.2">
      <c r="A284" s="86">
        <f t="shared" si="192"/>
        <v>44633</v>
      </c>
      <c r="B284" s="87">
        <f t="shared" si="182"/>
        <v>1080.15653062</v>
      </c>
      <c r="C284" s="87">
        <f t="shared" si="193"/>
        <v>997.13835241000004</v>
      </c>
      <c r="D284" s="88">
        <f t="shared" si="194"/>
        <v>6153.09</v>
      </c>
      <c r="E284" s="89">
        <f>IF(K284=1,VLOOKUP(A284,[1]Plan1!$BO$80:$BQ$314,3),E283)</f>
        <v>6215.24</v>
      </c>
      <c r="F284" s="98">
        <f t="shared" si="195"/>
        <v>44608</v>
      </c>
      <c r="G284" s="91">
        <f t="shared" si="183"/>
        <v>1.0100616113204897E-2</v>
      </c>
      <c r="H284" s="90">
        <f t="shared" si="196"/>
        <v>44635</v>
      </c>
      <c r="I284" s="90">
        <f t="shared" si="184"/>
        <v>44635</v>
      </c>
      <c r="J284" s="92">
        <f t="shared" si="197"/>
        <v>18</v>
      </c>
      <c r="K284" s="92">
        <f t="shared" si="176"/>
        <v>17</v>
      </c>
      <c r="L284" s="87">
        <f t="shared" si="185"/>
        <v>1.0095368</v>
      </c>
      <c r="M284" s="93">
        <f t="shared" si="179"/>
        <v>1.0054002900000001</v>
      </c>
      <c r="N284" s="93">
        <f t="shared" si="171"/>
        <v>1.0691697060833805</v>
      </c>
      <c r="O284" s="87">
        <f t="shared" si="177"/>
        <v>1.07936616</v>
      </c>
      <c r="P284" s="87">
        <f t="shared" si="186"/>
        <v>1076.2773944200001</v>
      </c>
      <c r="Q284" s="94">
        <f t="shared" si="178"/>
        <v>0</v>
      </c>
      <c r="R284" s="95">
        <f t="shared" si="187"/>
        <v>0</v>
      </c>
      <c r="S284" s="87">
        <f t="shared" si="188"/>
        <v>0</v>
      </c>
      <c r="T284" s="95">
        <f t="shared" si="198"/>
        <v>0.12</v>
      </c>
      <c r="U284" s="94">
        <f t="shared" si="175"/>
        <v>8</v>
      </c>
      <c r="V284" s="94">
        <v>252</v>
      </c>
      <c r="W284" s="93">
        <f t="shared" si="189"/>
        <v>1.003604216</v>
      </c>
      <c r="X284" s="87">
        <f t="shared" si="190"/>
        <v>3.8791362</v>
      </c>
      <c r="Y284" s="87">
        <f t="shared" si="191"/>
        <v>0</v>
      </c>
      <c r="Z284" s="96" t="s">
        <v>142</v>
      </c>
      <c r="AA284" s="90">
        <f t="shared" si="199"/>
        <v>44650</v>
      </c>
      <c r="AB284" s="2"/>
      <c r="AC284" s="1"/>
      <c r="AD284" s="155">
        <f>[2]Plan1!$A369</f>
        <v>47849</v>
      </c>
      <c r="AE284" s="99" t="str">
        <f>[2]Plan1!$C369</f>
        <v>Confraternização Universal</v>
      </c>
      <c r="AG284" s="131"/>
      <c r="AH284" s="135"/>
      <c r="AI284" s="135"/>
      <c r="AJ284" s="135"/>
      <c r="AK284" s="135"/>
      <c r="AL284" s="131"/>
      <c r="AM284" s="1"/>
      <c r="AN284" s="3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22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4"/>
      <c r="CR284" s="1"/>
      <c r="CS284" s="1"/>
      <c r="CT284" s="1"/>
      <c r="CU284" s="1"/>
      <c r="CV284" s="1"/>
      <c r="CW284" s="1"/>
      <c r="CX284" s="1"/>
      <c r="CY284" s="1"/>
      <c r="CZ284" s="1"/>
      <c r="DA284" s="2"/>
      <c r="DB284" s="1"/>
      <c r="DC284" s="1"/>
      <c r="DD284" s="1"/>
      <c r="DE284" s="1"/>
      <c r="DF284" s="1"/>
      <c r="DG284" s="1"/>
    </row>
    <row r="285" spans="1:111" x14ac:dyDescent="0.2">
      <c r="A285" s="86">
        <f t="shared" si="192"/>
        <v>44634</v>
      </c>
      <c r="B285" s="87">
        <f t="shared" si="182"/>
        <v>1080.15653062</v>
      </c>
      <c r="C285" s="87">
        <f t="shared" si="193"/>
        <v>997.13835241000004</v>
      </c>
      <c r="D285" s="88">
        <f t="shared" si="194"/>
        <v>6153.09</v>
      </c>
      <c r="E285" s="89">
        <f>IF(K285=1,VLOOKUP(A285,[1]Plan1!$BO$80:$BQ$314,3),E284)</f>
        <v>6215.24</v>
      </c>
      <c r="F285" s="98">
        <f t="shared" si="195"/>
        <v>44608</v>
      </c>
      <c r="G285" s="91">
        <f t="shared" si="183"/>
        <v>1.0100616113204897E-2</v>
      </c>
      <c r="H285" s="90">
        <f t="shared" si="196"/>
        <v>44635</v>
      </c>
      <c r="I285" s="90">
        <f t="shared" si="184"/>
        <v>44635</v>
      </c>
      <c r="J285" s="92">
        <f t="shared" si="197"/>
        <v>18</v>
      </c>
      <c r="K285" s="92">
        <f t="shared" si="176"/>
        <v>17</v>
      </c>
      <c r="L285" s="87">
        <f t="shared" si="185"/>
        <v>1.0095368</v>
      </c>
      <c r="M285" s="93">
        <f t="shared" si="179"/>
        <v>1.0054002900000001</v>
      </c>
      <c r="N285" s="93">
        <f t="shared" si="171"/>
        <v>1.0691697060833805</v>
      </c>
      <c r="O285" s="87">
        <f t="shared" si="177"/>
        <v>1.07936616</v>
      </c>
      <c r="P285" s="87">
        <f t="shared" si="186"/>
        <v>1076.2773944200001</v>
      </c>
      <c r="Q285" s="94">
        <f t="shared" si="178"/>
        <v>0</v>
      </c>
      <c r="R285" s="95">
        <f t="shared" si="187"/>
        <v>0</v>
      </c>
      <c r="S285" s="87">
        <f t="shared" si="188"/>
        <v>0</v>
      </c>
      <c r="T285" s="95">
        <f t="shared" si="198"/>
        <v>0.12</v>
      </c>
      <c r="U285" s="94">
        <f t="shared" si="175"/>
        <v>8</v>
      </c>
      <c r="V285" s="94">
        <v>252</v>
      </c>
      <c r="W285" s="93">
        <f t="shared" si="189"/>
        <v>1.003604216</v>
      </c>
      <c r="X285" s="87">
        <f t="shared" si="190"/>
        <v>3.8791362</v>
      </c>
      <c r="Y285" s="87">
        <f t="shared" si="191"/>
        <v>0</v>
      </c>
      <c r="Z285" s="96" t="s">
        <v>142</v>
      </c>
      <c r="AA285" s="90">
        <f t="shared" si="199"/>
        <v>44650</v>
      </c>
      <c r="AB285" s="2"/>
      <c r="AC285" s="1"/>
      <c r="AD285" s="155">
        <f>[2]Plan1!$A370</f>
        <v>47903</v>
      </c>
      <c r="AE285" s="99" t="str">
        <f>[2]Plan1!$C370</f>
        <v>Carnaval</v>
      </c>
      <c r="AG285" s="131"/>
      <c r="AH285" s="135"/>
      <c r="AI285" s="135"/>
      <c r="AJ285" s="135"/>
      <c r="AK285" s="135"/>
      <c r="AL285" s="131"/>
      <c r="AM285" s="1"/>
      <c r="AN285" s="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22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4"/>
      <c r="CR285" s="1"/>
      <c r="CS285" s="1"/>
      <c r="CT285" s="1"/>
      <c r="CU285" s="1"/>
      <c r="CV285" s="1"/>
      <c r="CW285" s="1"/>
      <c r="CX285" s="1"/>
      <c r="CY285" s="1"/>
      <c r="CZ285" s="1"/>
      <c r="DA285" s="2"/>
      <c r="DB285" s="1"/>
      <c r="DC285" s="1"/>
      <c r="DD285" s="1"/>
      <c r="DE285" s="1"/>
      <c r="DF285" s="1"/>
      <c r="DG285" s="1"/>
    </row>
    <row r="286" spans="1:111" x14ac:dyDescent="0.2">
      <c r="A286" s="86">
        <f t="shared" si="192"/>
        <v>44635</v>
      </c>
      <c r="B286" s="87">
        <f t="shared" si="182"/>
        <v>1081.24592697</v>
      </c>
      <c r="C286" s="87">
        <f t="shared" si="193"/>
        <v>997.13835241000004</v>
      </c>
      <c r="D286" s="88">
        <f t="shared" si="194"/>
        <v>6153.09</v>
      </c>
      <c r="E286" s="89">
        <f>IF(K286=1,VLOOKUP(A286,[1]Plan1!$BO$80:$BQ$314,3),E285)</f>
        <v>6215.24</v>
      </c>
      <c r="F286" s="98">
        <f t="shared" si="195"/>
        <v>44608</v>
      </c>
      <c r="G286" s="91">
        <f t="shared" si="183"/>
        <v>1.0100616113204897E-2</v>
      </c>
      <c r="H286" s="90">
        <f t="shared" si="196"/>
        <v>44669</v>
      </c>
      <c r="I286" s="90">
        <f t="shared" si="184"/>
        <v>44635</v>
      </c>
      <c r="J286" s="92">
        <f t="shared" si="197"/>
        <v>18</v>
      </c>
      <c r="K286" s="92">
        <f t="shared" si="176"/>
        <v>18</v>
      </c>
      <c r="L286" s="87">
        <f t="shared" si="185"/>
        <v>1.0101006100000001</v>
      </c>
      <c r="M286" s="93">
        <f t="shared" si="179"/>
        <v>1.0054002900000001</v>
      </c>
      <c r="N286" s="93">
        <f t="shared" si="171"/>
        <v>1.0691697060833805</v>
      </c>
      <c r="O286" s="87">
        <f t="shared" si="177"/>
        <v>1.0799689699999999</v>
      </c>
      <c r="P286" s="87">
        <f t="shared" si="186"/>
        <v>1076.8784793899999</v>
      </c>
      <c r="Q286" s="94">
        <f t="shared" si="178"/>
        <v>0</v>
      </c>
      <c r="R286" s="95">
        <f t="shared" si="187"/>
        <v>0</v>
      </c>
      <c r="S286" s="87">
        <f t="shared" si="188"/>
        <v>0</v>
      </c>
      <c r="T286" s="95">
        <f t="shared" si="198"/>
        <v>0.12</v>
      </c>
      <c r="U286" s="94">
        <f t="shared" si="175"/>
        <v>9</v>
      </c>
      <c r="V286" s="94">
        <v>252</v>
      </c>
      <c r="W286" s="93">
        <f t="shared" si="189"/>
        <v>1.0040556549999999</v>
      </c>
      <c r="X286" s="87">
        <f t="shared" si="190"/>
        <v>4.3674475800000003</v>
      </c>
      <c r="Y286" s="87">
        <f t="shared" si="191"/>
        <v>0</v>
      </c>
      <c r="Z286" s="96" t="s">
        <v>142</v>
      </c>
      <c r="AA286" s="90">
        <f t="shared" si="199"/>
        <v>44650</v>
      </c>
      <c r="AB286" s="2"/>
      <c r="AC286" s="1"/>
      <c r="AD286" s="155">
        <f>[2]Plan1!$A371</f>
        <v>47904</v>
      </c>
      <c r="AE286" s="99" t="str">
        <f>[2]Plan1!$C371</f>
        <v>Carnaval</v>
      </c>
      <c r="AG286" s="131"/>
      <c r="AH286" s="135"/>
      <c r="AI286" s="135"/>
      <c r="AJ286" s="135"/>
      <c r="AK286" s="135"/>
      <c r="AL286" s="131"/>
      <c r="AM286" s="1"/>
      <c r="AN286" s="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22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4"/>
      <c r="CR286" s="1"/>
      <c r="CS286" s="1"/>
      <c r="CT286" s="1"/>
      <c r="CU286" s="1"/>
      <c r="CV286" s="1"/>
      <c r="CW286" s="1"/>
      <c r="CX286" s="1"/>
      <c r="CY286" s="1"/>
      <c r="CZ286" s="1"/>
      <c r="DA286" s="2"/>
      <c r="DB286" s="1"/>
      <c r="DC286" s="1"/>
      <c r="DD286" s="1"/>
      <c r="DE286" s="1"/>
      <c r="DF286" s="1"/>
      <c r="DG286" s="1"/>
    </row>
    <row r="287" spans="1:111" x14ac:dyDescent="0.2">
      <c r="A287" s="86">
        <f t="shared" si="192"/>
        <v>44636</v>
      </c>
      <c r="B287" s="87">
        <f t="shared" si="182"/>
        <v>1082.48837301</v>
      </c>
      <c r="C287" s="87">
        <f t="shared" si="193"/>
        <v>997.13835241000004</v>
      </c>
      <c r="D287" s="88">
        <f t="shared" si="194"/>
        <v>6215.24</v>
      </c>
      <c r="E287" s="89">
        <f>IF(K287=1,VLOOKUP(A287,[1]Plan1!$BO$80:$BQ$314,3),E286)</f>
        <v>6315.93</v>
      </c>
      <c r="F287" s="98">
        <f t="shared" si="195"/>
        <v>44636</v>
      </c>
      <c r="G287" s="91">
        <f t="shared" si="183"/>
        <v>1.6200500704719456E-2</v>
      </c>
      <c r="H287" s="90">
        <f t="shared" si="196"/>
        <v>44669</v>
      </c>
      <c r="I287" s="90">
        <f t="shared" si="184"/>
        <v>44669</v>
      </c>
      <c r="J287" s="92">
        <f t="shared" si="197"/>
        <v>23</v>
      </c>
      <c r="K287" s="92">
        <f t="shared" si="176"/>
        <v>1</v>
      </c>
      <c r="L287" s="87">
        <f t="shared" si="185"/>
        <v>1.00069896</v>
      </c>
      <c r="M287" s="93">
        <f t="shared" si="179"/>
        <v>1.0101006100000001</v>
      </c>
      <c r="N287" s="93">
        <f t="shared" si="171"/>
        <v>1.0799689723083434</v>
      </c>
      <c r="O287" s="87">
        <f t="shared" si="177"/>
        <v>1.08072382</v>
      </c>
      <c r="P287" s="87">
        <f t="shared" si="186"/>
        <v>1077.63116928</v>
      </c>
      <c r="Q287" s="94">
        <f t="shared" si="178"/>
        <v>0</v>
      </c>
      <c r="R287" s="95">
        <f t="shared" si="187"/>
        <v>0</v>
      </c>
      <c r="S287" s="87">
        <f t="shared" si="188"/>
        <v>0</v>
      </c>
      <c r="T287" s="95">
        <f t="shared" si="198"/>
        <v>0.12</v>
      </c>
      <c r="U287" s="94">
        <f t="shared" si="175"/>
        <v>10</v>
      </c>
      <c r="V287" s="94">
        <v>252</v>
      </c>
      <c r="W287" s="93">
        <f t="shared" si="189"/>
        <v>1.004507297</v>
      </c>
      <c r="X287" s="87">
        <f t="shared" si="190"/>
        <v>4.8572037300000002</v>
      </c>
      <c r="Y287" s="87">
        <f t="shared" si="191"/>
        <v>0</v>
      </c>
      <c r="Z287" s="96" t="s">
        <v>142</v>
      </c>
      <c r="AA287" s="90">
        <f t="shared" si="199"/>
        <v>44650</v>
      </c>
      <c r="AB287" s="2"/>
      <c r="AC287" s="1"/>
      <c r="AD287" s="155">
        <f>[2]Plan1!$A372</f>
        <v>47949</v>
      </c>
      <c r="AE287" s="99" t="str">
        <f>[2]Plan1!$C372</f>
        <v>Paixão de Cristo</v>
      </c>
      <c r="AG287" s="131"/>
      <c r="AH287" s="135"/>
      <c r="AI287" s="135"/>
      <c r="AJ287" s="135"/>
      <c r="AK287" s="135"/>
      <c r="AL287" s="131"/>
      <c r="AM287" s="1"/>
      <c r="AN287" s="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22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4"/>
      <c r="CR287" s="1"/>
      <c r="CS287" s="1"/>
      <c r="CT287" s="1"/>
      <c r="CU287" s="1"/>
      <c r="CV287" s="1"/>
      <c r="CW287" s="1"/>
      <c r="CX287" s="1"/>
      <c r="CY287" s="1"/>
      <c r="CZ287" s="1"/>
      <c r="DA287" s="2"/>
      <c r="DB287" s="1"/>
      <c r="DC287" s="1"/>
      <c r="DD287" s="1"/>
      <c r="DE287" s="1"/>
      <c r="DF287" s="1"/>
      <c r="DG287" s="1"/>
    </row>
    <row r="288" spans="1:111" x14ac:dyDescent="0.2">
      <c r="A288" s="86">
        <f t="shared" si="192"/>
        <v>44637</v>
      </c>
      <c r="B288" s="87">
        <f t="shared" si="182"/>
        <v>1083.7322700699999</v>
      </c>
      <c r="C288" s="87">
        <f t="shared" si="193"/>
        <v>997.13835241000004</v>
      </c>
      <c r="D288" s="88">
        <f t="shared" si="194"/>
        <v>6215.24</v>
      </c>
      <c r="E288" s="89">
        <f>IF(K288=1,VLOOKUP(A288,[1]Plan1!$BO$80:$BQ$314,3),E287)</f>
        <v>6315.93</v>
      </c>
      <c r="F288" s="98">
        <f t="shared" si="195"/>
        <v>44636</v>
      </c>
      <c r="G288" s="91">
        <f t="shared" si="183"/>
        <v>1.6200500704719456E-2</v>
      </c>
      <c r="H288" s="90">
        <f t="shared" si="196"/>
        <v>44669</v>
      </c>
      <c r="I288" s="90">
        <f t="shared" si="184"/>
        <v>44669</v>
      </c>
      <c r="J288" s="92">
        <f t="shared" si="197"/>
        <v>23</v>
      </c>
      <c r="K288" s="92">
        <f t="shared" si="176"/>
        <v>2</v>
      </c>
      <c r="L288" s="87">
        <f t="shared" si="185"/>
        <v>1.0013984199999999</v>
      </c>
      <c r="M288" s="93">
        <f t="shared" si="179"/>
        <v>1.0101006100000001</v>
      </c>
      <c r="N288" s="93">
        <f t="shared" si="171"/>
        <v>1.0799689723083434</v>
      </c>
      <c r="O288" s="87">
        <f t="shared" si="177"/>
        <v>1.0814792200000001</v>
      </c>
      <c r="P288" s="87">
        <f t="shared" si="186"/>
        <v>1078.3844075899999</v>
      </c>
      <c r="Q288" s="94">
        <f t="shared" si="178"/>
        <v>0</v>
      </c>
      <c r="R288" s="95">
        <f t="shared" si="187"/>
        <v>0</v>
      </c>
      <c r="S288" s="87">
        <f t="shared" si="188"/>
        <v>0</v>
      </c>
      <c r="T288" s="95">
        <f t="shared" si="198"/>
        <v>0.12</v>
      </c>
      <c r="U288" s="94">
        <f t="shared" si="175"/>
        <v>11</v>
      </c>
      <c r="V288" s="94">
        <v>252</v>
      </c>
      <c r="W288" s="93">
        <f t="shared" si="189"/>
        <v>1.004959143</v>
      </c>
      <c r="X288" s="87">
        <f t="shared" si="190"/>
        <v>5.3478624799999999</v>
      </c>
      <c r="Y288" s="87">
        <f t="shared" si="191"/>
        <v>0</v>
      </c>
      <c r="Z288" s="96" t="s">
        <v>142</v>
      </c>
      <c r="AA288" s="90">
        <f t="shared" si="199"/>
        <v>44650</v>
      </c>
      <c r="AB288" s="2"/>
      <c r="AC288" s="1"/>
      <c r="AD288" s="155">
        <f>[2]Plan1!$A373</f>
        <v>47959</v>
      </c>
      <c r="AE288" s="99" t="str">
        <f>[2]Plan1!$C373</f>
        <v>Tiradentes</v>
      </c>
      <c r="AG288" s="131"/>
      <c r="AH288" s="135"/>
      <c r="AI288" s="135"/>
      <c r="AJ288" s="135"/>
      <c r="AK288" s="135"/>
      <c r="AL288" s="131"/>
      <c r="AM288" s="1"/>
      <c r="AN288" s="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22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4"/>
      <c r="CR288" s="1"/>
      <c r="CS288" s="1"/>
      <c r="CT288" s="1"/>
      <c r="CU288" s="1"/>
      <c r="CV288" s="1"/>
      <c r="CW288" s="1"/>
      <c r="CX288" s="1"/>
      <c r="CY288" s="1"/>
      <c r="CZ288" s="1"/>
      <c r="DA288" s="2"/>
      <c r="DB288" s="1"/>
      <c r="DC288" s="1"/>
      <c r="DD288" s="1"/>
      <c r="DE288" s="1"/>
      <c r="DF288" s="1"/>
      <c r="DG288" s="1"/>
    </row>
    <row r="289" spans="1:111" x14ac:dyDescent="0.2">
      <c r="A289" s="86">
        <f t="shared" si="192"/>
        <v>44638</v>
      </c>
      <c r="B289" s="87">
        <f t="shared" si="182"/>
        <v>1084.97758821</v>
      </c>
      <c r="C289" s="87">
        <f t="shared" si="193"/>
        <v>997.13835241000004</v>
      </c>
      <c r="D289" s="88">
        <f t="shared" si="194"/>
        <v>6215.24</v>
      </c>
      <c r="E289" s="89">
        <f>IF(K289=1,VLOOKUP(A289,[1]Plan1!$BO$80:$BQ$314,3),E288)</f>
        <v>6315.93</v>
      </c>
      <c r="F289" s="98">
        <f t="shared" si="195"/>
        <v>44636</v>
      </c>
      <c r="G289" s="91">
        <f t="shared" si="183"/>
        <v>1.6200500704719456E-2</v>
      </c>
      <c r="H289" s="90">
        <f t="shared" si="196"/>
        <v>44669</v>
      </c>
      <c r="I289" s="90">
        <f t="shared" si="184"/>
        <v>44669</v>
      </c>
      <c r="J289" s="92">
        <f t="shared" si="197"/>
        <v>23</v>
      </c>
      <c r="K289" s="92">
        <f t="shared" si="176"/>
        <v>3</v>
      </c>
      <c r="L289" s="87">
        <f t="shared" si="185"/>
        <v>1.0020983699999999</v>
      </c>
      <c r="M289" s="93">
        <f t="shared" si="179"/>
        <v>1.0101006100000001</v>
      </c>
      <c r="N289" s="93">
        <f t="shared" si="171"/>
        <v>1.0799689723083434</v>
      </c>
      <c r="O289" s="87">
        <f t="shared" si="177"/>
        <v>1.0822351400000001</v>
      </c>
      <c r="P289" s="87">
        <f t="shared" si="186"/>
        <v>1079.1381644099999</v>
      </c>
      <c r="Q289" s="94">
        <f t="shared" si="178"/>
        <v>0</v>
      </c>
      <c r="R289" s="95">
        <f t="shared" si="187"/>
        <v>0</v>
      </c>
      <c r="S289" s="87">
        <f t="shared" si="188"/>
        <v>0</v>
      </c>
      <c r="T289" s="95">
        <f t="shared" si="198"/>
        <v>0.12</v>
      </c>
      <c r="U289" s="94">
        <f t="shared" si="175"/>
        <v>12</v>
      </c>
      <c r="V289" s="94">
        <v>252</v>
      </c>
      <c r="W289" s="93">
        <f t="shared" si="189"/>
        <v>1.005411192</v>
      </c>
      <c r="X289" s="87">
        <f t="shared" si="190"/>
        <v>5.8394237999999996</v>
      </c>
      <c r="Y289" s="87">
        <f t="shared" si="191"/>
        <v>0</v>
      </c>
      <c r="Z289" s="96" t="s">
        <v>142</v>
      </c>
      <c r="AA289" s="90">
        <f t="shared" si="199"/>
        <v>44650</v>
      </c>
      <c r="AB289" s="2"/>
      <c r="AC289" s="1"/>
      <c r="AD289" s="155">
        <f>[2]Plan1!$A374</f>
        <v>47969</v>
      </c>
      <c r="AE289" s="99" t="str">
        <f>[2]Plan1!$C374</f>
        <v>Dia do Trabalho</v>
      </c>
      <c r="AG289" s="131"/>
      <c r="AH289" s="135"/>
      <c r="AI289" s="135"/>
      <c r="AJ289" s="135"/>
      <c r="AK289" s="135"/>
      <c r="AL289" s="131"/>
      <c r="AM289" s="1"/>
      <c r="AN289" s="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22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4"/>
      <c r="CR289" s="1"/>
      <c r="CS289" s="1"/>
      <c r="CT289" s="1"/>
      <c r="CU289" s="1"/>
      <c r="CV289" s="1"/>
      <c r="CW289" s="1"/>
      <c r="CX289" s="1"/>
      <c r="CY289" s="1"/>
      <c r="CZ289" s="1"/>
      <c r="DA289" s="2"/>
      <c r="DB289" s="1"/>
      <c r="DC289" s="1"/>
      <c r="DD289" s="1"/>
      <c r="DE289" s="1"/>
      <c r="DF289" s="1"/>
      <c r="DG289" s="1"/>
    </row>
    <row r="290" spans="1:111" x14ac:dyDescent="0.2">
      <c r="A290" s="86">
        <f t="shared" si="192"/>
        <v>44639</v>
      </c>
      <c r="B290" s="87">
        <f t="shared" si="182"/>
        <v>1086.2243285899999</v>
      </c>
      <c r="C290" s="87">
        <f t="shared" si="193"/>
        <v>997.13835241000004</v>
      </c>
      <c r="D290" s="88">
        <f t="shared" si="194"/>
        <v>6215.24</v>
      </c>
      <c r="E290" s="89">
        <f>IF(K290=1,VLOOKUP(A290,[1]Plan1!$BO$80:$BQ$314,3),E289)</f>
        <v>6315.93</v>
      </c>
      <c r="F290" s="98">
        <f t="shared" si="195"/>
        <v>44636</v>
      </c>
      <c r="G290" s="91">
        <f t="shared" si="183"/>
        <v>1.6200500704719456E-2</v>
      </c>
      <c r="H290" s="90">
        <f t="shared" si="196"/>
        <v>44669</v>
      </c>
      <c r="I290" s="90">
        <f t="shared" si="184"/>
        <v>44669</v>
      </c>
      <c r="J290" s="92">
        <f t="shared" si="197"/>
        <v>23</v>
      </c>
      <c r="K290" s="92">
        <f t="shared" si="176"/>
        <v>4</v>
      </c>
      <c r="L290" s="87">
        <f t="shared" si="185"/>
        <v>1.0027988000000001</v>
      </c>
      <c r="M290" s="93">
        <f t="shared" si="179"/>
        <v>1.0101006100000001</v>
      </c>
      <c r="N290" s="93">
        <f t="shared" ref="N290:N353" si="200">IF(I290&gt;I289,N289*M290,N289)</f>
        <v>1.0799689723083434</v>
      </c>
      <c r="O290" s="87">
        <f t="shared" si="177"/>
        <v>1.0829915800000001</v>
      </c>
      <c r="P290" s="87">
        <f t="shared" si="186"/>
        <v>1079.89243975</v>
      </c>
      <c r="Q290" s="94">
        <f t="shared" si="178"/>
        <v>0</v>
      </c>
      <c r="R290" s="95">
        <f t="shared" si="187"/>
        <v>0</v>
      </c>
      <c r="S290" s="87">
        <f t="shared" si="188"/>
        <v>0</v>
      </c>
      <c r="T290" s="95">
        <f t="shared" si="198"/>
        <v>0.12</v>
      </c>
      <c r="U290" s="94">
        <f t="shared" si="175"/>
        <v>13</v>
      </c>
      <c r="V290" s="94">
        <v>252</v>
      </c>
      <c r="W290" s="93">
        <f t="shared" si="189"/>
        <v>1.0058634440000001</v>
      </c>
      <c r="X290" s="87">
        <f t="shared" si="190"/>
        <v>6.3318888400000004</v>
      </c>
      <c r="Y290" s="87">
        <f t="shared" si="191"/>
        <v>0</v>
      </c>
      <c r="Z290" s="96" t="s">
        <v>142</v>
      </c>
      <c r="AA290" s="90">
        <f t="shared" si="199"/>
        <v>44650</v>
      </c>
      <c r="AB290" s="2"/>
      <c r="AC290" s="1"/>
      <c r="AD290" s="155">
        <f>[2]Plan1!$A375</f>
        <v>48011</v>
      </c>
      <c r="AE290" s="99" t="str">
        <f>[2]Plan1!$C375</f>
        <v>Corpus Christi</v>
      </c>
      <c r="AG290" s="131"/>
      <c r="AH290" s="135"/>
      <c r="AI290" s="135"/>
      <c r="AJ290" s="135"/>
      <c r="AK290" s="135"/>
      <c r="AL290" s="131"/>
      <c r="AM290" s="1"/>
      <c r="AN290" s="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22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4"/>
      <c r="CR290" s="1"/>
      <c r="CS290" s="1"/>
      <c r="CT290" s="1"/>
      <c r="CU290" s="1"/>
      <c r="CV290" s="1"/>
      <c r="CW290" s="1"/>
      <c r="CX290" s="1"/>
      <c r="CY290" s="1"/>
      <c r="CZ290" s="1"/>
      <c r="DA290" s="2"/>
      <c r="DB290" s="1"/>
      <c r="DC290" s="1"/>
      <c r="DD290" s="1"/>
      <c r="DE290" s="1"/>
      <c r="DF290" s="1"/>
      <c r="DG290" s="1"/>
    </row>
    <row r="291" spans="1:111" x14ac:dyDescent="0.2">
      <c r="A291" s="86">
        <f t="shared" si="192"/>
        <v>44640</v>
      </c>
      <c r="B291" s="87">
        <f t="shared" si="182"/>
        <v>1086.2243285899999</v>
      </c>
      <c r="C291" s="87">
        <f t="shared" si="193"/>
        <v>997.13835241000004</v>
      </c>
      <c r="D291" s="88">
        <f t="shared" si="194"/>
        <v>6215.24</v>
      </c>
      <c r="E291" s="89">
        <f>IF(K291=1,VLOOKUP(A291,[1]Plan1!$BO$80:$BQ$314,3),E290)</f>
        <v>6315.93</v>
      </c>
      <c r="F291" s="98">
        <f t="shared" si="195"/>
        <v>44636</v>
      </c>
      <c r="G291" s="91">
        <f t="shared" si="183"/>
        <v>1.6200500704719456E-2</v>
      </c>
      <c r="H291" s="90">
        <f t="shared" si="196"/>
        <v>44669</v>
      </c>
      <c r="I291" s="90">
        <f t="shared" si="184"/>
        <v>44669</v>
      </c>
      <c r="J291" s="92">
        <f t="shared" si="197"/>
        <v>23</v>
      </c>
      <c r="K291" s="92">
        <f t="shared" si="176"/>
        <v>4</v>
      </c>
      <c r="L291" s="87">
        <f t="shared" si="185"/>
        <v>1.0027988000000001</v>
      </c>
      <c r="M291" s="93">
        <f t="shared" si="179"/>
        <v>1.0101006100000001</v>
      </c>
      <c r="N291" s="93">
        <f t="shared" si="200"/>
        <v>1.0799689723083434</v>
      </c>
      <c r="O291" s="87">
        <f t="shared" si="177"/>
        <v>1.0829915800000001</v>
      </c>
      <c r="P291" s="87">
        <f t="shared" si="186"/>
        <v>1079.89243975</v>
      </c>
      <c r="Q291" s="94">
        <f t="shared" si="178"/>
        <v>0</v>
      </c>
      <c r="R291" s="95">
        <f t="shared" si="187"/>
        <v>0</v>
      </c>
      <c r="S291" s="87">
        <f t="shared" si="188"/>
        <v>0</v>
      </c>
      <c r="T291" s="95">
        <f t="shared" si="198"/>
        <v>0.12</v>
      </c>
      <c r="U291" s="94">
        <f t="shared" si="175"/>
        <v>13</v>
      </c>
      <c r="V291" s="94">
        <v>252</v>
      </c>
      <c r="W291" s="93">
        <f t="shared" si="189"/>
        <v>1.0058634440000001</v>
      </c>
      <c r="X291" s="87">
        <f t="shared" si="190"/>
        <v>6.3318888400000004</v>
      </c>
      <c r="Y291" s="87">
        <f t="shared" si="191"/>
        <v>0</v>
      </c>
      <c r="Z291" s="96" t="s">
        <v>142</v>
      </c>
      <c r="AA291" s="90">
        <f t="shared" si="199"/>
        <v>44650</v>
      </c>
      <c r="AB291" s="2"/>
      <c r="AC291" s="1"/>
      <c r="AD291" s="155">
        <f>[2]Plan1!$A376</f>
        <v>48098</v>
      </c>
      <c r="AE291" s="99" t="str">
        <f>[2]Plan1!$C376</f>
        <v>Independência do Brasil</v>
      </c>
      <c r="AG291" s="131"/>
      <c r="AH291" s="135"/>
      <c r="AI291" s="135"/>
      <c r="AJ291" s="135"/>
      <c r="AK291" s="135"/>
      <c r="AL291" s="131"/>
      <c r="AM291" s="1"/>
      <c r="AN291" s="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22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4"/>
      <c r="CR291" s="1"/>
      <c r="CS291" s="1"/>
      <c r="CT291" s="1"/>
      <c r="CU291" s="1"/>
      <c r="CV291" s="1"/>
      <c r="CW291" s="1"/>
      <c r="CX291" s="1"/>
      <c r="CY291" s="1"/>
      <c r="CZ291" s="1"/>
      <c r="DA291" s="2"/>
      <c r="DB291" s="1"/>
      <c r="DC291" s="1"/>
      <c r="DD291" s="1"/>
      <c r="DE291" s="1"/>
      <c r="DF291" s="1"/>
      <c r="DG291" s="1"/>
    </row>
    <row r="292" spans="1:111" x14ac:dyDescent="0.2">
      <c r="A292" s="86">
        <f t="shared" si="192"/>
        <v>44641</v>
      </c>
      <c r="B292" s="87">
        <f t="shared" si="182"/>
        <v>1086.2243285899999</v>
      </c>
      <c r="C292" s="87">
        <f t="shared" si="193"/>
        <v>997.13835241000004</v>
      </c>
      <c r="D292" s="88">
        <f t="shared" si="194"/>
        <v>6215.24</v>
      </c>
      <c r="E292" s="89">
        <f>IF(K292=1,VLOOKUP(A292,[1]Plan1!$BO$80:$BQ$314,3),E291)</f>
        <v>6315.93</v>
      </c>
      <c r="F292" s="98">
        <f t="shared" si="195"/>
        <v>44636</v>
      </c>
      <c r="G292" s="91">
        <f t="shared" si="183"/>
        <v>1.6200500704719456E-2</v>
      </c>
      <c r="H292" s="90">
        <f t="shared" si="196"/>
        <v>44669</v>
      </c>
      <c r="I292" s="90">
        <f t="shared" si="184"/>
        <v>44669</v>
      </c>
      <c r="J292" s="92">
        <f t="shared" si="197"/>
        <v>23</v>
      </c>
      <c r="K292" s="92">
        <f t="shared" si="176"/>
        <v>4</v>
      </c>
      <c r="L292" s="87">
        <f t="shared" si="185"/>
        <v>1.0027988000000001</v>
      </c>
      <c r="M292" s="93">
        <f t="shared" si="179"/>
        <v>1.0101006100000001</v>
      </c>
      <c r="N292" s="93">
        <f t="shared" si="200"/>
        <v>1.0799689723083434</v>
      </c>
      <c r="O292" s="87">
        <f t="shared" si="177"/>
        <v>1.0829915800000001</v>
      </c>
      <c r="P292" s="87">
        <f t="shared" si="186"/>
        <v>1079.89243975</v>
      </c>
      <c r="Q292" s="94">
        <f t="shared" si="178"/>
        <v>0</v>
      </c>
      <c r="R292" s="95">
        <f t="shared" si="187"/>
        <v>0</v>
      </c>
      <c r="S292" s="87">
        <f t="shared" si="188"/>
        <v>0</v>
      </c>
      <c r="T292" s="95">
        <f t="shared" si="198"/>
        <v>0.12</v>
      </c>
      <c r="U292" s="94">
        <f t="shared" si="175"/>
        <v>13</v>
      </c>
      <c r="V292" s="94">
        <v>252</v>
      </c>
      <c r="W292" s="93">
        <f t="shared" si="189"/>
        <v>1.0058634440000001</v>
      </c>
      <c r="X292" s="87">
        <f t="shared" si="190"/>
        <v>6.3318888400000004</v>
      </c>
      <c r="Y292" s="87">
        <f t="shared" si="191"/>
        <v>0</v>
      </c>
      <c r="Z292" s="96" t="s">
        <v>142</v>
      </c>
      <c r="AA292" s="90">
        <f t="shared" si="199"/>
        <v>44650</v>
      </c>
      <c r="AB292" s="2"/>
      <c r="AC292" s="1"/>
      <c r="AD292" s="155">
        <f>[2]Plan1!$A377</f>
        <v>48133</v>
      </c>
      <c r="AE292" s="99" t="str">
        <f>[2]Plan1!$C377</f>
        <v>Nossa Sr.a Aparecida - Padroeira do Brasil</v>
      </c>
      <c r="AG292" s="131"/>
      <c r="AH292" s="135"/>
      <c r="AI292" s="135"/>
      <c r="AJ292" s="135"/>
      <c r="AK292" s="135"/>
      <c r="AL292" s="131"/>
      <c r="AM292" s="1"/>
      <c r="AN292" s="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22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4"/>
      <c r="CR292" s="1"/>
      <c r="CS292" s="1"/>
      <c r="CT292" s="1"/>
      <c r="CU292" s="1"/>
      <c r="CV292" s="1"/>
      <c r="CW292" s="1"/>
      <c r="CX292" s="1"/>
      <c r="CY292" s="1"/>
      <c r="CZ292" s="1"/>
      <c r="DA292" s="2"/>
      <c r="DB292" s="1"/>
      <c r="DC292" s="1"/>
      <c r="DD292" s="1"/>
      <c r="DE292" s="1"/>
      <c r="DF292" s="1"/>
      <c r="DG292" s="1"/>
    </row>
    <row r="293" spans="1:111" x14ac:dyDescent="0.2">
      <c r="A293" s="86">
        <f t="shared" si="192"/>
        <v>44642</v>
      </c>
      <c r="B293" s="87">
        <f t="shared" si="182"/>
        <v>1087.4725235599999</v>
      </c>
      <c r="C293" s="87">
        <f t="shared" si="193"/>
        <v>997.13835241000004</v>
      </c>
      <c r="D293" s="88">
        <f t="shared" si="194"/>
        <v>6215.24</v>
      </c>
      <c r="E293" s="89">
        <f>IF(K293=1,VLOOKUP(A293,[1]Plan1!$BO$80:$BQ$314,3),E292)</f>
        <v>6315.93</v>
      </c>
      <c r="F293" s="98">
        <f t="shared" si="195"/>
        <v>44636</v>
      </c>
      <c r="G293" s="91">
        <f t="shared" si="183"/>
        <v>1.6200500704719456E-2</v>
      </c>
      <c r="H293" s="90">
        <f t="shared" si="196"/>
        <v>44669</v>
      </c>
      <c r="I293" s="90">
        <f t="shared" si="184"/>
        <v>44669</v>
      </c>
      <c r="J293" s="92">
        <f t="shared" si="197"/>
        <v>23</v>
      </c>
      <c r="K293" s="92">
        <f t="shared" si="176"/>
        <v>5</v>
      </c>
      <c r="L293" s="87">
        <f t="shared" si="185"/>
        <v>1.0034997299999999</v>
      </c>
      <c r="M293" s="93">
        <f t="shared" si="179"/>
        <v>1.0101006100000001</v>
      </c>
      <c r="N293" s="93">
        <f t="shared" si="200"/>
        <v>1.0799689723083434</v>
      </c>
      <c r="O293" s="87">
        <f t="shared" si="177"/>
        <v>1.08374857</v>
      </c>
      <c r="P293" s="87">
        <f t="shared" si="186"/>
        <v>1080.6472635099999</v>
      </c>
      <c r="Q293" s="94">
        <f t="shared" si="178"/>
        <v>0</v>
      </c>
      <c r="R293" s="95">
        <f t="shared" si="187"/>
        <v>0</v>
      </c>
      <c r="S293" s="87">
        <f t="shared" si="188"/>
        <v>0</v>
      </c>
      <c r="T293" s="95">
        <f t="shared" si="198"/>
        <v>0.12</v>
      </c>
      <c r="U293" s="94">
        <f t="shared" si="175"/>
        <v>14</v>
      </c>
      <c r="V293" s="94">
        <v>252</v>
      </c>
      <c r="W293" s="93">
        <f t="shared" si="189"/>
        <v>1.0063158999999999</v>
      </c>
      <c r="X293" s="87">
        <f t="shared" si="190"/>
        <v>6.8252600499999998</v>
      </c>
      <c r="Y293" s="87">
        <f t="shared" si="191"/>
        <v>0</v>
      </c>
      <c r="Z293" s="96" t="s">
        <v>142</v>
      </c>
      <c r="AA293" s="90">
        <f t="shared" si="199"/>
        <v>44650</v>
      </c>
      <c r="AB293" s="2"/>
      <c r="AC293" s="1"/>
      <c r="AD293" s="155">
        <f>[2]Plan1!$A378</f>
        <v>48154</v>
      </c>
      <c r="AE293" s="99" t="str">
        <f>[2]Plan1!$C378</f>
        <v>Finados</v>
      </c>
      <c r="AG293" s="131"/>
      <c r="AH293" s="135"/>
      <c r="AI293" s="135"/>
      <c r="AJ293" s="135"/>
      <c r="AK293" s="135"/>
      <c r="AL293" s="131"/>
      <c r="AM293" s="1"/>
      <c r="AN293" s="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22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4"/>
      <c r="CR293" s="1"/>
      <c r="CS293" s="1"/>
      <c r="CT293" s="1"/>
      <c r="CU293" s="1"/>
      <c r="CV293" s="1"/>
      <c r="CW293" s="1"/>
      <c r="CX293" s="1"/>
      <c r="CY293" s="1"/>
      <c r="CZ293" s="1"/>
      <c r="DA293" s="2"/>
      <c r="DB293" s="1"/>
      <c r="DC293" s="1"/>
      <c r="DD293" s="1"/>
      <c r="DE293" s="1"/>
      <c r="DF293" s="1"/>
      <c r="DG293" s="1"/>
    </row>
    <row r="294" spans="1:111" x14ac:dyDescent="0.2">
      <c r="A294" s="86">
        <f t="shared" si="192"/>
        <v>44643</v>
      </c>
      <c r="B294" s="87">
        <f t="shared" si="182"/>
        <v>1088.72213308</v>
      </c>
      <c r="C294" s="87">
        <f t="shared" si="193"/>
        <v>997.13835241000004</v>
      </c>
      <c r="D294" s="88">
        <f t="shared" si="194"/>
        <v>6215.24</v>
      </c>
      <c r="E294" s="89">
        <f>IF(K294=1,VLOOKUP(A294,[1]Plan1!$BO$80:$BQ$314,3),E293)</f>
        <v>6315.93</v>
      </c>
      <c r="F294" s="98">
        <f t="shared" si="195"/>
        <v>44636</v>
      </c>
      <c r="G294" s="91">
        <f t="shared" si="183"/>
        <v>1.6200500704719456E-2</v>
      </c>
      <c r="H294" s="90">
        <f t="shared" si="196"/>
        <v>44669</v>
      </c>
      <c r="I294" s="90">
        <f t="shared" si="184"/>
        <v>44669</v>
      </c>
      <c r="J294" s="92">
        <f t="shared" si="197"/>
        <v>23</v>
      </c>
      <c r="K294" s="92">
        <f t="shared" si="176"/>
        <v>6</v>
      </c>
      <c r="L294" s="87">
        <f t="shared" si="185"/>
        <v>1.0042011399999999</v>
      </c>
      <c r="M294" s="93">
        <f t="shared" si="179"/>
        <v>1.0101006100000001</v>
      </c>
      <c r="N294" s="93">
        <f t="shared" si="200"/>
        <v>1.0799689723083434</v>
      </c>
      <c r="O294" s="87">
        <f t="shared" si="177"/>
        <v>1.08450607</v>
      </c>
      <c r="P294" s="87">
        <f t="shared" si="186"/>
        <v>1081.4025958100001</v>
      </c>
      <c r="Q294" s="94">
        <f t="shared" si="178"/>
        <v>0</v>
      </c>
      <c r="R294" s="95">
        <f t="shared" si="187"/>
        <v>0</v>
      </c>
      <c r="S294" s="87">
        <f t="shared" si="188"/>
        <v>0</v>
      </c>
      <c r="T294" s="95">
        <f t="shared" si="198"/>
        <v>0.12</v>
      </c>
      <c r="U294" s="94">
        <f t="shared" si="175"/>
        <v>15</v>
      </c>
      <c r="V294" s="94">
        <v>252</v>
      </c>
      <c r="W294" s="93">
        <f t="shared" si="189"/>
        <v>1.006768559</v>
      </c>
      <c r="X294" s="87">
        <f t="shared" si="190"/>
        <v>7.3195372699999997</v>
      </c>
      <c r="Y294" s="87">
        <f t="shared" si="191"/>
        <v>0</v>
      </c>
      <c r="Z294" s="96" t="s">
        <v>142</v>
      </c>
      <c r="AA294" s="90">
        <f t="shared" si="199"/>
        <v>44650</v>
      </c>
      <c r="AB294" s="2"/>
      <c r="AC294" s="1"/>
      <c r="AD294" s="155">
        <f>[2]Plan1!$A379</f>
        <v>48167</v>
      </c>
      <c r="AE294" s="99" t="str">
        <f>[2]Plan1!$C379</f>
        <v>Proclamação da República</v>
      </c>
      <c r="AG294" s="131"/>
      <c r="AH294" s="135"/>
      <c r="AI294" s="135"/>
      <c r="AJ294" s="135"/>
      <c r="AK294" s="135"/>
      <c r="AL294" s="131"/>
      <c r="AM294" s="1"/>
      <c r="AN294" s="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22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4"/>
      <c r="CR294" s="1"/>
      <c r="CS294" s="1"/>
      <c r="CT294" s="1"/>
      <c r="CU294" s="1"/>
      <c r="CV294" s="1"/>
      <c r="CW294" s="1"/>
      <c r="CX294" s="1"/>
      <c r="CY294" s="1"/>
      <c r="CZ294" s="1"/>
      <c r="DA294" s="2"/>
      <c r="DB294" s="1"/>
      <c r="DC294" s="1"/>
      <c r="DD294" s="1"/>
      <c r="DE294" s="1"/>
      <c r="DF294" s="1"/>
      <c r="DG294" s="1"/>
    </row>
    <row r="295" spans="1:111" x14ac:dyDescent="0.2">
      <c r="A295" s="86">
        <f t="shared" si="192"/>
        <v>44644</v>
      </c>
      <c r="B295" s="87">
        <f t="shared" si="182"/>
        <v>1089.97318952</v>
      </c>
      <c r="C295" s="87">
        <f t="shared" si="193"/>
        <v>997.13835241000004</v>
      </c>
      <c r="D295" s="88">
        <f t="shared" si="194"/>
        <v>6215.24</v>
      </c>
      <c r="E295" s="89">
        <f>IF(K295=1,VLOOKUP(A295,[1]Plan1!$BO$80:$BQ$314,3),E294)</f>
        <v>6315.93</v>
      </c>
      <c r="F295" s="98">
        <f t="shared" si="195"/>
        <v>44636</v>
      </c>
      <c r="G295" s="91">
        <f t="shared" si="183"/>
        <v>1.6200500704719456E-2</v>
      </c>
      <c r="H295" s="90">
        <f t="shared" si="196"/>
        <v>44669</v>
      </c>
      <c r="I295" s="90">
        <f t="shared" si="184"/>
        <v>44669</v>
      </c>
      <c r="J295" s="92">
        <f t="shared" si="197"/>
        <v>23</v>
      </c>
      <c r="K295" s="92">
        <f t="shared" si="176"/>
        <v>7</v>
      </c>
      <c r="L295" s="87">
        <f t="shared" si="185"/>
        <v>1.00490305</v>
      </c>
      <c r="M295" s="93">
        <f t="shared" si="179"/>
        <v>1.0101006100000001</v>
      </c>
      <c r="N295" s="93">
        <f t="shared" si="200"/>
        <v>1.0799689723083434</v>
      </c>
      <c r="O295" s="87">
        <f t="shared" si="177"/>
        <v>1.08526411</v>
      </c>
      <c r="P295" s="87">
        <f t="shared" si="186"/>
        <v>1082.15846657</v>
      </c>
      <c r="Q295" s="94">
        <f t="shared" si="178"/>
        <v>0</v>
      </c>
      <c r="R295" s="95">
        <f t="shared" si="187"/>
        <v>0</v>
      </c>
      <c r="S295" s="87">
        <f t="shared" si="188"/>
        <v>0</v>
      </c>
      <c r="T295" s="95">
        <f t="shared" si="198"/>
        <v>0.12</v>
      </c>
      <c r="U295" s="94">
        <f t="shared" si="175"/>
        <v>16</v>
      </c>
      <c r="V295" s="94">
        <v>252</v>
      </c>
      <c r="W295" s="93">
        <f t="shared" si="189"/>
        <v>1.007221422</v>
      </c>
      <c r="X295" s="87">
        <f t="shared" si="190"/>
        <v>7.8147229500000002</v>
      </c>
      <c r="Y295" s="87">
        <f t="shared" si="191"/>
        <v>0</v>
      </c>
      <c r="Z295" s="96" t="s">
        <v>142</v>
      </c>
      <c r="AA295" s="90">
        <f t="shared" si="199"/>
        <v>44650</v>
      </c>
      <c r="AB295" s="2"/>
      <c r="AC295" s="1"/>
      <c r="AD295" s="155">
        <f>[2]Plan1!$A380</f>
        <v>48172</v>
      </c>
      <c r="AE295" s="99" t="str">
        <f>[2]Plan1!$C380</f>
        <v>Dia Nacional de Zumbi e da Consciência Negra</v>
      </c>
      <c r="AG295" s="131"/>
      <c r="AH295" s="135"/>
      <c r="AI295" s="135"/>
      <c r="AJ295" s="135"/>
      <c r="AK295" s="135"/>
      <c r="AL295" s="131"/>
      <c r="AM295" s="1"/>
      <c r="AN295" s="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22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4"/>
      <c r="CR295" s="1"/>
      <c r="CS295" s="1"/>
      <c r="CT295" s="1"/>
      <c r="CU295" s="1"/>
      <c r="CV295" s="1"/>
      <c r="CW295" s="1"/>
      <c r="CX295" s="1"/>
      <c r="CY295" s="1"/>
      <c r="CZ295" s="1"/>
      <c r="DA295" s="2"/>
      <c r="DB295" s="1"/>
      <c r="DC295" s="1"/>
      <c r="DD295" s="1"/>
      <c r="DE295" s="1"/>
      <c r="DF295" s="1"/>
      <c r="DG295" s="1"/>
    </row>
    <row r="296" spans="1:111" x14ac:dyDescent="0.2">
      <c r="A296" s="86">
        <f t="shared" si="192"/>
        <v>44645</v>
      </c>
      <c r="B296" s="87">
        <f t="shared" si="182"/>
        <v>1091.22568295</v>
      </c>
      <c r="C296" s="87">
        <f t="shared" si="193"/>
        <v>997.13835241000004</v>
      </c>
      <c r="D296" s="88">
        <f t="shared" si="194"/>
        <v>6215.24</v>
      </c>
      <c r="E296" s="89">
        <f>IF(K296=1,VLOOKUP(A296,[1]Plan1!$BO$80:$BQ$314,3),E295)</f>
        <v>6315.93</v>
      </c>
      <c r="F296" s="98">
        <f t="shared" si="195"/>
        <v>44636</v>
      </c>
      <c r="G296" s="91">
        <f t="shared" si="183"/>
        <v>1.6200500704719456E-2</v>
      </c>
      <c r="H296" s="90">
        <f t="shared" si="196"/>
        <v>44669</v>
      </c>
      <c r="I296" s="90">
        <f t="shared" si="184"/>
        <v>44669</v>
      </c>
      <c r="J296" s="92">
        <f t="shared" si="197"/>
        <v>23</v>
      </c>
      <c r="K296" s="92">
        <f t="shared" si="176"/>
        <v>8</v>
      </c>
      <c r="L296" s="87">
        <f t="shared" si="185"/>
        <v>1.00560545</v>
      </c>
      <c r="M296" s="93">
        <f t="shared" si="179"/>
        <v>1.0101006100000001</v>
      </c>
      <c r="N296" s="93">
        <f t="shared" si="200"/>
        <v>1.0799689723083434</v>
      </c>
      <c r="O296" s="87">
        <f t="shared" si="177"/>
        <v>1.0860226799999999</v>
      </c>
      <c r="P296" s="87">
        <f t="shared" si="186"/>
        <v>1082.91486581</v>
      </c>
      <c r="Q296" s="94">
        <f t="shared" si="178"/>
        <v>0</v>
      </c>
      <c r="R296" s="95">
        <f t="shared" si="187"/>
        <v>0</v>
      </c>
      <c r="S296" s="87">
        <f t="shared" si="188"/>
        <v>0</v>
      </c>
      <c r="T296" s="95">
        <f t="shared" si="198"/>
        <v>0.12</v>
      </c>
      <c r="U296" s="94">
        <f t="shared" ref="U296:U359" si="201">IF(Q295&gt;0,1,IF(K296=K295,U295,U295+1))</f>
        <v>17</v>
      </c>
      <c r="V296" s="94">
        <v>252</v>
      </c>
      <c r="W296" s="93">
        <f t="shared" si="189"/>
        <v>1.0076744879999999</v>
      </c>
      <c r="X296" s="87">
        <f t="shared" si="190"/>
        <v>8.3108171399999993</v>
      </c>
      <c r="Y296" s="87">
        <f t="shared" si="191"/>
        <v>0</v>
      </c>
      <c r="Z296" s="96" t="s">
        <v>142</v>
      </c>
      <c r="AA296" s="90">
        <f t="shared" si="199"/>
        <v>44650</v>
      </c>
      <c r="AB296" s="2"/>
      <c r="AC296" s="1"/>
      <c r="AD296" s="155">
        <f>[2]Plan1!$A381</f>
        <v>48207</v>
      </c>
      <c r="AE296" s="99" t="str">
        <f>[2]Plan1!$C381</f>
        <v>Natal</v>
      </c>
      <c r="AG296" s="131"/>
      <c r="AH296" s="135"/>
      <c r="AI296" s="135"/>
      <c r="AJ296" s="135"/>
      <c r="AK296" s="135"/>
      <c r="AL296" s="131"/>
      <c r="AM296" s="1"/>
      <c r="AN296" s="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22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4"/>
      <c r="CR296" s="1"/>
      <c r="CS296" s="1"/>
      <c r="CT296" s="1"/>
      <c r="CU296" s="1"/>
      <c r="CV296" s="1"/>
      <c r="CW296" s="1"/>
      <c r="CX296" s="1"/>
      <c r="CY296" s="1"/>
      <c r="CZ296" s="1"/>
      <c r="DA296" s="2"/>
      <c r="DB296" s="1"/>
      <c r="DC296" s="1"/>
      <c r="DD296" s="1"/>
      <c r="DE296" s="1"/>
      <c r="DF296" s="1"/>
      <c r="DG296" s="1"/>
    </row>
    <row r="297" spans="1:111" x14ac:dyDescent="0.2">
      <c r="A297" s="86">
        <f t="shared" si="192"/>
        <v>44646</v>
      </c>
      <c r="B297" s="87">
        <f t="shared" si="182"/>
        <v>1092.47960556</v>
      </c>
      <c r="C297" s="87">
        <f t="shared" si="193"/>
        <v>997.13835241000004</v>
      </c>
      <c r="D297" s="88">
        <f t="shared" si="194"/>
        <v>6215.24</v>
      </c>
      <c r="E297" s="89">
        <f>IF(K297=1,VLOOKUP(A297,[1]Plan1!$BO$80:$BQ$314,3),E296)</f>
        <v>6315.93</v>
      </c>
      <c r="F297" s="98">
        <f t="shared" si="195"/>
        <v>44636</v>
      </c>
      <c r="G297" s="91">
        <f t="shared" si="183"/>
        <v>1.6200500704719456E-2</v>
      </c>
      <c r="H297" s="90">
        <f t="shared" si="196"/>
        <v>44669</v>
      </c>
      <c r="I297" s="90">
        <f t="shared" si="184"/>
        <v>44669</v>
      </c>
      <c r="J297" s="92">
        <f t="shared" si="197"/>
        <v>23</v>
      </c>
      <c r="K297" s="92">
        <f t="shared" si="176"/>
        <v>9</v>
      </c>
      <c r="L297" s="87">
        <f t="shared" si="185"/>
        <v>1.00630833</v>
      </c>
      <c r="M297" s="93">
        <f t="shared" si="179"/>
        <v>1.0101006100000001</v>
      </c>
      <c r="N297" s="93">
        <f t="shared" si="200"/>
        <v>1.0799689723083434</v>
      </c>
      <c r="O297" s="87">
        <f t="shared" si="177"/>
        <v>1.08678177</v>
      </c>
      <c r="P297" s="87">
        <f t="shared" si="186"/>
        <v>1083.67178356</v>
      </c>
      <c r="Q297" s="94">
        <f t="shared" si="178"/>
        <v>0</v>
      </c>
      <c r="R297" s="95">
        <f t="shared" si="187"/>
        <v>0</v>
      </c>
      <c r="S297" s="87">
        <f t="shared" si="188"/>
        <v>0</v>
      </c>
      <c r="T297" s="95">
        <f t="shared" si="198"/>
        <v>0.12</v>
      </c>
      <c r="U297" s="94">
        <f t="shared" si="201"/>
        <v>18</v>
      </c>
      <c r="V297" s="94">
        <v>252</v>
      </c>
      <c r="W297" s="93">
        <f t="shared" si="189"/>
        <v>1.0081277580000001</v>
      </c>
      <c r="X297" s="87">
        <f t="shared" si="190"/>
        <v>8.8078219999999998</v>
      </c>
      <c r="Y297" s="87">
        <f t="shared" si="191"/>
        <v>0</v>
      </c>
      <c r="Z297" s="96" t="s">
        <v>142</v>
      </c>
      <c r="AA297" s="90">
        <f t="shared" si="199"/>
        <v>44650</v>
      </c>
      <c r="AB297" s="2"/>
      <c r="AC297" s="1"/>
      <c r="AD297" s="155">
        <f>[2]Plan1!$A382</f>
        <v>48214</v>
      </c>
      <c r="AE297" s="99" t="str">
        <f>[2]Plan1!$C382</f>
        <v>Confraternização Universal</v>
      </c>
      <c r="AG297" s="131"/>
      <c r="AH297" s="135"/>
      <c r="AI297" s="135"/>
      <c r="AJ297" s="135"/>
      <c r="AK297" s="135"/>
      <c r="AL297" s="131"/>
      <c r="AM297" s="1"/>
      <c r="AN297" s="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22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4"/>
      <c r="CR297" s="1"/>
      <c r="CS297" s="1"/>
      <c r="CT297" s="1"/>
      <c r="CU297" s="1"/>
      <c r="CV297" s="1"/>
      <c r="CW297" s="1"/>
      <c r="CX297" s="1"/>
      <c r="CY297" s="1"/>
      <c r="CZ297" s="1"/>
      <c r="DA297" s="2"/>
      <c r="DB297" s="1"/>
      <c r="DC297" s="1"/>
      <c r="DD297" s="1"/>
      <c r="DE297" s="1"/>
      <c r="DF297" s="1"/>
      <c r="DG297" s="1"/>
    </row>
    <row r="298" spans="1:111" x14ac:dyDescent="0.2">
      <c r="A298" s="86">
        <f t="shared" si="192"/>
        <v>44647</v>
      </c>
      <c r="B298" s="87">
        <f t="shared" si="182"/>
        <v>1092.47960556</v>
      </c>
      <c r="C298" s="87">
        <f t="shared" si="193"/>
        <v>997.13835241000004</v>
      </c>
      <c r="D298" s="88">
        <f t="shared" si="194"/>
        <v>6215.24</v>
      </c>
      <c r="E298" s="89">
        <f>IF(K298=1,VLOOKUP(A298,[1]Plan1!$BO$80:$BQ$314,3),E297)</f>
        <v>6315.93</v>
      </c>
      <c r="F298" s="98">
        <f t="shared" si="195"/>
        <v>44636</v>
      </c>
      <c r="G298" s="91">
        <f t="shared" si="183"/>
        <v>1.6200500704719456E-2</v>
      </c>
      <c r="H298" s="90">
        <f t="shared" si="196"/>
        <v>44669</v>
      </c>
      <c r="I298" s="90">
        <f t="shared" si="184"/>
        <v>44669</v>
      </c>
      <c r="J298" s="92">
        <f t="shared" si="197"/>
        <v>23</v>
      </c>
      <c r="K298" s="92">
        <f t="shared" si="176"/>
        <v>9</v>
      </c>
      <c r="L298" s="87">
        <f t="shared" si="185"/>
        <v>1.00630833</v>
      </c>
      <c r="M298" s="93">
        <f t="shared" si="179"/>
        <v>1.0101006100000001</v>
      </c>
      <c r="N298" s="93">
        <f t="shared" si="200"/>
        <v>1.0799689723083434</v>
      </c>
      <c r="O298" s="87">
        <f t="shared" si="177"/>
        <v>1.08678177</v>
      </c>
      <c r="P298" s="87">
        <f t="shared" si="186"/>
        <v>1083.67178356</v>
      </c>
      <c r="Q298" s="94">
        <f t="shared" si="178"/>
        <v>0</v>
      </c>
      <c r="R298" s="95">
        <f t="shared" si="187"/>
        <v>0</v>
      </c>
      <c r="S298" s="87">
        <f t="shared" si="188"/>
        <v>0</v>
      </c>
      <c r="T298" s="95">
        <f t="shared" si="198"/>
        <v>0.12</v>
      </c>
      <c r="U298" s="94">
        <f t="shared" si="201"/>
        <v>18</v>
      </c>
      <c r="V298" s="94">
        <v>252</v>
      </c>
      <c r="W298" s="93">
        <f t="shared" si="189"/>
        <v>1.0081277580000001</v>
      </c>
      <c r="X298" s="87">
        <f t="shared" si="190"/>
        <v>8.8078219999999998</v>
      </c>
      <c r="Y298" s="87">
        <f t="shared" si="191"/>
        <v>0</v>
      </c>
      <c r="Z298" s="96" t="s">
        <v>142</v>
      </c>
      <c r="AA298" s="90">
        <f t="shared" si="199"/>
        <v>44650</v>
      </c>
      <c r="AB298" s="2"/>
      <c r="AC298" s="1"/>
      <c r="AD298" s="155">
        <f>[2]Plan1!$A383</f>
        <v>48253</v>
      </c>
      <c r="AE298" s="99" t="str">
        <f>[2]Plan1!$C383</f>
        <v>Carnaval</v>
      </c>
      <c r="AG298" s="131"/>
      <c r="AH298" s="135"/>
      <c r="AI298" s="135"/>
      <c r="AJ298" s="135"/>
      <c r="AK298" s="135"/>
      <c r="AL298" s="131"/>
      <c r="AM298" s="1"/>
      <c r="AN298" s="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22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4"/>
      <c r="CR298" s="1"/>
      <c r="CS298" s="1"/>
      <c r="CT298" s="1"/>
      <c r="CU298" s="1"/>
      <c r="CV298" s="1"/>
      <c r="CW298" s="1"/>
      <c r="CX298" s="1"/>
      <c r="CY298" s="1"/>
      <c r="CZ298" s="1"/>
      <c r="DA298" s="2"/>
      <c r="DB298" s="1"/>
      <c r="DC298" s="1"/>
      <c r="DD298" s="1"/>
      <c r="DE298" s="1"/>
      <c r="DF298" s="1"/>
      <c r="DG298" s="1"/>
    </row>
    <row r="299" spans="1:111" x14ac:dyDescent="0.2">
      <c r="A299" s="86">
        <f t="shared" si="192"/>
        <v>44648</v>
      </c>
      <c r="B299" s="87">
        <f t="shared" si="182"/>
        <v>1092.47960556</v>
      </c>
      <c r="C299" s="87">
        <f t="shared" si="193"/>
        <v>997.13835241000004</v>
      </c>
      <c r="D299" s="88">
        <f t="shared" si="194"/>
        <v>6215.24</v>
      </c>
      <c r="E299" s="89">
        <f>IF(K299=1,VLOOKUP(A299,[1]Plan1!$BO$80:$BQ$314,3),E298)</f>
        <v>6315.93</v>
      </c>
      <c r="F299" s="98">
        <f t="shared" si="195"/>
        <v>44636</v>
      </c>
      <c r="G299" s="91">
        <f t="shared" si="183"/>
        <v>1.6200500704719456E-2</v>
      </c>
      <c r="H299" s="90">
        <f t="shared" si="196"/>
        <v>44669</v>
      </c>
      <c r="I299" s="90">
        <f t="shared" si="184"/>
        <v>44669</v>
      </c>
      <c r="J299" s="92">
        <f t="shared" si="197"/>
        <v>23</v>
      </c>
      <c r="K299" s="92">
        <f t="shared" si="176"/>
        <v>9</v>
      </c>
      <c r="L299" s="87">
        <f t="shared" si="185"/>
        <v>1.00630833</v>
      </c>
      <c r="M299" s="93">
        <f t="shared" si="179"/>
        <v>1.0101006100000001</v>
      </c>
      <c r="N299" s="93">
        <f t="shared" si="200"/>
        <v>1.0799689723083434</v>
      </c>
      <c r="O299" s="87">
        <f t="shared" si="177"/>
        <v>1.08678177</v>
      </c>
      <c r="P299" s="87">
        <f t="shared" si="186"/>
        <v>1083.67178356</v>
      </c>
      <c r="Q299" s="94">
        <f t="shared" si="178"/>
        <v>0</v>
      </c>
      <c r="R299" s="95">
        <f t="shared" si="187"/>
        <v>0</v>
      </c>
      <c r="S299" s="87">
        <f t="shared" si="188"/>
        <v>0</v>
      </c>
      <c r="T299" s="95">
        <f t="shared" si="198"/>
        <v>0.12</v>
      </c>
      <c r="U299" s="94">
        <f t="shared" si="201"/>
        <v>18</v>
      </c>
      <c r="V299" s="94">
        <v>252</v>
      </c>
      <c r="W299" s="93">
        <f t="shared" si="189"/>
        <v>1.0081277580000001</v>
      </c>
      <c r="X299" s="87">
        <f t="shared" si="190"/>
        <v>8.8078219999999998</v>
      </c>
      <c r="Y299" s="87">
        <f t="shared" si="191"/>
        <v>0</v>
      </c>
      <c r="Z299" s="96" t="s">
        <v>142</v>
      </c>
      <c r="AA299" s="90">
        <f t="shared" si="199"/>
        <v>44650</v>
      </c>
      <c r="AB299" s="2"/>
      <c r="AC299" s="1"/>
      <c r="AD299" s="155">
        <f>[2]Plan1!$A384</f>
        <v>48254</v>
      </c>
      <c r="AE299" s="99" t="str">
        <f>[2]Plan1!$C384</f>
        <v>Carnaval</v>
      </c>
      <c r="AG299" s="131"/>
      <c r="AH299" s="135"/>
      <c r="AI299" s="135"/>
      <c r="AJ299" s="135"/>
      <c r="AK299" s="135"/>
      <c r="AL299" s="131"/>
      <c r="AM299" s="1"/>
      <c r="AN299" s="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22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4"/>
      <c r="CR299" s="1"/>
      <c r="CS299" s="1"/>
      <c r="CT299" s="1"/>
      <c r="CU299" s="1"/>
      <c r="CV299" s="1"/>
      <c r="CW299" s="1"/>
      <c r="CX299" s="1"/>
      <c r="CY299" s="1"/>
      <c r="CZ299" s="1"/>
      <c r="DA299" s="2"/>
      <c r="DB299" s="1"/>
      <c r="DC299" s="1"/>
      <c r="DD299" s="1"/>
      <c r="DE299" s="1"/>
      <c r="DF299" s="1"/>
      <c r="DG299" s="1"/>
    </row>
    <row r="300" spans="1:111" x14ac:dyDescent="0.2">
      <c r="A300" s="86">
        <f t="shared" si="192"/>
        <v>44649</v>
      </c>
      <c r="B300" s="87">
        <f t="shared" si="182"/>
        <v>1093.7349797400002</v>
      </c>
      <c r="C300" s="87">
        <f t="shared" si="193"/>
        <v>997.13835241000004</v>
      </c>
      <c r="D300" s="88">
        <f t="shared" si="194"/>
        <v>6215.24</v>
      </c>
      <c r="E300" s="89">
        <f>IF(K300=1,VLOOKUP(A300,[1]Plan1!$BO$80:$BQ$314,3),E299)</f>
        <v>6315.93</v>
      </c>
      <c r="F300" s="98">
        <f t="shared" si="195"/>
        <v>44636</v>
      </c>
      <c r="G300" s="91">
        <f t="shared" si="183"/>
        <v>1.6200500704719456E-2</v>
      </c>
      <c r="H300" s="90">
        <f t="shared" si="196"/>
        <v>44669</v>
      </c>
      <c r="I300" s="90">
        <f t="shared" si="184"/>
        <v>44669</v>
      </c>
      <c r="J300" s="92">
        <f t="shared" si="197"/>
        <v>23</v>
      </c>
      <c r="K300" s="92">
        <f t="shared" ref="K300:K361" si="202">(J300-(NETWORKDAYS(A300,I300,AD$121:AD$505)-1))</f>
        <v>10</v>
      </c>
      <c r="L300" s="87">
        <f t="shared" si="185"/>
        <v>1.00701171</v>
      </c>
      <c r="M300" s="93">
        <f t="shared" si="179"/>
        <v>1.0101006100000001</v>
      </c>
      <c r="N300" s="93">
        <f t="shared" si="200"/>
        <v>1.0799689723083434</v>
      </c>
      <c r="O300" s="87">
        <f t="shared" ref="O300:O361" si="203">TRUNC(TRUNC((L300*N300),15),8)</f>
        <v>1.0875414000000001</v>
      </c>
      <c r="P300" s="87">
        <f t="shared" si="186"/>
        <v>1084.4292397700001</v>
      </c>
      <c r="Q300" s="94">
        <f t="shared" ref="Q300:Q361" si="204">IF(VLOOKUP(A300,AD$13:AK$117,8)=VLOOKUP(A299,AD$13:AK$117,8),0,VLOOKUP(A300,AD$13:AK$117,8))</f>
        <v>0</v>
      </c>
      <c r="R300" s="95">
        <f t="shared" si="187"/>
        <v>0</v>
      </c>
      <c r="S300" s="87">
        <f t="shared" si="188"/>
        <v>0</v>
      </c>
      <c r="T300" s="95">
        <f t="shared" si="198"/>
        <v>0.12</v>
      </c>
      <c r="U300" s="94">
        <f t="shared" si="201"/>
        <v>19</v>
      </c>
      <c r="V300" s="94">
        <v>252</v>
      </c>
      <c r="W300" s="93">
        <f t="shared" si="189"/>
        <v>1.0085812329999999</v>
      </c>
      <c r="X300" s="87">
        <f t="shared" si="190"/>
        <v>9.3057399699999994</v>
      </c>
      <c r="Y300" s="87">
        <f t="shared" si="191"/>
        <v>0</v>
      </c>
      <c r="Z300" s="96" t="s">
        <v>142</v>
      </c>
      <c r="AA300" s="90">
        <f t="shared" si="199"/>
        <v>44650</v>
      </c>
      <c r="AB300" s="2"/>
      <c r="AC300" s="1"/>
      <c r="AD300" s="155">
        <f>[2]Plan1!$A385</f>
        <v>48299</v>
      </c>
      <c r="AE300" s="99" t="str">
        <f>[2]Plan1!$C385</f>
        <v>Paixão de Cristo</v>
      </c>
      <c r="AG300" s="131"/>
      <c r="AH300" s="135"/>
      <c r="AI300" s="135"/>
      <c r="AJ300" s="135"/>
      <c r="AK300" s="135"/>
      <c r="AL300" s="131"/>
      <c r="AM300" s="1"/>
      <c r="AN300" s="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22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4"/>
      <c r="CR300" s="1"/>
      <c r="CS300" s="1"/>
      <c r="CT300" s="1"/>
      <c r="CU300" s="1"/>
      <c r="CV300" s="1"/>
      <c r="CW300" s="1"/>
      <c r="CX300" s="1"/>
      <c r="CY300" s="1"/>
      <c r="CZ300" s="1"/>
      <c r="DA300" s="2"/>
      <c r="DB300" s="1"/>
      <c r="DC300" s="1"/>
      <c r="DD300" s="1"/>
      <c r="DE300" s="1"/>
      <c r="DF300" s="1"/>
      <c r="DG300" s="1"/>
    </row>
    <row r="301" spans="1:111" x14ac:dyDescent="0.2">
      <c r="A301" s="86">
        <f t="shared" si="192"/>
        <v>44650</v>
      </c>
      <c r="B301" s="87">
        <f t="shared" si="182"/>
        <v>1094.99178439</v>
      </c>
      <c r="C301" s="87">
        <f t="shared" si="193"/>
        <v>997.13835241000004</v>
      </c>
      <c r="D301" s="88">
        <f t="shared" si="194"/>
        <v>6215.24</v>
      </c>
      <c r="E301" s="89">
        <f>IF(K301=1,VLOOKUP(A301,[1]Plan1!$BO$80:$BQ$314,3),E300)</f>
        <v>6315.93</v>
      </c>
      <c r="F301" s="98">
        <f t="shared" si="195"/>
        <v>44636</v>
      </c>
      <c r="G301" s="91">
        <f t="shared" si="183"/>
        <v>1.6200500704719456E-2</v>
      </c>
      <c r="H301" s="90">
        <f t="shared" si="196"/>
        <v>44669</v>
      </c>
      <c r="I301" s="90">
        <f t="shared" si="184"/>
        <v>44669</v>
      </c>
      <c r="J301" s="92">
        <f t="shared" si="197"/>
        <v>23</v>
      </c>
      <c r="K301" s="92">
        <f t="shared" si="202"/>
        <v>11</v>
      </c>
      <c r="L301" s="87">
        <f t="shared" si="185"/>
        <v>1.0077155799999999</v>
      </c>
      <c r="M301" s="93">
        <f t="shared" ref="M301:M361" si="205">IF(I301&gt;I300,L300,M300)</f>
        <v>1.0101006100000001</v>
      </c>
      <c r="N301" s="93">
        <f t="shared" si="200"/>
        <v>1.0799689723083434</v>
      </c>
      <c r="O301" s="87">
        <f t="shared" si="203"/>
        <v>1.08830155</v>
      </c>
      <c r="P301" s="87">
        <f t="shared" si="186"/>
        <v>1085.1872144900001</v>
      </c>
      <c r="Q301" s="94">
        <f t="shared" si="204"/>
        <v>4</v>
      </c>
      <c r="R301" s="95">
        <f t="shared" si="187"/>
        <v>3.1348000000000001E-2</v>
      </c>
      <c r="S301" s="87">
        <f t="shared" si="188"/>
        <v>34.018448790000001</v>
      </c>
      <c r="T301" s="95">
        <f t="shared" si="198"/>
        <v>0.12</v>
      </c>
      <c r="U301" s="94">
        <f t="shared" si="201"/>
        <v>20</v>
      </c>
      <c r="V301" s="94">
        <v>252</v>
      </c>
      <c r="W301" s="93">
        <f t="shared" si="189"/>
        <v>1.0090349110000001</v>
      </c>
      <c r="X301" s="87">
        <f t="shared" si="190"/>
        <v>9.8045699000000006</v>
      </c>
      <c r="Y301" s="87">
        <f t="shared" si="191"/>
        <v>43.823018689999998</v>
      </c>
      <c r="Z301" s="96" t="s">
        <v>142</v>
      </c>
      <c r="AA301" s="90">
        <f t="shared" si="199"/>
        <v>44650</v>
      </c>
      <c r="AB301" s="2"/>
      <c r="AC301" s="1"/>
      <c r="AD301" s="155">
        <f>[2]Plan1!$A386</f>
        <v>48325</v>
      </c>
      <c r="AE301" s="99" t="str">
        <f>[2]Plan1!$C386</f>
        <v>Tiradentes</v>
      </c>
      <c r="AG301" s="131"/>
      <c r="AH301" s="135"/>
      <c r="AI301" s="135"/>
      <c r="AJ301" s="135"/>
      <c r="AK301" s="135"/>
      <c r="AL301" s="131"/>
      <c r="AM301" s="1"/>
      <c r="AN301" s="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22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4"/>
      <c r="CR301" s="1"/>
      <c r="CS301" s="1"/>
      <c r="CT301" s="1"/>
      <c r="CU301" s="1"/>
      <c r="CV301" s="1"/>
      <c r="CW301" s="1"/>
      <c r="CX301" s="1"/>
      <c r="CY301" s="1"/>
      <c r="CZ301" s="1"/>
      <c r="DA301" s="2"/>
      <c r="DB301" s="1"/>
      <c r="DC301" s="1"/>
      <c r="DD301" s="1"/>
      <c r="DE301" s="1"/>
      <c r="DF301" s="1"/>
      <c r="DG301" s="1"/>
    </row>
    <row r="302" spans="1:111" x14ac:dyDescent="0.2">
      <c r="A302" s="86">
        <f t="shared" si="192"/>
        <v>44651</v>
      </c>
      <c r="B302" s="87">
        <f t="shared" si="182"/>
        <v>1052.3766661100001</v>
      </c>
      <c r="C302" s="87">
        <f t="shared" si="193"/>
        <v>965.88005934</v>
      </c>
      <c r="D302" s="88">
        <f t="shared" si="194"/>
        <v>6215.24</v>
      </c>
      <c r="E302" s="89">
        <f>IF(K302=1,VLOOKUP(A302,[1]Plan1!$BO$80:$BQ$314,3),E301)</f>
        <v>6315.93</v>
      </c>
      <c r="F302" s="98">
        <f t="shared" si="195"/>
        <v>44636</v>
      </c>
      <c r="G302" s="91">
        <f t="shared" si="183"/>
        <v>1.6200500704719456E-2</v>
      </c>
      <c r="H302" s="90">
        <f t="shared" si="196"/>
        <v>44669</v>
      </c>
      <c r="I302" s="90">
        <f t="shared" si="184"/>
        <v>44669</v>
      </c>
      <c r="J302" s="92">
        <f t="shared" si="197"/>
        <v>23</v>
      </c>
      <c r="K302" s="92">
        <f t="shared" si="202"/>
        <v>12</v>
      </c>
      <c r="L302" s="87">
        <f t="shared" si="185"/>
        <v>1.00841994</v>
      </c>
      <c r="M302" s="93">
        <f t="shared" si="205"/>
        <v>1.0101006100000001</v>
      </c>
      <c r="N302" s="93">
        <f t="shared" si="200"/>
        <v>1.0799689723083434</v>
      </c>
      <c r="O302" s="87">
        <f t="shared" si="203"/>
        <v>1.0890622400000001</v>
      </c>
      <c r="P302" s="87">
        <f t="shared" si="186"/>
        <v>1051.9035009900001</v>
      </c>
      <c r="Q302" s="94">
        <f t="shared" si="204"/>
        <v>0</v>
      </c>
      <c r="R302" s="95">
        <f t="shared" si="187"/>
        <v>0</v>
      </c>
      <c r="S302" s="87">
        <f t="shared" si="188"/>
        <v>0</v>
      </c>
      <c r="T302" s="95">
        <f t="shared" si="198"/>
        <v>0.12</v>
      </c>
      <c r="U302" s="94">
        <f t="shared" si="201"/>
        <v>1</v>
      </c>
      <c r="V302" s="94">
        <v>252</v>
      </c>
      <c r="W302" s="93">
        <f t="shared" si="189"/>
        <v>1.0004498180000001</v>
      </c>
      <c r="X302" s="87">
        <f t="shared" si="190"/>
        <v>0.47316511999999999</v>
      </c>
      <c r="Y302" s="87">
        <f t="shared" si="191"/>
        <v>0</v>
      </c>
      <c r="Z302" s="96" t="s">
        <v>142</v>
      </c>
      <c r="AA302" s="90">
        <f t="shared" si="199"/>
        <v>44683</v>
      </c>
      <c r="AB302" s="2"/>
      <c r="AC302" s="1"/>
      <c r="AD302" s="155">
        <f>[2]Plan1!$A387</f>
        <v>48335</v>
      </c>
      <c r="AE302" s="99" t="str">
        <f>[2]Plan1!$C387</f>
        <v>Dia do Trabalho</v>
      </c>
      <c r="AG302" s="131"/>
      <c r="AH302" s="135"/>
      <c r="AI302" s="135"/>
      <c r="AJ302" s="135"/>
      <c r="AK302" s="135"/>
      <c r="AL302" s="131"/>
      <c r="AM302" s="1"/>
      <c r="AN302" s="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22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4"/>
      <c r="CR302" s="1"/>
      <c r="CS302" s="1"/>
      <c r="CT302" s="1"/>
      <c r="CU302" s="1"/>
      <c r="CV302" s="1"/>
      <c r="CW302" s="1"/>
      <c r="CX302" s="1"/>
      <c r="CY302" s="1"/>
      <c r="CZ302" s="1"/>
      <c r="DA302" s="2"/>
      <c r="DB302" s="1"/>
      <c r="DC302" s="1"/>
      <c r="DD302" s="1"/>
      <c r="DE302" s="1"/>
      <c r="DF302" s="1"/>
      <c r="DG302" s="1"/>
    </row>
    <row r="303" spans="1:111" x14ac:dyDescent="0.2">
      <c r="A303" s="86">
        <f t="shared" si="192"/>
        <v>44652</v>
      </c>
      <c r="B303" s="87">
        <f t="shared" si="182"/>
        <v>1053.5859632700001</v>
      </c>
      <c r="C303" s="87">
        <f t="shared" si="193"/>
        <v>965.88005934</v>
      </c>
      <c r="D303" s="88">
        <f t="shared" si="194"/>
        <v>6215.24</v>
      </c>
      <c r="E303" s="89">
        <f>IF(K303=1,VLOOKUP(A303,[1]Plan1!$BO$80:$BQ$314,3),E302)</f>
        <v>6315.93</v>
      </c>
      <c r="F303" s="98">
        <f t="shared" si="195"/>
        <v>44636</v>
      </c>
      <c r="G303" s="91">
        <f t="shared" si="183"/>
        <v>1.6200500704719456E-2</v>
      </c>
      <c r="H303" s="90">
        <f t="shared" si="196"/>
        <v>44669</v>
      </c>
      <c r="I303" s="90">
        <f t="shared" si="184"/>
        <v>44669</v>
      </c>
      <c r="J303" s="92">
        <f t="shared" si="197"/>
        <v>23</v>
      </c>
      <c r="K303" s="92">
        <f t="shared" si="202"/>
        <v>13</v>
      </c>
      <c r="L303" s="87">
        <f t="shared" si="185"/>
        <v>1.0091247999999999</v>
      </c>
      <c r="M303" s="93">
        <f t="shared" si="205"/>
        <v>1.0101006100000001</v>
      </c>
      <c r="N303" s="93">
        <f t="shared" si="200"/>
        <v>1.0799689723083434</v>
      </c>
      <c r="O303" s="87">
        <f t="shared" si="203"/>
        <v>1.08982347</v>
      </c>
      <c r="P303" s="87">
        <f t="shared" si="186"/>
        <v>1052.6387578700001</v>
      </c>
      <c r="Q303" s="94">
        <f t="shared" si="204"/>
        <v>0</v>
      </c>
      <c r="R303" s="95">
        <f t="shared" si="187"/>
        <v>0</v>
      </c>
      <c r="S303" s="87">
        <f t="shared" si="188"/>
        <v>0</v>
      </c>
      <c r="T303" s="95">
        <f t="shared" si="198"/>
        <v>0.12</v>
      </c>
      <c r="U303" s="94">
        <f t="shared" si="201"/>
        <v>2</v>
      </c>
      <c r="V303" s="94">
        <v>252</v>
      </c>
      <c r="W303" s="93">
        <f t="shared" si="189"/>
        <v>1.0008998389999999</v>
      </c>
      <c r="X303" s="87">
        <f t="shared" si="190"/>
        <v>0.94720539999999998</v>
      </c>
      <c r="Y303" s="87">
        <f t="shared" si="191"/>
        <v>0</v>
      </c>
      <c r="Z303" s="96" t="s">
        <v>142</v>
      </c>
      <c r="AA303" s="90">
        <f t="shared" si="199"/>
        <v>44683</v>
      </c>
      <c r="AB303" s="2"/>
      <c r="AC303" s="1"/>
      <c r="AD303" s="155">
        <f>[2]Plan1!$A388</f>
        <v>48361</v>
      </c>
      <c r="AE303" s="99" t="str">
        <f>[2]Plan1!$C388</f>
        <v>Corpus Christi</v>
      </c>
      <c r="AG303" s="131"/>
      <c r="AH303" s="135"/>
      <c r="AI303" s="135"/>
      <c r="AJ303" s="135"/>
      <c r="AK303" s="135"/>
      <c r="AL303" s="131"/>
      <c r="AM303" s="1"/>
      <c r="AN303" s="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22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4"/>
      <c r="CR303" s="1"/>
      <c r="CS303" s="1"/>
      <c r="CT303" s="1"/>
      <c r="CU303" s="1"/>
      <c r="CV303" s="1"/>
      <c r="CW303" s="1"/>
      <c r="CX303" s="1"/>
      <c r="CY303" s="1"/>
      <c r="CZ303" s="1"/>
      <c r="DA303" s="2"/>
      <c r="DB303" s="1"/>
      <c r="DC303" s="1"/>
      <c r="DD303" s="1"/>
      <c r="DE303" s="1"/>
      <c r="DF303" s="1"/>
      <c r="DG303" s="1"/>
    </row>
    <row r="304" spans="1:111" x14ac:dyDescent="0.2">
      <c r="A304" s="86">
        <f t="shared" si="192"/>
        <v>44653</v>
      </c>
      <c r="B304" s="87">
        <f t="shared" si="182"/>
        <v>1054.7966368499999</v>
      </c>
      <c r="C304" s="87">
        <f t="shared" si="193"/>
        <v>965.88005934</v>
      </c>
      <c r="D304" s="88">
        <f t="shared" si="194"/>
        <v>6215.24</v>
      </c>
      <c r="E304" s="89">
        <f>IF(K304=1,VLOOKUP(A304,[1]Plan1!$BO$80:$BQ$314,3),E303)</f>
        <v>6315.93</v>
      </c>
      <c r="F304" s="98">
        <f t="shared" si="195"/>
        <v>44636</v>
      </c>
      <c r="G304" s="91">
        <f t="shared" si="183"/>
        <v>1.6200500704719456E-2</v>
      </c>
      <c r="H304" s="90">
        <f t="shared" si="196"/>
        <v>44669</v>
      </c>
      <c r="I304" s="90">
        <f t="shared" si="184"/>
        <v>44669</v>
      </c>
      <c r="J304" s="92">
        <f t="shared" si="197"/>
        <v>23</v>
      </c>
      <c r="K304" s="92">
        <f t="shared" si="202"/>
        <v>14</v>
      </c>
      <c r="L304" s="87">
        <f t="shared" si="185"/>
        <v>1.00983015</v>
      </c>
      <c r="M304" s="93">
        <f t="shared" si="205"/>
        <v>1.0101006100000001</v>
      </c>
      <c r="N304" s="93">
        <f t="shared" si="200"/>
        <v>1.0799689723083434</v>
      </c>
      <c r="O304" s="87">
        <f t="shared" si="203"/>
        <v>1.0905852199999999</v>
      </c>
      <c r="P304" s="87">
        <f t="shared" si="186"/>
        <v>1053.374517</v>
      </c>
      <c r="Q304" s="94">
        <f t="shared" si="204"/>
        <v>0</v>
      </c>
      <c r="R304" s="95">
        <f t="shared" si="187"/>
        <v>0</v>
      </c>
      <c r="S304" s="87">
        <f t="shared" si="188"/>
        <v>0</v>
      </c>
      <c r="T304" s="95">
        <f t="shared" si="198"/>
        <v>0.12</v>
      </c>
      <c r="U304" s="94">
        <f t="shared" si="201"/>
        <v>3</v>
      </c>
      <c r="V304" s="94">
        <v>252</v>
      </c>
      <c r="W304" s="93">
        <f t="shared" si="189"/>
        <v>1.0013500609999999</v>
      </c>
      <c r="X304" s="87">
        <f t="shared" si="190"/>
        <v>1.4221198500000001</v>
      </c>
      <c r="Y304" s="87">
        <f t="shared" si="191"/>
        <v>0</v>
      </c>
      <c r="Z304" s="96" t="s">
        <v>142</v>
      </c>
      <c r="AA304" s="90">
        <f t="shared" si="199"/>
        <v>44683</v>
      </c>
      <c r="AB304" s="2"/>
      <c r="AC304" s="1"/>
      <c r="AD304" s="155">
        <f>[2]Plan1!$A389</f>
        <v>48464</v>
      </c>
      <c r="AE304" s="99" t="str">
        <f>[2]Plan1!$C389</f>
        <v>Independência do Brasil</v>
      </c>
      <c r="AG304" s="131"/>
      <c r="AH304" s="135"/>
      <c r="AI304" s="135"/>
      <c r="AJ304" s="135"/>
      <c r="AK304" s="135"/>
      <c r="AL304" s="131"/>
      <c r="AM304" s="1"/>
      <c r="AN304" s="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22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4"/>
      <c r="CR304" s="1"/>
      <c r="CS304" s="1"/>
      <c r="CT304" s="1"/>
      <c r="CU304" s="1"/>
      <c r="CV304" s="1"/>
      <c r="CW304" s="1"/>
      <c r="CX304" s="1"/>
      <c r="CY304" s="1"/>
      <c r="CZ304" s="1"/>
      <c r="DA304" s="2"/>
      <c r="DB304" s="1"/>
      <c r="DC304" s="1"/>
      <c r="DD304" s="1"/>
      <c r="DE304" s="1"/>
      <c r="DF304" s="1"/>
      <c r="DG304" s="1"/>
    </row>
    <row r="305" spans="1:111" x14ac:dyDescent="0.2">
      <c r="A305" s="86">
        <f t="shared" si="192"/>
        <v>44654</v>
      </c>
      <c r="B305" s="87">
        <f t="shared" si="182"/>
        <v>1054.7966368499999</v>
      </c>
      <c r="C305" s="87">
        <f t="shared" si="193"/>
        <v>965.88005934</v>
      </c>
      <c r="D305" s="88">
        <f t="shared" si="194"/>
        <v>6215.24</v>
      </c>
      <c r="E305" s="89">
        <f>IF(K305=1,VLOOKUP(A305,[1]Plan1!$BO$80:$BQ$314,3),E304)</f>
        <v>6315.93</v>
      </c>
      <c r="F305" s="98">
        <f t="shared" si="195"/>
        <v>44636</v>
      </c>
      <c r="G305" s="91">
        <f t="shared" si="183"/>
        <v>1.6200500704719456E-2</v>
      </c>
      <c r="H305" s="90">
        <f t="shared" si="196"/>
        <v>44669</v>
      </c>
      <c r="I305" s="90">
        <f t="shared" si="184"/>
        <v>44669</v>
      </c>
      <c r="J305" s="92">
        <f t="shared" si="197"/>
        <v>23</v>
      </c>
      <c r="K305" s="92">
        <f t="shared" si="202"/>
        <v>14</v>
      </c>
      <c r="L305" s="87">
        <f t="shared" si="185"/>
        <v>1.00983015</v>
      </c>
      <c r="M305" s="93">
        <f t="shared" si="205"/>
        <v>1.0101006100000001</v>
      </c>
      <c r="N305" s="93">
        <f t="shared" si="200"/>
        <v>1.0799689723083434</v>
      </c>
      <c r="O305" s="87">
        <f t="shared" si="203"/>
        <v>1.0905852199999999</v>
      </c>
      <c r="P305" s="87">
        <f t="shared" si="186"/>
        <v>1053.374517</v>
      </c>
      <c r="Q305" s="94">
        <f t="shared" si="204"/>
        <v>0</v>
      </c>
      <c r="R305" s="95">
        <f t="shared" si="187"/>
        <v>0</v>
      </c>
      <c r="S305" s="87">
        <f t="shared" si="188"/>
        <v>0</v>
      </c>
      <c r="T305" s="95">
        <f t="shared" si="198"/>
        <v>0.12</v>
      </c>
      <c r="U305" s="94">
        <f t="shared" si="201"/>
        <v>3</v>
      </c>
      <c r="V305" s="94">
        <v>252</v>
      </c>
      <c r="W305" s="93">
        <f t="shared" si="189"/>
        <v>1.0013500609999999</v>
      </c>
      <c r="X305" s="87">
        <f t="shared" si="190"/>
        <v>1.4221198500000001</v>
      </c>
      <c r="Y305" s="87">
        <f t="shared" si="191"/>
        <v>0</v>
      </c>
      <c r="Z305" s="96" t="s">
        <v>142</v>
      </c>
      <c r="AA305" s="90">
        <f t="shared" si="199"/>
        <v>44683</v>
      </c>
      <c r="AB305" s="2"/>
      <c r="AC305" s="1"/>
      <c r="AD305" s="155">
        <f>[2]Plan1!$A390</f>
        <v>48499</v>
      </c>
      <c r="AE305" s="99" t="str">
        <f>[2]Plan1!$C390</f>
        <v>Nossa Sr.a Aparecida - Padroeira do Brasil</v>
      </c>
      <c r="AG305" s="131"/>
      <c r="AH305" s="135"/>
      <c r="AI305" s="135"/>
      <c r="AJ305" s="135"/>
      <c r="AK305" s="135"/>
      <c r="AL305" s="131"/>
      <c r="AM305" s="1"/>
      <c r="AN305" s="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22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4"/>
      <c r="CR305" s="1"/>
      <c r="CS305" s="1"/>
      <c r="CT305" s="1"/>
      <c r="CU305" s="1"/>
      <c r="CV305" s="1"/>
      <c r="CW305" s="1"/>
      <c r="CX305" s="1"/>
      <c r="CY305" s="1"/>
      <c r="CZ305" s="1"/>
      <c r="DA305" s="2"/>
      <c r="DB305" s="1"/>
      <c r="DC305" s="1"/>
      <c r="DD305" s="1"/>
      <c r="DE305" s="1"/>
      <c r="DF305" s="1"/>
      <c r="DG305" s="1"/>
    </row>
    <row r="306" spans="1:111" x14ac:dyDescent="0.2">
      <c r="A306" s="86">
        <f t="shared" si="192"/>
        <v>44655</v>
      </c>
      <c r="B306" s="87">
        <f t="shared" si="182"/>
        <v>1054.7966368499999</v>
      </c>
      <c r="C306" s="87">
        <f t="shared" si="193"/>
        <v>965.88005934</v>
      </c>
      <c r="D306" s="88">
        <f t="shared" si="194"/>
        <v>6215.24</v>
      </c>
      <c r="E306" s="89">
        <f>IF(K306=1,VLOOKUP(A306,[1]Plan1!$BO$80:$BQ$314,3),E305)</f>
        <v>6315.93</v>
      </c>
      <c r="F306" s="98">
        <f t="shared" si="195"/>
        <v>44636</v>
      </c>
      <c r="G306" s="91">
        <f t="shared" si="183"/>
        <v>1.6200500704719456E-2</v>
      </c>
      <c r="H306" s="90">
        <f t="shared" si="196"/>
        <v>44669</v>
      </c>
      <c r="I306" s="90">
        <f t="shared" si="184"/>
        <v>44669</v>
      </c>
      <c r="J306" s="92">
        <f t="shared" si="197"/>
        <v>23</v>
      </c>
      <c r="K306" s="92">
        <f t="shared" si="202"/>
        <v>14</v>
      </c>
      <c r="L306" s="87">
        <f t="shared" si="185"/>
        <v>1.00983015</v>
      </c>
      <c r="M306" s="93">
        <f t="shared" si="205"/>
        <v>1.0101006100000001</v>
      </c>
      <c r="N306" s="93">
        <f t="shared" si="200"/>
        <v>1.0799689723083434</v>
      </c>
      <c r="O306" s="87">
        <f t="shared" si="203"/>
        <v>1.0905852199999999</v>
      </c>
      <c r="P306" s="87">
        <f t="shared" si="186"/>
        <v>1053.374517</v>
      </c>
      <c r="Q306" s="94">
        <f t="shared" si="204"/>
        <v>0</v>
      </c>
      <c r="R306" s="95">
        <f t="shared" si="187"/>
        <v>0</v>
      </c>
      <c r="S306" s="87">
        <f t="shared" si="188"/>
        <v>0</v>
      </c>
      <c r="T306" s="95">
        <f t="shared" si="198"/>
        <v>0.12</v>
      </c>
      <c r="U306" s="94">
        <f t="shared" si="201"/>
        <v>3</v>
      </c>
      <c r="V306" s="94">
        <v>252</v>
      </c>
      <c r="W306" s="93">
        <f t="shared" si="189"/>
        <v>1.0013500609999999</v>
      </c>
      <c r="X306" s="87">
        <f t="shared" si="190"/>
        <v>1.4221198500000001</v>
      </c>
      <c r="Y306" s="87">
        <f t="shared" si="191"/>
        <v>0</v>
      </c>
      <c r="Z306" s="96" t="s">
        <v>142</v>
      </c>
      <c r="AA306" s="90">
        <f t="shared" si="199"/>
        <v>44683</v>
      </c>
      <c r="AB306" s="2"/>
      <c r="AC306" s="1"/>
      <c r="AD306" s="155">
        <f>[2]Plan1!$A391</f>
        <v>48520</v>
      </c>
      <c r="AE306" s="99" t="str">
        <f>[2]Plan1!$C391</f>
        <v>Finados</v>
      </c>
      <c r="AG306" s="131"/>
      <c r="AH306" s="135"/>
      <c r="AI306" s="135"/>
      <c r="AJ306" s="135"/>
      <c r="AK306" s="135"/>
      <c r="AL306" s="131"/>
      <c r="AM306" s="1"/>
      <c r="AN306" s="3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22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4"/>
      <c r="CR306" s="1"/>
      <c r="CS306" s="1"/>
      <c r="CT306" s="1"/>
      <c r="CU306" s="1"/>
      <c r="CV306" s="1"/>
      <c r="CW306" s="1"/>
      <c r="CX306" s="1"/>
      <c r="CY306" s="1"/>
      <c r="CZ306" s="1"/>
      <c r="DA306" s="2"/>
      <c r="DB306" s="1"/>
      <c r="DC306" s="1"/>
      <c r="DD306" s="1"/>
      <c r="DE306" s="1"/>
      <c r="DF306" s="1"/>
      <c r="DG306" s="1"/>
    </row>
    <row r="307" spans="1:111" x14ac:dyDescent="0.2">
      <c r="A307" s="86">
        <f t="shared" si="192"/>
        <v>44656</v>
      </c>
      <c r="B307" s="87">
        <f t="shared" si="182"/>
        <v>1056.0087104900001</v>
      </c>
      <c r="C307" s="87">
        <f t="shared" si="193"/>
        <v>965.88005934</v>
      </c>
      <c r="D307" s="88">
        <f t="shared" si="194"/>
        <v>6215.24</v>
      </c>
      <c r="E307" s="89">
        <f>IF(K307=1,VLOOKUP(A307,[1]Plan1!$BO$80:$BQ$314,3),E306)</f>
        <v>6315.93</v>
      </c>
      <c r="F307" s="98">
        <f t="shared" si="195"/>
        <v>44636</v>
      </c>
      <c r="G307" s="91">
        <f t="shared" si="183"/>
        <v>1.6200500704719456E-2</v>
      </c>
      <c r="H307" s="90">
        <f t="shared" si="196"/>
        <v>44669</v>
      </c>
      <c r="I307" s="90">
        <f t="shared" si="184"/>
        <v>44669</v>
      </c>
      <c r="J307" s="92">
        <f t="shared" si="197"/>
        <v>23</v>
      </c>
      <c r="K307" s="92">
        <f t="shared" si="202"/>
        <v>15</v>
      </c>
      <c r="L307" s="87">
        <f t="shared" si="185"/>
        <v>1.0105359899999999</v>
      </c>
      <c r="M307" s="93">
        <f t="shared" si="205"/>
        <v>1.0101006100000001</v>
      </c>
      <c r="N307" s="93">
        <f t="shared" si="200"/>
        <v>1.0799689723083434</v>
      </c>
      <c r="O307" s="87">
        <f t="shared" si="203"/>
        <v>1.0913475100000001</v>
      </c>
      <c r="P307" s="87">
        <f t="shared" si="186"/>
        <v>1054.11079771</v>
      </c>
      <c r="Q307" s="94">
        <f t="shared" si="204"/>
        <v>0</v>
      </c>
      <c r="R307" s="95">
        <f t="shared" si="187"/>
        <v>0</v>
      </c>
      <c r="S307" s="87">
        <f t="shared" si="188"/>
        <v>0</v>
      </c>
      <c r="T307" s="95">
        <f t="shared" si="198"/>
        <v>0.12</v>
      </c>
      <c r="U307" s="94">
        <f t="shared" si="201"/>
        <v>4</v>
      </c>
      <c r="V307" s="94">
        <v>252</v>
      </c>
      <c r="W307" s="93">
        <f t="shared" si="189"/>
        <v>1.0018004869999999</v>
      </c>
      <c r="X307" s="87">
        <f t="shared" si="190"/>
        <v>1.89791278</v>
      </c>
      <c r="Y307" s="87">
        <f t="shared" si="191"/>
        <v>0</v>
      </c>
      <c r="Z307" s="96" t="s">
        <v>142</v>
      </c>
      <c r="AA307" s="90">
        <f t="shared" si="199"/>
        <v>44683</v>
      </c>
      <c r="AB307" s="2"/>
      <c r="AC307" s="1"/>
      <c r="AD307" s="155">
        <f>[2]Plan1!$A392</f>
        <v>48533</v>
      </c>
      <c r="AE307" s="99" t="str">
        <f>[2]Plan1!$C392</f>
        <v>Proclamação da República</v>
      </c>
      <c r="AG307" s="131"/>
      <c r="AH307" s="135"/>
      <c r="AI307" s="135"/>
      <c r="AJ307" s="135"/>
      <c r="AK307" s="135"/>
      <c r="AL307" s="131"/>
      <c r="AM307" s="1"/>
      <c r="AN307" s="3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22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4"/>
      <c r="CR307" s="1"/>
      <c r="CS307" s="1"/>
      <c r="CT307" s="1"/>
      <c r="CU307" s="1"/>
      <c r="CV307" s="1"/>
      <c r="CW307" s="1"/>
      <c r="CX307" s="1"/>
      <c r="CY307" s="1"/>
      <c r="CZ307" s="1"/>
      <c r="DA307" s="2"/>
      <c r="DB307" s="1"/>
      <c r="DC307" s="1"/>
      <c r="DD307" s="1"/>
      <c r="DE307" s="1"/>
      <c r="DF307" s="1"/>
      <c r="DG307" s="1"/>
    </row>
    <row r="308" spans="1:111" x14ac:dyDescent="0.2">
      <c r="A308" s="86">
        <f t="shared" si="192"/>
        <v>44657</v>
      </c>
      <c r="B308" s="87">
        <f t="shared" si="182"/>
        <v>1057.22216389</v>
      </c>
      <c r="C308" s="87">
        <f t="shared" si="193"/>
        <v>965.88005934</v>
      </c>
      <c r="D308" s="88">
        <f t="shared" si="194"/>
        <v>6215.24</v>
      </c>
      <c r="E308" s="89">
        <f>IF(K308=1,VLOOKUP(A308,[1]Plan1!$BO$80:$BQ$314,3),E307)</f>
        <v>6315.93</v>
      </c>
      <c r="F308" s="98">
        <f t="shared" si="195"/>
        <v>44636</v>
      </c>
      <c r="G308" s="91">
        <f t="shared" si="183"/>
        <v>1.6200500704719456E-2</v>
      </c>
      <c r="H308" s="90">
        <f t="shared" si="196"/>
        <v>44669</v>
      </c>
      <c r="I308" s="90">
        <f t="shared" si="184"/>
        <v>44669</v>
      </c>
      <c r="J308" s="92">
        <f t="shared" si="197"/>
        <v>23</v>
      </c>
      <c r="K308" s="92">
        <f t="shared" si="202"/>
        <v>16</v>
      </c>
      <c r="L308" s="87">
        <f t="shared" si="185"/>
        <v>1.01124232</v>
      </c>
      <c r="M308" s="93">
        <f t="shared" si="205"/>
        <v>1.0101006100000001</v>
      </c>
      <c r="N308" s="93">
        <f t="shared" si="200"/>
        <v>1.0799689723083434</v>
      </c>
      <c r="O308" s="87">
        <f t="shared" si="203"/>
        <v>1.09211032</v>
      </c>
      <c r="P308" s="87">
        <f t="shared" si="186"/>
        <v>1054.84758068</v>
      </c>
      <c r="Q308" s="94">
        <f t="shared" si="204"/>
        <v>0</v>
      </c>
      <c r="R308" s="95">
        <f t="shared" si="187"/>
        <v>0</v>
      </c>
      <c r="S308" s="87">
        <f t="shared" si="188"/>
        <v>0</v>
      </c>
      <c r="T308" s="95">
        <f t="shared" si="198"/>
        <v>0.12</v>
      </c>
      <c r="U308" s="94">
        <f t="shared" si="201"/>
        <v>5</v>
      </c>
      <c r="V308" s="94">
        <v>252</v>
      </c>
      <c r="W308" s="93">
        <f t="shared" si="189"/>
        <v>1.002251115</v>
      </c>
      <c r="X308" s="87">
        <f t="shared" si="190"/>
        <v>2.3745832099999999</v>
      </c>
      <c r="Y308" s="87">
        <f t="shared" si="191"/>
        <v>0</v>
      </c>
      <c r="Z308" s="96" t="s">
        <v>142</v>
      </c>
      <c r="AA308" s="90">
        <f t="shared" si="199"/>
        <v>44683</v>
      </c>
      <c r="AB308" s="2"/>
      <c r="AC308" s="1"/>
      <c r="AD308" s="155">
        <f>[2]Plan1!$A393</f>
        <v>48538</v>
      </c>
      <c r="AE308" s="99" t="str">
        <f>[2]Plan1!$C393</f>
        <v>Dia Nacional de Zumbi e da Consciência Negra</v>
      </c>
      <c r="AG308" s="131"/>
      <c r="AH308" s="135"/>
      <c r="AI308" s="135"/>
      <c r="AJ308" s="135"/>
      <c r="AK308" s="135"/>
      <c r="AL308" s="131"/>
      <c r="AM308" s="1"/>
      <c r="AN308" s="3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22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4"/>
      <c r="CR308" s="1"/>
      <c r="CS308" s="1"/>
      <c r="CT308" s="1"/>
      <c r="CU308" s="1"/>
      <c r="CV308" s="1"/>
      <c r="CW308" s="1"/>
      <c r="CX308" s="1"/>
      <c r="CY308" s="1"/>
      <c r="CZ308" s="1"/>
      <c r="DA308" s="2"/>
      <c r="DB308" s="1"/>
      <c r="DC308" s="1"/>
      <c r="DD308" s="1"/>
      <c r="DE308" s="1"/>
      <c r="DF308" s="1"/>
      <c r="DG308" s="1"/>
    </row>
    <row r="309" spans="1:111" x14ac:dyDescent="0.2">
      <c r="A309" s="86">
        <f t="shared" si="192"/>
        <v>44658</v>
      </c>
      <c r="B309" s="87">
        <f t="shared" si="182"/>
        <v>1058.43702826</v>
      </c>
      <c r="C309" s="87">
        <f t="shared" si="193"/>
        <v>965.88005934</v>
      </c>
      <c r="D309" s="88">
        <f t="shared" si="194"/>
        <v>6215.24</v>
      </c>
      <c r="E309" s="89">
        <f>IF(K309=1,VLOOKUP(A309,[1]Plan1!$BO$80:$BQ$314,3),E308)</f>
        <v>6315.93</v>
      </c>
      <c r="F309" s="98">
        <f t="shared" si="195"/>
        <v>44636</v>
      </c>
      <c r="G309" s="91">
        <f t="shared" si="183"/>
        <v>1.6200500704719456E-2</v>
      </c>
      <c r="H309" s="90">
        <f t="shared" si="196"/>
        <v>44669</v>
      </c>
      <c r="I309" s="90">
        <f t="shared" si="184"/>
        <v>44669</v>
      </c>
      <c r="J309" s="92">
        <f t="shared" si="197"/>
        <v>23</v>
      </c>
      <c r="K309" s="92">
        <f t="shared" si="202"/>
        <v>17</v>
      </c>
      <c r="L309" s="87">
        <f t="shared" si="185"/>
        <v>1.01194915</v>
      </c>
      <c r="M309" s="93">
        <f t="shared" si="205"/>
        <v>1.0101006100000001</v>
      </c>
      <c r="N309" s="93">
        <f t="shared" si="200"/>
        <v>1.0799689723083434</v>
      </c>
      <c r="O309" s="87">
        <f t="shared" si="203"/>
        <v>1.0928736800000001</v>
      </c>
      <c r="P309" s="87">
        <f t="shared" si="186"/>
        <v>1055.5848948800001</v>
      </c>
      <c r="Q309" s="94">
        <f t="shared" si="204"/>
        <v>0</v>
      </c>
      <c r="R309" s="95">
        <f t="shared" si="187"/>
        <v>0</v>
      </c>
      <c r="S309" s="87">
        <f t="shared" si="188"/>
        <v>0</v>
      </c>
      <c r="T309" s="95">
        <f t="shared" si="198"/>
        <v>0.12</v>
      </c>
      <c r="U309" s="94">
        <f t="shared" si="201"/>
        <v>6</v>
      </c>
      <c r="V309" s="94">
        <v>252</v>
      </c>
      <c r="W309" s="93">
        <f t="shared" si="189"/>
        <v>1.002701946</v>
      </c>
      <c r="X309" s="87">
        <f t="shared" si="190"/>
        <v>2.8521333800000002</v>
      </c>
      <c r="Y309" s="87">
        <f t="shared" si="191"/>
        <v>0</v>
      </c>
      <c r="Z309" s="96" t="s">
        <v>142</v>
      </c>
      <c r="AA309" s="90">
        <f t="shared" si="199"/>
        <v>44683</v>
      </c>
      <c r="AB309" s="2"/>
      <c r="AC309" s="1"/>
      <c r="AD309" s="155">
        <f>[2]Plan1!$A394</f>
        <v>48573</v>
      </c>
      <c r="AE309" s="99" t="str">
        <f>[2]Plan1!$C394</f>
        <v>Natal</v>
      </c>
      <c r="AG309" s="131"/>
      <c r="AH309" s="135"/>
      <c r="AI309" s="135"/>
      <c r="AJ309" s="135"/>
      <c r="AK309" s="135"/>
      <c r="AL309" s="131"/>
      <c r="AM309" s="1"/>
      <c r="AN309" s="3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22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4"/>
      <c r="CR309" s="1"/>
      <c r="CS309" s="1"/>
      <c r="CT309" s="1"/>
      <c r="CU309" s="1"/>
      <c r="CV309" s="1"/>
      <c r="CW309" s="1"/>
      <c r="CX309" s="1"/>
      <c r="CY309" s="1"/>
      <c r="CZ309" s="1"/>
      <c r="DA309" s="2"/>
      <c r="DB309" s="1"/>
      <c r="DC309" s="1"/>
      <c r="DD309" s="1"/>
      <c r="DE309" s="1"/>
      <c r="DF309" s="1"/>
      <c r="DG309" s="1"/>
    </row>
    <row r="310" spans="1:111" x14ac:dyDescent="0.2">
      <c r="A310" s="86">
        <f t="shared" si="192"/>
        <v>44659</v>
      </c>
      <c r="B310" s="87">
        <f t="shared" si="182"/>
        <v>1059.6532746600001</v>
      </c>
      <c r="C310" s="87">
        <f t="shared" si="193"/>
        <v>965.88005934</v>
      </c>
      <c r="D310" s="88">
        <f t="shared" si="194"/>
        <v>6215.24</v>
      </c>
      <c r="E310" s="89">
        <f>IF(K310=1,VLOOKUP(A310,[1]Plan1!$BO$80:$BQ$314,3),E309)</f>
        <v>6315.93</v>
      </c>
      <c r="F310" s="98">
        <f t="shared" si="195"/>
        <v>44636</v>
      </c>
      <c r="G310" s="91">
        <f t="shared" si="183"/>
        <v>1.6200500704719456E-2</v>
      </c>
      <c r="H310" s="90">
        <f t="shared" si="196"/>
        <v>44669</v>
      </c>
      <c r="I310" s="90">
        <f t="shared" si="184"/>
        <v>44669</v>
      </c>
      <c r="J310" s="92">
        <f t="shared" si="197"/>
        <v>23</v>
      </c>
      <c r="K310" s="92">
        <f t="shared" si="202"/>
        <v>18</v>
      </c>
      <c r="L310" s="87">
        <f t="shared" si="185"/>
        <v>1.01265647</v>
      </c>
      <c r="M310" s="93">
        <f t="shared" si="205"/>
        <v>1.0101006100000001</v>
      </c>
      <c r="N310" s="93">
        <f t="shared" si="200"/>
        <v>1.0799689723083434</v>
      </c>
      <c r="O310" s="87">
        <f t="shared" si="203"/>
        <v>1.0936375599999999</v>
      </c>
      <c r="P310" s="87">
        <f t="shared" si="186"/>
        <v>1056.3227113400001</v>
      </c>
      <c r="Q310" s="94">
        <f t="shared" si="204"/>
        <v>0</v>
      </c>
      <c r="R310" s="95">
        <f t="shared" si="187"/>
        <v>0</v>
      </c>
      <c r="S310" s="87">
        <f t="shared" si="188"/>
        <v>0</v>
      </c>
      <c r="T310" s="95">
        <f t="shared" si="198"/>
        <v>0.12</v>
      </c>
      <c r="U310" s="94">
        <f t="shared" si="201"/>
        <v>7</v>
      </c>
      <c r="V310" s="94">
        <v>252</v>
      </c>
      <c r="W310" s="93">
        <f t="shared" si="189"/>
        <v>1.003152979</v>
      </c>
      <c r="X310" s="87">
        <f t="shared" si="190"/>
        <v>3.33056332</v>
      </c>
      <c r="Y310" s="87">
        <f t="shared" si="191"/>
        <v>0</v>
      </c>
      <c r="Z310" s="96" t="s">
        <v>142</v>
      </c>
      <c r="AA310" s="90">
        <f t="shared" si="199"/>
        <v>44683</v>
      </c>
      <c r="AB310" s="2"/>
      <c r="AC310" s="1"/>
      <c r="AD310" s="155">
        <f>[2]Plan1!$A395</f>
        <v>48580</v>
      </c>
      <c r="AE310" s="99" t="str">
        <f>[2]Plan1!$C395</f>
        <v>Confraternização Universal</v>
      </c>
      <c r="AG310" s="131"/>
      <c r="AH310" s="135"/>
      <c r="AI310" s="135"/>
      <c r="AJ310" s="135"/>
      <c r="AK310" s="135"/>
      <c r="AL310" s="131"/>
      <c r="AM310" s="1"/>
      <c r="AN310" s="3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22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4"/>
      <c r="CR310" s="1"/>
      <c r="CS310" s="1"/>
      <c r="CT310" s="1"/>
      <c r="CU310" s="1"/>
      <c r="CV310" s="1"/>
      <c r="CW310" s="1"/>
      <c r="CX310" s="1"/>
      <c r="CY310" s="1"/>
      <c r="CZ310" s="1"/>
      <c r="DA310" s="2"/>
      <c r="DB310" s="1"/>
      <c r="DC310" s="1"/>
      <c r="DD310" s="1"/>
      <c r="DE310" s="1"/>
      <c r="DF310" s="1"/>
      <c r="DG310" s="1"/>
    </row>
    <row r="311" spans="1:111" x14ac:dyDescent="0.2">
      <c r="A311" s="86">
        <f t="shared" si="192"/>
        <v>44660</v>
      </c>
      <c r="B311" s="87">
        <f t="shared" si="182"/>
        <v>1060.8709257200001</v>
      </c>
      <c r="C311" s="87">
        <f t="shared" si="193"/>
        <v>965.88005934</v>
      </c>
      <c r="D311" s="88">
        <f t="shared" si="194"/>
        <v>6215.24</v>
      </c>
      <c r="E311" s="89">
        <f>IF(K311=1,VLOOKUP(A311,[1]Plan1!$BO$80:$BQ$314,3),E310)</f>
        <v>6315.93</v>
      </c>
      <c r="F311" s="98">
        <f t="shared" si="195"/>
        <v>44636</v>
      </c>
      <c r="G311" s="91">
        <f t="shared" si="183"/>
        <v>1.6200500704719456E-2</v>
      </c>
      <c r="H311" s="90">
        <f t="shared" si="196"/>
        <v>44669</v>
      </c>
      <c r="I311" s="90">
        <f t="shared" si="184"/>
        <v>44669</v>
      </c>
      <c r="J311" s="92">
        <f t="shared" si="197"/>
        <v>23</v>
      </c>
      <c r="K311" s="92">
        <f t="shared" si="202"/>
        <v>19</v>
      </c>
      <c r="L311" s="87">
        <f t="shared" si="185"/>
        <v>1.01336428</v>
      </c>
      <c r="M311" s="93">
        <f t="shared" si="205"/>
        <v>1.0101006100000001</v>
      </c>
      <c r="N311" s="93">
        <f t="shared" si="200"/>
        <v>1.0799689723083434</v>
      </c>
      <c r="O311" s="87">
        <f t="shared" si="203"/>
        <v>1.09440198</v>
      </c>
      <c r="P311" s="87">
        <f t="shared" si="186"/>
        <v>1057.06104938</v>
      </c>
      <c r="Q311" s="94">
        <f t="shared" si="204"/>
        <v>0</v>
      </c>
      <c r="R311" s="95">
        <f t="shared" si="187"/>
        <v>0</v>
      </c>
      <c r="S311" s="87">
        <f t="shared" si="188"/>
        <v>0</v>
      </c>
      <c r="T311" s="95">
        <f t="shared" si="198"/>
        <v>0.12</v>
      </c>
      <c r="U311" s="94">
        <f t="shared" si="201"/>
        <v>8</v>
      </c>
      <c r="V311" s="94">
        <v>252</v>
      </c>
      <c r="W311" s="93">
        <f t="shared" si="189"/>
        <v>1.003604216</v>
      </c>
      <c r="X311" s="87">
        <f t="shared" si="190"/>
        <v>3.8098763400000002</v>
      </c>
      <c r="Y311" s="87">
        <f t="shared" si="191"/>
        <v>0</v>
      </c>
      <c r="Z311" s="96" t="s">
        <v>142</v>
      </c>
      <c r="AA311" s="90">
        <f t="shared" si="199"/>
        <v>44683</v>
      </c>
      <c r="AB311" s="2"/>
      <c r="AC311" s="1"/>
      <c r="AD311" s="155">
        <f>[2]Plan1!$A396</f>
        <v>48638</v>
      </c>
      <c r="AE311" s="99" t="str">
        <f>[2]Plan1!$C396</f>
        <v>Carnaval</v>
      </c>
      <c r="AG311" s="131"/>
      <c r="AH311" s="135"/>
      <c r="AI311" s="135"/>
      <c r="AJ311" s="135"/>
      <c r="AK311" s="135"/>
      <c r="AL311" s="131"/>
      <c r="AM311" s="1"/>
      <c r="AN311" s="3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22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4"/>
      <c r="CR311" s="1"/>
      <c r="CS311" s="1"/>
      <c r="CT311" s="1"/>
      <c r="CU311" s="1"/>
      <c r="CV311" s="1"/>
      <c r="CW311" s="1"/>
      <c r="CX311" s="1"/>
      <c r="CY311" s="1"/>
      <c r="CZ311" s="1"/>
      <c r="DA311" s="2"/>
      <c r="DB311" s="1"/>
      <c r="DC311" s="1"/>
      <c r="DD311" s="1"/>
      <c r="DE311" s="1"/>
      <c r="DF311" s="1"/>
      <c r="DG311" s="1"/>
    </row>
    <row r="312" spans="1:111" x14ac:dyDescent="0.2">
      <c r="A312" s="86">
        <f t="shared" si="192"/>
        <v>44661</v>
      </c>
      <c r="B312" s="87">
        <f t="shared" si="182"/>
        <v>1060.8709257200001</v>
      </c>
      <c r="C312" s="87">
        <f t="shared" si="193"/>
        <v>965.88005934</v>
      </c>
      <c r="D312" s="88">
        <f t="shared" si="194"/>
        <v>6215.24</v>
      </c>
      <c r="E312" s="89">
        <f>IF(K312=1,VLOOKUP(A312,[1]Plan1!$BO$80:$BQ$314,3),E311)</f>
        <v>6315.93</v>
      </c>
      <c r="F312" s="98">
        <f t="shared" si="195"/>
        <v>44636</v>
      </c>
      <c r="G312" s="91">
        <f t="shared" si="183"/>
        <v>1.6200500704719456E-2</v>
      </c>
      <c r="H312" s="90">
        <f t="shared" si="196"/>
        <v>44669</v>
      </c>
      <c r="I312" s="90">
        <f t="shared" si="184"/>
        <v>44669</v>
      </c>
      <c r="J312" s="92">
        <f t="shared" si="197"/>
        <v>23</v>
      </c>
      <c r="K312" s="92">
        <f t="shared" si="202"/>
        <v>19</v>
      </c>
      <c r="L312" s="87">
        <f t="shared" si="185"/>
        <v>1.01336428</v>
      </c>
      <c r="M312" s="93">
        <f t="shared" si="205"/>
        <v>1.0101006100000001</v>
      </c>
      <c r="N312" s="93">
        <f t="shared" si="200"/>
        <v>1.0799689723083434</v>
      </c>
      <c r="O312" s="87">
        <f t="shared" si="203"/>
        <v>1.09440198</v>
      </c>
      <c r="P312" s="87">
        <f t="shared" si="186"/>
        <v>1057.06104938</v>
      </c>
      <c r="Q312" s="94">
        <f t="shared" si="204"/>
        <v>0</v>
      </c>
      <c r="R312" s="95">
        <f t="shared" si="187"/>
        <v>0</v>
      </c>
      <c r="S312" s="87">
        <f t="shared" si="188"/>
        <v>0</v>
      </c>
      <c r="T312" s="95">
        <f t="shared" si="198"/>
        <v>0.12</v>
      </c>
      <c r="U312" s="94">
        <f t="shared" si="201"/>
        <v>8</v>
      </c>
      <c r="V312" s="94">
        <v>252</v>
      </c>
      <c r="W312" s="93">
        <f t="shared" si="189"/>
        <v>1.003604216</v>
      </c>
      <c r="X312" s="87">
        <f t="shared" si="190"/>
        <v>3.8098763400000002</v>
      </c>
      <c r="Y312" s="87">
        <f t="shared" si="191"/>
        <v>0</v>
      </c>
      <c r="Z312" s="96" t="s">
        <v>142</v>
      </c>
      <c r="AA312" s="90">
        <f t="shared" si="199"/>
        <v>44683</v>
      </c>
      <c r="AB312" s="2"/>
      <c r="AC312" s="1"/>
      <c r="AD312" s="155">
        <f>[2]Plan1!$A397</f>
        <v>48639</v>
      </c>
      <c r="AE312" s="99" t="str">
        <f>[2]Plan1!$C397</f>
        <v>Carnaval</v>
      </c>
      <c r="AG312" s="131"/>
      <c r="AH312" s="135"/>
      <c r="AI312" s="135"/>
      <c r="AJ312" s="135"/>
      <c r="AK312" s="135"/>
      <c r="AL312" s="131"/>
      <c r="AM312" s="1"/>
      <c r="AN312" s="3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22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4"/>
      <c r="CR312" s="1"/>
      <c r="CS312" s="1"/>
      <c r="CT312" s="1"/>
      <c r="CU312" s="1"/>
      <c r="CV312" s="1"/>
      <c r="CW312" s="1"/>
      <c r="CX312" s="1"/>
      <c r="CY312" s="1"/>
      <c r="CZ312" s="1"/>
      <c r="DA312" s="2"/>
      <c r="DB312" s="1"/>
      <c r="DC312" s="1"/>
      <c r="DD312" s="1"/>
      <c r="DE312" s="1"/>
      <c r="DF312" s="1"/>
      <c r="DG312" s="1"/>
    </row>
    <row r="313" spans="1:111" x14ac:dyDescent="0.2">
      <c r="A313" s="86">
        <f t="shared" si="192"/>
        <v>44662</v>
      </c>
      <c r="B313" s="87">
        <f t="shared" si="182"/>
        <v>1060.8709257200001</v>
      </c>
      <c r="C313" s="87">
        <f t="shared" si="193"/>
        <v>965.88005934</v>
      </c>
      <c r="D313" s="88">
        <f t="shared" si="194"/>
        <v>6215.24</v>
      </c>
      <c r="E313" s="89">
        <f>IF(K313=1,VLOOKUP(A313,[1]Plan1!$BO$80:$BQ$314,3),E312)</f>
        <v>6315.93</v>
      </c>
      <c r="F313" s="98">
        <f t="shared" si="195"/>
        <v>44636</v>
      </c>
      <c r="G313" s="91">
        <f t="shared" si="183"/>
        <v>1.6200500704719456E-2</v>
      </c>
      <c r="H313" s="90">
        <f t="shared" si="196"/>
        <v>44669</v>
      </c>
      <c r="I313" s="90">
        <f t="shared" si="184"/>
        <v>44669</v>
      </c>
      <c r="J313" s="92">
        <f t="shared" si="197"/>
        <v>23</v>
      </c>
      <c r="K313" s="92">
        <f t="shared" si="202"/>
        <v>19</v>
      </c>
      <c r="L313" s="87">
        <f t="shared" si="185"/>
        <v>1.01336428</v>
      </c>
      <c r="M313" s="93">
        <f t="shared" si="205"/>
        <v>1.0101006100000001</v>
      </c>
      <c r="N313" s="93">
        <f t="shared" si="200"/>
        <v>1.0799689723083434</v>
      </c>
      <c r="O313" s="87">
        <f t="shared" si="203"/>
        <v>1.09440198</v>
      </c>
      <c r="P313" s="87">
        <f t="shared" si="186"/>
        <v>1057.06104938</v>
      </c>
      <c r="Q313" s="94">
        <f t="shared" si="204"/>
        <v>0</v>
      </c>
      <c r="R313" s="95">
        <f t="shared" si="187"/>
        <v>0</v>
      </c>
      <c r="S313" s="87">
        <f t="shared" si="188"/>
        <v>0</v>
      </c>
      <c r="T313" s="95">
        <f t="shared" si="198"/>
        <v>0.12</v>
      </c>
      <c r="U313" s="94">
        <f t="shared" si="201"/>
        <v>8</v>
      </c>
      <c r="V313" s="94">
        <v>252</v>
      </c>
      <c r="W313" s="93">
        <f t="shared" si="189"/>
        <v>1.003604216</v>
      </c>
      <c r="X313" s="87">
        <f t="shared" si="190"/>
        <v>3.8098763400000002</v>
      </c>
      <c r="Y313" s="87">
        <f t="shared" si="191"/>
        <v>0</v>
      </c>
      <c r="Z313" s="96" t="s">
        <v>142</v>
      </c>
      <c r="AA313" s="90">
        <f t="shared" si="199"/>
        <v>44683</v>
      </c>
      <c r="AB313" s="2"/>
      <c r="AC313" s="1"/>
      <c r="AD313" s="155">
        <f>[2]Plan1!$A398</f>
        <v>48684</v>
      </c>
      <c r="AE313" s="99" t="str">
        <f>[2]Plan1!$C398</f>
        <v>Paixão de Cristo</v>
      </c>
      <c r="AG313" s="131"/>
      <c r="AH313" s="135"/>
      <c r="AI313" s="135"/>
      <c r="AJ313" s="135"/>
      <c r="AK313" s="135"/>
      <c r="AL313" s="131"/>
      <c r="AM313" s="1"/>
      <c r="AN313" s="3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22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4"/>
      <c r="CR313" s="1"/>
      <c r="CS313" s="1"/>
      <c r="CT313" s="1"/>
      <c r="CU313" s="1"/>
      <c r="CV313" s="1"/>
      <c r="CW313" s="1"/>
      <c r="CX313" s="1"/>
      <c r="CY313" s="1"/>
      <c r="CZ313" s="1"/>
      <c r="DA313" s="2"/>
      <c r="DB313" s="1"/>
      <c r="DC313" s="1"/>
      <c r="DD313" s="1"/>
      <c r="DE313" s="1"/>
      <c r="DF313" s="1"/>
      <c r="DG313" s="1"/>
    </row>
    <row r="314" spans="1:111" x14ac:dyDescent="0.2">
      <c r="A314" s="86">
        <f t="shared" si="192"/>
        <v>44663</v>
      </c>
      <c r="B314" s="87">
        <f t="shared" si="182"/>
        <v>1062.0899707799999</v>
      </c>
      <c r="C314" s="87">
        <f t="shared" si="193"/>
        <v>965.88005934</v>
      </c>
      <c r="D314" s="88">
        <f t="shared" si="194"/>
        <v>6215.24</v>
      </c>
      <c r="E314" s="89">
        <f>IF(K314=1,VLOOKUP(A314,[1]Plan1!$BO$80:$BQ$314,3),E313)</f>
        <v>6315.93</v>
      </c>
      <c r="F314" s="98">
        <f t="shared" si="195"/>
        <v>44636</v>
      </c>
      <c r="G314" s="91">
        <f t="shared" si="183"/>
        <v>1.6200500704719456E-2</v>
      </c>
      <c r="H314" s="90">
        <f t="shared" si="196"/>
        <v>44669</v>
      </c>
      <c r="I314" s="90">
        <f t="shared" si="184"/>
        <v>44669</v>
      </c>
      <c r="J314" s="92">
        <f t="shared" si="197"/>
        <v>23</v>
      </c>
      <c r="K314" s="92">
        <f t="shared" si="202"/>
        <v>20</v>
      </c>
      <c r="L314" s="87">
        <f t="shared" si="185"/>
        <v>1.0140725900000001</v>
      </c>
      <c r="M314" s="93">
        <f t="shared" si="205"/>
        <v>1.0101006100000001</v>
      </c>
      <c r="N314" s="93">
        <f t="shared" si="200"/>
        <v>1.0799689723083434</v>
      </c>
      <c r="O314" s="87">
        <f t="shared" si="203"/>
        <v>1.09516693</v>
      </c>
      <c r="P314" s="87">
        <f t="shared" si="186"/>
        <v>1057.79989933</v>
      </c>
      <c r="Q314" s="94">
        <f t="shared" si="204"/>
        <v>0</v>
      </c>
      <c r="R314" s="95">
        <f t="shared" si="187"/>
        <v>0</v>
      </c>
      <c r="S314" s="87">
        <f t="shared" si="188"/>
        <v>0</v>
      </c>
      <c r="T314" s="95">
        <f t="shared" si="198"/>
        <v>0.12</v>
      </c>
      <c r="U314" s="94">
        <f t="shared" si="201"/>
        <v>9</v>
      </c>
      <c r="V314" s="94">
        <v>252</v>
      </c>
      <c r="W314" s="93">
        <f t="shared" si="189"/>
        <v>1.0040556549999999</v>
      </c>
      <c r="X314" s="87">
        <f t="shared" si="190"/>
        <v>4.2900714500000001</v>
      </c>
      <c r="Y314" s="87">
        <f t="shared" si="191"/>
        <v>0</v>
      </c>
      <c r="Z314" s="96" t="s">
        <v>142</v>
      </c>
      <c r="AA314" s="90">
        <f t="shared" si="199"/>
        <v>44683</v>
      </c>
      <c r="AB314" s="2"/>
      <c r="AC314" s="1"/>
      <c r="AD314" s="155">
        <f>[2]Plan1!$A399</f>
        <v>48690</v>
      </c>
      <c r="AE314" s="99" t="str">
        <f>[2]Plan1!$C399</f>
        <v>Tiradentes</v>
      </c>
      <c r="AG314" s="131"/>
      <c r="AH314" s="135"/>
      <c r="AI314" s="135"/>
      <c r="AJ314" s="135"/>
      <c r="AK314" s="135"/>
      <c r="AL314" s="131"/>
      <c r="AM314" s="1"/>
      <c r="AN314" s="3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22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4"/>
      <c r="CR314" s="1"/>
      <c r="CS314" s="1"/>
      <c r="CT314" s="1"/>
      <c r="CU314" s="1"/>
      <c r="CV314" s="1"/>
      <c r="CW314" s="1"/>
      <c r="CX314" s="1"/>
      <c r="CY314" s="1"/>
      <c r="CZ314" s="1"/>
      <c r="DA314" s="2"/>
      <c r="DB314" s="1"/>
      <c r="DC314" s="1"/>
      <c r="DD314" s="1"/>
      <c r="DE314" s="1"/>
      <c r="DF314" s="1"/>
      <c r="DG314" s="1"/>
    </row>
    <row r="315" spans="1:111" x14ac:dyDescent="0.2">
      <c r="A315" s="86">
        <f t="shared" si="192"/>
        <v>44664</v>
      </c>
      <c r="B315" s="87">
        <f t="shared" si="182"/>
        <v>1063.3104217299999</v>
      </c>
      <c r="C315" s="87">
        <f t="shared" si="193"/>
        <v>965.88005934</v>
      </c>
      <c r="D315" s="88">
        <f t="shared" si="194"/>
        <v>6215.24</v>
      </c>
      <c r="E315" s="89">
        <f>IF(K315=1,VLOOKUP(A315,[1]Plan1!$BO$80:$BQ$314,3),E314)</f>
        <v>6315.93</v>
      </c>
      <c r="F315" s="98">
        <f t="shared" si="195"/>
        <v>44636</v>
      </c>
      <c r="G315" s="91">
        <f t="shared" si="183"/>
        <v>1.6200500704719456E-2</v>
      </c>
      <c r="H315" s="90">
        <f t="shared" si="196"/>
        <v>44669</v>
      </c>
      <c r="I315" s="90">
        <f t="shared" si="184"/>
        <v>44669</v>
      </c>
      <c r="J315" s="92">
        <f t="shared" si="197"/>
        <v>23</v>
      </c>
      <c r="K315" s="92">
        <f t="shared" si="202"/>
        <v>21</v>
      </c>
      <c r="L315" s="87">
        <f t="shared" si="185"/>
        <v>1.0147813999999999</v>
      </c>
      <c r="M315" s="93">
        <f t="shared" si="205"/>
        <v>1.0101006100000001</v>
      </c>
      <c r="N315" s="93">
        <f t="shared" si="200"/>
        <v>1.0799689723083434</v>
      </c>
      <c r="O315" s="87">
        <f t="shared" si="203"/>
        <v>1.09593242</v>
      </c>
      <c r="P315" s="87">
        <f t="shared" si="186"/>
        <v>1058.53927086</v>
      </c>
      <c r="Q315" s="94">
        <f t="shared" si="204"/>
        <v>0</v>
      </c>
      <c r="R315" s="95">
        <f t="shared" si="187"/>
        <v>0</v>
      </c>
      <c r="S315" s="87">
        <f t="shared" si="188"/>
        <v>0</v>
      </c>
      <c r="T315" s="95">
        <f t="shared" si="198"/>
        <v>0.12</v>
      </c>
      <c r="U315" s="94">
        <f t="shared" si="201"/>
        <v>10</v>
      </c>
      <c r="V315" s="94">
        <v>252</v>
      </c>
      <c r="W315" s="93">
        <f t="shared" si="189"/>
        <v>1.004507297</v>
      </c>
      <c r="X315" s="87">
        <f t="shared" si="190"/>
        <v>4.7711508699999996</v>
      </c>
      <c r="Y315" s="87">
        <f t="shared" si="191"/>
        <v>0</v>
      </c>
      <c r="Z315" s="96" t="s">
        <v>142</v>
      </c>
      <c r="AA315" s="90">
        <f t="shared" si="199"/>
        <v>44683</v>
      </c>
      <c r="AB315" s="2"/>
      <c r="AC315" s="1"/>
      <c r="AD315" s="155">
        <f>[2]Plan1!$A400</f>
        <v>48700</v>
      </c>
      <c r="AE315" s="99" t="str">
        <f>[2]Plan1!$C400</f>
        <v>Dia do Trabalho</v>
      </c>
      <c r="AG315" s="131"/>
      <c r="AH315" s="135"/>
      <c r="AI315" s="135"/>
      <c r="AJ315" s="135"/>
      <c r="AK315" s="135"/>
      <c r="AL315" s="131"/>
      <c r="AM315" s="1"/>
      <c r="AN315" s="3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22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4"/>
      <c r="CR315" s="1"/>
      <c r="CS315" s="1"/>
      <c r="CT315" s="1"/>
      <c r="CU315" s="1"/>
      <c r="CV315" s="1"/>
      <c r="CW315" s="1"/>
      <c r="CX315" s="1"/>
      <c r="CY315" s="1"/>
      <c r="CZ315" s="1"/>
      <c r="DA315" s="2"/>
      <c r="DB315" s="1"/>
      <c r="DC315" s="1"/>
      <c r="DD315" s="1"/>
      <c r="DE315" s="1"/>
      <c r="DF315" s="1"/>
      <c r="DG315" s="1"/>
    </row>
    <row r="316" spans="1:111" x14ac:dyDescent="0.2">
      <c r="A316" s="86">
        <f t="shared" si="192"/>
        <v>44665</v>
      </c>
      <c r="B316" s="87">
        <f t="shared" si="182"/>
        <v>1064.5322711000001</v>
      </c>
      <c r="C316" s="87">
        <f t="shared" si="193"/>
        <v>965.88005934</v>
      </c>
      <c r="D316" s="88">
        <f t="shared" si="194"/>
        <v>6215.24</v>
      </c>
      <c r="E316" s="89">
        <f>IF(K316=1,VLOOKUP(A316,[1]Plan1!$BO$80:$BQ$314,3),E315)</f>
        <v>6315.93</v>
      </c>
      <c r="F316" s="98">
        <f t="shared" si="195"/>
        <v>44636</v>
      </c>
      <c r="G316" s="91">
        <f t="shared" si="183"/>
        <v>1.6200500704719456E-2</v>
      </c>
      <c r="H316" s="90">
        <f t="shared" si="196"/>
        <v>44669</v>
      </c>
      <c r="I316" s="90">
        <f t="shared" si="184"/>
        <v>44669</v>
      </c>
      <c r="J316" s="92">
        <f t="shared" si="197"/>
        <v>23</v>
      </c>
      <c r="K316" s="92">
        <f t="shared" si="202"/>
        <v>22</v>
      </c>
      <c r="L316" s="87">
        <f t="shared" si="185"/>
        <v>1.0154907</v>
      </c>
      <c r="M316" s="93">
        <f t="shared" si="205"/>
        <v>1.0101006100000001</v>
      </c>
      <c r="N316" s="93">
        <f t="shared" si="200"/>
        <v>1.0799689723083434</v>
      </c>
      <c r="O316" s="87">
        <f t="shared" si="203"/>
        <v>1.0966984399999999</v>
      </c>
      <c r="P316" s="87">
        <f t="shared" si="186"/>
        <v>1059.2791543000001</v>
      </c>
      <c r="Q316" s="94">
        <f t="shared" si="204"/>
        <v>0</v>
      </c>
      <c r="R316" s="95">
        <f t="shared" si="187"/>
        <v>0</v>
      </c>
      <c r="S316" s="87">
        <f t="shared" si="188"/>
        <v>0</v>
      </c>
      <c r="T316" s="95">
        <f t="shared" si="198"/>
        <v>0.12</v>
      </c>
      <c r="U316" s="94">
        <f t="shared" si="201"/>
        <v>11</v>
      </c>
      <c r="V316" s="94">
        <v>252</v>
      </c>
      <c r="W316" s="93">
        <f t="shared" si="189"/>
        <v>1.004959143</v>
      </c>
      <c r="X316" s="87">
        <f t="shared" si="190"/>
        <v>5.2531167999999999</v>
      </c>
      <c r="Y316" s="87">
        <f t="shared" si="191"/>
        <v>0</v>
      </c>
      <c r="Z316" s="96" t="s">
        <v>142</v>
      </c>
      <c r="AA316" s="90">
        <f t="shared" si="199"/>
        <v>44683</v>
      </c>
      <c r="AB316" s="2"/>
      <c r="AC316" s="1"/>
      <c r="AD316" s="155">
        <f>[2]Plan1!$A401</f>
        <v>48746</v>
      </c>
      <c r="AE316" s="99" t="str">
        <f>[2]Plan1!$C401</f>
        <v>Corpus Christi</v>
      </c>
      <c r="AG316" s="131"/>
      <c r="AH316" s="135"/>
      <c r="AI316" s="135"/>
      <c r="AJ316" s="135"/>
      <c r="AK316" s="135"/>
      <c r="AL316" s="131"/>
      <c r="AM316" s="1"/>
      <c r="AN316" s="3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22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4"/>
      <c r="CR316" s="1"/>
      <c r="CS316" s="1"/>
      <c r="CT316" s="1"/>
      <c r="CU316" s="1"/>
      <c r="CV316" s="1"/>
      <c r="CW316" s="1"/>
      <c r="CX316" s="1"/>
      <c r="CY316" s="1"/>
      <c r="CZ316" s="1"/>
      <c r="DA316" s="2"/>
      <c r="DB316" s="1"/>
      <c r="DC316" s="1"/>
      <c r="DD316" s="1"/>
      <c r="DE316" s="1"/>
      <c r="DF316" s="1"/>
      <c r="DG316" s="1"/>
    </row>
    <row r="317" spans="1:111" x14ac:dyDescent="0.2">
      <c r="A317" s="86">
        <f t="shared" si="192"/>
        <v>44666</v>
      </c>
      <c r="B317" s="87">
        <f t="shared" si="182"/>
        <v>1065.7555286700001</v>
      </c>
      <c r="C317" s="87">
        <f t="shared" si="193"/>
        <v>965.88005934</v>
      </c>
      <c r="D317" s="88">
        <f t="shared" si="194"/>
        <v>6215.24</v>
      </c>
      <c r="E317" s="89">
        <f>IF(K317=1,VLOOKUP(A317,[1]Plan1!$BO$80:$BQ$314,3),E316)</f>
        <v>6315.93</v>
      </c>
      <c r="F317" s="98">
        <f t="shared" si="195"/>
        <v>44636</v>
      </c>
      <c r="G317" s="91">
        <f t="shared" si="183"/>
        <v>1.6200500704719456E-2</v>
      </c>
      <c r="H317" s="90">
        <f t="shared" si="196"/>
        <v>44697</v>
      </c>
      <c r="I317" s="90">
        <f t="shared" si="184"/>
        <v>44669</v>
      </c>
      <c r="J317" s="92">
        <f t="shared" si="197"/>
        <v>23</v>
      </c>
      <c r="K317" s="92">
        <f t="shared" si="202"/>
        <v>23</v>
      </c>
      <c r="L317" s="87">
        <f t="shared" si="185"/>
        <v>1.0162005000000001</v>
      </c>
      <c r="M317" s="93">
        <f t="shared" si="205"/>
        <v>1.0101006100000001</v>
      </c>
      <c r="N317" s="93">
        <f t="shared" si="200"/>
        <v>1.0799689723083434</v>
      </c>
      <c r="O317" s="87">
        <f t="shared" si="203"/>
        <v>1.0974649999999999</v>
      </c>
      <c r="P317" s="87">
        <f t="shared" si="186"/>
        <v>1060.0195593200001</v>
      </c>
      <c r="Q317" s="94">
        <f t="shared" si="204"/>
        <v>0</v>
      </c>
      <c r="R317" s="95">
        <f t="shared" si="187"/>
        <v>0</v>
      </c>
      <c r="S317" s="87">
        <f t="shared" si="188"/>
        <v>0</v>
      </c>
      <c r="T317" s="95">
        <f t="shared" si="198"/>
        <v>0.12</v>
      </c>
      <c r="U317" s="94">
        <f t="shared" si="201"/>
        <v>12</v>
      </c>
      <c r="V317" s="94">
        <v>252</v>
      </c>
      <c r="W317" s="93">
        <f t="shared" si="189"/>
        <v>1.005411192</v>
      </c>
      <c r="X317" s="87">
        <f t="shared" si="190"/>
        <v>5.7359693500000004</v>
      </c>
      <c r="Y317" s="87">
        <f t="shared" si="191"/>
        <v>0</v>
      </c>
      <c r="Z317" s="96" t="s">
        <v>142</v>
      </c>
      <c r="AA317" s="90">
        <f t="shared" si="199"/>
        <v>44683</v>
      </c>
      <c r="AB317" s="2"/>
      <c r="AC317" s="1"/>
      <c r="AD317" s="155">
        <f>[2]Plan1!$A402</f>
        <v>48829</v>
      </c>
      <c r="AE317" s="99" t="str">
        <f>[2]Plan1!$C402</f>
        <v>Independência do Brasil</v>
      </c>
      <c r="AG317" s="1"/>
      <c r="AH317" s="1"/>
      <c r="AI317" s="6"/>
      <c r="AJ317" s="1"/>
      <c r="AK317" s="1"/>
      <c r="AL317" s="1"/>
      <c r="AM317" s="1"/>
      <c r="AN317" s="3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22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4"/>
      <c r="CR317" s="1"/>
      <c r="CS317" s="1"/>
      <c r="CT317" s="1"/>
      <c r="CU317" s="1"/>
      <c r="CV317" s="1"/>
      <c r="CW317" s="1"/>
      <c r="CX317" s="1"/>
      <c r="CY317" s="1"/>
      <c r="CZ317" s="1"/>
      <c r="DA317" s="2"/>
      <c r="DB317" s="1"/>
      <c r="DC317" s="1"/>
      <c r="DD317" s="1"/>
      <c r="DE317" s="1"/>
      <c r="DF317" s="1"/>
      <c r="DG317" s="1"/>
    </row>
    <row r="318" spans="1:111" x14ac:dyDescent="0.2">
      <c r="A318" s="86">
        <f t="shared" si="192"/>
        <v>44667</v>
      </c>
      <c r="B318" s="87">
        <f t="shared" si="182"/>
        <v>1065.7555286700001</v>
      </c>
      <c r="C318" s="87">
        <f t="shared" si="193"/>
        <v>965.88005934</v>
      </c>
      <c r="D318" s="88">
        <f t="shared" si="194"/>
        <v>6215.24</v>
      </c>
      <c r="E318" s="89">
        <f>IF(K318=1,VLOOKUP(A318,[1]Plan1!$BO$80:$BQ$314,3),E317)</f>
        <v>6315.93</v>
      </c>
      <c r="F318" s="98">
        <f t="shared" si="195"/>
        <v>44636</v>
      </c>
      <c r="G318" s="91">
        <f t="shared" si="183"/>
        <v>1.6200500704719456E-2</v>
      </c>
      <c r="H318" s="90">
        <f t="shared" si="196"/>
        <v>44697</v>
      </c>
      <c r="I318" s="90">
        <f t="shared" si="184"/>
        <v>44669</v>
      </c>
      <c r="J318" s="92">
        <f t="shared" si="197"/>
        <v>23</v>
      </c>
      <c r="K318" s="92">
        <f t="shared" si="202"/>
        <v>23</v>
      </c>
      <c r="L318" s="87">
        <f t="shared" si="185"/>
        <v>1.0162005000000001</v>
      </c>
      <c r="M318" s="93">
        <f t="shared" si="205"/>
        <v>1.0101006100000001</v>
      </c>
      <c r="N318" s="93">
        <f t="shared" si="200"/>
        <v>1.0799689723083434</v>
      </c>
      <c r="O318" s="87">
        <f t="shared" si="203"/>
        <v>1.0974649999999999</v>
      </c>
      <c r="P318" s="87">
        <f t="shared" si="186"/>
        <v>1060.0195593200001</v>
      </c>
      <c r="Q318" s="94">
        <f t="shared" si="204"/>
        <v>0</v>
      </c>
      <c r="R318" s="95">
        <f t="shared" si="187"/>
        <v>0</v>
      </c>
      <c r="S318" s="87">
        <f t="shared" si="188"/>
        <v>0</v>
      </c>
      <c r="T318" s="95">
        <f t="shared" si="198"/>
        <v>0.12</v>
      </c>
      <c r="U318" s="94">
        <f t="shared" si="201"/>
        <v>12</v>
      </c>
      <c r="V318" s="94">
        <v>252</v>
      </c>
      <c r="W318" s="93">
        <f t="shared" si="189"/>
        <v>1.005411192</v>
      </c>
      <c r="X318" s="87">
        <f t="shared" si="190"/>
        <v>5.7359693500000004</v>
      </c>
      <c r="Y318" s="87">
        <f t="shared" si="191"/>
        <v>0</v>
      </c>
      <c r="Z318" s="96" t="s">
        <v>142</v>
      </c>
      <c r="AA318" s="90">
        <f t="shared" si="199"/>
        <v>44683</v>
      </c>
      <c r="AB318" s="2"/>
      <c r="AC318" s="1"/>
      <c r="AD318" s="155">
        <f>[2]Plan1!$A403</f>
        <v>48864</v>
      </c>
      <c r="AE318" s="99" t="str">
        <f>[2]Plan1!$C403</f>
        <v>Nossa Sr.a Aparecida - Padroeira do Brasil</v>
      </c>
      <c r="AG318" s="1"/>
      <c r="AH318" s="1"/>
      <c r="AI318" s="6"/>
      <c r="AJ318" s="1"/>
      <c r="AK318" s="1"/>
      <c r="AL318" s="1"/>
      <c r="AM318" s="1"/>
      <c r="AN318" s="3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22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4"/>
      <c r="CR318" s="1"/>
      <c r="CS318" s="1"/>
      <c r="CT318" s="1"/>
      <c r="CU318" s="1"/>
      <c r="CV318" s="1"/>
      <c r="CW318" s="1"/>
      <c r="CX318" s="1"/>
      <c r="CY318" s="1"/>
      <c r="CZ318" s="1"/>
      <c r="DA318" s="2"/>
      <c r="DB318" s="1"/>
      <c r="DC318" s="1"/>
      <c r="DD318" s="1"/>
      <c r="DE318" s="1"/>
      <c r="DF318" s="1"/>
      <c r="DG318" s="1"/>
    </row>
    <row r="319" spans="1:111" x14ac:dyDescent="0.2">
      <c r="A319" s="86">
        <f t="shared" si="192"/>
        <v>44668</v>
      </c>
      <c r="B319" s="87">
        <f t="shared" si="182"/>
        <v>1065.7555286700001</v>
      </c>
      <c r="C319" s="87">
        <f t="shared" si="193"/>
        <v>965.88005934</v>
      </c>
      <c r="D319" s="88">
        <f t="shared" si="194"/>
        <v>6215.24</v>
      </c>
      <c r="E319" s="89">
        <f>IF(K319=1,VLOOKUP(A319,[1]Plan1!$BO$80:$BQ$314,3),E318)</f>
        <v>6315.93</v>
      </c>
      <c r="F319" s="98">
        <f t="shared" si="195"/>
        <v>44636</v>
      </c>
      <c r="G319" s="91">
        <f t="shared" si="183"/>
        <v>1.6200500704719456E-2</v>
      </c>
      <c r="H319" s="90">
        <f t="shared" si="196"/>
        <v>44697</v>
      </c>
      <c r="I319" s="90">
        <f t="shared" si="184"/>
        <v>44669</v>
      </c>
      <c r="J319" s="92">
        <f t="shared" si="197"/>
        <v>23</v>
      </c>
      <c r="K319" s="92">
        <f t="shared" si="202"/>
        <v>23</v>
      </c>
      <c r="L319" s="87">
        <f t="shared" si="185"/>
        <v>1.0162005000000001</v>
      </c>
      <c r="M319" s="93">
        <f t="shared" si="205"/>
        <v>1.0101006100000001</v>
      </c>
      <c r="N319" s="93">
        <f t="shared" si="200"/>
        <v>1.0799689723083434</v>
      </c>
      <c r="O319" s="87">
        <f t="shared" si="203"/>
        <v>1.0974649999999999</v>
      </c>
      <c r="P319" s="87">
        <f t="shared" si="186"/>
        <v>1060.0195593200001</v>
      </c>
      <c r="Q319" s="94">
        <f t="shared" si="204"/>
        <v>0</v>
      </c>
      <c r="R319" s="95">
        <f t="shared" si="187"/>
        <v>0</v>
      </c>
      <c r="S319" s="87">
        <f t="shared" si="188"/>
        <v>0</v>
      </c>
      <c r="T319" s="95">
        <f t="shared" si="198"/>
        <v>0.12</v>
      </c>
      <c r="U319" s="94">
        <f t="shared" si="201"/>
        <v>12</v>
      </c>
      <c r="V319" s="94">
        <v>252</v>
      </c>
      <c r="W319" s="93">
        <f t="shared" si="189"/>
        <v>1.005411192</v>
      </c>
      <c r="X319" s="87">
        <f t="shared" si="190"/>
        <v>5.7359693500000004</v>
      </c>
      <c r="Y319" s="87">
        <f t="shared" si="191"/>
        <v>0</v>
      </c>
      <c r="Z319" s="96" t="s">
        <v>142</v>
      </c>
      <c r="AA319" s="90">
        <f t="shared" si="199"/>
        <v>44683</v>
      </c>
      <c r="AB319" s="2"/>
      <c r="AC319" s="1"/>
      <c r="AD319" s="155">
        <f>[2]Plan1!$A404</f>
        <v>48885</v>
      </c>
      <c r="AE319" s="99" t="str">
        <f>[2]Plan1!$C404</f>
        <v>Finados</v>
      </c>
      <c r="AG319" s="1"/>
      <c r="AH319" s="1"/>
      <c r="AI319" s="6"/>
      <c r="AJ319" s="1"/>
      <c r="AK319" s="1"/>
      <c r="AL319" s="1"/>
      <c r="AM319" s="1"/>
      <c r="AN319" s="3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22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4"/>
      <c r="CR319" s="1"/>
      <c r="CS319" s="1"/>
      <c r="CT319" s="1"/>
      <c r="CU319" s="1"/>
      <c r="CV319" s="1"/>
      <c r="CW319" s="1"/>
      <c r="CX319" s="1"/>
      <c r="CY319" s="1"/>
      <c r="CZ319" s="1"/>
      <c r="DA319" s="2"/>
      <c r="DB319" s="1"/>
      <c r="DC319" s="1"/>
      <c r="DD319" s="1"/>
      <c r="DE319" s="1"/>
      <c r="DF319" s="1"/>
      <c r="DG319" s="1"/>
    </row>
    <row r="320" spans="1:111" x14ac:dyDescent="0.2">
      <c r="A320" s="86">
        <f t="shared" si="192"/>
        <v>44669</v>
      </c>
      <c r="B320" s="87">
        <f t="shared" si="182"/>
        <v>1065.7555286700001</v>
      </c>
      <c r="C320" s="87">
        <f t="shared" si="193"/>
        <v>965.88005934</v>
      </c>
      <c r="D320" s="88">
        <f t="shared" si="194"/>
        <v>6215.24</v>
      </c>
      <c r="E320" s="89">
        <f>IF(K320=1,VLOOKUP(A320,[1]Plan1!$BO$80:$BQ$314,3),E319)</f>
        <v>6315.93</v>
      </c>
      <c r="F320" s="98">
        <f t="shared" si="195"/>
        <v>44636</v>
      </c>
      <c r="G320" s="91">
        <f t="shared" si="183"/>
        <v>1.6200500704719456E-2</v>
      </c>
      <c r="H320" s="90">
        <f t="shared" si="196"/>
        <v>44697</v>
      </c>
      <c r="I320" s="90">
        <f t="shared" si="184"/>
        <v>44669</v>
      </c>
      <c r="J320" s="92">
        <f t="shared" si="197"/>
        <v>23</v>
      </c>
      <c r="K320" s="92">
        <f t="shared" si="202"/>
        <v>23</v>
      </c>
      <c r="L320" s="87">
        <f t="shared" si="185"/>
        <v>1.0162005000000001</v>
      </c>
      <c r="M320" s="93">
        <f t="shared" si="205"/>
        <v>1.0101006100000001</v>
      </c>
      <c r="N320" s="93">
        <f t="shared" si="200"/>
        <v>1.0799689723083434</v>
      </c>
      <c r="O320" s="87">
        <f t="shared" si="203"/>
        <v>1.0974649999999999</v>
      </c>
      <c r="P320" s="87">
        <f t="shared" si="186"/>
        <v>1060.0195593200001</v>
      </c>
      <c r="Q320" s="94">
        <f t="shared" si="204"/>
        <v>0</v>
      </c>
      <c r="R320" s="95">
        <f t="shared" si="187"/>
        <v>0</v>
      </c>
      <c r="S320" s="87">
        <f t="shared" si="188"/>
        <v>0</v>
      </c>
      <c r="T320" s="95">
        <f t="shared" si="198"/>
        <v>0.12</v>
      </c>
      <c r="U320" s="94">
        <f t="shared" si="201"/>
        <v>12</v>
      </c>
      <c r="V320" s="94">
        <v>252</v>
      </c>
      <c r="W320" s="93">
        <f t="shared" si="189"/>
        <v>1.005411192</v>
      </c>
      <c r="X320" s="87">
        <f t="shared" si="190"/>
        <v>5.7359693500000004</v>
      </c>
      <c r="Y320" s="87">
        <f t="shared" si="191"/>
        <v>0</v>
      </c>
      <c r="Z320" s="96" t="s">
        <v>142</v>
      </c>
      <c r="AA320" s="90">
        <f t="shared" si="199"/>
        <v>44683</v>
      </c>
      <c r="AB320" s="2"/>
      <c r="AC320" s="1"/>
      <c r="AD320" s="155">
        <f>[2]Plan1!$A405</f>
        <v>48898</v>
      </c>
      <c r="AE320" s="99" t="str">
        <f>[2]Plan1!$C405</f>
        <v>Proclamação da República</v>
      </c>
      <c r="AG320" s="1"/>
      <c r="AH320" s="1"/>
      <c r="AI320" s="6"/>
      <c r="AJ320" s="1"/>
      <c r="AK320" s="1"/>
      <c r="AL320" s="1"/>
      <c r="AM320" s="1"/>
      <c r="AN320" s="3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22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4"/>
      <c r="CR320" s="1"/>
      <c r="CS320" s="1"/>
      <c r="CT320" s="1"/>
      <c r="CU320" s="1"/>
      <c r="CV320" s="1"/>
      <c r="CW320" s="1"/>
      <c r="CX320" s="1"/>
      <c r="CY320" s="1"/>
      <c r="CZ320" s="1"/>
      <c r="DA320" s="2"/>
      <c r="DB320" s="1"/>
      <c r="DC320" s="1"/>
      <c r="DD320" s="1"/>
      <c r="DE320" s="1"/>
      <c r="DF320" s="1"/>
      <c r="DG320" s="1"/>
    </row>
    <row r="321" spans="1:111" x14ac:dyDescent="0.2">
      <c r="A321" s="86">
        <f t="shared" si="192"/>
        <v>44670</v>
      </c>
      <c r="B321" s="87">
        <f t="shared" si="182"/>
        <v>1066.8268180499999</v>
      </c>
      <c r="C321" s="87">
        <f t="shared" si="193"/>
        <v>965.88005934</v>
      </c>
      <c r="D321" s="88">
        <f t="shared" si="194"/>
        <v>6315.93</v>
      </c>
      <c r="E321" s="89">
        <f>IF(K321=1,VLOOKUP(A321,[1]Plan1!$BO$80:$BQ$314,3),E320)</f>
        <v>6382.88</v>
      </c>
      <c r="F321" s="98">
        <f t="shared" si="195"/>
        <v>44670</v>
      </c>
      <c r="G321" s="91">
        <f t="shared" si="183"/>
        <v>1.0600180812643467E-2</v>
      </c>
      <c r="H321" s="90">
        <f t="shared" si="196"/>
        <v>44697</v>
      </c>
      <c r="I321" s="90">
        <f t="shared" si="184"/>
        <v>44697</v>
      </c>
      <c r="J321" s="92">
        <f t="shared" si="197"/>
        <v>19</v>
      </c>
      <c r="K321" s="92">
        <f t="shared" si="202"/>
        <v>1</v>
      </c>
      <c r="L321" s="87">
        <f t="shared" si="185"/>
        <v>1.00055512</v>
      </c>
      <c r="M321" s="93">
        <f t="shared" si="205"/>
        <v>1.0162005000000001</v>
      </c>
      <c r="N321" s="93">
        <f t="shared" si="200"/>
        <v>1.0974650096442249</v>
      </c>
      <c r="O321" s="87">
        <f t="shared" si="203"/>
        <v>1.0980742299999999</v>
      </c>
      <c r="P321" s="87">
        <f t="shared" si="186"/>
        <v>1060.6080024299999</v>
      </c>
      <c r="Q321" s="94">
        <f t="shared" si="204"/>
        <v>0</v>
      </c>
      <c r="R321" s="95">
        <f t="shared" si="187"/>
        <v>0</v>
      </c>
      <c r="S321" s="87">
        <f t="shared" si="188"/>
        <v>0</v>
      </c>
      <c r="T321" s="95">
        <f t="shared" si="198"/>
        <v>0.12</v>
      </c>
      <c r="U321" s="94">
        <f t="shared" si="201"/>
        <v>13</v>
      </c>
      <c r="V321" s="94">
        <v>252</v>
      </c>
      <c r="W321" s="93">
        <f t="shared" si="189"/>
        <v>1.0058634440000001</v>
      </c>
      <c r="X321" s="87">
        <f t="shared" si="190"/>
        <v>6.21881562</v>
      </c>
      <c r="Y321" s="87">
        <f t="shared" si="191"/>
        <v>0</v>
      </c>
      <c r="Z321" s="96" t="s">
        <v>142</v>
      </c>
      <c r="AA321" s="90">
        <f t="shared" si="199"/>
        <v>44683</v>
      </c>
      <c r="AB321" s="2"/>
      <c r="AC321" s="1"/>
      <c r="AD321" s="155">
        <f>[2]Plan1!$A406</f>
        <v>48903</v>
      </c>
      <c r="AE321" s="99" t="str">
        <f>[2]Plan1!$C406</f>
        <v>Dia Nacional de Zumbi e da Consciência Negra</v>
      </c>
      <c r="AG321" s="1"/>
      <c r="AH321" s="1"/>
      <c r="AI321" s="6"/>
      <c r="AJ321" s="1"/>
      <c r="AK321" s="1"/>
      <c r="AL321" s="1"/>
      <c r="AM321" s="1"/>
      <c r="AN321" s="3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22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4"/>
      <c r="CR321" s="1"/>
      <c r="CS321" s="1"/>
      <c r="CT321" s="1"/>
      <c r="CU321" s="1"/>
      <c r="CV321" s="1"/>
      <c r="CW321" s="1"/>
      <c r="CX321" s="1"/>
      <c r="CY321" s="1"/>
      <c r="CZ321" s="1"/>
      <c r="DA321" s="2"/>
      <c r="DB321" s="1"/>
      <c r="DC321" s="1"/>
      <c r="DD321" s="1"/>
      <c r="DE321" s="1"/>
      <c r="DF321" s="1"/>
      <c r="DG321" s="1"/>
    </row>
    <row r="322" spans="1:111" x14ac:dyDescent="0.2">
      <c r="A322" s="86">
        <f t="shared" si="192"/>
        <v>44671</v>
      </c>
      <c r="B322" s="87">
        <f t="shared" si="182"/>
        <v>1067.8991769199999</v>
      </c>
      <c r="C322" s="87">
        <f t="shared" si="193"/>
        <v>965.88005934</v>
      </c>
      <c r="D322" s="88">
        <f t="shared" si="194"/>
        <v>6315.93</v>
      </c>
      <c r="E322" s="89">
        <f>IF(K322=1,VLOOKUP(A322,[1]Plan1!$BO$80:$BQ$314,3),E321)</f>
        <v>6382.88</v>
      </c>
      <c r="F322" s="98">
        <f t="shared" si="195"/>
        <v>44670</v>
      </c>
      <c r="G322" s="91">
        <f t="shared" si="183"/>
        <v>1.0600180812643467E-2</v>
      </c>
      <c r="H322" s="90">
        <f t="shared" si="196"/>
        <v>44697</v>
      </c>
      <c r="I322" s="90">
        <f t="shared" si="184"/>
        <v>44697</v>
      </c>
      <c r="J322" s="92">
        <f t="shared" si="197"/>
        <v>19</v>
      </c>
      <c r="K322" s="92">
        <f t="shared" si="202"/>
        <v>2</v>
      </c>
      <c r="L322" s="87">
        <f t="shared" si="185"/>
        <v>1.0011105499999999</v>
      </c>
      <c r="M322" s="93">
        <f t="shared" si="205"/>
        <v>1.0162005000000001</v>
      </c>
      <c r="N322" s="93">
        <f t="shared" si="200"/>
        <v>1.0974650096442249</v>
      </c>
      <c r="O322" s="87">
        <f t="shared" si="203"/>
        <v>1.0986837899999999</v>
      </c>
      <c r="P322" s="87">
        <f t="shared" si="186"/>
        <v>1061.19676428</v>
      </c>
      <c r="Q322" s="94">
        <f t="shared" si="204"/>
        <v>0</v>
      </c>
      <c r="R322" s="95">
        <f t="shared" si="187"/>
        <v>0</v>
      </c>
      <c r="S322" s="87">
        <f t="shared" si="188"/>
        <v>0</v>
      </c>
      <c r="T322" s="95">
        <f t="shared" si="198"/>
        <v>0.12</v>
      </c>
      <c r="U322" s="94">
        <f t="shared" si="201"/>
        <v>14</v>
      </c>
      <c r="V322" s="94">
        <v>252</v>
      </c>
      <c r="W322" s="93">
        <f t="shared" si="189"/>
        <v>1.0063158999999999</v>
      </c>
      <c r="X322" s="87">
        <f t="shared" si="190"/>
        <v>6.7024126400000004</v>
      </c>
      <c r="Y322" s="87">
        <f t="shared" si="191"/>
        <v>0</v>
      </c>
      <c r="Z322" s="96" t="s">
        <v>142</v>
      </c>
      <c r="AA322" s="90">
        <f t="shared" si="199"/>
        <v>44683</v>
      </c>
      <c r="AB322" s="2"/>
      <c r="AC322" s="1"/>
      <c r="AD322" s="155">
        <f>[2]Plan1!$A407</f>
        <v>48938</v>
      </c>
      <c r="AE322" s="99" t="str">
        <f>[2]Plan1!$C407</f>
        <v>Natal</v>
      </c>
      <c r="AG322" s="1"/>
      <c r="AH322" s="1"/>
      <c r="AI322" s="6"/>
      <c r="AJ322" s="1"/>
      <c r="AK322" s="1"/>
      <c r="AL322" s="1"/>
      <c r="AM322" s="1"/>
      <c r="AN322" s="3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22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4"/>
      <c r="CR322" s="1"/>
      <c r="CS322" s="1"/>
      <c r="CT322" s="1"/>
      <c r="CU322" s="1"/>
      <c r="CV322" s="1"/>
      <c r="CW322" s="1"/>
      <c r="CX322" s="1"/>
      <c r="CY322" s="1"/>
      <c r="CZ322" s="1"/>
      <c r="DA322" s="2"/>
      <c r="DB322" s="1"/>
      <c r="DC322" s="1"/>
      <c r="DD322" s="1"/>
      <c r="DE322" s="1"/>
      <c r="DF322" s="1"/>
      <c r="DG322" s="1"/>
    </row>
    <row r="323" spans="1:111" x14ac:dyDescent="0.2">
      <c r="A323" s="86">
        <f t="shared" si="192"/>
        <v>44672</v>
      </c>
      <c r="B323" s="87">
        <f t="shared" si="182"/>
        <v>1068.9726244400001</v>
      </c>
      <c r="C323" s="87">
        <f t="shared" si="193"/>
        <v>965.88005934</v>
      </c>
      <c r="D323" s="88">
        <f t="shared" si="194"/>
        <v>6315.93</v>
      </c>
      <c r="E323" s="89">
        <f>IF(K323=1,VLOOKUP(A323,[1]Plan1!$BO$80:$BQ$314,3),E322)</f>
        <v>6382.88</v>
      </c>
      <c r="F323" s="98">
        <f t="shared" si="195"/>
        <v>44670</v>
      </c>
      <c r="G323" s="91">
        <f t="shared" si="183"/>
        <v>1.0600180812643467E-2</v>
      </c>
      <c r="H323" s="90">
        <f t="shared" si="196"/>
        <v>44697</v>
      </c>
      <c r="I323" s="90">
        <f t="shared" si="184"/>
        <v>44697</v>
      </c>
      <c r="J323" s="92">
        <f t="shared" si="197"/>
        <v>19</v>
      </c>
      <c r="K323" s="92">
        <f t="shared" si="202"/>
        <v>3</v>
      </c>
      <c r="L323" s="87">
        <f t="shared" si="185"/>
        <v>1.00166629</v>
      </c>
      <c r="M323" s="93">
        <f t="shared" si="205"/>
        <v>1.0162005000000001</v>
      </c>
      <c r="N323" s="93">
        <f t="shared" si="200"/>
        <v>1.0974650096442249</v>
      </c>
      <c r="O323" s="87">
        <f t="shared" si="203"/>
        <v>1.0992937</v>
      </c>
      <c r="P323" s="87">
        <f t="shared" si="186"/>
        <v>1061.7858641800001</v>
      </c>
      <c r="Q323" s="94">
        <f t="shared" si="204"/>
        <v>0</v>
      </c>
      <c r="R323" s="95">
        <f t="shared" si="187"/>
        <v>0</v>
      </c>
      <c r="S323" s="87">
        <f t="shared" si="188"/>
        <v>0</v>
      </c>
      <c r="T323" s="95">
        <f t="shared" si="198"/>
        <v>0.12</v>
      </c>
      <c r="U323" s="94">
        <f t="shared" si="201"/>
        <v>15</v>
      </c>
      <c r="V323" s="94">
        <v>252</v>
      </c>
      <c r="W323" s="93">
        <f t="shared" si="189"/>
        <v>1.006768559</v>
      </c>
      <c r="X323" s="87">
        <f t="shared" si="190"/>
        <v>7.1867602599999998</v>
      </c>
      <c r="Y323" s="87">
        <f t="shared" si="191"/>
        <v>0</v>
      </c>
      <c r="Z323" s="96" t="s">
        <v>142</v>
      </c>
      <c r="AA323" s="90">
        <f t="shared" si="199"/>
        <v>44683</v>
      </c>
      <c r="AB323" s="2"/>
      <c r="AC323" s="1"/>
      <c r="AD323" s="155">
        <f>[2]Plan1!$A408</f>
        <v>48945</v>
      </c>
      <c r="AE323" s="99" t="str">
        <f>[2]Plan1!$C408</f>
        <v>Confraternização Universal</v>
      </c>
      <c r="AG323" s="1"/>
      <c r="AH323" s="1"/>
      <c r="AI323" s="6"/>
      <c r="AJ323" s="1"/>
      <c r="AK323" s="1"/>
      <c r="AL323" s="1"/>
      <c r="AM323" s="1"/>
      <c r="AN323" s="3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22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4"/>
      <c r="CR323" s="1"/>
      <c r="CS323" s="1"/>
      <c r="CT323" s="1"/>
      <c r="CU323" s="1"/>
      <c r="CV323" s="1"/>
      <c r="CW323" s="1"/>
      <c r="CX323" s="1"/>
      <c r="CY323" s="1"/>
      <c r="CZ323" s="1"/>
      <c r="DA323" s="2"/>
      <c r="DB323" s="1"/>
      <c r="DC323" s="1"/>
      <c r="DD323" s="1"/>
      <c r="DE323" s="1"/>
      <c r="DF323" s="1"/>
      <c r="DG323" s="1"/>
    </row>
    <row r="324" spans="1:111" x14ac:dyDescent="0.2">
      <c r="A324" s="86">
        <f t="shared" si="192"/>
        <v>44673</v>
      </c>
      <c r="B324" s="87">
        <f t="shared" si="182"/>
        <v>1068.9726244400001</v>
      </c>
      <c r="C324" s="87">
        <f t="shared" si="193"/>
        <v>965.88005934</v>
      </c>
      <c r="D324" s="88">
        <f t="shared" si="194"/>
        <v>6315.93</v>
      </c>
      <c r="E324" s="89">
        <f>IF(K324=1,VLOOKUP(A324,[1]Plan1!$BO$80:$BQ$314,3),E323)</f>
        <v>6382.88</v>
      </c>
      <c r="F324" s="98">
        <f t="shared" si="195"/>
        <v>44670</v>
      </c>
      <c r="G324" s="91">
        <f t="shared" si="183"/>
        <v>1.0600180812643467E-2</v>
      </c>
      <c r="H324" s="90">
        <f t="shared" si="196"/>
        <v>44697</v>
      </c>
      <c r="I324" s="90">
        <f t="shared" si="184"/>
        <v>44697</v>
      </c>
      <c r="J324" s="92">
        <f t="shared" si="197"/>
        <v>19</v>
      </c>
      <c r="K324" s="92">
        <f t="shared" si="202"/>
        <v>3</v>
      </c>
      <c r="L324" s="87">
        <f t="shared" si="185"/>
        <v>1.00166629</v>
      </c>
      <c r="M324" s="93">
        <f t="shared" si="205"/>
        <v>1.0162005000000001</v>
      </c>
      <c r="N324" s="93">
        <f t="shared" si="200"/>
        <v>1.0974650096442249</v>
      </c>
      <c r="O324" s="87">
        <f t="shared" si="203"/>
        <v>1.0992937</v>
      </c>
      <c r="P324" s="87">
        <f t="shared" si="186"/>
        <v>1061.7858641800001</v>
      </c>
      <c r="Q324" s="94">
        <f t="shared" si="204"/>
        <v>0</v>
      </c>
      <c r="R324" s="95">
        <f t="shared" si="187"/>
        <v>0</v>
      </c>
      <c r="S324" s="87">
        <f t="shared" si="188"/>
        <v>0</v>
      </c>
      <c r="T324" s="95">
        <f t="shared" si="198"/>
        <v>0.12</v>
      </c>
      <c r="U324" s="94">
        <f t="shared" si="201"/>
        <v>15</v>
      </c>
      <c r="V324" s="94">
        <v>252</v>
      </c>
      <c r="W324" s="93">
        <f t="shared" si="189"/>
        <v>1.006768559</v>
      </c>
      <c r="X324" s="87">
        <f t="shared" si="190"/>
        <v>7.1867602599999998</v>
      </c>
      <c r="Y324" s="87">
        <f t="shared" si="191"/>
        <v>0</v>
      </c>
      <c r="Z324" s="96" t="s">
        <v>142</v>
      </c>
      <c r="AA324" s="90">
        <f t="shared" si="199"/>
        <v>44683</v>
      </c>
      <c r="AB324" s="2"/>
      <c r="AC324" s="1"/>
      <c r="AD324" s="155">
        <f>[2]Plan1!$A409</f>
        <v>48995</v>
      </c>
      <c r="AE324" s="99" t="str">
        <f>[2]Plan1!$C409</f>
        <v>Carnaval</v>
      </c>
      <c r="AG324" s="1"/>
      <c r="AH324" s="1"/>
      <c r="AI324" s="6"/>
      <c r="AJ324" s="1"/>
      <c r="AK324" s="1"/>
      <c r="AL324" s="1"/>
      <c r="AM324" s="1"/>
      <c r="AN324" s="3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22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4"/>
      <c r="CR324" s="1"/>
      <c r="CS324" s="1"/>
      <c r="CT324" s="1"/>
      <c r="CU324" s="1"/>
      <c r="CV324" s="1"/>
      <c r="CW324" s="1"/>
      <c r="CX324" s="1"/>
      <c r="CY324" s="1"/>
      <c r="CZ324" s="1"/>
      <c r="DA324" s="2"/>
      <c r="DB324" s="1"/>
      <c r="DC324" s="1"/>
      <c r="DD324" s="1"/>
      <c r="DE324" s="1"/>
      <c r="DF324" s="1"/>
      <c r="DG324" s="1"/>
    </row>
    <row r="325" spans="1:111" x14ac:dyDescent="0.2">
      <c r="A325" s="86">
        <f t="shared" si="192"/>
        <v>44674</v>
      </c>
      <c r="B325" s="87">
        <f t="shared" si="182"/>
        <v>1070.04713333</v>
      </c>
      <c r="C325" s="87">
        <f t="shared" si="193"/>
        <v>965.88005934</v>
      </c>
      <c r="D325" s="88">
        <f t="shared" si="194"/>
        <v>6315.93</v>
      </c>
      <c r="E325" s="89">
        <f>IF(K325=1,VLOOKUP(A325,[1]Plan1!$BO$80:$BQ$314,3),E324)</f>
        <v>6382.88</v>
      </c>
      <c r="F325" s="98">
        <f t="shared" si="195"/>
        <v>44670</v>
      </c>
      <c r="G325" s="91">
        <f t="shared" si="183"/>
        <v>1.0600180812643467E-2</v>
      </c>
      <c r="H325" s="90">
        <f t="shared" si="196"/>
        <v>44697</v>
      </c>
      <c r="I325" s="90">
        <f t="shared" si="184"/>
        <v>44697</v>
      </c>
      <c r="J325" s="92">
        <f t="shared" si="197"/>
        <v>19</v>
      </c>
      <c r="K325" s="92">
        <f t="shared" si="202"/>
        <v>4</v>
      </c>
      <c r="L325" s="87">
        <f t="shared" si="185"/>
        <v>1.0022223299999999</v>
      </c>
      <c r="M325" s="93">
        <f t="shared" si="205"/>
        <v>1.0162005000000001</v>
      </c>
      <c r="N325" s="93">
        <f t="shared" si="200"/>
        <v>1.0974650096442249</v>
      </c>
      <c r="O325" s="87">
        <f t="shared" si="203"/>
        <v>1.09990393</v>
      </c>
      <c r="P325" s="87">
        <f t="shared" si="186"/>
        <v>1062.3752731699999</v>
      </c>
      <c r="Q325" s="94">
        <f t="shared" si="204"/>
        <v>0</v>
      </c>
      <c r="R325" s="95">
        <f t="shared" si="187"/>
        <v>0</v>
      </c>
      <c r="S325" s="87">
        <f t="shared" si="188"/>
        <v>0</v>
      </c>
      <c r="T325" s="95">
        <f t="shared" si="198"/>
        <v>0.12</v>
      </c>
      <c r="U325" s="94">
        <f t="shared" si="201"/>
        <v>16</v>
      </c>
      <c r="V325" s="94">
        <v>252</v>
      </c>
      <c r="W325" s="93">
        <f t="shared" si="189"/>
        <v>1.007221422</v>
      </c>
      <c r="X325" s="87">
        <f t="shared" si="190"/>
        <v>7.6718601599999996</v>
      </c>
      <c r="Y325" s="87">
        <f t="shared" si="191"/>
        <v>0</v>
      </c>
      <c r="Z325" s="96" t="s">
        <v>142</v>
      </c>
      <c r="AA325" s="90">
        <f t="shared" si="199"/>
        <v>44683</v>
      </c>
      <c r="AB325" s="2"/>
      <c r="AC325" s="1"/>
      <c r="AD325" s="155">
        <f>[2]Plan1!$A410</f>
        <v>48996</v>
      </c>
      <c r="AE325" s="99" t="str">
        <f>[2]Plan1!$C410</f>
        <v>Carnaval</v>
      </c>
      <c r="AG325" s="1"/>
      <c r="AH325" s="1"/>
      <c r="AI325" s="6"/>
      <c r="AJ325" s="1"/>
      <c r="AK325" s="1"/>
      <c r="AL325" s="1"/>
      <c r="AM325" s="1"/>
      <c r="AN325" s="3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22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4"/>
      <c r="CR325" s="1"/>
      <c r="CS325" s="1"/>
      <c r="CT325" s="1"/>
      <c r="CU325" s="1"/>
      <c r="CV325" s="1"/>
      <c r="CW325" s="1"/>
      <c r="CX325" s="1"/>
      <c r="CY325" s="1"/>
      <c r="CZ325" s="1"/>
      <c r="DA325" s="2"/>
      <c r="DB325" s="1"/>
      <c r="DC325" s="1"/>
      <c r="DD325" s="1"/>
      <c r="DE325" s="1"/>
      <c r="DF325" s="1"/>
      <c r="DG325" s="1"/>
    </row>
    <row r="326" spans="1:111" x14ac:dyDescent="0.2">
      <c r="A326" s="86">
        <f t="shared" si="192"/>
        <v>44675</v>
      </c>
      <c r="B326" s="87">
        <f t="shared" si="182"/>
        <v>1070.04713333</v>
      </c>
      <c r="C326" s="87">
        <f t="shared" si="193"/>
        <v>965.88005934</v>
      </c>
      <c r="D326" s="88">
        <f t="shared" si="194"/>
        <v>6315.93</v>
      </c>
      <c r="E326" s="89">
        <f>IF(K326=1,VLOOKUP(A326,[1]Plan1!$BO$80:$BQ$314,3),E325)</f>
        <v>6382.88</v>
      </c>
      <c r="F326" s="98">
        <f t="shared" si="195"/>
        <v>44670</v>
      </c>
      <c r="G326" s="91">
        <f t="shared" si="183"/>
        <v>1.0600180812643467E-2</v>
      </c>
      <c r="H326" s="90">
        <f t="shared" si="196"/>
        <v>44697</v>
      </c>
      <c r="I326" s="90">
        <f t="shared" si="184"/>
        <v>44697</v>
      </c>
      <c r="J326" s="92">
        <f t="shared" si="197"/>
        <v>19</v>
      </c>
      <c r="K326" s="92">
        <f t="shared" si="202"/>
        <v>4</v>
      </c>
      <c r="L326" s="87">
        <f t="shared" si="185"/>
        <v>1.0022223299999999</v>
      </c>
      <c r="M326" s="93">
        <f t="shared" si="205"/>
        <v>1.0162005000000001</v>
      </c>
      <c r="N326" s="93">
        <f t="shared" si="200"/>
        <v>1.0974650096442249</v>
      </c>
      <c r="O326" s="87">
        <f t="shared" si="203"/>
        <v>1.09990393</v>
      </c>
      <c r="P326" s="87">
        <f t="shared" si="186"/>
        <v>1062.3752731699999</v>
      </c>
      <c r="Q326" s="94">
        <f t="shared" si="204"/>
        <v>0</v>
      </c>
      <c r="R326" s="95">
        <f t="shared" si="187"/>
        <v>0</v>
      </c>
      <c r="S326" s="87">
        <f t="shared" si="188"/>
        <v>0</v>
      </c>
      <c r="T326" s="95">
        <f t="shared" si="198"/>
        <v>0.12</v>
      </c>
      <c r="U326" s="94">
        <f t="shared" si="201"/>
        <v>16</v>
      </c>
      <c r="V326" s="94">
        <v>252</v>
      </c>
      <c r="W326" s="93">
        <f t="shared" si="189"/>
        <v>1.007221422</v>
      </c>
      <c r="X326" s="87">
        <f t="shared" si="190"/>
        <v>7.6718601599999996</v>
      </c>
      <c r="Y326" s="87">
        <f t="shared" si="191"/>
        <v>0</v>
      </c>
      <c r="Z326" s="96" t="s">
        <v>142</v>
      </c>
      <c r="AA326" s="90">
        <f t="shared" si="199"/>
        <v>44683</v>
      </c>
      <c r="AB326" s="2"/>
      <c r="AC326" s="1"/>
      <c r="AD326" s="155">
        <f>[2]Plan1!$A411</f>
        <v>49041</v>
      </c>
      <c r="AE326" s="99" t="str">
        <f>[2]Plan1!$C411</f>
        <v>Paixão de Cristo</v>
      </c>
      <c r="AG326" s="1"/>
      <c r="AH326" s="1"/>
      <c r="AI326" s="6"/>
      <c r="AJ326" s="1"/>
      <c r="AK326" s="1"/>
      <c r="AL326" s="1"/>
      <c r="AM326" s="1"/>
      <c r="AN326" s="3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22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4"/>
      <c r="CR326" s="1"/>
      <c r="CS326" s="1"/>
      <c r="CT326" s="1"/>
      <c r="CU326" s="1"/>
      <c r="CV326" s="1"/>
      <c r="CW326" s="1"/>
      <c r="CX326" s="1"/>
      <c r="CY326" s="1"/>
      <c r="CZ326" s="1"/>
      <c r="DA326" s="2"/>
      <c r="DB326" s="1"/>
      <c r="DC326" s="1"/>
      <c r="DD326" s="1"/>
      <c r="DE326" s="1"/>
      <c r="DF326" s="1"/>
      <c r="DG326" s="1"/>
    </row>
    <row r="327" spans="1:111" x14ac:dyDescent="0.2">
      <c r="A327" s="86">
        <f t="shared" si="192"/>
        <v>44676</v>
      </c>
      <c r="B327" s="87">
        <f t="shared" si="182"/>
        <v>1070.04713333</v>
      </c>
      <c r="C327" s="87">
        <f t="shared" si="193"/>
        <v>965.88005934</v>
      </c>
      <c r="D327" s="88">
        <f t="shared" si="194"/>
        <v>6315.93</v>
      </c>
      <c r="E327" s="89">
        <f>IF(K327=1,VLOOKUP(A327,[1]Plan1!$BO$80:$BQ$314,3),E326)</f>
        <v>6382.88</v>
      </c>
      <c r="F327" s="98">
        <f t="shared" si="195"/>
        <v>44670</v>
      </c>
      <c r="G327" s="91">
        <f t="shared" si="183"/>
        <v>1.0600180812643467E-2</v>
      </c>
      <c r="H327" s="90">
        <f t="shared" si="196"/>
        <v>44697</v>
      </c>
      <c r="I327" s="90">
        <f t="shared" si="184"/>
        <v>44697</v>
      </c>
      <c r="J327" s="92">
        <f t="shared" si="197"/>
        <v>19</v>
      </c>
      <c r="K327" s="92">
        <f t="shared" si="202"/>
        <v>4</v>
      </c>
      <c r="L327" s="87">
        <f t="shared" si="185"/>
        <v>1.0022223299999999</v>
      </c>
      <c r="M327" s="93">
        <f t="shared" si="205"/>
        <v>1.0162005000000001</v>
      </c>
      <c r="N327" s="93">
        <f t="shared" si="200"/>
        <v>1.0974650096442249</v>
      </c>
      <c r="O327" s="87">
        <f t="shared" si="203"/>
        <v>1.09990393</v>
      </c>
      <c r="P327" s="87">
        <f t="shared" si="186"/>
        <v>1062.3752731699999</v>
      </c>
      <c r="Q327" s="94">
        <f t="shared" si="204"/>
        <v>0</v>
      </c>
      <c r="R327" s="95">
        <f t="shared" si="187"/>
        <v>0</v>
      </c>
      <c r="S327" s="87">
        <f t="shared" si="188"/>
        <v>0</v>
      </c>
      <c r="T327" s="95">
        <f t="shared" si="198"/>
        <v>0.12</v>
      </c>
      <c r="U327" s="94">
        <f t="shared" si="201"/>
        <v>16</v>
      </c>
      <c r="V327" s="94">
        <v>252</v>
      </c>
      <c r="W327" s="93">
        <f t="shared" si="189"/>
        <v>1.007221422</v>
      </c>
      <c r="X327" s="87">
        <f t="shared" si="190"/>
        <v>7.6718601599999996</v>
      </c>
      <c r="Y327" s="87">
        <f t="shared" si="191"/>
        <v>0</v>
      </c>
      <c r="Z327" s="96" t="s">
        <v>142</v>
      </c>
      <c r="AA327" s="90">
        <f t="shared" si="199"/>
        <v>44683</v>
      </c>
      <c r="AB327" s="2"/>
      <c r="AC327" s="1"/>
      <c r="AD327" s="155">
        <f>[2]Plan1!$A412</f>
        <v>49055</v>
      </c>
      <c r="AE327" s="99" t="str">
        <f>[2]Plan1!$C412</f>
        <v>Tiradentes</v>
      </c>
      <c r="AG327" s="1"/>
      <c r="AH327" s="1"/>
      <c r="AI327" s="6"/>
      <c r="AJ327" s="1"/>
      <c r="AK327" s="1"/>
      <c r="AL327" s="1"/>
      <c r="AM327" s="1"/>
      <c r="AN327" s="3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22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4"/>
      <c r="CR327" s="1"/>
      <c r="CS327" s="1"/>
      <c r="CT327" s="1"/>
      <c r="CU327" s="1"/>
      <c r="CV327" s="1"/>
      <c r="CW327" s="1"/>
      <c r="CX327" s="1"/>
      <c r="CY327" s="1"/>
      <c r="CZ327" s="1"/>
      <c r="DA327" s="2"/>
      <c r="DB327" s="1"/>
      <c r="DC327" s="1"/>
      <c r="DD327" s="1"/>
      <c r="DE327" s="1"/>
      <c r="DF327" s="1"/>
      <c r="DG327" s="1"/>
    </row>
    <row r="328" spans="1:111" x14ac:dyDescent="0.2">
      <c r="A328" s="86">
        <f t="shared" si="192"/>
        <v>44677</v>
      </c>
      <c r="B328" s="87">
        <f t="shared" si="182"/>
        <v>1071.12274224</v>
      </c>
      <c r="C328" s="87">
        <f t="shared" si="193"/>
        <v>965.88005934</v>
      </c>
      <c r="D328" s="88">
        <f t="shared" si="194"/>
        <v>6315.93</v>
      </c>
      <c r="E328" s="89">
        <f>IF(K328=1,VLOOKUP(A328,[1]Plan1!$BO$80:$BQ$314,3),E327)</f>
        <v>6382.88</v>
      </c>
      <c r="F328" s="98">
        <f t="shared" si="195"/>
        <v>44670</v>
      </c>
      <c r="G328" s="91">
        <f t="shared" si="183"/>
        <v>1.0600180812643467E-2</v>
      </c>
      <c r="H328" s="90">
        <f t="shared" si="196"/>
        <v>44697</v>
      </c>
      <c r="I328" s="90">
        <f t="shared" si="184"/>
        <v>44697</v>
      </c>
      <c r="J328" s="92">
        <f t="shared" si="197"/>
        <v>19</v>
      </c>
      <c r="K328" s="92">
        <f t="shared" si="202"/>
        <v>5</v>
      </c>
      <c r="L328" s="87">
        <f t="shared" si="185"/>
        <v>1.00277869</v>
      </c>
      <c r="M328" s="93">
        <f t="shared" si="205"/>
        <v>1.0162005000000001</v>
      </c>
      <c r="N328" s="93">
        <f t="shared" si="200"/>
        <v>1.0974650096442249</v>
      </c>
      <c r="O328" s="87">
        <f t="shared" si="203"/>
        <v>1.1005145199999999</v>
      </c>
      <c r="P328" s="87">
        <f t="shared" si="186"/>
        <v>1062.96502988</v>
      </c>
      <c r="Q328" s="94">
        <f t="shared" si="204"/>
        <v>0</v>
      </c>
      <c r="R328" s="95">
        <f t="shared" si="187"/>
        <v>0</v>
      </c>
      <c r="S328" s="87">
        <f t="shared" si="188"/>
        <v>0</v>
      </c>
      <c r="T328" s="95">
        <f t="shared" si="198"/>
        <v>0.12</v>
      </c>
      <c r="U328" s="94">
        <f t="shared" si="201"/>
        <v>17</v>
      </c>
      <c r="V328" s="94">
        <v>252</v>
      </c>
      <c r="W328" s="93">
        <f t="shared" si="189"/>
        <v>1.0076744879999999</v>
      </c>
      <c r="X328" s="87">
        <f t="shared" si="190"/>
        <v>8.1577123599999997</v>
      </c>
      <c r="Y328" s="87">
        <f t="shared" si="191"/>
        <v>0</v>
      </c>
      <c r="Z328" s="96" t="s">
        <v>142</v>
      </c>
      <c r="AA328" s="90">
        <f t="shared" si="199"/>
        <v>44683</v>
      </c>
      <c r="AB328" s="2"/>
      <c r="AC328" s="1"/>
      <c r="AD328" s="155">
        <f>[2]Plan1!$A413</f>
        <v>49065</v>
      </c>
      <c r="AE328" s="99" t="str">
        <f>[2]Plan1!$C413</f>
        <v>Dia do Trabalho</v>
      </c>
      <c r="AG328" s="1"/>
      <c r="AH328" s="1"/>
      <c r="AI328" s="6"/>
      <c r="AJ328" s="1"/>
      <c r="AK328" s="1"/>
      <c r="AL328" s="1"/>
      <c r="AM328" s="1"/>
      <c r="AN328" s="3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22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4"/>
      <c r="CR328" s="1"/>
      <c r="CS328" s="1"/>
      <c r="CT328" s="1"/>
      <c r="CU328" s="1"/>
      <c r="CV328" s="1"/>
      <c r="CW328" s="1"/>
      <c r="CX328" s="1"/>
      <c r="CY328" s="1"/>
      <c r="CZ328" s="1"/>
      <c r="DA328" s="2"/>
      <c r="DB328" s="1"/>
      <c r="DC328" s="1"/>
      <c r="DD328" s="1"/>
      <c r="DE328" s="1"/>
      <c r="DF328" s="1"/>
      <c r="DG328" s="1"/>
    </row>
    <row r="329" spans="1:111" x14ac:dyDescent="0.2">
      <c r="A329" s="86">
        <f t="shared" si="192"/>
        <v>44678</v>
      </c>
      <c r="B329" s="87">
        <f t="shared" si="182"/>
        <v>1072.1994140900001</v>
      </c>
      <c r="C329" s="87">
        <f t="shared" si="193"/>
        <v>965.88005934</v>
      </c>
      <c r="D329" s="88">
        <f t="shared" si="194"/>
        <v>6315.93</v>
      </c>
      <c r="E329" s="89">
        <f>IF(K329=1,VLOOKUP(A329,[1]Plan1!$BO$80:$BQ$314,3),E328)</f>
        <v>6382.88</v>
      </c>
      <c r="F329" s="98">
        <f t="shared" si="195"/>
        <v>44670</v>
      </c>
      <c r="G329" s="91">
        <f t="shared" si="183"/>
        <v>1.0600180812643467E-2</v>
      </c>
      <c r="H329" s="90">
        <f t="shared" si="196"/>
        <v>44697</v>
      </c>
      <c r="I329" s="90">
        <f t="shared" si="184"/>
        <v>44697</v>
      </c>
      <c r="J329" s="92">
        <f t="shared" si="197"/>
        <v>19</v>
      </c>
      <c r="K329" s="92">
        <f t="shared" si="202"/>
        <v>6</v>
      </c>
      <c r="L329" s="87">
        <f t="shared" si="185"/>
        <v>1.00333535</v>
      </c>
      <c r="M329" s="93">
        <f t="shared" si="205"/>
        <v>1.0162005000000001</v>
      </c>
      <c r="N329" s="93">
        <f t="shared" si="200"/>
        <v>1.0974650096442249</v>
      </c>
      <c r="O329" s="87">
        <f t="shared" si="203"/>
        <v>1.10112543</v>
      </c>
      <c r="P329" s="87">
        <f t="shared" si="186"/>
        <v>1063.55509566</v>
      </c>
      <c r="Q329" s="94">
        <f t="shared" si="204"/>
        <v>0</v>
      </c>
      <c r="R329" s="95">
        <f t="shared" si="187"/>
        <v>0</v>
      </c>
      <c r="S329" s="87">
        <f t="shared" si="188"/>
        <v>0</v>
      </c>
      <c r="T329" s="95">
        <f t="shared" si="198"/>
        <v>0.12</v>
      </c>
      <c r="U329" s="94">
        <f t="shared" si="201"/>
        <v>18</v>
      </c>
      <c r="V329" s="94">
        <v>252</v>
      </c>
      <c r="W329" s="93">
        <f t="shared" si="189"/>
        <v>1.0081277580000001</v>
      </c>
      <c r="X329" s="87">
        <f t="shared" si="190"/>
        <v>8.6443184300000002</v>
      </c>
      <c r="Y329" s="87">
        <f t="shared" si="191"/>
        <v>0</v>
      </c>
      <c r="Z329" s="96" t="s">
        <v>142</v>
      </c>
      <c r="AA329" s="90">
        <f t="shared" si="199"/>
        <v>44683</v>
      </c>
      <c r="AB329" s="2"/>
      <c r="AC329" s="1"/>
      <c r="AD329" s="155">
        <f>[2]Plan1!$A414</f>
        <v>49103</v>
      </c>
      <c r="AE329" s="99" t="str">
        <f>[2]Plan1!$C414</f>
        <v>Corpus Christi</v>
      </c>
      <c r="AG329" s="1"/>
      <c r="AH329" s="1"/>
      <c r="AI329" s="6"/>
      <c r="AJ329" s="1"/>
      <c r="AK329" s="1"/>
      <c r="AL329" s="1"/>
      <c r="AM329" s="1"/>
      <c r="AN329" s="3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22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4"/>
      <c r="CR329" s="1"/>
      <c r="CS329" s="1"/>
      <c r="CT329" s="1"/>
      <c r="CU329" s="1"/>
      <c r="CV329" s="1"/>
      <c r="CW329" s="1"/>
      <c r="CX329" s="1"/>
      <c r="CY329" s="1"/>
      <c r="CZ329" s="1"/>
      <c r="DA329" s="2"/>
      <c r="DB329" s="1"/>
      <c r="DC329" s="1"/>
      <c r="DD329" s="1"/>
      <c r="DE329" s="1"/>
      <c r="DF329" s="1"/>
      <c r="DG329" s="1"/>
    </row>
    <row r="330" spans="1:111" x14ac:dyDescent="0.2">
      <c r="A330" s="86">
        <f t="shared" si="192"/>
        <v>44679</v>
      </c>
      <c r="B330" s="87">
        <f t="shared" si="182"/>
        <v>1073.2771897299999</v>
      </c>
      <c r="C330" s="87">
        <f t="shared" si="193"/>
        <v>965.88005934</v>
      </c>
      <c r="D330" s="88">
        <f t="shared" si="194"/>
        <v>6315.93</v>
      </c>
      <c r="E330" s="89">
        <f>IF(K330=1,VLOOKUP(A330,[1]Plan1!$BO$80:$BQ$314,3),E329)</f>
        <v>6382.88</v>
      </c>
      <c r="F330" s="98">
        <f t="shared" si="195"/>
        <v>44670</v>
      </c>
      <c r="G330" s="91">
        <f t="shared" si="183"/>
        <v>1.0600180812643467E-2</v>
      </c>
      <c r="H330" s="90">
        <f t="shared" si="196"/>
        <v>44697</v>
      </c>
      <c r="I330" s="90">
        <f t="shared" si="184"/>
        <v>44697</v>
      </c>
      <c r="J330" s="92">
        <f t="shared" si="197"/>
        <v>19</v>
      </c>
      <c r="K330" s="92">
        <f t="shared" si="202"/>
        <v>7</v>
      </c>
      <c r="L330" s="87">
        <f t="shared" si="185"/>
        <v>1.00389233</v>
      </c>
      <c r="M330" s="93">
        <f t="shared" si="205"/>
        <v>1.0162005000000001</v>
      </c>
      <c r="N330" s="93">
        <f t="shared" si="200"/>
        <v>1.0974650096442249</v>
      </c>
      <c r="O330" s="87">
        <f t="shared" si="203"/>
        <v>1.1017367</v>
      </c>
      <c r="P330" s="87">
        <f t="shared" si="186"/>
        <v>1064.14550917</v>
      </c>
      <c r="Q330" s="94">
        <f t="shared" si="204"/>
        <v>0</v>
      </c>
      <c r="R330" s="95">
        <f t="shared" si="187"/>
        <v>0</v>
      </c>
      <c r="S330" s="87">
        <f t="shared" si="188"/>
        <v>0</v>
      </c>
      <c r="T330" s="95">
        <f t="shared" si="198"/>
        <v>0.12</v>
      </c>
      <c r="U330" s="94">
        <f t="shared" si="201"/>
        <v>19</v>
      </c>
      <c r="V330" s="94">
        <v>252</v>
      </c>
      <c r="W330" s="93">
        <f t="shared" si="189"/>
        <v>1.0085812329999999</v>
      </c>
      <c r="X330" s="87">
        <f t="shared" si="190"/>
        <v>9.1316805599999995</v>
      </c>
      <c r="Y330" s="87">
        <f t="shared" si="191"/>
        <v>0</v>
      </c>
      <c r="Z330" s="96" t="s">
        <v>142</v>
      </c>
      <c r="AA330" s="90">
        <f t="shared" si="199"/>
        <v>44683</v>
      </c>
      <c r="AB330" s="2"/>
      <c r="AC330" s="1"/>
      <c r="AD330" s="155">
        <f>[2]Plan1!$A415</f>
        <v>49194</v>
      </c>
      <c r="AE330" s="99" t="str">
        <f>[2]Plan1!$C415</f>
        <v>Independência do Brasil</v>
      </c>
      <c r="AG330" s="1"/>
      <c r="AH330" s="1"/>
      <c r="AI330" s="6"/>
      <c r="AJ330" s="1"/>
      <c r="AK330" s="1"/>
      <c r="AL330" s="1"/>
      <c r="AM330" s="1"/>
      <c r="AN330" s="3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22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4"/>
      <c r="CR330" s="1"/>
      <c r="CS330" s="1"/>
      <c r="CT330" s="1"/>
      <c r="CU330" s="1"/>
      <c r="CV330" s="1"/>
      <c r="CW330" s="1"/>
      <c r="CX330" s="1"/>
      <c r="CY330" s="1"/>
      <c r="CZ330" s="1"/>
      <c r="DA330" s="2"/>
      <c r="DB330" s="1"/>
      <c r="DC330" s="1"/>
      <c r="DD330" s="1"/>
      <c r="DE330" s="1"/>
      <c r="DF330" s="1"/>
      <c r="DG330" s="1"/>
    </row>
    <row r="331" spans="1:111" x14ac:dyDescent="0.2">
      <c r="A331" s="86">
        <f t="shared" si="192"/>
        <v>44680</v>
      </c>
      <c r="B331" s="87">
        <f t="shared" si="182"/>
        <v>1074.3560385800001</v>
      </c>
      <c r="C331" s="87">
        <f t="shared" si="193"/>
        <v>965.88005934</v>
      </c>
      <c r="D331" s="88">
        <f t="shared" si="194"/>
        <v>6315.93</v>
      </c>
      <c r="E331" s="89">
        <f>IF(K331=1,VLOOKUP(A331,[1]Plan1!$BO$80:$BQ$314,3),E330)</f>
        <v>6382.88</v>
      </c>
      <c r="F331" s="98">
        <f t="shared" si="195"/>
        <v>44670</v>
      </c>
      <c r="G331" s="91">
        <f t="shared" si="183"/>
        <v>1.0600180812643467E-2</v>
      </c>
      <c r="H331" s="90">
        <f t="shared" si="196"/>
        <v>44697</v>
      </c>
      <c r="I331" s="90">
        <f t="shared" si="184"/>
        <v>44697</v>
      </c>
      <c r="J331" s="92">
        <f t="shared" si="197"/>
        <v>19</v>
      </c>
      <c r="K331" s="92">
        <f t="shared" si="202"/>
        <v>8</v>
      </c>
      <c r="L331" s="87">
        <f t="shared" si="185"/>
        <v>1.00444961</v>
      </c>
      <c r="M331" s="93">
        <f t="shared" si="205"/>
        <v>1.0162005000000001</v>
      </c>
      <c r="N331" s="93">
        <f t="shared" si="200"/>
        <v>1.0974650096442249</v>
      </c>
      <c r="O331" s="87">
        <f t="shared" si="203"/>
        <v>1.1023483000000001</v>
      </c>
      <c r="P331" s="87">
        <f t="shared" si="186"/>
        <v>1064.73624141</v>
      </c>
      <c r="Q331" s="94">
        <f t="shared" si="204"/>
        <v>0</v>
      </c>
      <c r="R331" s="95">
        <f t="shared" si="187"/>
        <v>0</v>
      </c>
      <c r="S331" s="87">
        <f t="shared" si="188"/>
        <v>0</v>
      </c>
      <c r="T331" s="95">
        <f t="shared" si="198"/>
        <v>0.12</v>
      </c>
      <c r="U331" s="94">
        <f t="shared" si="201"/>
        <v>20</v>
      </c>
      <c r="V331" s="94">
        <v>252</v>
      </c>
      <c r="W331" s="93">
        <f t="shared" si="189"/>
        <v>1.0090349110000001</v>
      </c>
      <c r="X331" s="87">
        <f t="shared" si="190"/>
        <v>9.61979717</v>
      </c>
      <c r="Y331" s="87">
        <f t="shared" si="191"/>
        <v>0</v>
      </c>
      <c r="Z331" s="96" t="s">
        <v>142</v>
      </c>
      <c r="AA331" s="90">
        <f t="shared" si="199"/>
        <v>44683</v>
      </c>
      <c r="AB331" s="2"/>
      <c r="AC331" s="1"/>
      <c r="AD331" s="155">
        <f>[2]Plan1!$A416</f>
        <v>49229</v>
      </c>
      <c r="AE331" s="99" t="str">
        <f>[2]Plan1!$C416</f>
        <v>Nossa Sr.a Aparecida - Padroeira do Brasil</v>
      </c>
      <c r="AG331" s="1"/>
      <c r="AH331" s="1"/>
      <c r="AI331" s="6"/>
      <c r="AJ331" s="1"/>
      <c r="AK331" s="1"/>
      <c r="AL331" s="1"/>
      <c r="AM331" s="1"/>
      <c r="AN331" s="3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22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4"/>
      <c r="CR331" s="1"/>
      <c r="CS331" s="1"/>
      <c r="CT331" s="1"/>
      <c r="CU331" s="1"/>
      <c r="CV331" s="1"/>
      <c r="CW331" s="1"/>
      <c r="CX331" s="1"/>
      <c r="CY331" s="1"/>
      <c r="CZ331" s="1"/>
      <c r="DA331" s="2"/>
      <c r="DB331" s="1"/>
      <c r="DC331" s="1"/>
      <c r="DD331" s="1"/>
      <c r="DE331" s="1"/>
      <c r="DF331" s="1"/>
      <c r="DG331" s="1"/>
    </row>
    <row r="332" spans="1:111" x14ac:dyDescent="0.2">
      <c r="A332" s="86">
        <f t="shared" si="192"/>
        <v>44681</v>
      </c>
      <c r="B332" s="87">
        <f t="shared" si="182"/>
        <v>1075.4359625500001</v>
      </c>
      <c r="C332" s="87">
        <f t="shared" si="193"/>
        <v>965.88005934</v>
      </c>
      <c r="D332" s="88">
        <f t="shared" si="194"/>
        <v>6315.93</v>
      </c>
      <c r="E332" s="89">
        <f>IF(K332=1,VLOOKUP(A332,[1]Plan1!$BO$80:$BQ$314,3),E331)</f>
        <v>6382.88</v>
      </c>
      <c r="F332" s="98">
        <f t="shared" si="195"/>
        <v>44670</v>
      </c>
      <c r="G332" s="91">
        <f t="shared" si="183"/>
        <v>1.0600180812643467E-2</v>
      </c>
      <c r="H332" s="90">
        <f t="shared" si="196"/>
        <v>44697</v>
      </c>
      <c r="I332" s="90">
        <f t="shared" si="184"/>
        <v>44697</v>
      </c>
      <c r="J332" s="92">
        <f t="shared" si="197"/>
        <v>19</v>
      </c>
      <c r="K332" s="92">
        <f t="shared" si="202"/>
        <v>9</v>
      </c>
      <c r="L332" s="87">
        <f t="shared" si="185"/>
        <v>1.0050072000000001</v>
      </c>
      <c r="M332" s="93">
        <f t="shared" si="205"/>
        <v>1.0162005000000001</v>
      </c>
      <c r="N332" s="93">
        <f t="shared" si="200"/>
        <v>1.0974650096442249</v>
      </c>
      <c r="O332" s="87">
        <f t="shared" si="203"/>
        <v>1.1029602300000001</v>
      </c>
      <c r="P332" s="87">
        <f t="shared" si="186"/>
        <v>1065.3272924</v>
      </c>
      <c r="Q332" s="94">
        <f t="shared" si="204"/>
        <v>0</v>
      </c>
      <c r="R332" s="95">
        <f t="shared" si="187"/>
        <v>0</v>
      </c>
      <c r="S332" s="87">
        <f t="shared" si="188"/>
        <v>0</v>
      </c>
      <c r="T332" s="95">
        <f t="shared" si="198"/>
        <v>0.12</v>
      </c>
      <c r="U332" s="94">
        <f t="shared" si="201"/>
        <v>21</v>
      </c>
      <c r="V332" s="94">
        <v>252</v>
      </c>
      <c r="W332" s="93">
        <f t="shared" si="189"/>
        <v>1.0094887930000001</v>
      </c>
      <c r="X332" s="87">
        <f t="shared" si="190"/>
        <v>10.10867015</v>
      </c>
      <c r="Y332" s="87">
        <f t="shared" si="191"/>
        <v>0</v>
      </c>
      <c r="Z332" s="96" t="s">
        <v>142</v>
      </c>
      <c r="AA332" s="90">
        <f t="shared" si="199"/>
        <v>44683</v>
      </c>
      <c r="AB332" s="2"/>
      <c r="AC332" s="1"/>
      <c r="AD332" s="155">
        <f>[2]Plan1!$A417</f>
        <v>49250</v>
      </c>
      <c r="AE332" s="99" t="str">
        <f>[2]Plan1!$C417</f>
        <v>Finados</v>
      </c>
      <c r="AG332" s="1"/>
      <c r="AH332" s="1"/>
      <c r="AI332" s="6"/>
      <c r="AJ332" s="1"/>
      <c r="AK332" s="1"/>
      <c r="AL332" s="1"/>
      <c r="AM332" s="1"/>
      <c r="AN332" s="3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22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4"/>
      <c r="CR332" s="1"/>
      <c r="CS332" s="1"/>
      <c r="CT332" s="1"/>
      <c r="CU332" s="1"/>
      <c r="CV332" s="1"/>
      <c r="CW332" s="1"/>
      <c r="CX332" s="1"/>
      <c r="CY332" s="1"/>
      <c r="CZ332" s="1"/>
      <c r="DA332" s="2"/>
      <c r="DB332" s="1"/>
      <c r="DC332" s="1"/>
      <c r="DD332" s="1"/>
      <c r="DE332" s="1"/>
      <c r="DF332" s="1"/>
      <c r="DG332" s="1"/>
    </row>
    <row r="333" spans="1:111" x14ac:dyDescent="0.2">
      <c r="A333" s="86">
        <f t="shared" si="192"/>
        <v>44682</v>
      </c>
      <c r="B333" s="87">
        <f t="shared" ref="B333:B361" si="206">(P333+X333)</f>
        <v>1075.4359625500001</v>
      </c>
      <c r="C333" s="87">
        <f t="shared" si="193"/>
        <v>965.88005934</v>
      </c>
      <c r="D333" s="88">
        <f t="shared" si="194"/>
        <v>6315.93</v>
      </c>
      <c r="E333" s="89">
        <f>IF(K333=1,VLOOKUP(A333,[1]Plan1!$BO$80:$BQ$314,3),E332)</f>
        <v>6382.88</v>
      </c>
      <c r="F333" s="98">
        <f t="shared" si="195"/>
        <v>44670</v>
      </c>
      <c r="G333" s="91">
        <f t="shared" ref="G333:G361" si="207">(E333/D333)-1</f>
        <v>1.0600180812643467E-2</v>
      </c>
      <c r="H333" s="90">
        <f t="shared" si="196"/>
        <v>44697</v>
      </c>
      <c r="I333" s="90">
        <f t="shared" ref="I333:I361" si="208">IF(A333&gt;I332,H333,I332)</f>
        <v>44697</v>
      </c>
      <c r="J333" s="92">
        <f t="shared" si="197"/>
        <v>19</v>
      </c>
      <c r="K333" s="92">
        <f t="shared" si="202"/>
        <v>9</v>
      </c>
      <c r="L333" s="87">
        <f t="shared" ref="L333:L361" si="209">TRUNC((E333/D333)^TRUNC((K333/J333),9),8)</f>
        <v>1.0050072000000001</v>
      </c>
      <c r="M333" s="93">
        <f t="shared" si="205"/>
        <v>1.0162005000000001</v>
      </c>
      <c r="N333" s="93">
        <f t="shared" si="200"/>
        <v>1.0974650096442249</v>
      </c>
      <c r="O333" s="87">
        <f t="shared" si="203"/>
        <v>1.1029602300000001</v>
      </c>
      <c r="P333" s="87">
        <f t="shared" ref="P333:P361" si="210">TRUNC(C333*O333,8)</f>
        <v>1065.3272924</v>
      </c>
      <c r="Q333" s="94">
        <f t="shared" si="204"/>
        <v>0</v>
      </c>
      <c r="R333" s="95">
        <f t="shared" ref="R333:R361" si="211">IF(Q333&gt;0,VLOOKUP($A333,$AD$13:$AI$117,6),0)</f>
        <v>0</v>
      </c>
      <c r="S333" s="87">
        <f t="shared" ref="S333:S361" si="212">IF(R333&gt;0,TRUNC(R333*P333,8),0)</f>
        <v>0</v>
      </c>
      <c r="T333" s="95">
        <f t="shared" si="198"/>
        <v>0.12</v>
      </c>
      <c r="U333" s="94">
        <f t="shared" si="201"/>
        <v>21</v>
      </c>
      <c r="V333" s="94">
        <v>252</v>
      </c>
      <c r="W333" s="93">
        <f t="shared" ref="W333:W361" si="213">ROUND((1+T333)^TRUNC((U333/V333),9),9)</f>
        <v>1.0094887930000001</v>
      </c>
      <c r="X333" s="87">
        <f t="shared" ref="X333:X361" si="214">TRUNC((P333*(W333-1)),8)</f>
        <v>10.10867015</v>
      </c>
      <c r="Y333" s="87">
        <f t="shared" ref="Y333:Y361" si="215">IF(Q333&gt;0,S333+X333,0)</f>
        <v>0</v>
      </c>
      <c r="Z333" s="96" t="s">
        <v>142</v>
      </c>
      <c r="AA333" s="90">
        <f t="shared" si="199"/>
        <v>44683</v>
      </c>
      <c r="AB333" s="2"/>
      <c r="AC333" s="1"/>
      <c r="AD333" s="155">
        <f>[2]Plan1!$A418</f>
        <v>49263</v>
      </c>
      <c r="AE333" s="99" t="str">
        <f>[2]Plan1!$C418</f>
        <v>Proclamação da República</v>
      </c>
      <c r="AG333" s="1"/>
      <c r="AH333" s="1"/>
      <c r="AI333" s="6"/>
      <c r="AJ333" s="1"/>
      <c r="AK333" s="1"/>
      <c r="AL333" s="1"/>
      <c r="AM333" s="1"/>
      <c r="AN333" s="3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22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4"/>
      <c r="CR333" s="1"/>
      <c r="CS333" s="1"/>
      <c r="CT333" s="1"/>
      <c r="CU333" s="1"/>
      <c r="CV333" s="1"/>
      <c r="CW333" s="1"/>
      <c r="CX333" s="1"/>
      <c r="CY333" s="1"/>
      <c r="CZ333" s="1"/>
      <c r="DA333" s="2"/>
      <c r="DB333" s="1"/>
      <c r="DC333" s="1"/>
      <c r="DD333" s="1"/>
      <c r="DE333" s="1"/>
      <c r="DF333" s="1"/>
      <c r="DG333" s="1"/>
    </row>
    <row r="334" spans="1:111" x14ac:dyDescent="0.2">
      <c r="A334" s="86">
        <f t="shared" si="192"/>
        <v>44683</v>
      </c>
      <c r="B334" s="87">
        <f t="shared" ref="B334" si="216">(P334+X334)</f>
        <v>1075.4359625500001</v>
      </c>
      <c r="C334" s="87">
        <f t="shared" ref="C334:C397" si="217">TRUNC(IF(Q333&gt;0,C333-(S333/O333),C333),8)</f>
        <v>965.88005934</v>
      </c>
      <c r="D334" s="88">
        <f t="shared" ref="D334" si="218">IF(E334=E333,D333,E333)</f>
        <v>6315.93</v>
      </c>
      <c r="E334" s="89">
        <f>IF(K334=1,VLOOKUP(A334,[1]Plan1!$BO$80:$BQ$314,3),E333)</f>
        <v>6382.88</v>
      </c>
      <c r="F334" s="98">
        <f t="shared" ref="F334" si="219">IF(D334=D333,F333,A334)</f>
        <v>44670</v>
      </c>
      <c r="G334" s="91">
        <f t="shared" ref="G334" si="220">(E334/D334)-1</f>
        <v>1.0600180812643467E-2</v>
      </c>
      <c r="H334" s="90">
        <f t="shared" ref="H334:H361" si="221">IF(DAY(A334)=15,VLOOKUP(A334,AH$121:AK$170,4),H333)</f>
        <v>44697</v>
      </c>
      <c r="I334" s="90">
        <f t="shared" ref="I334" si="222">IF(A334&gt;I333,H334,I333)</f>
        <v>44697</v>
      </c>
      <c r="J334" s="92">
        <f t="shared" ref="J334:J361" si="223">IF(I334=I333,J333,NETWORKDAYS(I333,I334,$AD$121:$AD$505)-1)</f>
        <v>19</v>
      </c>
      <c r="K334" s="92">
        <f t="shared" si="202"/>
        <v>9</v>
      </c>
      <c r="L334" s="87">
        <f t="shared" ref="L334" si="224">TRUNC((E334/D334)^TRUNC((K334/J334),9),8)</f>
        <v>1.0050072000000001</v>
      </c>
      <c r="M334" s="93">
        <f t="shared" ref="M334" si="225">IF(I334&gt;I333,L333,M333)</f>
        <v>1.0162005000000001</v>
      </c>
      <c r="N334" s="93">
        <f t="shared" ref="N334" si="226">IF(I334&gt;I333,N333*M334,N333)</f>
        <v>1.0974650096442249</v>
      </c>
      <c r="O334" s="87">
        <f t="shared" ref="O334" si="227">TRUNC(TRUNC((L334*N334),15),8)</f>
        <v>1.1029602300000001</v>
      </c>
      <c r="P334" s="87">
        <f t="shared" ref="P334" si="228">TRUNC(C334*O334,8)</f>
        <v>1065.3272924</v>
      </c>
      <c r="Q334" s="94">
        <f t="shared" si="204"/>
        <v>5</v>
      </c>
      <c r="R334" s="95">
        <f t="shared" si="211"/>
        <v>0</v>
      </c>
      <c r="S334" s="87">
        <f t="shared" ref="S334" si="229">IF(R334&gt;0,TRUNC(R334*P334,8),0)</f>
        <v>0</v>
      </c>
      <c r="T334" s="95">
        <f t="shared" si="198"/>
        <v>0.12</v>
      </c>
      <c r="U334" s="94">
        <f t="shared" ref="U334" si="230">IF(Q333&gt;0,1,IF(K334=K333,U333,U333+1))</f>
        <v>21</v>
      </c>
      <c r="V334" s="94">
        <v>252</v>
      </c>
      <c r="W334" s="93">
        <f t="shared" ref="W334" si="231">ROUND((1+T334)^TRUNC((U334/V334),9),9)</f>
        <v>1.0094887930000001</v>
      </c>
      <c r="X334" s="87">
        <f t="shared" ref="X334" si="232">TRUNC((P334*(W334-1)),8)</f>
        <v>10.10867015</v>
      </c>
      <c r="Y334" s="87">
        <f t="shared" ref="Y334" si="233">IF(Q334&gt;0,S334+X334,0)</f>
        <v>10.10867015</v>
      </c>
      <c r="Z334" s="96" t="s">
        <v>142</v>
      </c>
      <c r="AA334" s="90">
        <f t="shared" ref="AA334:AA361" si="234">IF(Q333&gt;0,VLOOKUP(A333,$AD$13:$AL$117,9),AA333)</f>
        <v>44683</v>
      </c>
      <c r="AB334" s="2"/>
      <c r="AC334" s="1"/>
      <c r="AD334" s="155">
        <f>[2]Plan1!$A419</f>
        <v>49268</v>
      </c>
      <c r="AE334" s="99" t="str">
        <f>[2]Plan1!$C419</f>
        <v>Dia Nacional de Zumbi e da Consciência Negra</v>
      </c>
      <c r="AG334" s="1"/>
      <c r="AH334" s="1"/>
      <c r="AI334" s="6"/>
      <c r="AJ334" s="1"/>
      <c r="AK334" s="1"/>
      <c r="AL334" s="1"/>
      <c r="AM334" s="1"/>
      <c r="AN334" s="3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22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4"/>
      <c r="CR334" s="1"/>
      <c r="CS334" s="1"/>
      <c r="CT334" s="1"/>
      <c r="CU334" s="1"/>
      <c r="CV334" s="1"/>
      <c r="CW334" s="1"/>
      <c r="CX334" s="1"/>
      <c r="CY334" s="1"/>
      <c r="CZ334" s="1"/>
      <c r="DA334" s="2"/>
      <c r="DB334" s="1"/>
      <c r="DC334" s="1"/>
      <c r="DD334" s="1"/>
      <c r="DE334" s="1"/>
      <c r="DF334" s="1"/>
      <c r="DG334" s="1"/>
    </row>
    <row r="335" spans="1:111" ht="18.75" x14ac:dyDescent="0.2">
      <c r="A335" s="86">
        <f t="shared" ref="A335:A397" si="235">(A334+1)</f>
        <v>44684</v>
      </c>
      <c r="B335" s="87">
        <f t="shared" si="206"/>
        <v>1076.5169821500001</v>
      </c>
      <c r="C335" s="165">
        <f>TRUNC(IF(Q334&gt;0,C334-(S334/O334)+(X334/O334),C334),8)</f>
        <v>975.04509528000006</v>
      </c>
      <c r="D335" s="88">
        <f t="shared" ref="D335:D361" si="236">IF(E335=E334,D334,E334)</f>
        <v>6315.93</v>
      </c>
      <c r="E335" s="89">
        <f>IF(K335=1,VLOOKUP(A335,[1]Plan1!$BO$80:$BQ$314,3),E334)</f>
        <v>6382.88</v>
      </c>
      <c r="F335" s="98">
        <f t="shared" ref="F335:F361" si="237">IF(D335=D334,F334,A335)</f>
        <v>44670</v>
      </c>
      <c r="G335" s="91">
        <f t="shared" si="207"/>
        <v>1.0600180812643467E-2</v>
      </c>
      <c r="H335" s="90">
        <f t="shared" si="221"/>
        <v>44697</v>
      </c>
      <c r="I335" s="90">
        <f t="shared" si="208"/>
        <v>44697</v>
      </c>
      <c r="J335" s="92">
        <f t="shared" si="223"/>
        <v>19</v>
      </c>
      <c r="K335" s="92">
        <f t="shared" si="202"/>
        <v>10</v>
      </c>
      <c r="L335" s="87">
        <f t="shared" si="209"/>
        <v>1.0055651000000001</v>
      </c>
      <c r="M335" s="93">
        <f t="shared" si="205"/>
        <v>1.0162005000000001</v>
      </c>
      <c r="N335" s="93">
        <f t="shared" si="200"/>
        <v>1.0974650096442249</v>
      </c>
      <c r="O335" s="87">
        <f t="shared" si="203"/>
        <v>1.10357251</v>
      </c>
      <c r="P335" s="87">
        <f t="shared" si="210"/>
        <v>1076.03296316</v>
      </c>
      <c r="Q335" s="94">
        <f t="shared" si="204"/>
        <v>0</v>
      </c>
      <c r="R335" s="95">
        <f t="shared" si="211"/>
        <v>0</v>
      </c>
      <c r="S335" s="87">
        <f t="shared" si="212"/>
        <v>0</v>
      </c>
      <c r="T335" s="95">
        <f t="shared" ref="T335:T397" si="238">(T334)</f>
        <v>0.12</v>
      </c>
      <c r="U335" s="94">
        <f t="shared" si="201"/>
        <v>1</v>
      </c>
      <c r="V335" s="94">
        <v>252</v>
      </c>
      <c r="W335" s="93">
        <f t="shared" si="213"/>
        <v>1.0004498180000001</v>
      </c>
      <c r="X335" s="87">
        <f t="shared" si="214"/>
        <v>0.48401898999999998</v>
      </c>
      <c r="Y335" s="87">
        <f t="shared" si="215"/>
        <v>0</v>
      </c>
      <c r="Z335" s="96" t="s">
        <v>142</v>
      </c>
      <c r="AA335" s="90">
        <f t="shared" si="234"/>
        <v>44711</v>
      </c>
      <c r="AB335" s="2"/>
      <c r="AC335" s="1"/>
      <c r="AD335" s="155">
        <f>[2]Plan1!$A420</f>
        <v>49303</v>
      </c>
      <c r="AE335" s="99" t="str">
        <f>[2]Plan1!$C420</f>
        <v>Natal</v>
      </c>
      <c r="AG335" s="1"/>
      <c r="AH335" s="1"/>
      <c r="AI335" s="6"/>
      <c r="AJ335" s="1"/>
      <c r="AK335" s="1"/>
      <c r="AL335" s="1"/>
      <c r="AM335" s="1"/>
      <c r="AN335" s="3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22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4"/>
      <c r="CR335" s="1"/>
      <c r="CS335" s="1"/>
      <c r="CT335" s="1"/>
      <c r="CU335" s="1"/>
      <c r="CV335" s="1"/>
      <c r="CW335" s="1"/>
      <c r="CX335" s="1"/>
      <c r="CY335" s="1"/>
      <c r="CZ335" s="1"/>
      <c r="DA335" s="2"/>
      <c r="DB335" s="1"/>
      <c r="DC335" s="1"/>
      <c r="DD335" s="1"/>
      <c r="DE335" s="1"/>
      <c r="DF335" s="1"/>
      <c r="DG335" s="1"/>
    </row>
    <row r="336" spans="1:111" x14ac:dyDescent="0.2">
      <c r="A336" s="86">
        <f t="shared" si="235"/>
        <v>44685</v>
      </c>
      <c r="B336" s="87">
        <f t="shared" si="206"/>
        <v>1077.59907944</v>
      </c>
      <c r="C336" s="87">
        <f t="shared" si="217"/>
        <v>975.04509528000006</v>
      </c>
      <c r="D336" s="88">
        <f t="shared" si="236"/>
        <v>6315.93</v>
      </c>
      <c r="E336" s="89">
        <f>IF(K336=1,VLOOKUP(A336,[1]Plan1!$BO$80:$BQ$314,3),E335)</f>
        <v>6382.88</v>
      </c>
      <c r="F336" s="98">
        <f t="shared" si="237"/>
        <v>44670</v>
      </c>
      <c r="G336" s="91">
        <f t="shared" si="207"/>
        <v>1.0600180812643467E-2</v>
      </c>
      <c r="H336" s="90">
        <f t="shared" si="221"/>
        <v>44697</v>
      </c>
      <c r="I336" s="90">
        <f t="shared" si="208"/>
        <v>44697</v>
      </c>
      <c r="J336" s="92">
        <f t="shared" si="223"/>
        <v>19</v>
      </c>
      <c r="K336" s="92">
        <f t="shared" si="202"/>
        <v>11</v>
      </c>
      <c r="L336" s="87">
        <f t="shared" si="209"/>
        <v>1.00612331</v>
      </c>
      <c r="M336" s="93">
        <f t="shared" si="205"/>
        <v>1.0162005000000001</v>
      </c>
      <c r="N336" s="93">
        <f t="shared" si="200"/>
        <v>1.0974650096442249</v>
      </c>
      <c r="O336" s="87">
        <f t="shared" si="203"/>
        <v>1.1041851199999999</v>
      </c>
      <c r="P336" s="87">
        <f t="shared" si="210"/>
        <v>1076.63028553</v>
      </c>
      <c r="Q336" s="94">
        <f t="shared" si="204"/>
        <v>0</v>
      </c>
      <c r="R336" s="95">
        <f t="shared" si="211"/>
        <v>0</v>
      </c>
      <c r="S336" s="87">
        <f t="shared" si="212"/>
        <v>0</v>
      </c>
      <c r="T336" s="95">
        <f t="shared" si="238"/>
        <v>0.12</v>
      </c>
      <c r="U336" s="94">
        <f t="shared" si="201"/>
        <v>2</v>
      </c>
      <c r="V336" s="94">
        <v>252</v>
      </c>
      <c r="W336" s="93">
        <f t="shared" si="213"/>
        <v>1.0008998389999999</v>
      </c>
      <c r="X336" s="87">
        <f t="shared" si="214"/>
        <v>0.96879391000000004</v>
      </c>
      <c r="Y336" s="87">
        <f t="shared" si="215"/>
        <v>0</v>
      </c>
      <c r="Z336" s="96" t="s">
        <v>142</v>
      </c>
      <c r="AA336" s="90">
        <f t="shared" si="234"/>
        <v>44711</v>
      </c>
      <c r="AB336" s="2"/>
      <c r="AC336" s="1"/>
      <c r="AD336" s="155">
        <f>[2]Plan1!$A421</f>
        <v>49310</v>
      </c>
      <c r="AE336" s="99" t="str">
        <f>[2]Plan1!$C421</f>
        <v>Confraternização Universal</v>
      </c>
      <c r="AG336" s="1"/>
      <c r="AH336" s="1"/>
      <c r="AI336" s="6"/>
      <c r="AJ336" s="1"/>
      <c r="AK336" s="1"/>
      <c r="AL336" s="1"/>
      <c r="AM336" s="1"/>
      <c r="AN336" s="3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22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4"/>
      <c r="CR336" s="1"/>
      <c r="CS336" s="1"/>
      <c r="CT336" s="1"/>
      <c r="CU336" s="1"/>
      <c r="CV336" s="1"/>
      <c r="CW336" s="1"/>
      <c r="CX336" s="1"/>
      <c r="CY336" s="1"/>
      <c r="CZ336" s="1"/>
      <c r="DA336" s="2"/>
      <c r="DB336" s="1"/>
      <c r="DC336" s="1"/>
      <c r="DD336" s="1"/>
      <c r="DE336" s="1"/>
      <c r="DF336" s="1"/>
      <c r="DG336" s="1"/>
    </row>
    <row r="337" spans="1:111" x14ac:dyDescent="0.2">
      <c r="A337" s="86">
        <f t="shared" si="235"/>
        <v>44686</v>
      </c>
      <c r="B337" s="87">
        <f t="shared" si="206"/>
        <v>1078.6822823699999</v>
      </c>
      <c r="C337" s="87">
        <f t="shared" si="217"/>
        <v>975.04509528000006</v>
      </c>
      <c r="D337" s="88">
        <f t="shared" si="236"/>
        <v>6315.93</v>
      </c>
      <c r="E337" s="89">
        <f>IF(K337=1,VLOOKUP(A337,[1]Plan1!$BO$80:$BQ$314,3),E336)</f>
        <v>6382.88</v>
      </c>
      <c r="F337" s="98">
        <f t="shared" si="237"/>
        <v>44670</v>
      </c>
      <c r="G337" s="91">
        <f t="shared" si="207"/>
        <v>1.0600180812643467E-2</v>
      </c>
      <c r="H337" s="90">
        <f t="shared" si="221"/>
        <v>44697</v>
      </c>
      <c r="I337" s="90">
        <f t="shared" si="208"/>
        <v>44697</v>
      </c>
      <c r="J337" s="92">
        <f t="shared" si="223"/>
        <v>19</v>
      </c>
      <c r="K337" s="92">
        <f t="shared" si="202"/>
        <v>12</v>
      </c>
      <c r="L337" s="87">
        <f t="shared" si="209"/>
        <v>1.0066818399999999</v>
      </c>
      <c r="M337" s="93">
        <f t="shared" si="205"/>
        <v>1.0162005000000001</v>
      </c>
      <c r="N337" s="93">
        <f t="shared" si="200"/>
        <v>1.0974650096442249</v>
      </c>
      <c r="O337" s="87">
        <f t="shared" si="203"/>
        <v>1.1047980900000001</v>
      </c>
      <c r="P337" s="87">
        <f t="shared" si="210"/>
        <v>1077.22795892</v>
      </c>
      <c r="Q337" s="94">
        <f t="shared" si="204"/>
        <v>0</v>
      </c>
      <c r="R337" s="95">
        <f t="shared" si="211"/>
        <v>0</v>
      </c>
      <c r="S337" s="87">
        <f t="shared" si="212"/>
        <v>0</v>
      </c>
      <c r="T337" s="95">
        <f t="shared" si="238"/>
        <v>0.12</v>
      </c>
      <c r="U337" s="94">
        <f t="shared" si="201"/>
        <v>3</v>
      </c>
      <c r="V337" s="94">
        <v>252</v>
      </c>
      <c r="W337" s="93">
        <f t="shared" si="213"/>
        <v>1.0013500609999999</v>
      </c>
      <c r="X337" s="87">
        <f t="shared" si="214"/>
        <v>1.45432345</v>
      </c>
      <c r="Y337" s="87">
        <f t="shared" si="215"/>
        <v>0</v>
      </c>
      <c r="Z337" s="96" t="s">
        <v>142</v>
      </c>
      <c r="AA337" s="90">
        <f t="shared" si="234"/>
        <v>44711</v>
      </c>
      <c r="AB337" s="2"/>
      <c r="AC337" s="1"/>
      <c r="AD337" s="155">
        <f>[2]Plan1!$A422</f>
        <v>49345</v>
      </c>
      <c r="AE337" s="99" t="str">
        <f>[2]Plan1!$C422</f>
        <v>Carnaval</v>
      </c>
      <c r="AG337" s="1"/>
      <c r="AH337" s="1"/>
      <c r="AI337" s="6"/>
      <c r="AJ337" s="1"/>
      <c r="AK337" s="1"/>
      <c r="AL337" s="1"/>
      <c r="AM337" s="1"/>
      <c r="AN337" s="3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22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4"/>
      <c r="CR337" s="1"/>
      <c r="CS337" s="1"/>
      <c r="CT337" s="1"/>
      <c r="CU337" s="1"/>
      <c r="CV337" s="1"/>
      <c r="CW337" s="1"/>
      <c r="CX337" s="1"/>
      <c r="CY337" s="1"/>
      <c r="CZ337" s="1"/>
      <c r="DA337" s="2"/>
      <c r="DB337" s="1"/>
      <c r="DC337" s="1"/>
      <c r="DD337" s="1"/>
      <c r="DE337" s="1"/>
      <c r="DF337" s="1"/>
      <c r="DG337" s="1"/>
    </row>
    <row r="338" spans="1:111" x14ac:dyDescent="0.2">
      <c r="A338" s="86">
        <f t="shared" si="235"/>
        <v>44687</v>
      </c>
      <c r="B338" s="87">
        <f t="shared" si="206"/>
        <v>1079.7665656899999</v>
      </c>
      <c r="C338" s="87">
        <f t="shared" si="217"/>
        <v>975.04509528000006</v>
      </c>
      <c r="D338" s="88">
        <f t="shared" si="236"/>
        <v>6315.93</v>
      </c>
      <c r="E338" s="89">
        <f>IF(K338=1,VLOOKUP(A338,[1]Plan1!$BO$80:$BQ$314,3),E337)</f>
        <v>6382.88</v>
      </c>
      <c r="F338" s="98">
        <f t="shared" si="237"/>
        <v>44670</v>
      </c>
      <c r="G338" s="91">
        <f t="shared" si="207"/>
        <v>1.0600180812643467E-2</v>
      </c>
      <c r="H338" s="90">
        <f t="shared" si="221"/>
        <v>44697</v>
      </c>
      <c r="I338" s="90">
        <f t="shared" si="208"/>
        <v>44697</v>
      </c>
      <c r="J338" s="92">
        <f t="shared" si="223"/>
        <v>19</v>
      </c>
      <c r="K338" s="92">
        <f t="shared" si="202"/>
        <v>13</v>
      </c>
      <c r="L338" s="87">
        <f t="shared" si="209"/>
        <v>1.0072406700000001</v>
      </c>
      <c r="M338" s="93">
        <f t="shared" si="205"/>
        <v>1.0162005000000001</v>
      </c>
      <c r="N338" s="93">
        <f t="shared" si="200"/>
        <v>1.0974650096442249</v>
      </c>
      <c r="O338" s="87">
        <f t="shared" si="203"/>
        <v>1.10541139</v>
      </c>
      <c r="P338" s="87">
        <f t="shared" si="210"/>
        <v>1077.82595408</v>
      </c>
      <c r="Q338" s="94">
        <f t="shared" si="204"/>
        <v>0</v>
      </c>
      <c r="R338" s="95">
        <f t="shared" si="211"/>
        <v>0</v>
      </c>
      <c r="S338" s="87">
        <f t="shared" si="212"/>
        <v>0</v>
      </c>
      <c r="T338" s="95">
        <f t="shared" si="238"/>
        <v>0.12</v>
      </c>
      <c r="U338" s="94">
        <f t="shared" si="201"/>
        <v>4</v>
      </c>
      <c r="V338" s="94">
        <v>252</v>
      </c>
      <c r="W338" s="93">
        <f t="shared" si="213"/>
        <v>1.0018004869999999</v>
      </c>
      <c r="X338" s="87">
        <f t="shared" si="214"/>
        <v>1.9406116099999999</v>
      </c>
      <c r="Y338" s="87">
        <f t="shared" si="215"/>
        <v>0</v>
      </c>
      <c r="Z338" s="96" t="s">
        <v>142</v>
      </c>
      <c r="AA338" s="90">
        <f t="shared" si="234"/>
        <v>44711</v>
      </c>
      <c r="AB338" s="2"/>
      <c r="AC338" s="1"/>
      <c r="AD338" s="155">
        <f>[2]Plan1!$A423</f>
        <v>49346</v>
      </c>
      <c r="AE338" s="99" t="str">
        <f>[2]Plan1!$C423</f>
        <v>Carnaval</v>
      </c>
      <c r="AG338" s="1"/>
      <c r="AH338" s="1"/>
      <c r="AI338" s="6"/>
      <c r="AJ338" s="1"/>
      <c r="AK338" s="1"/>
      <c r="AL338" s="1"/>
      <c r="AM338" s="1"/>
      <c r="AN338" s="3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22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4"/>
      <c r="CR338" s="1"/>
      <c r="CS338" s="1"/>
      <c r="CT338" s="1"/>
      <c r="CU338" s="1"/>
      <c r="CV338" s="1"/>
      <c r="CW338" s="1"/>
      <c r="CX338" s="1"/>
      <c r="CY338" s="1"/>
      <c r="CZ338" s="1"/>
      <c r="DA338" s="2"/>
      <c r="DB338" s="1"/>
      <c r="DC338" s="1"/>
      <c r="DD338" s="1"/>
      <c r="DE338" s="1"/>
      <c r="DF338" s="1"/>
      <c r="DG338" s="1"/>
    </row>
    <row r="339" spans="1:111" x14ac:dyDescent="0.2">
      <c r="A339" s="86">
        <f t="shared" si="235"/>
        <v>44688</v>
      </c>
      <c r="B339" s="87">
        <f t="shared" si="206"/>
        <v>1080.8519280500002</v>
      </c>
      <c r="C339" s="87">
        <f t="shared" si="217"/>
        <v>975.04509528000006</v>
      </c>
      <c r="D339" s="88">
        <f t="shared" si="236"/>
        <v>6315.93</v>
      </c>
      <c r="E339" s="89">
        <f>IF(K339=1,VLOOKUP(A339,[1]Plan1!$BO$80:$BQ$314,3),E338)</f>
        <v>6382.88</v>
      </c>
      <c r="F339" s="98">
        <f t="shared" si="237"/>
        <v>44670</v>
      </c>
      <c r="G339" s="91">
        <f t="shared" si="207"/>
        <v>1.0600180812643467E-2</v>
      </c>
      <c r="H339" s="90">
        <f t="shared" si="221"/>
        <v>44697</v>
      </c>
      <c r="I339" s="90">
        <f t="shared" si="208"/>
        <v>44697</v>
      </c>
      <c r="J339" s="92">
        <f t="shared" si="223"/>
        <v>19</v>
      </c>
      <c r="K339" s="92">
        <f t="shared" si="202"/>
        <v>14</v>
      </c>
      <c r="L339" s="87">
        <f t="shared" si="209"/>
        <v>1.0077998100000001</v>
      </c>
      <c r="M339" s="93">
        <f t="shared" si="205"/>
        <v>1.0162005000000001</v>
      </c>
      <c r="N339" s="93">
        <f t="shared" si="200"/>
        <v>1.0974650096442249</v>
      </c>
      <c r="O339" s="87">
        <f t="shared" si="203"/>
        <v>1.1060250199999999</v>
      </c>
      <c r="P339" s="87">
        <f t="shared" si="210"/>
        <v>1078.4242710000001</v>
      </c>
      <c r="Q339" s="94">
        <f t="shared" si="204"/>
        <v>0</v>
      </c>
      <c r="R339" s="95">
        <f t="shared" si="211"/>
        <v>0</v>
      </c>
      <c r="S339" s="87">
        <f t="shared" si="212"/>
        <v>0</v>
      </c>
      <c r="T339" s="95">
        <f t="shared" si="238"/>
        <v>0.12</v>
      </c>
      <c r="U339" s="94">
        <f t="shared" si="201"/>
        <v>5</v>
      </c>
      <c r="V339" s="94">
        <v>252</v>
      </c>
      <c r="W339" s="93">
        <f t="shared" si="213"/>
        <v>1.002251115</v>
      </c>
      <c r="X339" s="87">
        <f t="shared" si="214"/>
        <v>2.4276570500000001</v>
      </c>
      <c r="Y339" s="87">
        <f t="shared" si="215"/>
        <v>0</v>
      </c>
      <c r="Z339" s="96" t="s">
        <v>142</v>
      </c>
      <c r="AA339" s="90">
        <f t="shared" si="234"/>
        <v>44711</v>
      </c>
      <c r="AB339" s="2"/>
      <c r="AC339" s="1"/>
      <c r="AD339" s="155">
        <f>[2]Plan1!$A424</f>
        <v>49391</v>
      </c>
      <c r="AE339" s="99" t="str">
        <f>[2]Plan1!$C424</f>
        <v>Paixão de Cristo</v>
      </c>
      <c r="AG339" s="1"/>
      <c r="AH339" s="1"/>
      <c r="AI339" s="6"/>
      <c r="AJ339" s="1"/>
      <c r="AK339" s="1"/>
      <c r="AL339" s="1"/>
      <c r="AM339" s="1"/>
      <c r="AN339" s="3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22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4"/>
      <c r="CR339" s="1"/>
      <c r="CS339" s="1"/>
      <c r="CT339" s="1"/>
      <c r="CU339" s="1"/>
      <c r="CV339" s="1"/>
      <c r="CW339" s="1"/>
      <c r="CX339" s="1"/>
      <c r="CY339" s="1"/>
      <c r="CZ339" s="1"/>
      <c r="DA339" s="2"/>
      <c r="DB339" s="1"/>
      <c r="DC339" s="1"/>
      <c r="DD339" s="1"/>
      <c r="DE339" s="1"/>
      <c r="DF339" s="1"/>
      <c r="DG339" s="1"/>
    </row>
    <row r="340" spans="1:111" x14ac:dyDescent="0.2">
      <c r="A340" s="86">
        <f t="shared" si="235"/>
        <v>44689</v>
      </c>
      <c r="B340" s="87">
        <f t="shared" si="206"/>
        <v>1080.8519280500002</v>
      </c>
      <c r="C340" s="87">
        <f t="shared" si="217"/>
        <v>975.04509528000006</v>
      </c>
      <c r="D340" s="88">
        <f t="shared" si="236"/>
        <v>6315.93</v>
      </c>
      <c r="E340" s="89">
        <f>IF(K340=1,VLOOKUP(A340,[1]Plan1!$BO$80:$BQ$314,3),E339)</f>
        <v>6382.88</v>
      </c>
      <c r="F340" s="98">
        <f t="shared" si="237"/>
        <v>44670</v>
      </c>
      <c r="G340" s="91">
        <f t="shared" si="207"/>
        <v>1.0600180812643467E-2</v>
      </c>
      <c r="H340" s="90">
        <f t="shared" si="221"/>
        <v>44697</v>
      </c>
      <c r="I340" s="90">
        <f t="shared" si="208"/>
        <v>44697</v>
      </c>
      <c r="J340" s="92">
        <f t="shared" si="223"/>
        <v>19</v>
      </c>
      <c r="K340" s="92">
        <f t="shared" si="202"/>
        <v>14</v>
      </c>
      <c r="L340" s="87">
        <f t="shared" si="209"/>
        <v>1.0077998100000001</v>
      </c>
      <c r="M340" s="93">
        <f t="shared" si="205"/>
        <v>1.0162005000000001</v>
      </c>
      <c r="N340" s="93">
        <f t="shared" si="200"/>
        <v>1.0974650096442249</v>
      </c>
      <c r="O340" s="87">
        <f t="shared" si="203"/>
        <v>1.1060250199999999</v>
      </c>
      <c r="P340" s="87">
        <f t="shared" si="210"/>
        <v>1078.4242710000001</v>
      </c>
      <c r="Q340" s="94">
        <f t="shared" si="204"/>
        <v>0</v>
      </c>
      <c r="R340" s="95">
        <f t="shared" si="211"/>
        <v>0</v>
      </c>
      <c r="S340" s="87">
        <f t="shared" si="212"/>
        <v>0</v>
      </c>
      <c r="T340" s="95">
        <f t="shared" si="238"/>
        <v>0.12</v>
      </c>
      <c r="U340" s="94">
        <f t="shared" si="201"/>
        <v>5</v>
      </c>
      <c r="V340" s="94">
        <v>252</v>
      </c>
      <c r="W340" s="93">
        <f t="shared" si="213"/>
        <v>1.002251115</v>
      </c>
      <c r="X340" s="87">
        <f t="shared" si="214"/>
        <v>2.4276570500000001</v>
      </c>
      <c r="Y340" s="87">
        <f t="shared" si="215"/>
        <v>0</v>
      </c>
      <c r="Z340" s="96" t="s">
        <v>142</v>
      </c>
      <c r="AA340" s="90">
        <f t="shared" si="234"/>
        <v>44711</v>
      </c>
      <c r="AB340" s="2"/>
      <c r="AC340" s="1"/>
      <c r="AD340" s="155">
        <f>[2]Plan1!$A425</f>
        <v>49420</v>
      </c>
      <c r="AE340" s="99" t="str">
        <f>[2]Plan1!$C425</f>
        <v>Tiradentes</v>
      </c>
      <c r="AG340" s="1"/>
      <c r="AH340" s="1"/>
      <c r="AI340" s="6"/>
      <c r="AJ340" s="1"/>
      <c r="AK340" s="1"/>
      <c r="AL340" s="1"/>
      <c r="AM340" s="1"/>
      <c r="AN340" s="3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22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4"/>
      <c r="CR340" s="1"/>
      <c r="CS340" s="1"/>
      <c r="CT340" s="1"/>
      <c r="CU340" s="1"/>
      <c r="CV340" s="1"/>
      <c r="CW340" s="1"/>
      <c r="CX340" s="1"/>
      <c r="CY340" s="1"/>
      <c r="CZ340" s="1"/>
      <c r="DA340" s="2"/>
      <c r="DB340" s="1"/>
      <c r="DC340" s="1"/>
      <c r="DD340" s="1"/>
      <c r="DE340" s="1"/>
      <c r="DF340" s="1"/>
      <c r="DG340" s="1"/>
    </row>
    <row r="341" spans="1:111" x14ac:dyDescent="0.2">
      <c r="A341" s="86">
        <f t="shared" si="235"/>
        <v>44690</v>
      </c>
      <c r="B341" s="87">
        <f t="shared" si="206"/>
        <v>1080.8519280500002</v>
      </c>
      <c r="C341" s="87">
        <f t="shared" si="217"/>
        <v>975.04509528000006</v>
      </c>
      <c r="D341" s="88">
        <f t="shared" si="236"/>
        <v>6315.93</v>
      </c>
      <c r="E341" s="89">
        <f>IF(K341=1,VLOOKUP(A341,[1]Plan1!$BO$80:$BQ$314,3),E340)</f>
        <v>6382.88</v>
      </c>
      <c r="F341" s="98">
        <f t="shared" si="237"/>
        <v>44670</v>
      </c>
      <c r="G341" s="91">
        <f t="shared" si="207"/>
        <v>1.0600180812643467E-2</v>
      </c>
      <c r="H341" s="90">
        <f t="shared" si="221"/>
        <v>44697</v>
      </c>
      <c r="I341" s="90">
        <f t="shared" si="208"/>
        <v>44697</v>
      </c>
      <c r="J341" s="92">
        <f t="shared" si="223"/>
        <v>19</v>
      </c>
      <c r="K341" s="92">
        <f t="shared" si="202"/>
        <v>14</v>
      </c>
      <c r="L341" s="87">
        <f t="shared" si="209"/>
        <v>1.0077998100000001</v>
      </c>
      <c r="M341" s="93">
        <f t="shared" si="205"/>
        <v>1.0162005000000001</v>
      </c>
      <c r="N341" s="93">
        <f t="shared" si="200"/>
        <v>1.0974650096442249</v>
      </c>
      <c r="O341" s="87">
        <f t="shared" si="203"/>
        <v>1.1060250199999999</v>
      </c>
      <c r="P341" s="87">
        <f t="shared" si="210"/>
        <v>1078.4242710000001</v>
      </c>
      <c r="Q341" s="94">
        <f t="shared" si="204"/>
        <v>0</v>
      </c>
      <c r="R341" s="95">
        <f t="shared" si="211"/>
        <v>0</v>
      </c>
      <c r="S341" s="87">
        <f t="shared" si="212"/>
        <v>0</v>
      </c>
      <c r="T341" s="95">
        <f t="shared" si="238"/>
        <v>0.12</v>
      </c>
      <c r="U341" s="94">
        <f t="shared" si="201"/>
        <v>5</v>
      </c>
      <c r="V341" s="94">
        <v>252</v>
      </c>
      <c r="W341" s="93">
        <f t="shared" si="213"/>
        <v>1.002251115</v>
      </c>
      <c r="X341" s="87">
        <f t="shared" si="214"/>
        <v>2.4276570500000001</v>
      </c>
      <c r="Y341" s="87">
        <f t="shared" si="215"/>
        <v>0</v>
      </c>
      <c r="Z341" s="96" t="s">
        <v>142</v>
      </c>
      <c r="AA341" s="90">
        <f t="shared" si="234"/>
        <v>44711</v>
      </c>
      <c r="AB341" s="2"/>
      <c r="AC341" s="1"/>
      <c r="AD341" s="155">
        <f>[2]Plan1!$A426</f>
        <v>49430</v>
      </c>
      <c r="AE341" s="99" t="str">
        <f>[2]Plan1!$C426</f>
        <v>Dia do Trabalho</v>
      </c>
      <c r="AG341" s="1"/>
      <c r="AH341" s="1"/>
      <c r="AI341" s="6"/>
      <c r="AJ341" s="1"/>
      <c r="AK341" s="1"/>
      <c r="AL341" s="1"/>
      <c r="AM341" s="1"/>
      <c r="AN341" s="3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22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4"/>
      <c r="CR341" s="1"/>
      <c r="CS341" s="1"/>
      <c r="CT341" s="1"/>
      <c r="CU341" s="1"/>
      <c r="CV341" s="1"/>
      <c r="CW341" s="1"/>
      <c r="CX341" s="1"/>
      <c r="CY341" s="1"/>
      <c r="CZ341" s="1"/>
      <c r="DA341" s="2"/>
      <c r="DB341" s="1"/>
      <c r="DC341" s="1"/>
      <c r="DD341" s="1"/>
      <c r="DE341" s="1"/>
      <c r="DF341" s="1"/>
      <c r="DG341" s="1"/>
    </row>
    <row r="342" spans="1:111" x14ac:dyDescent="0.2">
      <c r="A342" s="86">
        <f t="shared" si="235"/>
        <v>44691</v>
      </c>
      <c r="B342" s="87">
        <f t="shared" si="206"/>
        <v>1081.9383908699999</v>
      </c>
      <c r="C342" s="87">
        <f t="shared" si="217"/>
        <v>975.04509528000006</v>
      </c>
      <c r="D342" s="88">
        <f t="shared" si="236"/>
        <v>6315.93</v>
      </c>
      <c r="E342" s="89">
        <f>IF(K342=1,VLOOKUP(A342,[1]Plan1!$BO$80:$BQ$314,3),E341)</f>
        <v>6382.88</v>
      </c>
      <c r="F342" s="98">
        <f t="shared" si="237"/>
        <v>44670</v>
      </c>
      <c r="G342" s="91">
        <f t="shared" si="207"/>
        <v>1.0600180812643467E-2</v>
      </c>
      <c r="H342" s="90">
        <f t="shared" si="221"/>
        <v>44697</v>
      </c>
      <c r="I342" s="90">
        <f t="shared" si="208"/>
        <v>44697</v>
      </c>
      <c r="J342" s="92">
        <f t="shared" si="223"/>
        <v>19</v>
      </c>
      <c r="K342" s="92">
        <f t="shared" si="202"/>
        <v>15</v>
      </c>
      <c r="L342" s="87">
        <f t="shared" si="209"/>
        <v>1.00835926</v>
      </c>
      <c r="M342" s="93">
        <f t="shared" si="205"/>
        <v>1.0162005000000001</v>
      </c>
      <c r="N342" s="93">
        <f t="shared" si="200"/>
        <v>1.0974650096442249</v>
      </c>
      <c r="O342" s="87">
        <f t="shared" si="203"/>
        <v>1.1066389999999999</v>
      </c>
      <c r="P342" s="87">
        <f t="shared" si="210"/>
        <v>1079.02292919</v>
      </c>
      <c r="Q342" s="94">
        <f t="shared" si="204"/>
        <v>0</v>
      </c>
      <c r="R342" s="95">
        <f t="shared" si="211"/>
        <v>0</v>
      </c>
      <c r="S342" s="87">
        <f t="shared" si="212"/>
        <v>0</v>
      </c>
      <c r="T342" s="95">
        <f t="shared" si="238"/>
        <v>0.12</v>
      </c>
      <c r="U342" s="94">
        <f t="shared" si="201"/>
        <v>6</v>
      </c>
      <c r="V342" s="94">
        <v>252</v>
      </c>
      <c r="W342" s="93">
        <f t="shared" si="213"/>
        <v>1.002701946</v>
      </c>
      <c r="X342" s="87">
        <f t="shared" si="214"/>
        <v>2.9154616799999999</v>
      </c>
      <c r="Y342" s="87">
        <f t="shared" si="215"/>
        <v>0</v>
      </c>
      <c r="Z342" s="96" t="s">
        <v>142</v>
      </c>
      <c r="AA342" s="90">
        <f t="shared" si="234"/>
        <v>44711</v>
      </c>
      <c r="AB342" s="2"/>
      <c r="AC342" s="1"/>
      <c r="AD342" s="155">
        <f>[2]Plan1!$A427</f>
        <v>49453</v>
      </c>
      <c r="AE342" s="99" t="str">
        <f>[2]Plan1!$C427</f>
        <v>Corpus Christi</v>
      </c>
      <c r="AG342" s="1"/>
      <c r="AH342" s="1"/>
      <c r="AI342" s="6"/>
      <c r="AJ342" s="1"/>
      <c r="AK342" s="1"/>
      <c r="AL342" s="1"/>
      <c r="AM342" s="1"/>
      <c r="AN342" s="3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22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4"/>
      <c r="CR342" s="1"/>
      <c r="CS342" s="1"/>
      <c r="CT342" s="1"/>
      <c r="CU342" s="1"/>
      <c r="CV342" s="1"/>
      <c r="CW342" s="1"/>
      <c r="CX342" s="1"/>
      <c r="CY342" s="1"/>
      <c r="CZ342" s="1"/>
      <c r="DA342" s="2"/>
      <c r="DB342" s="1"/>
      <c r="DC342" s="1"/>
      <c r="DD342" s="1"/>
      <c r="DE342" s="1"/>
      <c r="DF342" s="1"/>
      <c r="DG342" s="1"/>
    </row>
    <row r="343" spans="1:111" x14ac:dyDescent="0.2">
      <c r="A343" s="86">
        <f t="shared" si="235"/>
        <v>44692</v>
      </c>
      <c r="B343" s="87">
        <f t="shared" si="206"/>
        <v>1083.0259441199998</v>
      </c>
      <c r="C343" s="87">
        <f t="shared" si="217"/>
        <v>975.04509528000006</v>
      </c>
      <c r="D343" s="88">
        <f t="shared" si="236"/>
        <v>6315.93</v>
      </c>
      <c r="E343" s="89">
        <f>IF(K343=1,VLOOKUP(A343,[1]Plan1!$BO$80:$BQ$314,3),E342)</f>
        <v>6382.88</v>
      </c>
      <c r="F343" s="98">
        <f t="shared" si="237"/>
        <v>44670</v>
      </c>
      <c r="G343" s="91">
        <f t="shared" si="207"/>
        <v>1.0600180812643467E-2</v>
      </c>
      <c r="H343" s="90">
        <f t="shared" si="221"/>
        <v>44697</v>
      </c>
      <c r="I343" s="90">
        <f t="shared" si="208"/>
        <v>44697</v>
      </c>
      <c r="J343" s="92">
        <f t="shared" si="223"/>
        <v>19</v>
      </c>
      <c r="K343" s="92">
        <f t="shared" si="202"/>
        <v>16</v>
      </c>
      <c r="L343" s="87">
        <f t="shared" si="209"/>
        <v>1.00891902</v>
      </c>
      <c r="M343" s="93">
        <f t="shared" si="205"/>
        <v>1.0162005000000001</v>
      </c>
      <c r="N343" s="93">
        <f t="shared" si="200"/>
        <v>1.0974650096442249</v>
      </c>
      <c r="O343" s="87">
        <f t="shared" si="203"/>
        <v>1.1072533200000001</v>
      </c>
      <c r="P343" s="87">
        <f t="shared" si="210"/>
        <v>1079.62191889</v>
      </c>
      <c r="Q343" s="94">
        <f t="shared" si="204"/>
        <v>0</v>
      </c>
      <c r="R343" s="95">
        <f t="shared" si="211"/>
        <v>0</v>
      </c>
      <c r="S343" s="87">
        <f t="shared" si="212"/>
        <v>0</v>
      </c>
      <c r="T343" s="95">
        <f t="shared" si="238"/>
        <v>0.12</v>
      </c>
      <c r="U343" s="94">
        <f t="shared" si="201"/>
        <v>7</v>
      </c>
      <c r="V343" s="94">
        <v>252</v>
      </c>
      <c r="W343" s="93">
        <f t="shared" si="213"/>
        <v>1.003152979</v>
      </c>
      <c r="X343" s="87">
        <f t="shared" si="214"/>
        <v>3.4040252299999998</v>
      </c>
      <c r="Y343" s="87">
        <f t="shared" si="215"/>
        <v>0</v>
      </c>
      <c r="Z343" s="96" t="s">
        <v>142</v>
      </c>
      <c r="AA343" s="90">
        <f t="shared" si="234"/>
        <v>44711</v>
      </c>
      <c r="AB343" s="2"/>
      <c r="AC343" s="1"/>
      <c r="AD343" s="155">
        <f>[2]Plan1!$A428</f>
        <v>49559</v>
      </c>
      <c r="AE343" s="99" t="str">
        <f>[2]Plan1!$C428</f>
        <v>Independência do Brasil</v>
      </c>
      <c r="AG343" s="1"/>
      <c r="AH343" s="1"/>
      <c r="AI343" s="6"/>
      <c r="AJ343" s="1"/>
      <c r="AK343" s="1"/>
      <c r="AL343" s="1"/>
      <c r="AM343" s="1"/>
      <c r="AN343" s="3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22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4"/>
      <c r="CR343" s="1"/>
      <c r="CS343" s="1"/>
      <c r="CT343" s="1"/>
      <c r="CU343" s="1"/>
      <c r="CV343" s="1"/>
      <c r="CW343" s="1"/>
      <c r="CX343" s="1"/>
      <c r="CY343" s="1"/>
      <c r="CZ343" s="1"/>
      <c r="DA343" s="2"/>
      <c r="DB343" s="1"/>
      <c r="DC343" s="1"/>
      <c r="DD343" s="1"/>
      <c r="DE343" s="1"/>
      <c r="DF343" s="1"/>
      <c r="DG343" s="1"/>
    </row>
    <row r="344" spans="1:111" x14ac:dyDescent="0.2">
      <c r="A344" s="86">
        <f t="shared" si="235"/>
        <v>44693</v>
      </c>
      <c r="B344" s="87">
        <f t="shared" si="206"/>
        <v>1084.11460057</v>
      </c>
      <c r="C344" s="87">
        <f t="shared" si="217"/>
        <v>975.04509528000006</v>
      </c>
      <c r="D344" s="88">
        <f t="shared" si="236"/>
        <v>6315.93</v>
      </c>
      <c r="E344" s="89">
        <f>IF(K344=1,VLOOKUP(A344,[1]Plan1!$BO$80:$BQ$314,3),E343)</f>
        <v>6382.88</v>
      </c>
      <c r="F344" s="98">
        <f t="shared" si="237"/>
        <v>44670</v>
      </c>
      <c r="G344" s="91">
        <f t="shared" si="207"/>
        <v>1.0600180812643467E-2</v>
      </c>
      <c r="H344" s="90">
        <f t="shared" si="221"/>
        <v>44697</v>
      </c>
      <c r="I344" s="90">
        <f t="shared" si="208"/>
        <v>44697</v>
      </c>
      <c r="J344" s="92">
        <f t="shared" si="223"/>
        <v>19</v>
      </c>
      <c r="K344" s="92">
        <f t="shared" si="202"/>
        <v>17</v>
      </c>
      <c r="L344" s="87">
        <f t="shared" si="209"/>
        <v>1.0094791000000001</v>
      </c>
      <c r="M344" s="93">
        <f t="shared" si="205"/>
        <v>1.0162005000000001</v>
      </c>
      <c r="N344" s="93">
        <f t="shared" si="200"/>
        <v>1.0974650096442249</v>
      </c>
      <c r="O344" s="87">
        <f t="shared" si="203"/>
        <v>1.1078679899999999</v>
      </c>
      <c r="P344" s="87">
        <f t="shared" si="210"/>
        <v>1080.2212498599999</v>
      </c>
      <c r="Q344" s="94">
        <f t="shared" si="204"/>
        <v>0</v>
      </c>
      <c r="R344" s="95">
        <f t="shared" si="211"/>
        <v>0</v>
      </c>
      <c r="S344" s="87">
        <f t="shared" si="212"/>
        <v>0</v>
      </c>
      <c r="T344" s="95">
        <f t="shared" si="238"/>
        <v>0.12</v>
      </c>
      <c r="U344" s="94">
        <f t="shared" si="201"/>
        <v>8</v>
      </c>
      <c r="V344" s="94">
        <v>252</v>
      </c>
      <c r="W344" s="93">
        <f t="shared" si="213"/>
        <v>1.003604216</v>
      </c>
      <c r="X344" s="87">
        <f t="shared" si="214"/>
        <v>3.89335071</v>
      </c>
      <c r="Y344" s="87">
        <f t="shared" si="215"/>
        <v>0</v>
      </c>
      <c r="Z344" s="96" t="s">
        <v>142</v>
      </c>
      <c r="AA344" s="90">
        <f t="shared" si="234"/>
        <v>44711</v>
      </c>
      <c r="AB344" s="2"/>
      <c r="AC344" s="1"/>
      <c r="AD344" s="155">
        <f>[2]Plan1!$A429</f>
        <v>49594</v>
      </c>
      <c r="AE344" s="99" t="str">
        <f>[2]Plan1!$C429</f>
        <v>Nossa Sr.a Aparecida - Padroeira do Brasil</v>
      </c>
      <c r="AG344" s="1"/>
      <c r="AH344" s="1"/>
      <c r="AI344" s="6"/>
      <c r="AJ344" s="1"/>
      <c r="AK344" s="1"/>
      <c r="AL344" s="1"/>
      <c r="AM344" s="1"/>
      <c r="AN344" s="3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22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4"/>
      <c r="CR344" s="1"/>
      <c r="CS344" s="1"/>
      <c r="CT344" s="1"/>
      <c r="CU344" s="1"/>
      <c r="CV344" s="1"/>
      <c r="CW344" s="1"/>
      <c r="CX344" s="1"/>
      <c r="CY344" s="1"/>
      <c r="CZ344" s="1"/>
      <c r="DA344" s="2"/>
      <c r="DB344" s="1"/>
      <c r="DC344" s="1"/>
      <c r="DD344" s="1"/>
      <c r="DE344" s="1"/>
      <c r="DF344" s="1"/>
      <c r="DG344" s="1"/>
    </row>
    <row r="345" spans="1:111" x14ac:dyDescent="0.2">
      <c r="A345" s="86">
        <f t="shared" si="235"/>
        <v>44694</v>
      </c>
      <c r="B345" s="87">
        <f t="shared" si="206"/>
        <v>1085.2043295000001</v>
      </c>
      <c r="C345" s="87">
        <f t="shared" si="217"/>
        <v>975.04509528000006</v>
      </c>
      <c r="D345" s="88">
        <f t="shared" si="236"/>
        <v>6315.93</v>
      </c>
      <c r="E345" s="89">
        <f>IF(K345=1,VLOOKUP(A345,[1]Plan1!$BO$80:$BQ$314,3),E344)</f>
        <v>6382.88</v>
      </c>
      <c r="F345" s="98">
        <f t="shared" si="237"/>
        <v>44670</v>
      </c>
      <c r="G345" s="91">
        <f t="shared" si="207"/>
        <v>1.0600180812643467E-2</v>
      </c>
      <c r="H345" s="90">
        <f t="shared" si="221"/>
        <v>44697</v>
      </c>
      <c r="I345" s="90">
        <f t="shared" si="208"/>
        <v>44697</v>
      </c>
      <c r="J345" s="92">
        <f t="shared" si="223"/>
        <v>19</v>
      </c>
      <c r="K345" s="92">
        <f t="shared" si="202"/>
        <v>18</v>
      </c>
      <c r="L345" s="87">
        <f t="shared" si="209"/>
        <v>1.0100394800000001</v>
      </c>
      <c r="M345" s="93">
        <f t="shared" si="205"/>
        <v>1.0162005000000001</v>
      </c>
      <c r="N345" s="93">
        <f t="shared" si="200"/>
        <v>1.0974650096442249</v>
      </c>
      <c r="O345" s="87">
        <f t="shared" si="203"/>
        <v>1.10848298</v>
      </c>
      <c r="P345" s="87">
        <f t="shared" si="210"/>
        <v>1080.8208928500001</v>
      </c>
      <c r="Q345" s="94">
        <f t="shared" si="204"/>
        <v>0</v>
      </c>
      <c r="R345" s="95">
        <f t="shared" si="211"/>
        <v>0</v>
      </c>
      <c r="S345" s="87">
        <f t="shared" si="212"/>
        <v>0</v>
      </c>
      <c r="T345" s="95">
        <f t="shared" si="238"/>
        <v>0.12</v>
      </c>
      <c r="U345" s="94">
        <f t="shared" si="201"/>
        <v>9</v>
      </c>
      <c r="V345" s="94">
        <v>252</v>
      </c>
      <c r="W345" s="93">
        <f t="shared" si="213"/>
        <v>1.0040556549999999</v>
      </c>
      <c r="X345" s="87">
        <f t="shared" si="214"/>
        <v>4.3834366500000002</v>
      </c>
      <c r="Y345" s="87">
        <f t="shared" si="215"/>
        <v>0</v>
      </c>
      <c r="Z345" s="96" t="s">
        <v>142</v>
      </c>
      <c r="AA345" s="90">
        <f t="shared" si="234"/>
        <v>44711</v>
      </c>
      <c r="AB345" s="2"/>
      <c r="AC345" s="1"/>
      <c r="AD345" s="155">
        <f>[2]Plan1!$A430</f>
        <v>49615</v>
      </c>
      <c r="AE345" s="99" t="str">
        <f>[2]Plan1!$C430</f>
        <v>Finados</v>
      </c>
      <c r="AG345" s="1"/>
      <c r="AH345" s="1"/>
      <c r="AI345" s="6"/>
      <c r="AJ345" s="1"/>
      <c r="AK345" s="1"/>
      <c r="AL345" s="1"/>
      <c r="AM345" s="1"/>
      <c r="AN345" s="3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22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4"/>
      <c r="CR345" s="1"/>
      <c r="CS345" s="1"/>
      <c r="CT345" s="1"/>
      <c r="CU345" s="1"/>
      <c r="CV345" s="1"/>
      <c r="CW345" s="1"/>
      <c r="CX345" s="1"/>
      <c r="CY345" s="1"/>
      <c r="CZ345" s="1"/>
      <c r="DA345" s="2"/>
      <c r="DB345" s="1"/>
      <c r="DC345" s="1"/>
      <c r="DD345" s="1"/>
      <c r="DE345" s="1"/>
      <c r="DF345" s="1"/>
      <c r="DG345" s="1"/>
    </row>
    <row r="346" spans="1:111" x14ac:dyDescent="0.2">
      <c r="A346" s="86">
        <f t="shared" si="235"/>
        <v>44695</v>
      </c>
      <c r="B346" s="87">
        <f t="shared" si="206"/>
        <v>1086.2951719500002</v>
      </c>
      <c r="C346" s="87">
        <f t="shared" si="217"/>
        <v>975.04509528000006</v>
      </c>
      <c r="D346" s="88">
        <f t="shared" si="236"/>
        <v>6315.93</v>
      </c>
      <c r="E346" s="89">
        <f>IF(K346=1,VLOOKUP(A346,[1]Plan1!$BO$80:$BQ$314,3),E345)</f>
        <v>6382.88</v>
      </c>
      <c r="F346" s="98">
        <f t="shared" si="237"/>
        <v>44670</v>
      </c>
      <c r="G346" s="91">
        <f t="shared" si="207"/>
        <v>1.0600180812643467E-2</v>
      </c>
      <c r="H346" s="90">
        <f t="shared" si="221"/>
        <v>44697</v>
      </c>
      <c r="I346" s="90">
        <f t="shared" si="208"/>
        <v>44697</v>
      </c>
      <c r="J346" s="92">
        <f t="shared" si="223"/>
        <v>19</v>
      </c>
      <c r="K346" s="92">
        <f t="shared" si="202"/>
        <v>19</v>
      </c>
      <c r="L346" s="87">
        <f t="shared" si="209"/>
        <v>1.01060018</v>
      </c>
      <c r="M346" s="93">
        <f t="shared" si="205"/>
        <v>1.0162005000000001</v>
      </c>
      <c r="N346" s="93">
        <f t="shared" si="200"/>
        <v>1.0974650096442249</v>
      </c>
      <c r="O346" s="87">
        <f t="shared" si="203"/>
        <v>1.1090983299999999</v>
      </c>
      <c r="P346" s="87">
        <f t="shared" si="210"/>
        <v>1081.4208868400001</v>
      </c>
      <c r="Q346" s="94">
        <f t="shared" si="204"/>
        <v>0</v>
      </c>
      <c r="R346" s="95">
        <f t="shared" si="211"/>
        <v>0</v>
      </c>
      <c r="S346" s="87">
        <f t="shared" si="212"/>
        <v>0</v>
      </c>
      <c r="T346" s="95">
        <f t="shared" si="238"/>
        <v>0.12</v>
      </c>
      <c r="U346" s="94">
        <f t="shared" si="201"/>
        <v>10</v>
      </c>
      <c r="V346" s="94">
        <v>252</v>
      </c>
      <c r="W346" s="93">
        <f t="shared" si="213"/>
        <v>1.004507297</v>
      </c>
      <c r="X346" s="87">
        <f t="shared" si="214"/>
        <v>4.8742851099999998</v>
      </c>
      <c r="Y346" s="87">
        <f t="shared" si="215"/>
        <v>0</v>
      </c>
      <c r="Z346" s="96" t="s">
        <v>142</v>
      </c>
      <c r="AA346" s="90">
        <f t="shared" si="234"/>
        <v>44711</v>
      </c>
      <c r="AB346" s="2"/>
      <c r="AC346" s="1"/>
      <c r="AD346" s="155">
        <f>[2]Plan1!$A431</f>
        <v>49628</v>
      </c>
      <c r="AE346" s="99" t="str">
        <f>[2]Plan1!$C431</f>
        <v>Proclamação da República</v>
      </c>
      <c r="AG346" s="1"/>
      <c r="AH346" s="1"/>
      <c r="AI346" s="6"/>
      <c r="AJ346" s="1"/>
      <c r="AK346" s="1"/>
      <c r="AL346" s="1"/>
      <c r="AM346" s="1"/>
      <c r="AN346" s="3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22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4"/>
      <c r="CR346" s="1"/>
      <c r="CS346" s="1"/>
      <c r="CT346" s="1"/>
      <c r="CU346" s="1"/>
      <c r="CV346" s="1"/>
      <c r="CW346" s="1"/>
      <c r="CX346" s="1"/>
      <c r="CY346" s="1"/>
      <c r="CZ346" s="1"/>
      <c r="DA346" s="2"/>
      <c r="DB346" s="1"/>
      <c r="DC346" s="1"/>
      <c r="DD346" s="1"/>
      <c r="DE346" s="1"/>
      <c r="DF346" s="1"/>
      <c r="DG346" s="1"/>
    </row>
    <row r="347" spans="1:111" x14ac:dyDescent="0.2">
      <c r="A347" s="86">
        <f t="shared" si="235"/>
        <v>44696</v>
      </c>
      <c r="B347" s="87">
        <f t="shared" si="206"/>
        <v>1086.2951719500002</v>
      </c>
      <c r="C347" s="87">
        <f t="shared" si="217"/>
        <v>975.04509528000006</v>
      </c>
      <c r="D347" s="88">
        <f t="shared" si="236"/>
        <v>6315.93</v>
      </c>
      <c r="E347" s="89">
        <f>IF(K347=1,VLOOKUP(A347,[1]Plan1!$BO$80:$BQ$314,3),E346)</f>
        <v>6382.88</v>
      </c>
      <c r="F347" s="98">
        <f t="shared" si="237"/>
        <v>44670</v>
      </c>
      <c r="G347" s="91">
        <f t="shared" si="207"/>
        <v>1.0600180812643467E-2</v>
      </c>
      <c r="H347" s="90">
        <f t="shared" si="221"/>
        <v>44727</v>
      </c>
      <c r="I347" s="90">
        <f t="shared" si="208"/>
        <v>44697</v>
      </c>
      <c r="J347" s="92">
        <f t="shared" si="223"/>
        <v>19</v>
      </c>
      <c r="K347" s="92">
        <f t="shared" si="202"/>
        <v>19</v>
      </c>
      <c r="L347" s="87">
        <f t="shared" si="209"/>
        <v>1.01060018</v>
      </c>
      <c r="M347" s="93">
        <f t="shared" si="205"/>
        <v>1.0162005000000001</v>
      </c>
      <c r="N347" s="93">
        <f t="shared" si="200"/>
        <v>1.0974650096442249</v>
      </c>
      <c r="O347" s="87">
        <f t="shared" si="203"/>
        <v>1.1090983299999999</v>
      </c>
      <c r="P347" s="87">
        <f t="shared" si="210"/>
        <v>1081.4208868400001</v>
      </c>
      <c r="Q347" s="94">
        <f t="shared" si="204"/>
        <v>0</v>
      </c>
      <c r="R347" s="95">
        <f t="shared" si="211"/>
        <v>0</v>
      </c>
      <c r="S347" s="87">
        <f t="shared" si="212"/>
        <v>0</v>
      </c>
      <c r="T347" s="95">
        <f t="shared" si="238"/>
        <v>0.12</v>
      </c>
      <c r="U347" s="94">
        <f t="shared" si="201"/>
        <v>10</v>
      </c>
      <c r="V347" s="94">
        <v>252</v>
      </c>
      <c r="W347" s="93">
        <f t="shared" si="213"/>
        <v>1.004507297</v>
      </c>
      <c r="X347" s="87">
        <f t="shared" si="214"/>
        <v>4.8742851099999998</v>
      </c>
      <c r="Y347" s="87">
        <f t="shared" si="215"/>
        <v>0</v>
      </c>
      <c r="Z347" s="96" t="s">
        <v>142</v>
      </c>
      <c r="AA347" s="90">
        <f t="shared" si="234"/>
        <v>44711</v>
      </c>
      <c r="AB347" s="2"/>
      <c r="AC347" s="1"/>
      <c r="AD347" s="155">
        <f>[2]Plan1!$A432</f>
        <v>49633</v>
      </c>
      <c r="AE347" s="99" t="str">
        <f>[2]Plan1!$C432</f>
        <v>Dia Nacional de Zumbi e da Consciência Negra</v>
      </c>
      <c r="AG347" s="1"/>
      <c r="AH347" s="1"/>
      <c r="AI347" s="6"/>
      <c r="AJ347" s="1"/>
      <c r="AK347" s="1"/>
      <c r="AL347" s="1"/>
      <c r="AM347" s="1"/>
      <c r="AN347" s="3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22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4"/>
      <c r="CR347" s="1"/>
      <c r="CS347" s="1"/>
      <c r="CT347" s="1"/>
      <c r="CU347" s="1"/>
      <c r="CV347" s="1"/>
      <c r="CW347" s="1"/>
      <c r="CX347" s="1"/>
      <c r="CY347" s="1"/>
      <c r="CZ347" s="1"/>
      <c r="DA347" s="2"/>
      <c r="DB347" s="1"/>
      <c r="DC347" s="1"/>
      <c r="DD347" s="1"/>
      <c r="DE347" s="1"/>
      <c r="DF347" s="1"/>
      <c r="DG347" s="1"/>
    </row>
    <row r="348" spans="1:111" x14ac:dyDescent="0.2">
      <c r="A348" s="86">
        <f t="shared" si="235"/>
        <v>44697</v>
      </c>
      <c r="B348" s="87">
        <f t="shared" si="206"/>
        <v>1086.2951719500002</v>
      </c>
      <c r="C348" s="87">
        <f t="shared" si="217"/>
        <v>975.04509528000006</v>
      </c>
      <c r="D348" s="88">
        <f t="shared" si="236"/>
        <v>6315.93</v>
      </c>
      <c r="E348" s="89">
        <f>IF(K348=1,VLOOKUP(A348,[1]Plan1!$BO$80:$BQ$314,3),E347)</f>
        <v>6382.88</v>
      </c>
      <c r="F348" s="98">
        <f t="shared" si="237"/>
        <v>44670</v>
      </c>
      <c r="G348" s="91">
        <f t="shared" si="207"/>
        <v>1.0600180812643467E-2</v>
      </c>
      <c r="H348" s="90">
        <f t="shared" si="221"/>
        <v>44727</v>
      </c>
      <c r="I348" s="90">
        <f t="shared" si="208"/>
        <v>44697</v>
      </c>
      <c r="J348" s="92">
        <f t="shared" si="223"/>
        <v>19</v>
      </c>
      <c r="K348" s="92">
        <f t="shared" si="202"/>
        <v>19</v>
      </c>
      <c r="L348" s="87">
        <f t="shared" si="209"/>
        <v>1.01060018</v>
      </c>
      <c r="M348" s="93">
        <f t="shared" si="205"/>
        <v>1.0162005000000001</v>
      </c>
      <c r="N348" s="93">
        <f t="shared" si="200"/>
        <v>1.0974650096442249</v>
      </c>
      <c r="O348" s="87">
        <f t="shared" si="203"/>
        <v>1.1090983299999999</v>
      </c>
      <c r="P348" s="87">
        <f t="shared" si="210"/>
        <v>1081.4208868400001</v>
      </c>
      <c r="Q348" s="94">
        <f t="shared" si="204"/>
        <v>0</v>
      </c>
      <c r="R348" s="95">
        <f t="shared" si="211"/>
        <v>0</v>
      </c>
      <c r="S348" s="87">
        <f t="shared" si="212"/>
        <v>0</v>
      </c>
      <c r="T348" s="95">
        <f t="shared" si="238"/>
        <v>0.12</v>
      </c>
      <c r="U348" s="94">
        <f t="shared" si="201"/>
        <v>10</v>
      </c>
      <c r="V348" s="94">
        <v>252</v>
      </c>
      <c r="W348" s="93">
        <f t="shared" si="213"/>
        <v>1.004507297</v>
      </c>
      <c r="X348" s="87">
        <f t="shared" si="214"/>
        <v>4.8742851099999998</v>
      </c>
      <c r="Y348" s="87">
        <f t="shared" si="215"/>
        <v>0</v>
      </c>
      <c r="Z348" s="96" t="s">
        <v>142</v>
      </c>
      <c r="AA348" s="90">
        <f t="shared" si="234"/>
        <v>44711</v>
      </c>
      <c r="AB348" s="2"/>
      <c r="AC348" s="1"/>
      <c r="AD348" s="155">
        <f>[2]Plan1!$A433</f>
        <v>49668</v>
      </c>
      <c r="AE348" s="99" t="str">
        <f>[2]Plan1!$C433</f>
        <v>Natal</v>
      </c>
      <c r="AG348" s="1"/>
      <c r="AH348" s="1"/>
      <c r="AI348" s="6"/>
      <c r="AJ348" s="1"/>
      <c r="AK348" s="1"/>
      <c r="AL348" s="1"/>
      <c r="AM348" s="1"/>
      <c r="AN348" s="3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22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4"/>
      <c r="CR348" s="1"/>
      <c r="CS348" s="1"/>
      <c r="CT348" s="1"/>
      <c r="CU348" s="1"/>
      <c r="CV348" s="1"/>
      <c r="CW348" s="1"/>
      <c r="CX348" s="1"/>
      <c r="CY348" s="1"/>
      <c r="CZ348" s="1"/>
      <c r="DA348" s="2"/>
      <c r="DB348" s="1"/>
      <c r="DC348" s="1"/>
      <c r="DD348" s="1"/>
      <c r="DE348" s="1"/>
      <c r="DF348" s="1"/>
      <c r="DG348" s="1"/>
    </row>
    <row r="349" spans="1:111" x14ac:dyDescent="0.2">
      <c r="A349" s="86">
        <f t="shared" si="235"/>
        <v>44698</v>
      </c>
      <c r="B349" s="87">
        <f t="shared" si="206"/>
        <v>1087.0154710100001</v>
      </c>
      <c r="C349" s="87">
        <f t="shared" si="217"/>
        <v>975.04509528000006</v>
      </c>
      <c r="D349" s="88">
        <f t="shared" si="236"/>
        <v>6382.88</v>
      </c>
      <c r="E349" s="89">
        <f>IF(K349=1,VLOOKUP(A349,[1]Plan1!$BO$80:$BQ$314,3),E348)</f>
        <v>6412.88</v>
      </c>
      <c r="F349" s="98">
        <f t="shared" si="237"/>
        <v>44698</v>
      </c>
      <c r="G349" s="91">
        <f t="shared" si="207"/>
        <v>4.7000726944577131E-3</v>
      </c>
      <c r="H349" s="90">
        <f t="shared" si="221"/>
        <v>44727</v>
      </c>
      <c r="I349" s="90">
        <f t="shared" si="208"/>
        <v>44727</v>
      </c>
      <c r="J349" s="92">
        <f t="shared" si="223"/>
        <v>22</v>
      </c>
      <c r="K349" s="92">
        <f t="shared" si="202"/>
        <v>1</v>
      </c>
      <c r="L349" s="87">
        <f t="shared" si="209"/>
        <v>1.0002131599999999</v>
      </c>
      <c r="M349" s="93">
        <f t="shared" si="205"/>
        <v>1.01060018</v>
      </c>
      <c r="N349" s="93">
        <f t="shared" si="200"/>
        <v>1.1090983362901554</v>
      </c>
      <c r="O349" s="87">
        <f t="shared" si="203"/>
        <v>1.1093347499999999</v>
      </c>
      <c r="P349" s="87">
        <f t="shared" si="210"/>
        <v>1081.65140701</v>
      </c>
      <c r="Q349" s="94">
        <f t="shared" si="204"/>
        <v>0</v>
      </c>
      <c r="R349" s="95">
        <f t="shared" si="211"/>
        <v>0</v>
      </c>
      <c r="S349" s="87">
        <f t="shared" si="212"/>
        <v>0</v>
      </c>
      <c r="T349" s="95">
        <f t="shared" si="238"/>
        <v>0.12</v>
      </c>
      <c r="U349" s="94">
        <f t="shared" si="201"/>
        <v>11</v>
      </c>
      <c r="V349" s="94">
        <v>252</v>
      </c>
      <c r="W349" s="93">
        <f t="shared" si="213"/>
        <v>1.004959143</v>
      </c>
      <c r="X349" s="87">
        <f t="shared" si="214"/>
        <v>5.3640639999999999</v>
      </c>
      <c r="Y349" s="87">
        <f t="shared" si="215"/>
        <v>0</v>
      </c>
      <c r="Z349" s="96" t="s">
        <v>142</v>
      </c>
      <c r="AA349" s="90">
        <f t="shared" si="234"/>
        <v>44711</v>
      </c>
      <c r="AB349" s="2"/>
      <c r="AC349" s="1"/>
      <c r="AD349" s="155">
        <f>[2]Plan1!$A434</f>
        <v>49675</v>
      </c>
      <c r="AE349" s="99" t="str">
        <f>[2]Plan1!$C434</f>
        <v>Confraternização Universal</v>
      </c>
      <c r="AG349" s="1"/>
      <c r="AH349" s="1"/>
      <c r="AI349" s="6"/>
      <c r="AJ349" s="1"/>
      <c r="AK349" s="1"/>
      <c r="AL349" s="1"/>
      <c r="AM349" s="1"/>
      <c r="AN349" s="3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22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4"/>
      <c r="CR349" s="1"/>
      <c r="CS349" s="1"/>
      <c r="CT349" s="1"/>
      <c r="CU349" s="1"/>
      <c r="CV349" s="1"/>
      <c r="CW349" s="1"/>
      <c r="CX349" s="1"/>
      <c r="CY349" s="1"/>
      <c r="CZ349" s="1"/>
      <c r="DA349" s="2"/>
      <c r="DB349" s="1"/>
      <c r="DC349" s="1"/>
      <c r="DD349" s="1"/>
      <c r="DE349" s="1"/>
      <c r="DF349" s="1"/>
      <c r="DG349" s="1"/>
    </row>
    <row r="350" spans="1:111" x14ac:dyDescent="0.2">
      <c r="A350" s="86">
        <f t="shared" si="235"/>
        <v>44699</v>
      </c>
      <c r="B350" s="87">
        <f t="shared" si="206"/>
        <v>1087.7362372099999</v>
      </c>
      <c r="C350" s="87">
        <f t="shared" si="217"/>
        <v>975.04509528000006</v>
      </c>
      <c r="D350" s="88">
        <f t="shared" si="236"/>
        <v>6382.88</v>
      </c>
      <c r="E350" s="89">
        <f>IF(K350=1,VLOOKUP(A350,[1]Plan1!$BO$80:$BQ$314,3),E349)</f>
        <v>6412.88</v>
      </c>
      <c r="F350" s="98">
        <f t="shared" si="237"/>
        <v>44698</v>
      </c>
      <c r="G350" s="91">
        <f t="shared" si="207"/>
        <v>4.7000726944577131E-3</v>
      </c>
      <c r="H350" s="90">
        <f t="shared" si="221"/>
        <v>44727</v>
      </c>
      <c r="I350" s="90">
        <f t="shared" si="208"/>
        <v>44727</v>
      </c>
      <c r="J350" s="92">
        <f t="shared" si="223"/>
        <v>22</v>
      </c>
      <c r="K350" s="92">
        <f t="shared" si="202"/>
        <v>2</v>
      </c>
      <c r="L350" s="87">
        <f t="shared" si="209"/>
        <v>1.0004263600000001</v>
      </c>
      <c r="M350" s="93">
        <f t="shared" si="205"/>
        <v>1.01060018</v>
      </c>
      <c r="N350" s="93">
        <f t="shared" si="200"/>
        <v>1.1090983362901554</v>
      </c>
      <c r="O350" s="87">
        <f t="shared" si="203"/>
        <v>1.1095712099999999</v>
      </c>
      <c r="P350" s="87">
        <f t="shared" si="210"/>
        <v>1081.8819661699999</v>
      </c>
      <c r="Q350" s="94">
        <f t="shared" si="204"/>
        <v>0</v>
      </c>
      <c r="R350" s="95">
        <f t="shared" si="211"/>
        <v>0</v>
      </c>
      <c r="S350" s="87">
        <f t="shared" si="212"/>
        <v>0</v>
      </c>
      <c r="T350" s="95">
        <f t="shared" si="238"/>
        <v>0.12</v>
      </c>
      <c r="U350" s="94">
        <f t="shared" si="201"/>
        <v>12</v>
      </c>
      <c r="V350" s="94">
        <v>252</v>
      </c>
      <c r="W350" s="93">
        <f t="shared" si="213"/>
        <v>1.005411192</v>
      </c>
      <c r="X350" s="87">
        <f t="shared" si="214"/>
        <v>5.8542710400000004</v>
      </c>
      <c r="Y350" s="87">
        <f t="shared" si="215"/>
        <v>0</v>
      </c>
      <c r="Z350" s="96" t="s">
        <v>142</v>
      </c>
      <c r="AA350" s="90">
        <f t="shared" si="234"/>
        <v>44711</v>
      </c>
      <c r="AB350" s="2"/>
      <c r="AC350" s="1"/>
      <c r="AD350" s="155">
        <f>[2]Plan1!$A435</f>
        <v>49730</v>
      </c>
      <c r="AE350" s="99" t="str">
        <f>[2]Plan1!$C435</f>
        <v>Carnaval</v>
      </c>
      <c r="AG350" s="1"/>
      <c r="AH350" s="1"/>
      <c r="AI350" s="6"/>
      <c r="AJ350" s="1"/>
      <c r="AK350" s="1"/>
      <c r="AL350" s="1"/>
      <c r="AM350" s="1"/>
      <c r="AN350" s="3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22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4"/>
      <c r="CR350" s="1"/>
      <c r="CS350" s="1"/>
      <c r="CT350" s="1"/>
      <c r="CU350" s="1"/>
      <c r="CV350" s="1"/>
      <c r="CW350" s="1"/>
      <c r="CX350" s="1"/>
      <c r="CY350" s="1"/>
      <c r="CZ350" s="1"/>
      <c r="DA350" s="2"/>
      <c r="DB350" s="1"/>
      <c r="DC350" s="1"/>
      <c r="DD350" s="1"/>
      <c r="DE350" s="1"/>
      <c r="DF350" s="1"/>
      <c r="DG350" s="1"/>
    </row>
    <row r="351" spans="1:111" x14ac:dyDescent="0.2">
      <c r="A351" s="86">
        <f t="shared" si="235"/>
        <v>44700</v>
      </c>
      <c r="B351" s="87">
        <f t="shared" si="206"/>
        <v>1088.45749037</v>
      </c>
      <c r="C351" s="87">
        <f t="shared" si="217"/>
        <v>975.04509528000006</v>
      </c>
      <c r="D351" s="88">
        <f t="shared" si="236"/>
        <v>6382.88</v>
      </c>
      <c r="E351" s="89">
        <f>IF(K351=1,VLOOKUP(A351,[1]Plan1!$BO$80:$BQ$314,3),E350)</f>
        <v>6412.88</v>
      </c>
      <c r="F351" s="98">
        <f t="shared" si="237"/>
        <v>44698</v>
      </c>
      <c r="G351" s="91">
        <f t="shared" si="207"/>
        <v>4.7000726944577131E-3</v>
      </c>
      <c r="H351" s="90">
        <f t="shared" si="221"/>
        <v>44727</v>
      </c>
      <c r="I351" s="90">
        <f t="shared" si="208"/>
        <v>44727</v>
      </c>
      <c r="J351" s="92">
        <f t="shared" si="223"/>
        <v>22</v>
      </c>
      <c r="K351" s="92">
        <f t="shared" si="202"/>
        <v>3</v>
      </c>
      <c r="L351" s="87">
        <f t="shared" si="209"/>
        <v>1.0006396200000001</v>
      </c>
      <c r="M351" s="93">
        <f t="shared" si="205"/>
        <v>1.01060018</v>
      </c>
      <c r="N351" s="93">
        <f t="shared" si="200"/>
        <v>1.1090983362901554</v>
      </c>
      <c r="O351" s="87">
        <f t="shared" si="203"/>
        <v>1.10980773</v>
      </c>
      <c r="P351" s="87">
        <f t="shared" si="210"/>
        <v>1082.1125838400001</v>
      </c>
      <c r="Q351" s="94">
        <f t="shared" si="204"/>
        <v>0</v>
      </c>
      <c r="R351" s="95">
        <f t="shared" si="211"/>
        <v>0</v>
      </c>
      <c r="S351" s="87">
        <f t="shared" si="212"/>
        <v>0</v>
      </c>
      <c r="T351" s="95">
        <f t="shared" si="238"/>
        <v>0.12</v>
      </c>
      <c r="U351" s="94">
        <f t="shared" si="201"/>
        <v>13</v>
      </c>
      <c r="V351" s="94">
        <v>252</v>
      </c>
      <c r="W351" s="93">
        <f t="shared" si="213"/>
        <v>1.0058634440000001</v>
      </c>
      <c r="X351" s="87">
        <f t="shared" si="214"/>
        <v>6.3449065300000003</v>
      </c>
      <c r="Y351" s="87">
        <f t="shared" si="215"/>
        <v>0</v>
      </c>
      <c r="Z351" s="96" t="s">
        <v>142</v>
      </c>
      <c r="AA351" s="90">
        <f t="shared" si="234"/>
        <v>44711</v>
      </c>
      <c r="AB351" s="2"/>
      <c r="AC351" s="1"/>
      <c r="AD351" s="155">
        <f>[2]Plan1!$A436</f>
        <v>49731</v>
      </c>
      <c r="AE351" s="99" t="str">
        <f>[2]Plan1!$C436</f>
        <v>Carnaval</v>
      </c>
      <c r="AG351" s="1"/>
      <c r="AH351" s="1"/>
      <c r="AI351" s="6"/>
      <c r="AJ351" s="1"/>
      <c r="AK351" s="1"/>
      <c r="AL351" s="1"/>
      <c r="AM351" s="1"/>
      <c r="AN351" s="3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22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4"/>
      <c r="CR351" s="1"/>
      <c r="CS351" s="1"/>
      <c r="CT351" s="1"/>
      <c r="CU351" s="1"/>
      <c r="CV351" s="1"/>
      <c r="CW351" s="1"/>
      <c r="CX351" s="1"/>
      <c r="CY351" s="1"/>
      <c r="CZ351" s="1"/>
      <c r="DA351" s="2"/>
      <c r="DB351" s="1"/>
      <c r="DC351" s="1"/>
      <c r="DD351" s="1"/>
      <c r="DE351" s="1"/>
      <c r="DF351" s="1"/>
      <c r="DG351" s="1"/>
    </row>
    <row r="352" spans="1:111" x14ac:dyDescent="0.2">
      <c r="A352" s="86">
        <f t="shared" si="235"/>
        <v>44701</v>
      </c>
      <c r="B352" s="87">
        <f t="shared" si="206"/>
        <v>1089.17922198</v>
      </c>
      <c r="C352" s="87">
        <f t="shared" si="217"/>
        <v>975.04509528000006</v>
      </c>
      <c r="D352" s="88">
        <f t="shared" si="236"/>
        <v>6382.88</v>
      </c>
      <c r="E352" s="89">
        <f>IF(K352=1,VLOOKUP(A352,[1]Plan1!$BO$80:$BQ$314,3),E351)</f>
        <v>6412.88</v>
      </c>
      <c r="F352" s="98">
        <f t="shared" si="237"/>
        <v>44698</v>
      </c>
      <c r="G352" s="91">
        <f t="shared" si="207"/>
        <v>4.7000726944577131E-3</v>
      </c>
      <c r="H352" s="90">
        <f t="shared" si="221"/>
        <v>44727</v>
      </c>
      <c r="I352" s="90">
        <f t="shared" si="208"/>
        <v>44727</v>
      </c>
      <c r="J352" s="92">
        <f t="shared" si="223"/>
        <v>22</v>
      </c>
      <c r="K352" s="92">
        <f t="shared" si="202"/>
        <v>4</v>
      </c>
      <c r="L352" s="87">
        <f t="shared" si="209"/>
        <v>1.00085292</v>
      </c>
      <c r="M352" s="93">
        <f t="shared" si="205"/>
        <v>1.01060018</v>
      </c>
      <c r="N352" s="93">
        <f t="shared" si="200"/>
        <v>1.1090983362901554</v>
      </c>
      <c r="O352" s="87">
        <f t="shared" si="203"/>
        <v>1.1100443</v>
      </c>
      <c r="P352" s="87">
        <f t="shared" si="210"/>
        <v>1082.34325025</v>
      </c>
      <c r="Q352" s="94">
        <f t="shared" si="204"/>
        <v>0</v>
      </c>
      <c r="R352" s="95">
        <f t="shared" si="211"/>
        <v>0</v>
      </c>
      <c r="S352" s="87">
        <f t="shared" si="212"/>
        <v>0</v>
      </c>
      <c r="T352" s="95">
        <f t="shared" si="238"/>
        <v>0.12</v>
      </c>
      <c r="U352" s="94">
        <f t="shared" si="201"/>
        <v>14</v>
      </c>
      <c r="V352" s="94">
        <v>252</v>
      </c>
      <c r="W352" s="93">
        <f t="shared" si="213"/>
        <v>1.0063158999999999</v>
      </c>
      <c r="X352" s="87">
        <f t="shared" si="214"/>
        <v>6.8359717299999998</v>
      </c>
      <c r="Y352" s="87">
        <f t="shared" si="215"/>
        <v>0</v>
      </c>
      <c r="Z352" s="96" t="s">
        <v>142</v>
      </c>
      <c r="AA352" s="90">
        <f t="shared" si="234"/>
        <v>44711</v>
      </c>
      <c r="AB352" s="2"/>
      <c r="AC352" s="1"/>
      <c r="AD352" s="155">
        <f>[2]Plan1!$A437</f>
        <v>49776</v>
      </c>
      <c r="AE352" s="99" t="str">
        <f>[2]Plan1!$C437</f>
        <v>Paixão de Cristo</v>
      </c>
      <c r="AG352" s="1"/>
      <c r="AH352" s="1"/>
      <c r="AI352" s="6"/>
      <c r="AJ352" s="1"/>
      <c r="AK352" s="1"/>
      <c r="AL352" s="1"/>
      <c r="AM352" s="1"/>
      <c r="AN352" s="3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22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4"/>
      <c r="CR352" s="1"/>
      <c r="CS352" s="1"/>
      <c r="CT352" s="1"/>
      <c r="CU352" s="1"/>
      <c r="CV352" s="1"/>
      <c r="CW352" s="1"/>
      <c r="CX352" s="1"/>
      <c r="CY352" s="1"/>
      <c r="CZ352" s="1"/>
      <c r="DA352" s="2"/>
      <c r="DB352" s="1"/>
      <c r="DC352" s="1"/>
      <c r="DD352" s="1"/>
      <c r="DE352" s="1"/>
      <c r="DF352" s="1"/>
      <c r="DG352" s="1"/>
    </row>
    <row r="353" spans="1:111" x14ac:dyDescent="0.2">
      <c r="A353" s="86">
        <f t="shared" si="235"/>
        <v>44702</v>
      </c>
      <c r="B353" s="87">
        <f t="shared" si="206"/>
        <v>1089.90143117</v>
      </c>
      <c r="C353" s="87">
        <f t="shared" si="217"/>
        <v>975.04509528000006</v>
      </c>
      <c r="D353" s="88">
        <f t="shared" si="236"/>
        <v>6382.88</v>
      </c>
      <c r="E353" s="89">
        <f>IF(K353=1,VLOOKUP(A353,[1]Plan1!$BO$80:$BQ$314,3),E352)</f>
        <v>6412.88</v>
      </c>
      <c r="F353" s="98">
        <f t="shared" si="237"/>
        <v>44698</v>
      </c>
      <c r="G353" s="91">
        <f t="shared" si="207"/>
        <v>4.7000726944577131E-3</v>
      </c>
      <c r="H353" s="90">
        <f t="shared" si="221"/>
        <v>44727</v>
      </c>
      <c r="I353" s="90">
        <f t="shared" si="208"/>
        <v>44727</v>
      </c>
      <c r="J353" s="92">
        <f t="shared" si="223"/>
        <v>22</v>
      </c>
      <c r="K353" s="92">
        <f t="shared" si="202"/>
        <v>5</v>
      </c>
      <c r="L353" s="87">
        <f t="shared" si="209"/>
        <v>1.00106626</v>
      </c>
      <c r="M353" s="93">
        <f t="shared" si="205"/>
        <v>1.01060018</v>
      </c>
      <c r="N353" s="93">
        <f t="shared" si="200"/>
        <v>1.1090983362901554</v>
      </c>
      <c r="O353" s="87">
        <f t="shared" si="203"/>
        <v>1.1102809199999999</v>
      </c>
      <c r="P353" s="87">
        <f t="shared" si="210"/>
        <v>1082.5739654199999</v>
      </c>
      <c r="Q353" s="94">
        <f t="shared" si="204"/>
        <v>0</v>
      </c>
      <c r="R353" s="95">
        <f t="shared" si="211"/>
        <v>0</v>
      </c>
      <c r="S353" s="87">
        <f t="shared" si="212"/>
        <v>0</v>
      </c>
      <c r="T353" s="95">
        <f t="shared" si="238"/>
        <v>0.12</v>
      </c>
      <c r="U353" s="94">
        <f t="shared" si="201"/>
        <v>15</v>
      </c>
      <c r="V353" s="94">
        <v>252</v>
      </c>
      <c r="W353" s="93">
        <f t="shared" si="213"/>
        <v>1.006768559</v>
      </c>
      <c r="X353" s="87">
        <f t="shared" si="214"/>
        <v>7.32746575</v>
      </c>
      <c r="Y353" s="87">
        <f t="shared" si="215"/>
        <v>0</v>
      </c>
      <c r="Z353" s="96" t="s">
        <v>142</v>
      </c>
      <c r="AA353" s="90">
        <f t="shared" si="234"/>
        <v>44711</v>
      </c>
      <c r="AB353" s="2"/>
      <c r="AC353" s="1"/>
      <c r="AD353" s="155">
        <f>[2]Plan1!$A438</f>
        <v>49786</v>
      </c>
      <c r="AE353" s="99" t="str">
        <f>[2]Plan1!$C438</f>
        <v>Tiradentes</v>
      </c>
      <c r="AG353" s="1"/>
      <c r="AH353" s="1"/>
      <c r="AI353" s="6"/>
      <c r="AJ353" s="1"/>
      <c r="AK353" s="1"/>
      <c r="AL353" s="1"/>
      <c r="AM353" s="1"/>
      <c r="AN353" s="3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22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4"/>
      <c r="CR353" s="1"/>
      <c r="CS353" s="1"/>
      <c r="CT353" s="1"/>
      <c r="CU353" s="1"/>
      <c r="CV353" s="1"/>
      <c r="CW353" s="1"/>
      <c r="CX353" s="1"/>
      <c r="CY353" s="1"/>
      <c r="CZ353" s="1"/>
      <c r="DA353" s="2"/>
      <c r="DB353" s="1"/>
      <c r="DC353" s="1"/>
      <c r="DD353" s="1"/>
      <c r="DE353" s="1"/>
      <c r="DF353" s="1"/>
      <c r="DG353" s="1"/>
    </row>
    <row r="354" spans="1:111" x14ac:dyDescent="0.2">
      <c r="A354" s="86">
        <f t="shared" si="235"/>
        <v>44703</v>
      </c>
      <c r="B354" s="87">
        <f t="shared" si="206"/>
        <v>1089.90143117</v>
      </c>
      <c r="C354" s="87">
        <f t="shared" si="217"/>
        <v>975.04509528000006</v>
      </c>
      <c r="D354" s="88">
        <f t="shared" si="236"/>
        <v>6382.88</v>
      </c>
      <c r="E354" s="89">
        <f>IF(K354=1,VLOOKUP(A354,[1]Plan1!$BO$80:$BQ$314,3),E353)</f>
        <v>6412.88</v>
      </c>
      <c r="F354" s="98">
        <f t="shared" si="237"/>
        <v>44698</v>
      </c>
      <c r="G354" s="91">
        <f t="shared" si="207"/>
        <v>4.7000726944577131E-3</v>
      </c>
      <c r="H354" s="90">
        <f t="shared" si="221"/>
        <v>44727</v>
      </c>
      <c r="I354" s="90">
        <f t="shared" si="208"/>
        <v>44727</v>
      </c>
      <c r="J354" s="92">
        <f t="shared" si="223"/>
        <v>22</v>
      </c>
      <c r="K354" s="92">
        <f t="shared" si="202"/>
        <v>5</v>
      </c>
      <c r="L354" s="87">
        <f t="shared" si="209"/>
        <v>1.00106626</v>
      </c>
      <c r="M354" s="93">
        <f t="shared" si="205"/>
        <v>1.01060018</v>
      </c>
      <c r="N354" s="93">
        <f t="shared" ref="N354:N361" si="239">IF(I354&gt;I353,N353*M354,N353)</f>
        <v>1.1090983362901554</v>
      </c>
      <c r="O354" s="87">
        <f t="shared" si="203"/>
        <v>1.1102809199999999</v>
      </c>
      <c r="P354" s="87">
        <f t="shared" si="210"/>
        <v>1082.5739654199999</v>
      </c>
      <c r="Q354" s="94">
        <f t="shared" si="204"/>
        <v>0</v>
      </c>
      <c r="R354" s="95">
        <f t="shared" si="211"/>
        <v>0</v>
      </c>
      <c r="S354" s="87">
        <f t="shared" si="212"/>
        <v>0</v>
      </c>
      <c r="T354" s="95">
        <f t="shared" si="238"/>
        <v>0.12</v>
      </c>
      <c r="U354" s="94">
        <f t="shared" si="201"/>
        <v>15</v>
      </c>
      <c r="V354" s="94">
        <v>252</v>
      </c>
      <c r="W354" s="93">
        <f t="shared" si="213"/>
        <v>1.006768559</v>
      </c>
      <c r="X354" s="87">
        <f t="shared" si="214"/>
        <v>7.32746575</v>
      </c>
      <c r="Y354" s="87">
        <f t="shared" si="215"/>
        <v>0</v>
      </c>
      <c r="Z354" s="96" t="s">
        <v>142</v>
      </c>
      <c r="AA354" s="90">
        <f t="shared" si="234"/>
        <v>44711</v>
      </c>
      <c r="AB354" s="2"/>
      <c r="AC354" s="1"/>
      <c r="AD354" s="155">
        <f>[2]Plan1!$A439</f>
        <v>49796</v>
      </c>
      <c r="AE354" s="99" t="str">
        <f>[2]Plan1!$C439</f>
        <v>Dia do Trabalho</v>
      </c>
      <c r="AG354" s="1"/>
      <c r="AH354" s="1"/>
      <c r="AI354" s="6"/>
      <c r="AJ354" s="1"/>
      <c r="AK354" s="1"/>
      <c r="AL354" s="1"/>
      <c r="AM354" s="1"/>
      <c r="AN354" s="3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22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4"/>
      <c r="CR354" s="1"/>
      <c r="CS354" s="1"/>
      <c r="CT354" s="1"/>
      <c r="CU354" s="1"/>
      <c r="CV354" s="1"/>
      <c r="CW354" s="1"/>
      <c r="CX354" s="1"/>
      <c r="CY354" s="1"/>
      <c r="CZ354" s="1"/>
      <c r="DA354" s="2"/>
      <c r="DB354" s="1"/>
      <c r="DC354" s="1"/>
      <c r="DD354" s="1"/>
      <c r="DE354" s="1"/>
      <c r="DF354" s="1"/>
      <c r="DG354" s="1"/>
    </row>
    <row r="355" spans="1:111" x14ac:dyDescent="0.2">
      <c r="A355" s="86">
        <f t="shared" si="235"/>
        <v>44704</v>
      </c>
      <c r="B355" s="87">
        <f t="shared" si="206"/>
        <v>1089.90143117</v>
      </c>
      <c r="C355" s="87">
        <f t="shared" si="217"/>
        <v>975.04509528000006</v>
      </c>
      <c r="D355" s="88">
        <f t="shared" si="236"/>
        <v>6382.88</v>
      </c>
      <c r="E355" s="89">
        <f>IF(K355=1,VLOOKUP(A355,[1]Plan1!$BO$80:$BQ$314,3),E354)</f>
        <v>6412.88</v>
      </c>
      <c r="F355" s="98">
        <f t="shared" si="237"/>
        <v>44698</v>
      </c>
      <c r="G355" s="91">
        <f t="shared" si="207"/>
        <v>4.7000726944577131E-3</v>
      </c>
      <c r="H355" s="90">
        <f t="shared" si="221"/>
        <v>44727</v>
      </c>
      <c r="I355" s="90">
        <f t="shared" si="208"/>
        <v>44727</v>
      </c>
      <c r="J355" s="92">
        <f t="shared" si="223"/>
        <v>22</v>
      </c>
      <c r="K355" s="92">
        <f t="shared" si="202"/>
        <v>5</v>
      </c>
      <c r="L355" s="87">
        <f t="shared" si="209"/>
        <v>1.00106626</v>
      </c>
      <c r="M355" s="93">
        <f t="shared" si="205"/>
        <v>1.01060018</v>
      </c>
      <c r="N355" s="93">
        <f t="shared" si="239"/>
        <v>1.1090983362901554</v>
      </c>
      <c r="O355" s="87">
        <f t="shared" si="203"/>
        <v>1.1102809199999999</v>
      </c>
      <c r="P355" s="87">
        <f t="shared" si="210"/>
        <v>1082.5739654199999</v>
      </c>
      <c r="Q355" s="94">
        <f t="shared" si="204"/>
        <v>0</v>
      </c>
      <c r="R355" s="95">
        <f t="shared" si="211"/>
        <v>0</v>
      </c>
      <c r="S355" s="87">
        <f t="shared" si="212"/>
        <v>0</v>
      </c>
      <c r="T355" s="95">
        <f t="shared" si="238"/>
        <v>0.12</v>
      </c>
      <c r="U355" s="94">
        <f t="shared" si="201"/>
        <v>15</v>
      </c>
      <c r="V355" s="94">
        <v>252</v>
      </c>
      <c r="W355" s="93">
        <f t="shared" si="213"/>
        <v>1.006768559</v>
      </c>
      <c r="X355" s="87">
        <f t="shared" si="214"/>
        <v>7.32746575</v>
      </c>
      <c r="Y355" s="87">
        <f t="shared" si="215"/>
        <v>0</v>
      </c>
      <c r="Z355" s="96" t="s">
        <v>142</v>
      </c>
      <c r="AA355" s="90">
        <f t="shared" si="234"/>
        <v>44711</v>
      </c>
      <c r="AB355" s="2"/>
      <c r="AC355" s="1"/>
      <c r="AD355" s="155">
        <f>[2]Plan1!$A440</f>
        <v>49838</v>
      </c>
      <c r="AE355" s="99" t="str">
        <f>[2]Plan1!$C440</f>
        <v>Corpus Christi</v>
      </c>
      <c r="AG355" s="1"/>
      <c r="AH355" s="1"/>
      <c r="AI355" s="6"/>
      <c r="AJ355" s="1"/>
      <c r="AK355" s="1"/>
      <c r="AL355" s="1"/>
      <c r="AM355" s="1"/>
      <c r="AN355" s="3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22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4"/>
      <c r="CR355" s="1"/>
      <c r="CS355" s="1"/>
      <c r="CT355" s="1"/>
      <c r="CU355" s="1"/>
      <c r="CV355" s="1"/>
      <c r="CW355" s="1"/>
      <c r="CX355" s="1"/>
      <c r="CY355" s="1"/>
      <c r="CZ355" s="1"/>
      <c r="DA355" s="2"/>
      <c r="DB355" s="1"/>
      <c r="DC355" s="1"/>
      <c r="DD355" s="1"/>
      <c r="DE355" s="1"/>
      <c r="DF355" s="1"/>
      <c r="DG355" s="1"/>
    </row>
    <row r="356" spans="1:111" x14ac:dyDescent="0.2">
      <c r="A356" s="86">
        <f t="shared" si="235"/>
        <v>44705</v>
      </c>
      <c r="B356" s="87">
        <f t="shared" si="206"/>
        <v>1090.6241192399998</v>
      </c>
      <c r="C356" s="87">
        <f t="shared" si="217"/>
        <v>975.04509528000006</v>
      </c>
      <c r="D356" s="88">
        <f t="shared" si="236"/>
        <v>6382.88</v>
      </c>
      <c r="E356" s="89">
        <f>IF(K356=1,VLOOKUP(A356,[1]Plan1!$BO$80:$BQ$314,3),E355)</f>
        <v>6412.88</v>
      </c>
      <c r="F356" s="98">
        <f t="shared" si="237"/>
        <v>44698</v>
      </c>
      <c r="G356" s="91">
        <f t="shared" si="207"/>
        <v>4.7000726944577131E-3</v>
      </c>
      <c r="H356" s="90">
        <f t="shared" si="221"/>
        <v>44727</v>
      </c>
      <c r="I356" s="90">
        <f t="shared" si="208"/>
        <v>44727</v>
      </c>
      <c r="J356" s="92">
        <f t="shared" si="223"/>
        <v>22</v>
      </c>
      <c r="K356" s="92">
        <f t="shared" si="202"/>
        <v>6</v>
      </c>
      <c r="L356" s="87">
        <f t="shared" si="209"/>
        <v>1.0012796500000001</v>
      </c>
      <c r="M356" s="93">
        <f t="shared" si="205"/>
        <v>1.01060018</v>
      </c>
      <c r="N356" s="93">
        <f t="shared" si="239"/>
        <v>1.1090983362901554</v>
      </c>
      <c r="O356" s="87">
        <f t="shared" si="203"/>
        <v>1.1105175899999999</v>
      </c>
      <c r="P356" s="87">
        <f t="shared" si="210"/>
        <v>1082.8047293499999</v>
      </c>
      <c r="Q356" s="94">
        <f t="shared" si="204"/>
        <v>0</v>
      </c>
      <c r="R356" s="95">
        <f t="shared" si="211"/>
        <v>0</v>
      </c>
      <c r="S356" s="87">
        <f t="shared" si="212"/>
        <v>0</v>
      </c>
      <c r="T356" s="95">
        <f t="shared" si="238"/>
        <v>0.12</v>
      </c>
      <c r="U356" s="94">
        <f t="shared" si="201"/>
        <v>16</v>
      </c>
      <c r="V356" s="94">
        <v>252</v>
      </c>
      <c r="W356" s="93">
        <f t="shared" si="213"/>
        <v>1.007221422</v>
      </c>
      <c r="X356" s="87">
        <f t="shared" si="214"/>
        <v>7.8193898900000001</v>
      </c>
      <c r="Y356" s="87">
        <f t="shared" si="215"/>
        <v>0</v>
      </c>
      <c r="Z356" s="96" t="s">
        <v>142</v>
      </c>
      <c r="AA356" s="90">
        <f t="shared" si="234"/>
        <v>44711</v>
      </c>
      <c r="AB356" s="2"/>
      <c r="AC356" s="1"/>
      <c r="AD356" s="155">
        <f>[2]Plan1!$A441</f>
        <v>49925</v>
      </c>
      <c r="AE356" s="99" t="str">
        <f>[2]Plan1!$C441</f>
        <v>Independência do Brasil</v>
      </c>
      <c r="AG356" s="1"/>
      <c r="AH356" s="1"/>
      <c r="AI356" s="6"/>
      <c r="AJ356" s="1"/>
      <c r="AK356" s="1"/>
      <c r="AL356" s="1"/>
      <c r="AM356" s="1"/>
      <c r="AN356" s="3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22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4"/>
      <c r="CR356" s="1"/>
      <c r="CS356" s="1"/>
      <c r="CT356" s="1"/>
      <c r="CU356" s="1"/>
      <c r="CV356" s="1"/>
      <c r="CW356" s="1"/>
      <c r="CX356" s="1"/>
      <c r="CY356" s="1"/>
      <c r="CZ356" s="1"/>
      <c r="DA356" s="2"/>
      <c r="DB356" s="1"/>
      <c r="DC356" s="1"/>
      <c r="DD356" s="1"/>
      <c r="DE356" s="1"/>
      <c r="DF356" s="1"/>
      <c r="DG356" s="1"/>
    </row>
    <row r="357" spans="1:111" x14ac:dyDescent="0.2">
      <c r="A357" s="86">
        <f t="shared" si="235"/>
        <v>44706</v>
      </c>
      <c r="B357" s="87">
        <f t="shared" si="206"/>
        <v>1091.34727546</v>
      </c>
      <c r="C357" s="87">
        <f t="shared" si="217"/>
        <v>975.04509528000006</v>
      </c>
      <c r="D357" s="88">
        <f t="shared" si="236"/>
        <v>6382.88</v>
      </c>
      <c r="E357" s="89">
        <f>IF(K357=1,VLOOKUP(A357,[1]Plan1!$BO$80:$BQ$314,3),E356)</f>
        <v>6412.88</v>
      </c>
      <c r="F357" s="98">
        <f t="shared" si="237"/>
        <v>44698</v>
      </c>
      <c r="G357" s="91">
        <f t="shared" si="207"/>
        <v>4.7000726944577131E-3</v>
      </c>
      <c r="H357" s="90">
        <f t="shared" si="221"/>
        <v>44727</v>
      </c>
      <c r="I357" s="90">
        <f t="shared" si="208"/>
        <v>44727</v>
      </c>
      <c r="J357" s="92">
        <f t="shared" si="223"/>
        <v>22</v>
      </c>
      <c r="K357" s="92">
        <f t="shared" si="202"/>
        <v>7</v>
      </c>
      <c r="L357" s="87">
        <f t="shared" si="209"/>
        <v>1.0014930799999999</v>
      </c>
      <c r="M357" s="93">
        <f t="shared" si="205"/>
        <v>1.01060018</v>
      </c>
      <c r="N357" s="93">
        <f t="shared" si="239"/>
        <v>1.1090983362901554</v>
      </c>
      <c r="O357" s="87">
        <f t="shared" si="203"/>
        <v>1.1107543</v>
      </c>
      <c r="P357" s="87">
        <f t="shared" si="210"/>
        <v>1083.03553227</v>
      </c>
      <c r="Q357" s="94">
        <f t="shared" si="204"/>
        <v>0</v>
      </c>
      <c r="R357" s="95">
        <f t="shared" si="211"/>
        <v>0</v>
      </c>
      <c r="S357" s="87">
        <f t="shared" si="212"/>
        <v>0</v>
      </c>
      <c r="T357" s="95">
        <f t="shared" si="238"/>
        <v>0.12</v>
      </c>
      <c r="U357" s="94">
        <f t="shared" si="201"/>
        <v>17</v>
      </c>
      <c r="V357" s="94">
        <v>252</v>
      </c>
      <c r="W357" s="93">
        <f t="shared" si="213"/>
        <v>1.0076744879999999</v>
      </c>
      <c r="X357" s="87">
        <f t="shared" si="214"/>
        <v>8.3117431899999996</v>
      </c>
      <c r="Y357" s="87">
        <f t="shared" si="215"/>
        <v>0</v>
      </c>
      <c r="Z357" s="96" t="s">
        <v>142</v>
      </c>
      <c r="AA357" s="90">
        <f t="shared" si="234"/>
        <v>44711</v>
      </c>
      <c r="AB357" s="2"/>
      <c r="AC357" s="1"/>
      <c r="AD357" s="155">
        <f>[2]Plan1!$A442</f>
        <v>49960</v>
      </c>
      <c r="AE357" s="99" t="str">
        <f>[2]Plan1!$C442</f>
        <v>Nossa Sr.a Aparecida - Padroeira do Brasil</v>
      </c>
      <c r="AG357" s="1"/>
      <c r="AH357" s="1"/>
      <c r="AI357" s="6"/>
      <c r="AJ357" s="1"/>
      <c r="AK357" s="1"/>
      <c r="AL357" s="1"/>
      <c r="AM357" s="1"/>
      <c r="AN357" s="3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22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4"/>
      <c r="CR357" s="1"/>
      <c r="CS357" s="1"/>
      <c r="CT357" s="1"/>
      <c r="CU357" s="1"/>
      <c r="CV357" s="1"/>
      <c r="CW357" s="1"/>
      <c r="CX357" s="1"/>
      <c r="CY357" s="1"/>
      <c r="CZ357" s="1"/>
      <c r="DA357" s="2"/>
      <c r="DB357" s="1"/>
      <c r="DC357" s="1"/>
      <c r="DD357" s="1"/>
      <c r="DE357" s="1"/>
      <c r="DF357" s="1"/>
      <c r="DG357" s="1"/>
    </row>
    <row r="358" spans="1:111" x14ac:dyDescent="0.2">
      <c r="A358" s="86">
        <f t="shared" si="235"/>
        <v>44707</v>
      </c>
      <c r="B358" s="87">
        <f t="shared" si="206"/>
        <v>1092.0709207899999</v>
      </c>
      <c r="C358" s="87">
        <f t="shared" si="217"/>
        <v>975.04509528000006</v>
      </c>
      <c r="D358" s="88">
        <f t="shared" si="236"/>
        <v>6382.88</v>
      </c>
      <c r="E358" s="89">
        <f>IF(K358=1,VLOOKUP(A358,[1]Plan1!$BO$80:$BQ$314,3),E357)</f>
        <v>6412.88</v>
      </c>
      <c r="F358" s="98">
        <f t="shared" si="237"/>
        <v>44698</v>
      </c>
      <c r="G358" s="91">
        <f t="shared" si="207"/>
        <v>4.7000726944577131E-3</v>
      </c>
      <c r="H358" s="90">
        <f t="shared" si="221"/>
        <v>44727</v>
      </c>
      <c r="I358" s="90">
        <f t="shared" si="208"/>
        <v>44727</v>
      </c>
      <c r="J358" s="92">
        <f t="shared" si="223"/>
        <v>22</v>
      </c>
      <c r="K358" s="92">
        <f t="shared" si="202"/>
        <v>8</v>
      </c>
      <c r="L358" s="87">
        <f t="shared" si="209"/>
        <v>1.0017065599999999</v>
      </c>
      <c r="M358" s="93">
        <f t="shared" si="205"/>
        <v>1.01060018</v>
      </c>
      <c r="N358" s="93">
        <f t="shared" si="239"/>
        <v>1.1090983362901554</v>
      </c>
      <c r="O358" s="87">
        <f t="shared" si="203"/>
        <v>1.1109910700000001</v>
      </c>
      <c r="P358" s="87">
        <f t="shared" si="210"/>
        <v>1083.2663937</v>
      </c>
      <c r="Q358" s="94">
        <f t="shared" si="204"/>
        <v>0</v>
      </c>
      <c r="R358" s="95">
        <f t="shared" si="211"/>
        <v>0</v>
      </c>
      <c r="S358" s="87">
        <f t="shared" si="212"/>
        <v>0</v>
      </c>
      <c r="T358" s="95">
        <f t="shared" si="238"/>
        <v>0.12</v>
      </c>
      <c r="U358" s="94">
        <f t="shared" si="201"/>
        <v>18</v>
      </c>
      <c r="V358" s="94">
        <v>252</v>
      </c>
      <c r="W358" s="93">
        <f t="shared" si="213"/>
        <v>1.0081277580000001</v>
      </c>
      <c r="X358" s="87">
        <f t="shared" si="214"/>
        <v>8.8045270900000006</v>
      </c>
      <c r="Y358" s="87">
        <f t="shared" si="215"/>
        <v>0</v>
      </c>
      <c r="Z358" s="96" t="s">
        <v>142</v>
      </c>
      <c r="AA358" s="90">
        <f t="shared" si="234"/>
        <v>44711</v>
      </c>
      <c r="AB358" s="2"/>
      <c r="AC358" s="1"/>
      <c r="AD358" s="155">
        <f>[2]Plan1!$A443</f>
        <v>49981</v>
      </c>
      <c r="AE358" s="99" t="str">
        <f>[2]Plan1!$C443</f>
        <v>Finados</v>
      </c>
      <c r="AG358" s="1"/>
      <c r="AH358" s="1"/>
      <c r="AI358" s="6"/>
      <c r="AJ358" s="1"/>
      <c r="AK358" s="1"/>
      <c r="AL358" s="1"/>
      <c r="AM358" s="1"/>
      <c r="AN358" s="3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22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4"/>
      <c r="CR358" s="1"/>
      <c r="CS358" s="1"/>
      <c r="CT358" s="1"/>
      <c r="CU358" s="1"/>
      <c r="CV358" s="1"/>
      <c r="CW358" s="1"/>
      <c r="CX358" s="1"/>
      <c r="CY358" s="1"/>
      <c r="CZ358" s="1"/>
      <c r="DA358" s="2"/>
      <c r="DB358" s="1"/>
      <c r="DC358" s="1"/>
      <c r="DD358" s="1"/>
      <c r="DE358" s="1"/>
      <c r="DF358" s="1"/>
      <c r="DG358" s="1"/>
    </row>
    <row r="359" spans="1:111" x14ac:dyDescent="0.2">
      <c r="A359" s="86">
        <f t="shared" si="235"/>
        <v>44708</v>
      </c>
      <c r="B359" s="87">
        <f t="shared" si="206"/>
        <v>1092.79505653</v>
      </c>
      <c r="C359" s="87">
        <f t="shared" si="217"/>
        <v>975.04509528000006</v>
      </c>
      <c r="D359" s="88">
        <f t="shared" si="236"/>
        <v>6382.88</v>
      </c>
      <c r="E359" s="89">
        <f>IF(K359=1,VLOOKUP(A359,[1]Plan1!$BO$80:$BQ$314,3),E358)</f>
        <v>6412.88</v>
      </c>
      <c r="F359" s="98">
        <f t="shared" si="237"/>
        <v>44698</v>
      </c>
      <c r="G359" s="91">
        <f t="shared" si="207"/>
        <v>4.7000726944577131E-3</v>
      </c>
      <c r="H359" s="90">
        <f t="shared" si="221"/>
        <v>44727</v>
      </c>
      <c r="I359" s="90">
        <f t="shared" si="208"/>
        <v>44727</v>
      </c>
      <c r="J359" s="92">
        <f t="shared" si="223"/>
        <v>22</v>
      </c>
      <c r="K359" s="92">
        <f t="shared" si="202"/>
        <v>9</v>
      </c>
      <c r="L359" s="87">
        <f t="shared" si="209"/>
        <v>1.00192009</v>
      </c>
      <c r="M359" s="93">
        <f t="shared" si="205"/>
        <v>1.01060018</v>
      </c>
      <c r="N359" s="93">
        <f t="shared" si="239"/>
        <v>1.1090983362901554</v>
      </c>
      <c r="O359" s="87">
        <f t="shared" si="203"/>
        <v>1.1112279</v>
      </c>
      <c r="P359" s="87">
        <f t="shared" si="210"/>
        <v>1083.49731363</v>
      </c>
      <c r="Q359" s="94">
        <f t="shared" si="204"/>
        <v>0</v>
      </c>
      <c r="R359" s="95">
        <f t="shared" si="211"/>
        <v>0</v>
      </c>
      <c r="S359" s="87">
        <f t="shared" si="212"/>
        <v>0</v>
      </c>
      <c r="T359" s="95">
        <f t="shared" si="238"/>
        <v>0.12</v>
      </c>
      <c r="U359" s="94">
        <f t="shared" si="201"/>
        <v>19</v>
      </c>
      <c r="V359" s="94">
        <v>252</v>
      </c>
      <c r="W359" s="93">
        <f t="shared" si="213"/>
        <v>1.0085812329999999</v>
      </c>
      <c r="X359" s="87">
        <f t="shared" si="214"/>
        <v>9.2977428999999994</v>
      </c>
      <c r="Y359" s="87">
        <f t="shared" si="215"/>
        <v>0</v>
      </c>
      <c r="Z359" s="96" t="s">
        <v>142</v>
      </c>
      <c r="AA359" s="90">
        <f t="shared" si="234"/>
        <v>44711</v>
      </c>
      <c r="AB359" s="2"/>
      <c r="AC359" s="1"/>
      <c r="AD359" s="155">
        <f>[2]Plan1!$A444</f>
        <v>49994</v>
      </c>
      <c r="AE359" s="99" t="str">
        <f>[2]Plan1!$C444</f>
        <v>Proclamação da República</v>
      </c>
      <c r="AG359" s="1"/>
      <c r="AH359" s="1"/>
      <c r="AI359" s="6"/>
      <c r="AJ359" s="1"/>
      <c r="AK359" s="1"/>
      <c r="AL359" s="1"/>
      <c r="AM359" s="1"/>
      <c r="AN359" s="3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22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4"/>
      <c r="CR359" s="1"/>
      <c r="CS359" s="1"/>
      <c r="CT359" s="1"/>
      <c r="CU359" s="1"/>
      <c r="CV359" s="1"/>
      <c r="CW359" s="1"/>
      <c r="CX359" s="1"/>
      <c r="CY359" s="1"/>
      <c r="CZ359" s="1"/>
      <c r="DA359" s="2"/>
      <c r="DB359" s="1"/>
      <c r="DC359" s="1"/>
      <c r="DD359" s="1"/>
      <c r="DE359" s="1"/>
      <c r="DF359" s="1"/>
      <c r="DG359" s="1"/>
    </row>
    <row r="360" spans="1:111" x14ac:dyDescent="0.2">
      <c r="A360" s="86">
        <f t="shared" si="235"/>
        <v>44709</v>
      </c>
      <c r="B360" s="87">
        <f t="shared" si="206"/>
        <v>1093.51966105</v>
      </c>
      <c r="C360" s="87">
        <f t="shared" si="217"/>
        <v>975.04509528000006</v>
      </c>
      <c r="D360" s="88">
        <f t="shared" si="236"/>
        <v>6382.88</v>
      </c>
      <c r="E360" s="89">
        <f>IF(K360=1,VLOOKUP(A360,[1]Plan1!$BO$80:$BQ$314,3),E359)</f>
        <v>6412.88</v>
      </c>
      <c r="F360" s="98">
        <f t="shared" si="237"/>
        <v>44698</v>
      </c>
      <c r="G360" s="91">
        <f t="shared" si="207"/>
        <v>4.7000726944577131E-3</v>
      </c>
      <c r="H360" s="90">
        <f t="shared" si="221"/>
        <v>44727</v>
      </c>
      <c r="I360" s="90">
        <f t="shared" si="208"/>
        <v>44727</v>
      </c>
      <c r="J360" s="92">
        <f t="shared" si="223"/>
        <v>22</v>
      </c>
      <c r="K360" s="92">
        <f t="shared" si="202"/>
        <v>10</v>
      </c>
      <c r="L360" s="87">
        <f t="shared" si="209"/>
        <v>1.0021336599999999</v>
      </c>
      <c r="M360" s="93">
        <f t="shared" si="205"/>
        <v>1.01060018</v>
      </c>
      <c r="N360" s="93">
        <f t="shared" si="239"/>
        <v>1.1090983362901554</v>
      </c>
      <c r="O360" s="87">
        <f t="shared" si="203"/>
        <v>1.11146477</v>
      </c>
      <c r="P360" s="87">
        <f t="shared" si="210"/>
        <v>1083.7282725600001</v>
      </c>
      <c r="Q360" s="94">
        <f t="shared" si="204"/>
        <v>0</v>
      </c>
      <c r="R360" s="95">
        <f t="shared" si="211"/>
        <v>0</v>
      </c>
      <c r="S360" s="87">
        <f t="shared" si="212"/>
        <v>0</v>
      </c>
      <c r="T360" s="95">
        <f t="shared" si="238"/>
        <v>0.12</v>
      </c>
      <c r="U360" s="94">
        <f t="shared" ref="U360:U361" si="240">IF(Q359&gt;0,1,IF(K360=K359,U359,U359+1))</f>
        <v>20</v>
      </c>
      <c r="V360" s="94">
        <v>252</v>
      </c>
      <c r="W360" s="93">
        <f t="shared" si="213"/>
        <v>1.0090349110000001</v>
      </c>
      <c r="X360" s="87">
        <f t="shared" si="214"/>
        <v>9.7913884899999992</v>
      </c>
      <c r="Y360" s="87">
        <f t="shared" si="215"/>
        <v>0</v>
      </c>
      <c r="Z360" s="96" t="s">
        <v>142</v>
      </c>
      <c r="AA360" s="90">
        <f t="shared" si="234"/>
        <v>44711</v>
      </c>
      <c r="AB360" s="2"/>
      <c r="AC360" s="1"/>
      <c r="AD360" s="155">
        <f>[2]Plan1!$A445</f>
        <v>49999</v>
      </c>
      <c r="AE360" s="99" t="str">
        <f>[2]Plan1!$C445</f>
        <v>Dia Nacional de Zumbi e da Consciência Negra</v>
      </c>
      <c r="AG360" s="1"/>
      <c r="AH360" s="1"/>
      <c r="AI360" s="6"/>
      <c r="AJ360" s="1"/>
      <c r="AK360" s="1"/>
      <c r="AL360" s="1"/>
      <c r="AM360" s="1"/>
      <c r="AN360" s="3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22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4"/>
      <c r="CR360" s="1"/>
      <c r="CS360" s="1"/>
      <c r="CT360" s="1"/>
      <c r="CU360" s="1"/>
      <c r="CV360" s="1"/>
      <c r="CW360" s="1"/>
      <c r="CX360" s="1"/>
      <c r="CY360" s="1"/>
      <c r="CZ360" s="1"/>
      <c r="DA360" s="2"/>
      <c r="DB360" s="1"/>
      <c r="DC360" s="1"/>
      <c r="DD360" s="1"/>
      <c r="DE360" s="1"/>
      <c r="DF360" s="1"/>
      <c r="DG360" s="1"/>
    </row>
    <row r="361" spans="1:111" x14ac:dyDescent="0.2">
      <c r="A361" s="86">
        <f t="shared" si="235"/>
        <v>44710</v>
      </c>
      <c r="B361" s="87">
        <f t="shared" si="206"/>
        <v>1093.51966105</v>
      </c>
      <c r="C361" s="87">
        <f t="shared" si="217"/>
        <v>975.04509528000006</v>
      </c>
      <c r="D361" s="88">
        <f t="shared" si="236"/>
        <v>6382.88</v>
      </c>
      <c r="E361" s="89">
        <f>IF(K361=1,VLOOKUP(A361,[1]Plan1!$BO$80:$BQ$314,3),E360)</f>
        <v>6412.88</v>
      </c>
      <c r="F361" s="98">
        <f t="shared" si="237"/>
        <v>44698</v>
      </c>
      <c r="G361" s="91">
        <f t="shared" si="207"/>
        <v>4.7000726944577131E-3</v>
      </c>
      <c r="H361" s="90">
        <f t="shared" si="221"/>
        <v>44727</v>
      </c>
      <c r="I361" s="90">
        <f t="shared" si="208"/>
        <v>44727</v>
      </c>
      <c r="J361" s="92">
        <f t="shared" si="223"/>
        <v>22</v>
      </c>
      <c r="K361" s="92">
        <f t="shared" si="202"/>
        <v>10</v>
      </c>
      <c r="L361" s="87">
        <f t="shared" si="209"/>
        <v>1.0021336599999999</v>
      </c>
      <c r="M361" s="93">
        <f t="shared" si="205"/>
        <v>1.01060018</v>
      </c>
      <c r="N361" s="93">
        <f t="shared" si="239"/>
        <v>1.1090983362901554</v>
      </c>
      <c r="O361" s="87">
        <f t="shared" si="203"/>
        <v>1.11146477</v>
      </c>
      <c r="P361" s="87">
        <f t="shared" si="210"/>
        <v>1083.7282725600001</v>
      </c>
      <c r="Q361" s="94">
        <f t="shared" si="204"/>
        <v>0</v>
      </c>
      <c r="R361" s="95">
        <f t="shared" si="211"/>
        <v>0</v>
      </c>
      <c r="S361" s="87">
        <f t="shared" si="212"/>
        <v>0</v>
      </c>
      <c r="T361" s="95">
        <f t="shared" si="238"/>
        <v>0.12</v>
      </c>
      <c r="U361" s="94">
        <f t="shared" si="240"/>
        <v>20</v>
      </c>
      <c r="V361" s="94">
        <v>252</v>
      </c>
      <c r="W361" s="93">
        <f t="shared" si="213"/>
        <v>1.0090349110000001</v>
      </c>
      <c r="X361" s="87">
        <f t="shared" si="214"/>
        <v>9.7913884899999992</v>
      </c>
      <c r="Y361" s="87">
        <f t="shared" si="215"/>
        <v>0</v>
      </c>
      <c r="Z361" s="96" t="s">
        <v>142</v>
      </c>
      <c r="AA361" s="90">
        <f t="shared" si="234"/>
        <v>44711</v>
      </c>
      <c r="AB361" s="2"/>
      <c r="AC361" s="1"/>
      <c r="AD361" s="155">
        <f>[2]Plan1!$A446</f>
        <v>50034</v>
      </c>
      <c r="AE361" s="99" t="str">
        <f>[2]Plan1!$C446</f>
        <v>Natal</v>
      </c>
      <c r="AG361" s="1"/>
      <c r="AH361" s="1"/>
      <c r="AI361" s="6"/>
      <c r="AJ361" s="1"/>
      <c r="AK361" s="1"/>
      <c r="AL361" s="1"/>
      <c r="AM361" s="1"/>
      <c r="AN361" s="3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22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4"/>
      <c r="CR361" s="1"/>
      <c r="CS361" s="1"/>
      <c r="CT361" s="1"/>
      <c r="CU361" s="1"/>
      <c r="CV361" s="1"/>
      <c r="CW361" s="1"/>
      <c r="CX361" s="1"/>
      <c r="CY361" s="1"/>
      <c r="CZ361" s="1"/>
      <c r="DA361" s="2"/>
      <c r="DB361" s="1"/>
      <c r="DC361" s="1"/>
      <c r="DD361" s="1"/>
      <c r="DE361" s="1"/>
      <c r="DF361" s="1"/>
      <c r="DG361" s="1"/>
    </row>
    <row r="362" spans="1:111" x14ac:dyDescent="0.2">
      <c r="A362" s="86">
        <f t="shared" si="235"/>
        <v>44711</v>
      </c>
      <c r="B362" s="87">
        <f t="shared" ref="B362:B425" si="241">(P362+X362)</f>
        <v>1093.51966105</v>
      </c>
      <c r="C362" s="87">
        <f t="shared" si="217"/>
        <v>975.04509528000006</v>
      </c>
      <c r="D362" s="88">
        <f t="shared" ref="D362:D425" si="242">IF(E362=E361,D361,E361)</f>
        <v>6382.88</v>
      </c>
      <c r="E362" s="89">
        <f>IF(K362=1,VLOOKUP(A362,[1]Plan1!$BO$80:$BQ$314,3),E361)</f>
        <v>6412.88</v>
      </c>
      <c r="F362" s="98">
        <f t="shared" ref="F362:F425" si="243">IF(D362=D361,F361,A362)</f>
        <v>44698</v>
      </c>
      <c r="G362" s="91">
        <f t="shared" ref="G362:G425" si="244">(E362/D362)-1</f>
        <v>4.7000726944577131E-3</v>
      </c>
      <c r="H362" s="90">
        <f t="shared" ref="H362:H425" si="245">IF(DAY(A362)=15,VLOOKUP(A362,AH$121:AK$170,4),H361)</f>
        <v>44727</v>
      </c>
      <c r="I362" s="90">
        <f t="shared" ref="I362:I425" si="246">IF(A362&gt;I361,H362,I361)</f>
        <v>44727</v>
      </c>
      <c r="J362" s="92">
        <f t="shared" ref="J362:J425" si="247">IF(I362=I361,J361,NETWORKDAYS(I361,I362,$AD$121:$AD$505)-1)</f>
        <v>22</v>
      </c>
      <c r="K362" s="92">
        <f t="shared" ref="K362:K425" si="248">(J362-(NETWORKDAYS(A362,I362,AD$121:AD$505)-1))</f>
        <v>10</v>
      </c>
      <c r="L362" s="87">
        <f t="shared" ref="L362:L425" si="249">TRUNC((E362/D362)^TRUNC((K362/J362),9),8)</f>
        <v>1.0021336599999999</v>
      </c>
      <c r="M362" s="93">
        <f t="shared" ref="M362:M425" si="250">IF(I362&gt;I361,L361,M361)</f>
        <v>1.01060018</v>
      </c>
      <c r="N362" s="93">
        <f t="shared" ref="N362:N425" si="251">IF(I362&gt;I361,N361*M362,N361)</f>
        <v>1.1090983362901554</v>
      </c>
      <c r="O362" s="87">
        <f t="shared" ref="O362:O425" si="252">TRUNC(TRUNC((L362*N362),15),8)</f>
        <v>1.11146477</v>
      </c>
      <c r="P362" s="87">
        <f t="shared" ref="P362:P425" si="253">TRUNC(C362*O362,8)</f>
        <v>1083.7282725600001</v>
      </c>
      <c r="Q362" s="94">
        <f t="shared" ref="Q362:Q425" si="254">IF(VLOOKUP(A362,AD$13:AK$117,8)=VLOOKUP(A361,AD$13:AK$117,8),0,VLOOKUP(A362,AD$13:AK$117,8))</f>
        <v>6</v>
      </c>
      <c r="R362" s="95">
        <f t="shared" ref="R362:R425" si="255">IF(Q362&gt;0,VLOOKUP($A362,$AD$13:$AI$117,6),0)</f>
        <v>0</v>
      </c>
      <c r="S362" s="87">
        <f t="shared" ref="S362:S425" si="256">IF(R362&gt;0,TRUNC(R362*P362,8),0)</f>
        <v>0</v>
      </c>
      <c r="T362" s="95">
        <f t="shared" si="238"/>
        <v>0.12</v>
      </c>
      <c r="U362" s="94">
        <f t="shared" ref="U362:U425" si="257">IF(Q361&gt;0,1,IF(K362=K361,U361,U361+1))</f>
        <v>20</v>
      </c>
      <c r="V362" s="94">
        <v>252</v>
      </c>
      <c r="W362" s="93">
        <f t="shared" ref="W362:W425" si="258">ROUND((1+T362)^TRUNC((U362/V362),9),9)</f>
        <v>1.0090349110000001</v>
      </c>
      <c r="X362" s="87">
        <f t="shared" ref="X362:X425" si="259">TRUNC((P362*(W362-1)),8)</f>
        <v>9.7913884899999992</v>
      </c>
      <c r="Y362" s="87">
        <f t="shared" ref="Y362:Y425" si="260">IF(Q362&gt;0,S362+X362,0)</f>
        <v>9.7913884899999992</v>
      </c>
      <c r="Z362" s="96" t="s">
        <v>142</v>
      </c>
      <c r="AA362" s="90">
        <f t="shared" ref="AA362:AA425" si="261">IF(Q361&gt;0,VLOOKUP(A361,$AD$13:$AL$117,9),AA361)</f>
        <v>44711</v>
      </c>
      <c r="AB362" s="2"/>
      <c r="AC362" s="1"/>
      <c r="AD362" s="155">
        <f>[2]Plan1!$A447</f>
        <v>50041</v>
      </c>
      <c r="AE362" s="99" t="str">
        <f>[2]Plan1!$C447</f>
        <v>Confraternização Universal</v>
      </c>
      <c r="AG362" s="1"/>
      <c r="AH362" s="1"/>
      <c r="AI362" s="6"/>
      <c r="AJ362" s="1"/>
      <c r="AK362" s="1"/>
      <c r="AL362" s="1"/>
      <c r="AM362" s="1"/>
      <c r="AN362" s="3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22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4"/>
      <c r="CR362" s="1"/>
      <c r="CS362" s="1"/>
      <c r="CT362" s="1"/>
      <c r="CU362" s="1"/>
      <c r="CV362" s="1"/>
      <c r="CW362" s="1"/>
      <c r="CX362" s="1"/>
      <c r="CY362" s="1"/>
      <c r="CZ362" s="1"/>
      <c r="DA362" s="2"/>
      <c r="DB362" s="1"/>
      <c r="DC362" s="1"/>
      <c r="DD362" s="1"/>
      <c r="DE362" s="1"/>
      <c r="DF362" s="1"/>
      <c r="DG362" s="1"/>
    </row>
    <row r="363" spans="1:111" ht="18.75" x14ac:dyDescent="0.2">
      <c r="A363" s="86">
        <f t="shared" si="235"/>
        <v>44712</v>
      </c>
      <c r="B363" s="87">
        <f t="shared" si="241"/>
        <v>1094.24475538</v>
      </c>
      <c r="C363" s="165">
        <f>TRUNC(IF(Q362&gt;0,C362-(S362/O362)+(X362/O362),C362),8)</f>
        <v>983.85454092999998</v>
      </c>
      <c r="D363" s="88">
        <f t="shared" si="242"/>
        <v>6382.88</v>
      </c>
      <c r="E363" s="89">
        <f>IF(K363=1,VLOOKUP(A363,[1]Plan1!$BO$80:$BQ$314,3),E362)</f>
        <v>6412.88</v>
      </c>
      <c r="F363" s="98">
        <f t="shared" si="243"/>
        <v>44698</v>
      </c>
      <c r="G363" s="91">
        <f t="shared" si="244"/>
        <v>4.7000726944577131E-3</v>
      </c>
      <c r="H363" s="90">
        <f t="shared" si="245"/>
        <v>44727</v>
      </c>
      <c r="I363" s="90">
        <f t="shared" si="246"/>
        <v>44727</v>
      </c>
      <c r="J363" s="92">
        <f t="shared" si="247"/>
        <v>22</v>
      </c>
      <c r="K363" s="92">
        <f t="shared" si="248"/>
        <v>11</v>
      </c>
      <c r="L363" s="87">
        <f t="shared" si="249"/>
        <v>1.00234728</v>
      </c>
      <c r="M363" s="93">
        <f t="shared" si="250"/>
        <v>1.01060018</v>
      </c>
      <c r="N363" s="93">
        <f t="shared" si="251"/>
        <v>1.1090983362901554</v>
      </c>
      <c r="O363" s="87">
        <f t="shared" si="252"/>
        <v>1.1117017</v>
      </c>
      <c r="P363" s="87">
        <f t="shared" si="253"/>
        <v>1093.7527657000001</v>
      </c>
      <c r="Q363" s="94">
        <f t="shared" si="254"/>
        <v>0</v>
      </c>
      <c r="R363" s="95">
        <f t="shared" si="255"/>
        <v>0</v>
      </c>
      <c r="S363" s="87">
        <f t="shared" si="256"/>
        <v>0</v>
      </c>
      <c r="T363" s="95">
        <f t="shared" si="238"/>
        <v>0.12</v>
      </c>
      <c r="U363" s="94">
        <f t="shared" si="257"/>
        <v>1</v>
      </c>
      <c r="V363" s="94">
        <v>252</v>
      </c>
      <c r="W363" s="93">
        <f t="shared" si="258"/>
        <v>1.0004498180000001</v>
      </c>
      <c r="X363" s="87">
        <f t="shared" si="259"/>
        <v>0.49198967999999998</v>
      </c>
      <c r="Y363" s="87">
        <f t="shared" si="260"/>
        <v>0</v>
      </c>
      <c r="Z363" s="96" t="s">
        <v>142</v>
      </c>
      <c r="AA363" s="90">
        <f t="shared" si="261"/>
        <v>44742</v>
      </c>
      <c r="AB363" s="2"/>
      <c r="AC363" s="1"/>
      <c r="AD363" s="155">
        <f>[2]Plan1!$A448</f>
        <v>50087</v>
      </c>
      <c r="AE363" s="99" t="str">
        <f>[2]Plan1!$C448</f>
        <v>Carnaval</v>
      </c>
      <c r="AG363" s="1"/>
      <c r="AH363" s="1"/>
      <c r="AI363" s="6"/>
      <c r="AJ363" s="1"/>
      <c r="AK363" s="1"/>
      <c r="AL363" s="1"/>
      <c r="AM363" s="1"/>
      <c r="AN363" s="3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22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4"/>
      <c r="CR363" s="1"/>
      <c r="CS363" s="1"/>
      <c r="CT363" s="1"/>
      <c r="CU363" s="1"/>
      <c r="CV363" s="1"/>
      <c r="CW363" s="1"/>
      <c r="CX363" s="1"/>
      <c r="CY363" s="1"/>
      <c r="CZ363" s="1"/>
      <c r="DA363" s="2"/>
      <c r="DB363" s="1"/>
      <c r="DC363" s="1"/>
      <c r="DD363" s="1"/>
      <c r="DE363" s="1"/>
      <c r="DF363" s="1"/>
      <c r="DG363" s="1"/>
    </row>
    <row r="364" spans="1:111" x14ac:dyDescent="0.2">
      <c r="A364" s="86">
        <f t="shared" si="235"/>
        <v>44713</v>
      </c>
      <c r="B364" s="87">
        <f t="shared" si="241"/>
        <v>1094.97032089</v>
      </c>
      <c r="C364" s="87">
        <f t="shared" si="217"/>
        <v>983.85454092999998</v>
      </c>
      <c r="D364" s="88">
        <f t="shared" si="242"/>
        <v>6382.88</v>
      </c>
      <c r="E364" s="89">
        <f>IF(K364=1,VLOOKUP(A364,[1]Plan1!$BO$80:$BQ$314,3),E363)</f>
        <v>6412.88</v>
      </c>
      <c r="F364" s="98">
        <f t="shared" si="243"/>
        <v>44698</v>
      </c>
      <c r="G364" s="91">
        <f t="shared" si="244"/>
        <v>4.7000726944577131E-3</v>
      </c>
      <c r="H364" s="90">
        <f t="shared" si="245"/>
        <v>44727</v>
      </c>
      <c r="I364" s="90">
        <f t="shared" si="246"/>
        <v>44727</v>
      </c>
      <c r="J364" s="92">
        <f t="shared" si="247"/>
        <v>22</v>
      </c>
      <c r="K364" s="92">
        <f t="shared" si="248"/>
        <v>12</v>
      </c>
      <c r="L364" s="87">
        <f t="shared" si="249"/>
        <v>1.00256094</v>
      </c>
      <c r="M364" s="93">
        <f t="shared" si="250"/>
        <v>1.01060018</v>
      </c>
      <c r="N364" s="93">
        <f t="shared" si="251"/>
        <v>1.1090983362901554</v>
      </c>
      <c r="O364" s="87">
        <f t="shared" si="252"/>
        <v>1.11193867</v>
      </c>
      <c r="P364" s="87">
        <f t="shared" si="253"/>
        <v>1093.98590971</v>
      </c>
      <c r="Q364" s="94">
        <f t="shared" si="254"/>
        <v>0</v>
      </c>
      <c r="R364" s="95">
        <f t="shared" si="255"/>
        <v>0</v>
      </c>
      <c r="S364" s="87">
        <f t="shared" si="256"/>
        <v>0</v>
      </c>
      <c r="T364" s="95">
        <f t="shared" si="238"/>
        <v>0.12</v>
      </c>
      <c r="U364" s="94">
        <f t="shared" si="257"/>
        <v>2</v>
      </c>
      <c r="V364" s="94">
        <v>252</v>
      </c>
      <c r="W364" s="93">
        <f t="shared" si="258"/>
        <v>1.0008998389999999</v>
      </c>
      <c r="X364" s="87">
        <f t="shared" si="259"/>
        <v>0.98441118000000005</v>
      </c>
      <c r="Y364" s="87">
        <f t="shared" si="260"/>
        <v>0</v>
      </c>
      <c r="Z364" s="96" t="s">
        <v>142</v>
      </c>
      <c r="AA364" s="90">
        <f t="shared" si="261"/>
        <v>44742</v>
      </c>
      <c r="AB364" s="2"/>
      <c r="AC364" s="1"/>
      <c r="AD364" s="155">
        <f>[2]Plan1!$A449</f>
        <v>50088</v>
      </c>
      <c r="AE364" s="99" t="str">
        <f>[2]Plan1!$C449</f>
        <v>Carnaval</v>
      </c>
      <c r="AG364" s="1"/>
      <c r="AH364" s="1"/>
      <c r="AI364" s="6"/>
      <c r="AJ364" s="1"/>
      <c r="AK364" s="1"/>
      <c r="AL364" s="1"/>
      <c r="AM364" s="1"/>
      <c r="AN364" s="3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22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4"/>
      <c r="CR364" s="1"/>
      <c r="CS364" s="1"/>
      <c r="CT364" s="1"/>
      <c r="CU364" s="1"/>
      <c r="CV364" s="1"/>
      <c r="CW364" s="1"/>
      <c r="CX364" s="1"/>
      <c r="CY364" s="1"/>
      <c r="CZ364" s="1"/>
      <c r="DA364" s="2"/>
      <c r="DB364" s="1"/>
      <c r="DC364" s="1"/>
      <c r="DD364" s="1"/>
      <c r="DE364" s="1"/>
      <c r="DF364" s="1"/>
      <c r="DG364" s="1"/>
    </row>
    <row r="365" spans="1:111" x14ac:dyDescent="0.2">
      <c r="A365" s="86">
        <f t="shared" si="235"/>
        <v>44714</v>
      </c>
      <c r="B365" s="87">
        <f t="shared" si="241"/>
        <v>1095.6963654399999</v>
      </c>
      <c r="C365" s="87">
        <f t="shared" si="217"/>
        <v>983.85454092999998</v>
      </c>
      <c r="D365" s="88">
        <f t="shared" si="242"/>
        <v>6382.88</v>
      </c>
      <c r="E365" s="89">
        <f>IF(K365=1,VLOOKUP(A365,[1]Plan1!$BO$80:$BQ$314,3),E364)</f>
        <v>6412.88</v>
      </c>
      <c r="F365" s="98">
        <f t="shared" si="243"/>
        <v>44698</v>
      </c>
      <c r="G365" s="91">
        <f t="shared" si="244"/>
        <v>4.7000726944577131E-3</v>
      </c>
      <c r="H365" s="90">
        <f t="shared" si="245"/>
        <v>44727</v>
      </c>
      <c r="I365" s="90">
        <f t="shared" si="246"/>
        <v>44727</v>
      </c>
      <c r="J365" s="92">
        <f t="shared" si="247"/>
        <v>22</v>
      </c>
      <c r="K365" s="92">
        <f t="shared" si="248"/>
        <v>13</v>
      </c>
      <c r="L365" s="87">
        <f t="shared" si="249"/>
        <v>1.0027746500000001</v>
      </c>
      <c r="M365" s="93">
        <f t="shared" si="250"/>
        <v>1.01060018</v>
      </c>
      <c r="N365" s="93">
        <f t="shared" si="251"/>
        <v>1.1090983362901554</v>
      </c>
      <c r="O365" s="87">
        <f t="shared" si="252"/>
        <v>1.1121756899999999</v>
      </c>
      <c r="P365" s="87">
        <f t="shared" si="253"/>
        <v>1094.2191029099999</v>
      </c>
      <c r="Q365" s="94">
        <f t="shared" si="254"/>
        <v>0</v>
      </c>
      <c r="R365" s="95">
        <f t="shared" si="255"/>
        <v>0</v>
      </c>
      <c r="S365" s="87">
        <f t="shared" si="256"/>
        <v>0</v>
      </c>
      <c r="T365" s="95">
        <f t="shared" si="238"/>
        <v>0.12</v>
      </c>
      <c r="U365" s="94">
        <f t="shared" si="257"/>
        <v>3</v>
      </c>
      <c r="V365" s="94">
        <v>252</v>
      </c>
      <c r="W365" s="93">
        <f t="shared" si="258"/>
        <v>1.0013500609999999</v>
      </c>
      <c r="X365" s="87">
        <f t="shared" si="259"/>
        <v>1.47726253</v>
      </c>
      <c r="Y365" s="87">
        <f t="shared" si="260"/>
        <v>0</v>
      </c>
      <c r="Z365" s="96" t="s">
        <v>142</v>
      </c>
      <c r="AA365" s="90">
        <f t="shared" si="261"/>
        <v>44742</v>
      </c>
      <c r="AB365" s="2"/>
      <c r="AC365" s="1"/>
      <c r="AD365" s="155">
        <f>[2]Plan1!$A450</f>
        <v>50133</v>
      </c>
      <c r="AE365" s="99" t="str">
        <f>[2]Plan1!$C450</f>
        <v>Paixão de Cristo</v>
      </c>
      <c r="AG365" s="1"/>
      <c r="AH365" s="1"/>
      <c r="AI365" s="6"/>
      <c r="AJ365" s="1"/>
      <c r="AK365" s="1"/>
      <c r="AL365" s="1"/>
      <c r="AM365" s="1"/>
      <c r="AN365" s="3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22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4"/>
      <c r="CR365" s="1"/>
      <c r="CS365" s="1"/>
      <c r="CT365" s="1"/>
      <c r="CU365" s="1"/>
      <c r="CV365" s="1"/>
      <c r="CW365" s="1"/>
      <c r="CX365" s="1"/>
      <c r="CY365" s="1"/>
      <c r="CZ365" s="1"/>
      <c r="DA365" s="2"/>
      <c r="DB365" s="1"/>
      <c r="DC365" s="1"/>
      <c r="DD365" s="1"/>
      <c r="DE365" s="1"/>
      <c r="DF365" s="1"/>
      <c r="DG365" s="1"/>
    </row>
    <row r="366" spans="1:111" x14ac:dyDescent="0.2">
      <c r="A366" s="86">
        <f t="shared" si="235"/>
        <v>44715</v>
      </c>
      <c r="B366" s="87">
        <f t="shared" si="241"/>
        <v>1096.42289252</v>
      </c>
      <c r="C366" s="87">
        <f t="shared" si="217"/>
        <v>983.85454092999998</v>
      </c>
      <c r="D366" s="88">
        <f t="shared" si="242"/>
        <v>6382.88</v>
      </c>
      <c r="E366" s="89">
        <f>IF(K366=1,VLOOKUP(A366,[1]Plan1!$BO$80:$BQ$314,3),E365)</f>
        <v>6412.88</v>
      </c>
      <c r="F366" s="98">
        <f t="shared" si="243"/>
        <v>44698</v>
      </c>
      <c r="G366" s="91">
        <f t="shared" si="244"/>
        <v>4.7000726944577131E-3</v>
      </c>
      <c r="H366" s="90">
        <f t="shared" si="245"/>
        <v>44727</v>
      </c>
      <c r="I366" s="90">
        <f t="shared" si="246"/>
        <v>44727</v>
      </c>
      <c r="J366" s="92">
        <f t="shared" si="247"/>
        <v>22</v>
      </c>
      <c r="K366" s="92">
        <f t="shared" si="248"/>
        <v>14</v>
      </c>
      <c r="L366" s="87">
        <f t="shared" si="249"/>
        <v>1.0029884</v>
      </c>
      <c r="M366" s="93">
        <f t="shared" si="250"/>
        <v>1.01060018</v>
      </c>
      <c r="N366" s="93">
        <f t="shared" si="251"/>
        <v>1.1090983362901554</v>
      </c>
      <c r="O366" s="87">
        <f t="shared" si="252"/>
        <v>1.11241276</v>
      </c>
      <c r="P366" s="87">
        <f t="shared" si="253"/>
        <v>1094.4523453100001</v>
      </c>
      <c r="Q366" s="94">
        <f t="shared" si="254"/>
        <v>0</v>
      </c>
      <c r="R366" s="95">
        <f t="shared" si="255"/>
        <v>0</v>
      </c>
      <c r="S366" s="87">
        <f t="shared" si="256"/>
        <v>0</v>
      </c>
      <c r="T366" s="95">
        <f t="shared" si="238"/>
        <v>0.12</v>
      </c>
      <c r="U366" s="94">
        <f t="shared" si="257"/>
        <v>4</v>
      </c>
      <c r="V366" s="94">
        <v>252</v>
      </c>
      <c r="W366" s="93">
        <f t="shared" si="258"/>
        <v>1.0018004869999999</v>
      </c>
      <c r="X366" s="87">
        <f t="shared" si="259"/>
        <v>1.9705472100000001</v>
      </c>
      <c r="Y366" s="87">
        <f t="shared" si="260"/>
        <v>0</v>
      </c>
      <c r="Z366" s="96" t="s">
        <v>142</v>
      </c>
      <c r="AA366" s="90">
        <f t="shared" si="261"/>
        <v>44742</v>
      </c>
      <c r="AB366" s="2"/>
      <c r="AC366" s="1"/>
      <c r="AD366" s="155">
        <f>[2]Plan1!$A451</f>
        <v>50151</v>
      </c>
      <c r="AE366" s="99" t="str">
        <f>[2]Plan1!$C451</f>
        <v>Tiradentes</v>
      </c>
      <c r="AG366" s="1"/>
      <c r="AH366" s="1"/>
      <c r="AI366" s="6"/>
      <c r="AJ366" s="1"/>
      <c r="AK366" s="1"/>
      <c r="AL366" s="1"/>
      <c r="AM366" s="1"/>
      <c r="AN366" s="3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22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4"/>
      <c r="CR366" s="1"/>
      <c r="CS366" s="1"/>
      <c r="CT366" s="1"/>
      <c r="CU366" s="1"/>
      <c r="CV366" s="1"/>
      <c r="CW366" s="1"/>
      <c r="CX366" s="1"/>
      <c r="CY366" s="1"/>
      <c r="CZ366" s="1"/>
      <c r="DA366" s="2"/>
      <c r="DB366" s="1"/>
      <c r="DC366" s="1"/>
      <c r="DD366" s="1"/>
      <c r="DE366" s="1"/>
      <c r="DF366" s="1"/>
      <c r="DG366" s="1"/>
    </row>
    <row r="367" spans="1:111" x14ac:dyDescent="0.2">
      <c r="A367" s="86">
        <f t="shared" si="235"/>
        <v>44716</v>
      </c>
      <c r="B367" s="87">
        <f t="shared" si="241"/>
        <v>1097.14991001</v>
      </c>
      <c r="C367" s="87">
        <f t="shared" si="217"/>
        <v>983.85454092999998</v>
      </c>
      <c r="D367" s="88">
        <f t="shared" si="242"/>
        <v>6382.88</v>
      </c>
      <c r="E367" s="89">
        <f>IF(K367=1,VLOOKUP(A367,[1]Plan1!$BO$80:$BQ$314,3),E366)</f>
        <v>6412.88</v>
      </c>
      <c r="F367" s="98">
        <f t="shared" si="243"/>
        <v>44698</v>
      </c>
      <c r="G367" s="91">
        <f t="shared" si="244"/>
        <v>4.7000726944577131E-3</v>
      </c>
      <c r="H367" s="90">
        <f t="shared" si="245"/>
        <v>44727</v>
      </c>
      <c r="I367" s="90">
        <f t="shared" si="246"/>
        <v>44727</v>
      </c>
      <c r="J367" s="92">
        <f t="shared" si="247"/>
        <v>22</v>
      </c>
      <c r="K367" s="92">
        <f t="shared" si="248"/>
        <v>15</v>
      </c>
      <c r="L367" s="87">
        <f t="shared" si="249"/>
        <v>1.0032022</v>
      </c>
      <c r="M367" s="93">
        <f t="shared" si="250"/>
        <v>1.01060018</v>
      </c>
      <c r="N367" s="93">
        <f t="shared" si="251"/>
        <v>1.1090983362901554</v>
      </c>
      <c r="O367" s="87">
        <f t="shared" si="252"/>
        <v>1.1126498899999999</v>
      </c>
      <c r="P367" s="87">
        <f t="shared" si="253"/>
        <v>1094.68564674</v>
      </c>
      <c r="Q367" s="94">
        <f t="shared" si="254"/>
        <v>0</v>
      </c>
      <c r="R367" s="95">
        <f t="shared" si="255"/>
        <v>0</v>
      </c>
      <c r="S367" s="87">
        <f t="shared" si="256"/>
        <v>0</v>
      </c>
      <c r="T367" s="95">
        <f t="shared" si="238"/>
        <v>0.12</v>
      </c>
      <c r="U367" s="94">
        <f t="shared" si="257"/>
        <v>5</v>
      </c>
      <c r="V367" s="94">
        <v>252</v>
      </c>
      <c r="W367" s="93">
        <f t="shared" si="258"/>
        <v>1.002251115</v>
      </c>
      <c r="X367" s="87">
        <f t="shared" si="259"/>
        <v>2.46426327</v>
      </c>
      <c r="Y367" s="87">
        <f t="shared" si="260"/>
        <v>0</v>
      </c>
      <c r="Z367" s="96" t="s">
        <v>142</v>
      </c>
      <c r="AA367" s="90">
        <f t="shared" si="261"/>
        <v>44742</v>
      </c>
      <c r="AB367" s="2"/>
      <c r="AC367" s="1"/>
      <c r="AD367" s="155">
        <f>[2]Plan1!$A452</f>
        <v>50161</v>
      </c>
      <c r="AE367" s="99" t="str">
        <f>[2]Plan1!$C452</f>
        <v>Dia do Trabalho</v>
      </c>
      <c r="AG367" s="1"/>
      <c r="AH367" s="1"/>
      <c r="AI367" s="6"/>
      <c r="AJ367" s="1"/>
      <c r="AK367" s="1"/>
      <c r="AL367" s="1"/>
      <c r="AM367" s="1"/>
      <c r="AN367" s="3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22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4"/>
      <c r="CR367" s="1"/>
      <c r="CS367" s="1"/>
      <c r="CT367" s="1"/>
      <c r="CU367" s="1"/>
      <c r="CV367" s="1"/>
      <c r="CW367" s="1"/>
      <c r="CX367" s="1"/>
      <c r="CY367" s="1"/>
      <c r="CZ367" s="1"/>
      <c r="DA367" s="2"/>
      <c r="DB367" s="1"/>
      <c r="DC367" s="1"/>
      <c r="DD367" s="1"/>
      <c r="DE367" s="1"/>
      <c r="DF367" s="1"/>
      <c r="DG367" s="1"/>
    </row>
    <row r="368" spans="1:111" x14ac:dyDescent="0.2">
      <c r="A368" s="86">
        <f t="shared" si="235"/>
        <v>44717</v>
      </c>
      <c r="B368" s="87">
        <f t="shared" si="241"/>
        <v>1097.14991001</v>
      </c>
      <c r="C368" s="87">
        <f t="shared" si="217"/>
        <v>983.85454092999998</v>
      </c>
      <c r="D368" s="88">
        <f t="shared" si="242"/>
        <v>6382.88</v>
      </c>
      <c r="E368" s="89">
        <f>IF(K368=1,VLOOKUP(A368,[1]Plan1!$BO$80:$BQ$314,3),E367)</f>
        <v>6412.88</v>
      </c>
      <c r="F368" s="98">
        <f t="shared" si="243"/>
        <v>44698</v>
      </c>
      <c r="G368" s="91">
        <f t="shared" si="244"/>
        <v>4.7000726944577131E-3</v>
      </c>
      <c r="H368" s="90">
        <f t="shared" si="245"/>
        <v>44727</v>
      </c>
      <c r="I368" s="90">
        <f t="shared" si="246"/>
        <v>44727</v>
      </c>
      <c r="J368" s="92">
        <f t="shared" si="247"/>
        <v>22</v>
      </c>
      <c r="K368" s="92">
        <f t="shared" si="248"/>
        <v>15</v>
      </c>
      <c r="L368" s="87">
        <f t="shared" si="249"/>
        <v>1.0032022</v>
      </c>
      <c r="M368" s="93">
        <f t="shared" si="250"/>
        <v>1.01060018</v>
      </c>
      <c r="N368" s="93">
        <f t="shared" si="251"/>
        <v>1.1090983362901554</v>
      </c>
      <c r="O368" s="87">
        <f t="shared" si="252"/>
        <v>1.1126498899999999</v>
      </c>
      <c r="P368" s="87">
        <f t="shared" si="253"/>
        <v>1094.68564674</v>
      </c>
      <c r="Q368" s="94">
        <f t="shared" si="254"/>
        <v>0</v>
      </c>
      <c r="R368" s="95">
        <f t="shared" si="255"/>
        <v>0</v>
      </c>
      <c r="S368" s="87">
        <f t="shared" si="256"/>
        <v>0</v>
      </c>
      <c r="T368" s="95">
        <f t="shared" si="238"/>
        <v>0.12</v>
      </c>
      <c r="U368" s="94">
        <f t="shared" si="257"/>
        <v>5</v>
      </c>
      <c r="V368" s="94">
        <v>252</v>
      </c>
      <c r="W368" s="93">
        <f t="shared" si="258"/>
        <v>1.002251115</v>
      </c>
      <c r="X368" s="87">
        <f t="shared" si="259"/>
        <v>2.46426327</v>
      </c>
      <c r="Y368" s="87">
        <f t="shared" si="260"/>
        <v>0</v>
      </c>
      <c r="Z368" s="96" t="s">
        <v>142</v>
      </c>
      <c r="AA368" s="90">
        <f t="shared" si="261"/>
        <v>44742</v>
      </c>
      <c r="AB368" s="2"/>
      <c r="AC368" s="1"/>
      <c r="AD368" s="155">
        <f>[2]Plan1!$A453</f>
        <v>50195</v>
      </c>
      <c r="AE368" s="99" t="str">
        <f>[2]Plan1!$C453</f>
        <v>Corpus Christi</v>
      </c>
      <c r="AG368" s="1"/>
      <c r="AH368" s="1"/>
      <c r="AI368" s="6"/>
      <c r="AJ368" s="1"/>
      <c r="AK368" s="1"/>
      <c r="AL368" s="1"/>
      <c r="AM368" s="1"/>
      <c r="AN368" s="3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22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4"/>
      <c r="CR368" s="1"/>
      <c r="CS368" s="1"/>
      <c r="CT368" s="1"/>
      <c r="CU368" s="1"/>
      <c r="CV368" s="1"/>
      <c r="CW368" s="1"/>
      <c r="CX368" s="1"/>
      <c r="CY368" s="1"/>
      <c r="CZ368" s="1"/>
      <c r="DA368" s="2"/>
      <c r="DB368" s="1"/>
      <c r="DC368" s="1"/>
      <c r="DD368" s="1"/>
      <c r="DE368" s="1"/>
      <c r="DF368" s="1"/>
      <c r="DG368" s="1"/>
    </row>
    <row r="369" spans="1:111" x14ac:dyDescent="0.2">
      <c r="A369" s="86">
        <f t="shared" si="235"/>
        <v>44718</v>
      </c>
      <c r="B369" s="87">
        <f t="shared" si="241"/>
        <v>1097.14991001</v>
      </c>
      <c r="C369" s="87">
        <f t="shared" si="217"/>
        <v>983.85454092999998</v>
      </c>
      <c r="D369" s="88">
        <f t="shared" si="242"/>
        <v>6382.88</v>
      </c>
      <c r="E369" s="89">
        <f>IF(K369=1,VLOOKUP(A369,[1]Plan1!$BO$80:$BQ$314,3),E368)</f>
        <v>6412.88</v>
      </c>
      <c r="F369" s="98">
        <f t="shared" si="243"/>
        <v>44698</v>
      </c>
      <c r="G369" s="91">
        <f t="shared" si="244"/>
        <v>4.7000726944577131E-3</v>
      </c>
      <c r="H369" s="90">
        <f t="shared" si="245"/>
        <v>44727</v>
      </c>
      <c r="I369" s="90">
        <f t="shared" si="246"/>
        <v>44727</v>
      </c>
      <c r="J369" s="92">
        <f t="shared" si="247"/>
        <v>22</v>
      </c>
      <c r="K369" s="92">
        <f t="shared" si="248"/>
        <v>15</v>
      </c>
      <c r="L369" s="87">
        <f t="shared" si="249"/>
        <v>1.0032022</v>
      </c>
      <c r="M369" s="93">
        <f t="shared" si="250"/>
        <v>1.01060018</v>
      </c>
      <c r="N369" s="93">
        <f t="shared" si="251"/>
        <v>1.1090983362901554</v>
      </c>
      <c r="O369" s="87">
        <f t="shared" si="252"/>
        <v>1.1126498899999999</v>
      </c>
      <c r="P369" s="87">
        <f t="shared" si="253"/>
        <v>1094.68564674</v>
      </c>
      <c r="Q369" s="94">
        <f t="shared" si="254"/>
        <v>0</v>
      </c>
      <c r="R369" s="95">
        <f t="shared" si="255"/>
        <v>0</v>
      </c>
      <c r="S369" s="87">
        <f t="shared" si="256"/>
        <v>0</v>
      </c>
      <c r="T369" s="95">
        <f t="shared" si="238"/>
        <v>0.12</v>
      </c>
      <c r="U369" s="94">
        <f t="shared" si="257"/>
        <v>5</v>
      </c>
      <c r="V369" s="94">
        <v>252</v>
      </c>
      <c r="W369" s="93">
        <f t="shared" si="258"/>
        <v>1.002251115</v>
      </c>
      <c r="X369" s="87">
        <f t="shared" si="259"/>
        <v>2.46426327</v>
      </c>
      <c r="Y369" s="87">
        <f t="shared" si="260"/>
        <v>0</v>
      </c>
      <c r="Z369" s="96" t="s">
        <v>142</v>
      </c>
      <c r="AA369" s="90">
        <f t="shared" si="261"/>
        <v>44742</v>
      </c>
      <c r="AB369" s="2"/>
      <c r="AC369" s="1"/>
      <c r="AD369" s="155">
        <f>[2]Plan1!$A454</f>
        <v>50290</v>
      </c>
      <c r="AE369" s="99" t="str">
        <f>[2]Plan1!$C454</f>
        <v>Independência do Brasil</v>
      </c>
      <c r="AG369" s="1"/>
      <c r="AH369" s="1"/>
      <c r="AI369" s="6"/>
      <c r="AJ369" s="1"/>
      <c r="AK369" s="1"/>
      <c r="AL369" s="1"/>
      <c r="AM369" s="1"/>
      <c r="AN369" s="3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22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4"/>
      <c r="CR369" s="1"/>
      <c r="CS369" s="1"/>
      <c r="CT369" s="1"/>
      <c r="CU369" s="1"/>
      <c r="CV369" s="1"/>
      <c r="CW369" s="1"/>
      <c r="CX369" s="1"/>
      <c r="CY369" s="1"/>
      <c r="CZ369" s="1"/>
      <c r="DA369" s="2"/>
      <c r="DB369" s="1"/>
      <c r="DC369" s="1"/>
      <c r="DD369" s="1"/>
      <c r="DE369" s="1"/>
      <c r="DF369" s="1"/>
      <c r="DG369" s="1"/>
    </row>
    <row r="370" spans="1:111" x14ac:dyDescent="0.2">
      <c r="A370" s="86">
        <f t="shared" si="235"/>
        <v>44719</v>
      </c>
      <c r="B370" s="87">
        <f t="shared" si="241"/>
        <v>1097.87739949</v>
      </c>
      <c r="C370" s="87">
        <f t="shared" si="217"/>
        <v>983.85454092999998</v>
      </c>
      <c r="D370" s="88">
        <f t="shared" si="242"/>
        <v>6382.88</v>
      </c>
      <c r="E370" s="89">
        <f>IF(K370=1,VLOOKUP(A370,[1]Plan1!$BO$80:$BQ$314,3),E369)</f>
        <v>6412.88</v>
      </c>
      <c r="F370" s="98">
        <f t="shared" si="243"/>
        <v>44698</v>
      </c>
      <c r="G370" s="91">
        <f t="shared" si="244"/>
        <v>4.7000726944577131E-3</v>
      </c>
      <c r="H370" s="90">
        <f t="shared" si="245"/>
        <v>44727</v>
      </c>
      <c r="I370" s="90">
        <f t="shared" si="246"/>
        <v>44727</v>
      </c>
      <c r="J370" s="92">
        <f t="shared" si="247"/>
        <v>22</v>
      </c>
      <c r="K370" s="92">
        <f t="shared" si="248"/>
        <v>16</v>
      </c>
      <c r="L370" s="87">
        <f t="shared" si="249"/>
        <v>1.0034160400000001</v>
      </c>
      <c r="M370" s="93">
        <f t="shared" si="250"/>
        <v>1.01060018</v>
      </c>
      <c r="N370" s="93">
        <f t="shared" si="251"/>
        <v>1.1090983362901554</v>
      </c>
      <c r="O370" s="87">
        <f t="shared" si="252"/>
        <v>1.11288706</v>
      </c>
      <c r="P370" s="87">
        <f t="shared" si="253"/>
        <v>1094.91898752</v>
      </c>
      <c r="Q370" s="94">
        <f t="shared" si="254"/>
        <v>0</v>
      </c>
      <c r="R370" s="95">
        <f t="shared" si="255"/>
        <v>0</v>
      </c>
      <c r="S370" s="87">
        <f t="shared" si="256"/>
        <v>0</v>
      </c>
      <c r="T370" s="95">
        <f t="shared" si="238"/>
        <v>0.12</v>
      </c>
      <c r="U370" s="94">
        <f t="shared" si="257"/>
        <v>6</v>
      </c>
      <c r="V370" s="94">
        <v>252</v>
      </c>
      <c r="W370" s="93">
        <f t="shared" si="258"/>
        <v>1.002701946</v>
      </c>
      <c r="X370" s="87">
        <f t="shared" si="259"/>
        <v>2.9584119699999998</v>
      </c>
      <c r="Y370" s="87">
        <f t="shared" si="260"/>
        <v>0</v>
      </c>
      <c r="Z370" s="96" t="s">
        <v>142</v>
      </c>
      <c r="AA370" s="90">
        <f t="shared" si="261"/>
        <v>44742</v>
      </c>
      <c r="AB370" s="157"/>
      <c r="AC370" s="1"/>
      <c r="AD370" s="155">
        <f>[2]Plan1!$A455</f>
        <v>50325</v>
      </c>
      <c r="AE370" s="99" t="str">
        <f>[2]Plan1!$C455</f>
        <v>Nossa Sr.a Aparecida - Padroeira do Brasil</v>
      </c>
      <c r="AG370" s="1"/>
      <c r="AH370" s="1"/>
      <c r="AI370" s="6"/>
      <c r="AJ370" s="1"/>
      <c r="AK370" s="1"/>
      <c r="AL370" s="1"/>
      <c r="AM370" s="1"/>
      <c r="AN370" s="3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22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4"/>
      <c r="CR370" s="1"/>
      <c r="CS370" s="1"/>
      <c r="CT370" s="1"/>
      <c r="CU370" s="1"/>
      <c r="CV370" s="1"/>
      <c r="CW370" s="1"/>
      <c r="CX370" s="1"/>
      <c r="CY370" s="1"/>
      <c r="CZ370" s="1"/>
      <c r="DA370" s="2"/>
      <c r="DB370" s="1"/>
      <c r="DC370" s="1"/>
      <c r="DD370" s="1"/>
      <c r="DE370" s="1"/>
      <c r="DF370" s="1"/>
      <c r="DG370" s="1"/>
    </row>
    <row r="371" spans="1:111" x14ac:dyDescent="0.2">
      <c r="A371" s="86">
        <f t="shared" si="235"/>
        <v>44720</v>
      </c>
      <c r="B371" s="87">
        <f t="shared" si="241"/>
        <v>1098.6053699299998</v>
      </c>
      <c r="C371" s="87">
        <f t="shared" si="217"/>
        <v>983.85454092999998</v>
      </c>
      <c r="D371" s="88">
        <f t="shared" si="242"/>
        <v>6382.88</v>
      </c>
      <c r="E371" s="89">
        <f>IF(K371=1,VLOOKUP(A371,[1]Plan1!$BO$80:$BQ$314,3),E370)</f>
        <v>6412.88</v>
      </c>
      <c r="F371" s="98">
        <f t="shared" si="243"/>
        <v>44698</v>
      </c>
      <c r="G371" s="91">
        <f t="shared" si="244"/>
        <v>4.7000726944577131E-3</v>
      </c>
      <c r="H371" s="90">
        <f t="shared" si="245"/>
        <v>44727</v>
      </c>
      <c r="I371" s="90">
        <f t="shared" si="246"/>
        <v>44727</v>
      </c>
      <c r="J371" s="92">
        <f t="shared" si="247"/>
        <v>22</v>
      </c>
      <c r="K371" s="92">
        <f t="shared" si="248"/>
        <v>17</v>
      </c>
      <c r="L371" s="87">
        <f t="shared" si="249"/>
        <v>1.00362993</v>
      </c>
      <c r="M371" s="93">
        <f t="shared" si="250"/>
        <v>1.01060018</v>
      </c>
      <c r="N371" s="93">
        <f t="shared" si="251"/>
        <v>1.1090983362901554</v>
      </c>
      <c r="O371" s="87">
        <f t="shared" si="252"/>
        <v>1.1131242800000001</v>
      </c>
      <c r="P371" s="87">
        <f t="shared" si="253"/>
        <v>1095.1523774899999</v>
      </c>
      <c r="Q371" s="94">
        <f t="shared" si="254"/>
        <v>0</v>
      </c>
      <c r="R371" s="95">
        <f t="shared" si="255"/>
        <v>0</v>
      </c>
      <c r="S371" s="87">
        <f t="shared" si="256"/>
        <v>0</v>
      </c>
      <c r="T371" s="95">
        <f t="shared" si="238"/>
        <v>0.12</v>
      </c>
      <c r="U371" s="94">
        <f t="shared" si="257"/>
        <v>7</v>
      </c>
      <c r="V371" s="94">
        <v>252</v>
      </c>
      <c r="W371" s="93">
        <f t="shared" si="258"/>
        <v>1.003152979</v>
      </c>
      <c r="X371" s="87">
        <f t="shared" si="259"/>
        <v>3.4529924400000001</v>
      </c>
      <c r="Y371" s="87">
        <f t="shared" si="260"/>
        <v>0</v>
      </c>
      <c r="Z371" s="96" t="s">
        <v>142</v>
      </c>
      <c r="AA371" s="90">
        <f t="shared" si="261"/>
        <v>44742</v>
      </c>
      <c r="AB371" s="2"/>
      <c r="AC371" s="1"/>
      <c r="AD371" s="155">
        <f>[2]Plan1!$A456</f>
        <v>50346</v>
      </c>
      <c r="AE371" s="99" t="str">
        <f>[2]Plan1!$C456</f>
        <v>Finados</v>
      </c>
      <c r="AG371" s="1"/>
      <c r="AH371" s="1"/>
      <c r="AI371" s="6"/>
      <c r="AJ371" s="1"/>
      <c r="AK371" s="1"/>
      <c r="AL371" s="1"/>
      <c r="AM371" s="1"/>
      <c r="AN371" s="3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22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4"/>
      <c r="CR371" s="1"/>
      <c r="CS371" s="1"/>
      <c r="CT371" s="1"/>
      <c r="CU371" s="1"/>
      <c r="CV371" s="1"/>
      <c r="CW371" s="1"/>
      <c r="CX371" s="1"/>
      <c r="CY371" s="1"/>
      <c r="CZ371" s="1"/>
      <c r="DA371" s="2"/>
      <c r="DB371" s="1"/>
      <c r="DC371" s="1"/>
      <c r="DD371" s="1"/>
      <c r="DE371" s="1"/>
      <c r="DF371" s="1"/>
      <c r="DG371" s="1"/>
    </row>
    <row r="372" spans="1:111" x14ac:dyDescent="0.2">
      <c r="A372" s="86">
        <f t="shared" si="235"/>
        <v>44721</v>
      </c>
      <c r="B372" s="87">
        <f t="shared" si="241"/>
        <v>1099.33383362</v>
      </c>
      <c r="C372" s="87">
        <f t="shared" si="217"/>
        <v>983.85454092999998</v>
      </c>
      <c r="D372" s="88">
        <f t="shared" si="242"/>
        <v>6382.88</v>
      </c>
      <c r="E372" s="89">
        <f>IF(K372=1,VLOOKUP(A372,[1]Plan1!$BO$80:$BQ$314,3),E371)</f>
        <v>6412.88</v>
      </c>
      <c r="F372" s="98">
        <f t="shared" si="243"/>
        <v>44698</v>
      </c>
      <c r="G372" s="91">
        <f t="shared" si="244"/>
        <v>4.7000726944577131E-3</v>
      </c>
      <c r="H372" s="90">
        <f t="shared" si="245"/>
        <v>44727</v>
      </c>
      <c r="I372" s="90">
        <f t="shared" si="246"/>
        <v>44727</v>
      </c>
      <c r="J372" s="92">
        <f t="shared" si="247"/>
        <v>22</v>
      </c>
      <c r="K372" s="92">
        <f t="shared" si="248"/>
        <v>18</v>
      </c>
      <c r="L372" s="87">
        <f t="shared" si="249"/>
        <v>1.0038438700000001</v>
      </c>
      <c r="M372" s="93">
        <f t="shared" si="250"/>
        <v>1.01060018</v>
      </c>
      <c r="N372" s="93">
        <f t="shared" si="251"/>
        <v>1.1090983362901554</v>
      </c>
      <c r="O372" s="87">
        <f t="shared" si="252"/>
        <v>1.11336156</v>
      </c>
      <c r="P372" s="87">
        <f t="shared" si="253"/>
        <v>1095.3858264999999</v>
      </c>
      <c r="Q372" s="94">
        <f t="shared" si="254"/>
        <v>0</v>
      </c>
      <c r="R372" s="95">
        <f t="shared" si="255"/>
        <v>0</v>
      </c>
      <c r="S372" s="87">
        <f t="shared" si="256"/>
        <v>0</v>
      </c>
      <c r="T372" s="95">
        <f t="shared" si="238"/>
        <v>0.12</v>
      </c>
      <c r="U372" s="94">
        <f t="shared" si="257"/>
        <v>8</v>
      </c>
      <c r="V372" s="94">
        <v>252</v>
      </c>
      <c r="W372" s="93">
        <f t="shared" si="258"/>
        <v>1.003604216</v>
      </c>
      <c r="X372" s="87">
        <f t="shared" si="259"/>
        <v>3.9480071200000002</v>
      </c>
      <c r="Y372" s="87">
        <f t="shared" si="260"/>
        <v>0</v>
      </c>
      <c r="Z372" s="96" t="s">
        <v>142</v>
      </c>
      <c r="AA372" s="90">
        <f t="shared" si="261"/>
        <v>44742</v>
      </c>
      <c r="AB372" s="2"/>
      <c r="AC372" s="1"/>
      <c r="AD372" s="155">
        <f>[2]Plan1!$A457</f>
        <v>50359</v>
      </c>
      <c r="AE372" s="99" t="str">
        <f>[2]Plan1!$C457</f>
        <v>Proclamação da República</v>
      </c>
      <c r="AG372" s="1"/>
      <c r="AH372" s="1"/>
      <c r="AI372" s="6"/>
      <c r="AJ372" s="1"/>
      <c r="AK372" s="1"/>
      <c r="AL372" s="1"/>
      <c r="AM372" s="1"/>
      <c r="AN372" s="3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22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4"/>
      <c r="CR372" s="1"/>
      <c r="CS372" s="1"/>
      <c r="CT372" s="1"/>
      <c r="CU372" s="1"/>
      <c r="CV372" s="1"/>
      <c r="CW372" s="1"/>
      <c r="CX372" s="1"/>
      <c r="CY372" s="1"/>
      <c r="CZ372" s="1"/>
      <c r="DA372" s="2"/>
      <c r="DB372" s="1"/>
      <c r="DC372" s="1"/>
      <c r="DD372" s="1"/>
      <c r="DE372" s="1"/>
      <c r="DF372" s="1"/>
      <c r="DG372" s="1"/>
    </row>
    <row r="373" spans="1:111" x14ac:dyDescent="0.2">
      <c r="A373" s="86">
        <f t="shared" si="235"/>
        <v>44722</v>
      </c>
      <c r="B373" s="87">
        <f t="shared" si="241"/>
        <v>1100.0627786900002</v>
      </c>
      <c r="C373" s="87">
        <f t="shared" si="217"/>
        <v>983.85454092999998</v>
      </c>
      <c r="D373" s="88">
        <f t="shared" si="242"/>
        <v>6382.88</v>
      </c>
      <c r="E373" s="89">
        <f>IF(K373=1,VLOOKUP(A373,[1]Plan1!$BO$80:$BQ$314,3),E372)</f>
        <v>6412.88</v>
      </c>
      <c r="F373" s="98">
        <f t="shared" si="243"/>
        <v>44698</v>
      </c>
      <c r="G373" s="91">
        <f t="shared" si="244"/>
        <v>4.7000726944577131E-3</v>
      </c>
      <c r="H373" s="90">
        <f t="shared" si="245"/>
        <v>44727</v>
      </c>
      <c r="I373" s="90">
        <f t="shared" si="246"/>
        <v>44727</v>
      </c>
      <c r="J373" s="92">
        <f t="shared" si="247"/>
        <v>22</v>
      </c>
      <c r="K373" s="92">
        <f t="shared" si="248"/>
        <v>19</v>
      </c>
      <c r="L373" s="87">
        <f t="shared" si="249"/>
        <v>1.0040578499999999</v>
      </c>
      <c r="M373" s="93">
        <f t="shared" si="250"/>
        <v>1.01060018</v>
      </c>
      <c r="N373" s="93">
        <f t="shared" si="251"/>
        <v>1.1090983362901554</v>
      </c>
      <c r="O373" s="87">
        <f t="shared" si="252"/>
        <v>1.11359889</v>
      </c>
      <c r="P373" s="87">
        <f t="shared" si="253"/>
        <v>1095.6193247000001</v>
      </c>
      <c r="Q373" s="94">
        <f t="shared" si="254"/>
        <v>0</v>
      </c>
      <c r="R373" s="95">
        <f t="shared" si="255"/>
        <v>0</v>
      </c>
      <c r="S373" s="87">
        <f t="shared" si="256"/>
        <v>0</v>
      </c>
      <c r="T373" s="95">
        <f t="shared" si="238"/>
        <v>0.12</v>
      </c>
      <c r="U373" s="94">
        <f t="shared" si="257"/>
        <v>9</v>
      </c>
      <c r="V373" s="94">
        <v>252</v>
      </c>
      <c r="W373" s="93">
        <f t="shared" si="258"/>
        <v>1.0040556549999999</v>
      </c>
      <c r="X373" s="87">
        <f t="shared" si="259"/>
        <v>4.4434539900000001</v>
      </c>
      <c r="Y373" s="87">
        <f t="shared" si="260"/>
        <v>0</v>
      </c>
      <c r="Z373" s="96" t="s">
        <v>142</v>
      </c>
      <c r="AA373" s="90">
        <f t="shared" si="261"/>
        <v>44742</v>
      </c>
      <c r="AB373" s="2"/>
      <c r="AC373" s="1"/>
      <c r="AD373" s="155">
        <f>[2]Plan1!$A458</f>
        <v>50364</v>
      </c>
      <c r="AE373" s="99" t="str">
        <f>[2]Plan1!$C458</f>
        <v>Dia Nacional de Zumbi e da Consciência Negra</v>
      </c>
      <c r="AG373" s="1"/>
      <c r="AH373" s="1"/>
      <c r="AI373" s="6"/>
      <c r="AJ373" s="1"/>
      <c r="AK373" s="1"/>
      <c r="AL373" s="1"/>
      <c r="AM373" s="1"/>
      <c r="AN373" s="3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22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4"/>
      <c r="CR373" s="1"/>
      <c r="CS373" s="1"/>
      <c r="CT373" s="1"/>
      <c r="CU373" s="1"/>
      <c r="CV373" s="1"/>
      <c r="CW373" s="1"/>
      <c r="CX373" s="1"/>
      <c r="CY373" s="1"/>
      <c r="CZ373" s="1"/>
      <c r="DA373" s="2"/>
      <c r="DB373" s="1"/>
      <c r="DC373" s="1"/>
      <c r="DD373" s="1"/>
      <c r="DE373" s="1"/>
      <c r="DF373" s="1"/>
      <c r="DG373" s="1"/>
    </row>
    <row r="374" spans="1:111" x14ac:dyDescent="0.2">
      <c r="A374" s="86">
        <f t="shared" si="235"/>
        <v>44723</v>
      </c>
      <c r="B374" s="87">
        <f t="shared" si="241"/>
        <v>1100.7922064499999</v>
      </c>
      <c r="C374" s="87">
        <f t="shared" si="217"/>
        <v>983.85454092999998</v>
      </c>
      <c r="D374" s="88">
        <f t="shared" si="242"/>
        <v>6382.88</v>
      </c>
      <c r="E374" s="89">
        <f>IF(K374=1,VLOOKUP(A374,[1]Plan1!$BO$80:$BQ$314,3),E373)</f>
        <v>6412.88</v>
      </c>
      <c r="F374" s="98">
        <f t="shared" si="243"/>
        <v>44698</v>
      </c>
      <c r="G374" s="91">
        <f t="shared" si="244"/>
        <v>4.7000726944577131E-3</v>
      </c>
      <c r="H374" s="90">
        <f t="shared" si="245"/>
        <v>44727</v>
      </c>
      <c r="I374" s="90">
        <f t="shared" si="246"/>
        <v>44727</v>
      </c>
      <c r="J374" s="92">
        <f t="shared" si="247"/>
        <v>22</v>
      </c>
      <c r="K374" s="92">
        <f t="shared" si="248"/>
        <v>20</v>
      </c>
      <c r="L374" s="87">
        <f t="shared" si="249"/>
        <v>1.0042718799999999</v>
      </c>
      <c r="M374" s="93">
        <f t="shared" si="250"/>
        <v>1.01060018</v>
      </c>
      <c r="N374" s="93">
        <f t="shared" si="251"/>
        <v>1.1090983362901554</v>
      </c>
      <c r="O374" s="87">
        <f t="shared" si="252"/>
        <v>1.11383627</v>
      </c>
      <c r="P374" s="87">
        <f t="shared" si="253"/>
        <v>1095.8528720899999</v>
      </c>
      <c r="Q374" s="94">
        <f t="shared" si="254"/>
        <v>0</v>
      </c>
      <c r="R374" s="95">
        <f t="shared" si="255"/>
        <v>0</v>
      </c>
      <c r="S374" s="87">
        <f t="shared" si="256"/>
        <v>0</v>
      </c>
      <c r="T374" s="95">
        <f t="shared" si="238"/>
        <v>0.12</v>
      </c>
      <c r="U374" s="94">
        <f t="shared" si="257"/>
        <v>10</v>
      </c>
      <c r="V374" s="94">
        <v>252</v>
      </c>
      <c r="W374" s="93">
        <f t="shared" si="258"/>
        <v>1.004507297</v>
      </c>
      <c r="X374" s="87">
        <f t="shared" si="259"/>
        <v>4.9393343600000001</v>
      </c>
      <c r="Y374" s="87">
        <f t="shared" si="260"/>
        <v>0</v>
      </c>
      <c r="Z374" s="96" t="s">
        <v>142</v>
      </c>
      <c r="AA374" s="90">
        <f t="shared" si="261"/>
        <v>44742</v>
      </c>
      <c r="AB374" s="2"/>
      <c r="AC374" s="1"/>
      <c r="AD374" s="155">
        <f>[2]Plan1!$A459</f>
        <v>50399</v>
      </c>
      <c r="AE374" s="99" t="str">
        <f>[2]Plan1!$C459</f>
        <v>Natal</v>
      </c>
      <c r="AG374" s="1"/>
      <c r="AH374" s="1"/>
      <c r="AI374" s="6"/>
      <c r="AJ374" s="1"/>
      <c r="AK374" s="1"/>
      <c r="AL374" s="1"/>
      <c r="AM374" s="1"/>
      <c r="AN374" s="3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22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4"/>
      <c r="CR374" s="1"/>
      <c r="CS374" s="1"/>
      <c r="CT374" s="1"/>
      <c r="CU374" s="1"/>
      <c r="CV374" s="1"/>
      <c r="CW374" s="1"/>
      <c r="CX374" s="1"/>
      <c r="CY374" s="1"/>
      <c r="CZ374" s="1"/>
      <c r="DA374" s="2"/>
      <c r="DB374" s="1"/>
      <c r="DC374" s="1"/>
      <c r="DD374" s="1"/>
      <c r="DE374" s="1"/>
      <c r="DF374" s="1"/>
      <c r="DG374" s="1"/>
    </row>
    <row r="375" spans="1:111" x14ac:dyDescent="0.2">
      <c r="A375" s="86">
        <f t="shared" si="235"/>
        <v>44724</v>
      </c>
      <c r="B375" s="87">
        <f t="shared" si="241"/>
        <v>1100.7922064499999</v>
      </c>
      <c r="C375" s="87">
        <f t="shared" si="217"/>
        <v>983.85454092999998</v>
      </c>
      <c r="D375" s="88">
        <f t="shared" si="242"/>
        <v>6382.88</v>
      </c>
      <c r="E375" s="89">
        <f>IF(K375=1,VLOOKUP(A375,[1]Plan1!$BO$80:$BQ$314,3),E374)</f>
        <v>6412.88</v>
      </c>
      <c r="F375" s="98">
        <f t="shared" si="243"/>
        <v>44698</v>
      </c>
      <c r="G375" s="91">
        <f t="shared" si="244"/>
        <v>4.7000726944577131E-3</v>
      </c>
      <c r="H375" s="90">
        <f t="shared" si="245"/>
        <v>44727</v>
      </c>
      <c r="I375" s="90">
        <f t="shared" si="246"/>
        <v>44727</v>
      </c>
      <c r="J375" s="92">
        <f t="shared" si="247"/>
        <v>22</v>
      </c>
      <c r="K375" s="92">
        <f t="shared" si="248"/>
        <v>20</v>
      </c>
      <c r="L375" s="87">
        <f t="shared" si="249"/>
        <v>1.0042718799999999</v>
      </c>
      <c r="M375" s="93">
        <f t="shared" si="250"/>
        <v>1.01060018</v>
      </c>
      <c r="N375" s="93">
        <f t="shared" si="251"/>
        <v>1.1090983362901554</v>
      </c>
      <c r="O375" s="87">
        <f t="shared" si="252"/>
        <v>1.11383627</v>
      </c>
      <c r="P375" s="87">
        <f t="shared" si="253"/>
        <v>1095.8528720899999</v>
      </c>
      <c r="Q375" s="94">
        <f t="shared" si="254"/>
        <v>0</v>
      </c>
      <c r="R375" s="95">
        <f t="shared" si="255"/>
        <v>0</v>
      </c>
      <c r="S375" s="87">
        <f t="shared" si="256"/>
        <v>0</v>
      </c>
      <c r="T375" s="95">
        <f t="shared" si="238"/>
        <v>0.12</v>
      </c>
      <c r="U375" s="94">
        <f t="shared" si="257"/>
        <v>10</v>
      </c>
      <c r="V375" s="94">
        <v>252</v>
      </c>
      <c r="W375" s="93">
        <f t="shared" si="258"/>
        <v>1.004507297</v>
      </c>
      <c r="X375" s="87">
        <f t="shared" si="259"/>
        <v>4.9393343600000001</v>
      </c>
      <c r="Y375" s="87">
        <f t="shared" si="260"/>
        <v>0</v>
      </c>
      <c r="Z375" s="96" t="s">
        <v>142</v>
      </c>
      <c r="AA375" s="90">
        <f t="shared" si="261"/>
        <v>44742</v>
      </c>
      <c r="AB375" s="2"/>
      <c r="AC375" s="1"/>
      <c r="AD375" s="155">
        <f>[2]Plan1!$A460</f>
        <v>50406</v>
      </c>
      <c r="AE375" s="99" t="str">
        <f>[2]Plan1!$C460</f>
        <v>Confraternização Universal</v>
      </c>
      <c r="AG375" s="1"/>
      <c r="AH375" s="1"/>
      <c r="AI375" s="6"/>
      <c r="AJ375" s="1"/>
      <c r="AK375" s="1"/>
      <c r="AL375" s="1"/>
      <c r="AM375" s="1"/>
      <c r="AN375" s="3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22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4"/>
      <c r="CR375" s="1"/>
      <c r="CS375" s="1"/>
      <c r="CT375" s="1"/>
      <c r="CU375" s="1"/>
      <c r="CV375" s="1"/>
      <c r="CW375" s="1"/>
      <c r="CX375" s="1"/>
      <c r="CY375" s="1"/>
      <c r="CZ375" s="1"/>
      <c r="DA375" s="2"/>
      <c r="DB375" s="1"/>
      <c r="DC375" s="1"/>
      <c r="DD375" s="1"/>
      <c r="DE375" s="1"/>
      <c r="DF375" s="1"/>
      <c r="DG375" s="1"/>
    </row>
    <row r="376" spans="1:111" x14ac:dyDescent="0.2">
      <c r="A376" s="86">
        <f t="shared" si="235"/>
        <v>44725</v>
      </c>
      <c r="B376" s="87">
        <f t="shared" si="241"/>
        <v>1100.7922064499999</v>
      </c>
      <c r="C376" s="87">
        <f t="shared" si="217"/>
        <v>983.85454092999998</v>
      </c>
      <c r="D376" s="88">
        <f t="shared" si="242"/>
        <v>6382.88</v>
      </c>
      <c r="E376" s="89">
        <f>IF(K376=1,VLOOKUP(A376,[1]Plan1!$BO$80:$BQ$314,3),E375)</f>
        <v>6412.88</v>
      </c>
      <c r="F376" s="98">
        <f t="shared" si="243"/>
        <v>44698</v>
      </c>
      <c r="G376" s="91">
        <f t="shared" si="244"/>
        <v>4.7000726944577131E-3</v>
      </c>
      <c r="H376" s="90">
        <f t="shared" si="245"/>
        <v>44727</v>
      </c>
      <c r="I376" s="90">
        <f t="shared" si="246"/>
        <v>44727</v>
      </c>
      <c r="J376" s="92">
        <f t="shared" si="247"/>
        <v>22</v>
      </c>
      <c r="K376" s="92">
        <f t="shared" si="248"/>
        <v>20</v>
      </c>
      <c r="L376" s="87">
        <f t="shared" si="249"/>
        <v>1.0042718799999999</v>
      </c>
      <c r="M376" s="93">
        <f t="shared" si="250"/>
        <v>1.01060018</v>
      </c>
      <c r="N376" s="93">
        <f t="shared" si="251"/>
        <v>1.1090983362901554</v>
      </c>
      <c r="O376" s="87">
        <f t="shared" si="252"/>
        <v>1.11383627</v>
      </c>
      <c r="P376" s="87">
        <f t="shared" si="253"/>
        <v>1095.8528720899999</v>
      </c>
      <c r="Q376" s="94">
        <f t="shared" si="254"/>
        <v>0</v>
      </c>
      <c r="R376" s="95">
        <f t="shared" si="255"/>
        <v>0</v>
      </c>
      <c r="S376" s="87">
        <f t="shared" si="256"/>
        <v>0</v>
      </c>
      <c r="T376" s="95">
        <f t="shared" si="238"/>
        <v>0.12</v>
      </c>
      <c r="U376" s="94">
        <f t="shared" si="257"/>
        <v>10</v>
      </c>
      <c r="V376" s="94">
        <v>252</v>
      </c>
      <c r="W376" s="93">
        <f t="shared" si="258"/>
        <v>1.004507297</v>
      </c>
      <c r="X376" s="87">
        <f t="shared" si="259"/>
        <v>4.9393343600000001</v>
      </c>
      <c r="Y376" s="87">
        <f t="shared" si="260"/>
        <v>0</v>
      </c>
      <c r="Z376" s="96" t="s">
        <v>142</v>
      </c>
      <c r="AA376" s="90">
        <f t="shared" si="261"/>
        <v>44742</v>
      </c>
      <c r="AB376" s="2"/>
      <c r="AC376" s="1"/>
      <c r="AD376" s="155">
        <f>[2]Plan1!$A461</f>
        <v>50472</v>
      </c>
      <c r="AE376" s="99" t="str">
        <f>[2]Plan1!$C461</f>
        <v>Carnaval</v>
      </c>
      <c r="AG376" s="1"/>
      <c r="AH376" s="1"/>
      <c r="AI376" s="6"/>
      <c r="AJ376" s="1"/>
      <c r="AK376" s="1"/>
      <c r="AL376" s="1"/>
      <c r="AM376" s="1"/>
      <c r="AN376" s="3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22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4"/>
      <c r="CR376" s="1"/>
      <c r="CS376" s="1"/>
      <c r="CT376" s="1"/>
      <c r="CU376" s="1"/>
      <c r="CV376" s="1"/>
      <c r="CW376" s="1"/>
      <c r="CX376" s="1"/>
      <c r="CY376" s="1"/>
      <c r="CZ376" s="1"/>
      <c r="DA376" s="2"/>
      <c r="DB376" s="1"/>
      <c r="DC376" s="1"/>
      <c r="DD376" s="1"/>
      <c r="DE376" s="1"/>
      <c r="DF376" s="1"/>
      <c r="DG376" s="1"/>
    </row>
    <row r="377" spans="1:111" x14ac:dyDescent="0.2">
      <c r="A377" s="86">
        <f t="shared" si="235"/>
        <v>44726</v>
      </c>
      <c r="B377" s="87">
        <f t="shared" si="241"/>
        <v>1101.52210831</v>
      </c>
      <c r="C377" s="87">
        <f t="shared" si="217"/>
        <v>983.85454092999998</v>
      </c>
      <c r="D377" s="88">
        <f t="shared" si="242"/>
        <v>6382.88</v>
      </c>
      <c r="E377" s="89">
        <f>IF(K377=1,VLOOKUP(A377,[1]Plan1!$BO$80:$BQ$314,3),E376)</f>
        <v>6412.88</v>
      </c>
      <c r="F377" s="98">
        <f t="shared" si="243"/>
        <v>44698</v>
      </c>
      <c r="G377" s="91">
        <f t="shared" si="244"/>
        <v>4.7000726944577131E-3</v>
      </c>
      <c r="H377" s="90">
        <f t="shared" si="245"/>
        <v>44727</v>
      </c>
      <c r="I377" s="90">
        <f t="shared" si="246"/>
        <v>44727</v>
      </c>
      <c r="J377" s="92">
        <f t="shared" si="247"/>
        <v>22</v>
      </c>
      <c r="K377" s="92">
        <f t="shared" si="248"/>
        <v>21</v>
      </c>
      <c r="L377" s="87">
        <f t="shared" si="249"/>
        <v>1.0044859500000001</v>
      </c>
      <c r="M377" s="93">
        <f t="shared" si="250"/>
        <v>1.01060018</v>
      </c>
      <c r="N377" s="93">
        <f t="shared" si="251"/>
        <v>1.1090983362901554</v>
      </c>
      <c r="O377" s="87">
        <f t="shared" si="252"/>
        <v>1.1140736899999999</v>
      </c>
      <c r="P377" s="87">
        <f t="shared" si="253"/>
        <v>1096.0864588300001</v>
      </c>
      <c r="Q377" s="94">
        <f t="shared" si="254"/>
        <v>0</v>
      </c>
      <c r="R377" s="95">
        <f t="shared" si="255"/>
        <v>0</v>
      </c>
      <c r="S377" s="87">
        <f t="shared" si="256"/>
        <v>0</v>
      </c>
      <c r="T377" s="95">
        <f t="shared" si="238"/>
        <v>0.12</v>
      </c>
      <c r="U377" s="94">
        <f t="shared" si="257"/>
        <v>11</v>
      </c>
      <c r="V377" s="94">
        <v>252</v>
      </c>
      <c r="W377" s="93">
        <f t="shared" si="258"/>
        <v>1.004959143</v>
      </c>
      <c r="X377" s="87">
        <f t="shared" si="259"/>
        <v>5.4356494800000004</v>
      </c>
      <c r="Y377" s="87">
        <f t="shared" si="260"/>
        <v>0</v>
      </c>
      <c r="Z377" s="96" t="s">
        <v>142</v>
      </c>
      <c r="AA377" s="90">
        <f t="shared" si="261"/>
        <v>44742</v>
      </c>
      <c r="AB377" s="2"/>
      <c r="AC377" s="1"/>
      <c r="AD377" s="155">
        <f>[2]Plan1!$A462</f>
        <v>50473</v>
      </c>
      <c r="AE377" s="99" t="str">
        <f>[2]Plan1!$C462</f>
        <v>Carnaval</v>
      </c>
      <c r="AG377" s="1"/>
      <c r="AH377" s="1"/>
      <c r="AI377" s="6"/>
      <c r="AJ377" s="1"/>
      <c r="AK377" s="1"/>
      <c r="AL377" s="1"/>
      <c r="AM377" s="1"/>
      <c r="AN377" s="3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22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4"/>
      <c r="CR377" s="1"/>
      <c r="CS377" s="1"/>
      <c r="CT377" s="1"/>
      <c r="CU377" s="1"/>
      <c r="CV377" s="1"/>
      <c r="CW377" s="1"/>
      <c r="CX377" s="1"/>
      <c r="CY377" s="1"/>
      <c r="CZ377" s="1"/>
      <c r="DA377" s="2"/>
      <c r="DB377" s="1"/>
      <c r="DC377" s="1"/>
      <c r="DD377" s="1"/>
      <c r="DE377" s="1"/>
      <c r="DF377" s="1"/>
      <c r="DG377" s="1"/>
    </row>
    <row r="378" spans="1:111" x14ac:dyDescent="0.2">
      <c r="A378" s="86">
        <f t="shared" si="235"/>
        <v>44727</v>
      </c>
      <c r="B378" s="87">
        <f t="shared" si="241"/>
        <v>1102.2525031800001</v>
      </c>
      <c r="C378" s="87">
        <f t="shared" si="217"/>
        <v>983.85454092999998</v>
      </c>
      <c r="D378" s="88">
        <f t="shared" si="242"/>
        <v>6382.88</v>
      </c>
      <c r="E378" s="89">
        <f>IF(K378=1,VLOOKUP(A378,[1]Plan1!$BO$80:$BQ$314,3),E377)</f>
        <v>6412.88</v>
      </c>
      <c r="F378" s="98">
        <f t="shared" si="243"/>
        <v>44698</v>
      </c>
      <c r="G378" s="91">
        <f t="shared" si="244"/>
        <v>4.7000726944577131E-3</v>
      </c>
      <c r="H378" s="90">
        <f t="shared" si="245"/>
        <v>44757</v>
      </c>
      <c r="I378" s="90">
        <f t="shared" si="246"/>
        <v>44727</v>
      </c>
      <c r="J378" s="92">
        <f t="shared" si="247"/>
        <v>22</v>
      </c>
      <c r="K378" s="92">
        <f t="shared" si="248"/>
        <v>22</v>
      </c>
      <c r="L378" s="87">
        <f t="shared" si="249"/>
        <v>1.0047000699999999</v>
      </c>
      <c r="M378" s="93">
        <f t="shared" si="250"/>
        <v>1.01060018</v>
      </c>
      <c r="N378" s="93">
        <f t="shared" si="251"/>
        <v>1.1090983362901554</v>
      </c>
      <c r="O378" s="87">
        <f t="shared" si="252"/>
        <v>1.1143111699999999</v>
      </c>
      <c r="P378" s="87">
        <f t="shared" si="253"/>
        <v>1096.32010461</v>
      </c>
      <c r="Q378" s="94">
        <f t="shared" si="254"/>
        <v>0</v>
      </c>
      <c r="R378" s="95">
        <f t="shared" si="255"/>
        <v>0</v>
      </c>
      <c r="S378" s="87">
        <f t="shared" si="256"/>
        <v>0</v>
      </c>
      <c r="T378" s="95">
        <f t="shared" si="238"/>
        <v>0.12</v>
      </c>
      <c r="U378" s="94">
        <f t="shared" si="257"/>
        <v>12</v>
      </c>
      <c r="V378" s="94">
        <v>252</v>
      </c>
      <c r="W378" s="93">
        <f t="shared" si="258"/>
        <v>1.005411192</v>
      </c>
      <c r="X378" s="87">
        <f t="shared" si="259"/>
        <v>5.9323985700000001</v>
      </c>
      <c r="Y378" s="87">
        <f t="shared" si="260"/>
        <v>0</v>
      </c>
      <c r="Z378" s="96" t="s">
        <v>142</v>
      </c>
      <c r="AA378" s="90">
        <f t="shared" si="261"/>
        <v>44742</v>
      </c>
      <c r="AB378" s="27"/>
      <c r="AC378" s="1"/>
      <c r="AD378" s="155">
        <f>[2]Plan1!$A463</f>
        <v>50516</v>
      </c>
      <c r="AE378" s="99" t="str">
        <f>[2]Plan1!$C463</f>
        <v>Tiradentes</v>
      </c>
      <c r="AG378" s="1"/>
      <c r="AH378" s="1"/>
      <c r="AI378" s="6"/>
      <c r="AJ378" s="1"/>
      <c r="AK378" s="1"/>
      <c r="AL378" s="1"/>
      <c r="AM378" s="4"/>
      <c r="AN378" s="25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1"/>
      <c r="CB378" s="26"/>
      <c r="CC378" s="1"/>
      <c r="CD378" s="4"/>
      <c r="CE378" s="4"/>
      <c r="CF378" s="4"/>
      <c r="CG378" s="4"/>
      <c r="CH378" s="1"/>
      <c r="CI378" s="4"/>
      <c r="CJ378" s="1"/>
      <c r="CK378" s="4"/>
      <c r="CL378" s="4"/>
      <c r="CM378" s="4"/>
      <c r="CN378" s="4"/>
      <c r="CO378" s="4"/>
      <c r="CP378" s="1"/>
      <c r="CQ378" s="4"/>
      <c r="CR378" s="4"/>
      <c r="CS378" s="4"/>
      <c r="CT378" s="4"/>
      <c r="CU378" s="1"/>
      <c r="CV378" s="4"/>
      <c r="CW378" s="4"/>
      <c r="CX378" s="4"/>
      <c r="CY378" s="4"/>
      <c r="CZ378" s="4"/>
      <c r="DA378" s="27"/>
      <c r="DB378" s="4"/>
      <c r="DC378" s="4"/>
      <c r="DD378" s="4"/>
      <c r="DE378" s="4"/>
      <c r="DF378" s="4"/>
      <c r="DG378" s="4"/>
    </row>
    <row r="379" spans="1:111" x14ac:dyDescent="0.2">
      <c r="A379" s="86">
        <f t="shared" si="235"/>
        <v>44728</v>
      </c>
      <c r="B379" s="87">
        <f t="shared" si="241"/>
        <v>1103.09905843</v>
      </c>
      <c r="C379" s="87">
        <f t="shared" si="217"/>
        <v>983.85454092999998</v>
      </c>
      <c r="D379" s="88">
        <f t="shared" si="242"/>
        <v>6412.88</v>
      </c>
      <c r="E379" s="89">
        <f>IF(K379=1,VLOOKUP(A379,[1]Plan1!$BO$80:$BQ$314,3),E378)</f>
        <v>6455.85</v>
      </c>
      <c r="F379" s="98">
        <f t="shared" si="243"/>
        <v>44728</v>
      </c>
      <c r="G379" s="91">
        <f t="shared" si="244"/>
        <v>6.7005775876050055E-3</v>
      </c>
      <c r="H379" s="90">
        <f t="shared" si="245"/>
        <v>44757</v>
      </c>
      <c r="I379" s="90">
        <f t="shared" si="246"/>
        <v>44757</v>
      </c>
      <c r="J379" s="92">
        <f t="shared" si="247"/>
        <v>21</v>
      </c>
      <c r="K379" s="92">
        <f t="shared" si="248"/>
        <v>1</v>
      </c>
      <c r="L379" s="87">
        <f t="shared" si="249"/>
        <v>1.0003180599999999</v>
      </c>
      <c r="M379" s="93">
        <f t="shared" si="250"/>
        <v>1.0047000699999999</v>
      </c>
      <c r="N379" s="93">
        <f t="shared" si="251"/>
        <v>1.1143111761076026</v>
      </c>
      <c r="O379" s="87">
        <f t="shared" si="252"/>
        <v>1.11466559</v>
      </c>
      <c r="P379" s="87">
        <f t="shared" si="253"/>
        <v>1096.6688023300001</v>
      </c>
      <c r="Q379" s="94">
        <f t="shared" si="254"/>
        <v>0</v>
      </c>
      <c r="R379" s="95">
        <f t="shared" si="255"/>
        <v>0</v>
      </c>
      <c r="S379" s="87">
        <f t="shared" si="256"/>
        <v>0</v>
      </c>
      <c r="T379" s="95">
        <f t="shared" si="238"/>
        <v>0.12</v>
      </c>
      <c r="U379" s="94">
        <f t="shared" si="257"/>
        <v>13</v>
      </c>
      <c r="V379" s="94">
        <v>252</v>
      </c>
      <c r="W379" s="93">
        <f t="shared" si="258"/>
        <v>1.0058634440000001</v>
      </c>
      <c r="X379" s="87">
        <f t="shared" si="259"/>
        <v>6.4302561000000003</v>
      </c>
      <c r="Y379" s="87">
        <f t="shared" si="260"/>
        <v>0</v>
      </c>
      <c r="Z379" s="96" t="s">
        <v>142</v>
      </c>
      <c r="AA379" s="90">
        <f t="shared" si="261"/>
        <v>44742</v>
      </c>
      <c r="AB379" s="27"/>
      <c r="AC379" s="1"/>
      <c r="AD379" s="155">
        <f>[2]Plan1!$A464</f>
        <v>50518</v>
      </c>
      <c r="AE379" s="99" t="str">
        <f>[2]Plan1!$C464</f>
        <v>Paixão de Cristo</v>
      </c>
      <c r="AG379" s="1"/>
      <c r="AH379" s="1"/>
      <c r="AI379" s="6"/>
      <c r="AJ379" s="1"/>
      <c r="AK379" s="1"/>
      <c r="AL379" s="1"/>
      <c r="AM379" s="4"/>
      <c r="AN379" s="25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1"/>
      <c r="CA379" s="1"/>
      <c r="CB379" s="22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4"/>
      <c r="CR379" s="1"/>
      <c r="CS379" s="1"/>
      <c r="CT379" s="1"/>
      <c r="CU379" s="1"/>
      <c r="CV379" s="1"/>
      <c r="CW379" s="1"/>
      <c r="CX379" s="1"/>
      <c r="CY379" s="1"/>
      <c r="CZ379" s="1"/>
      <c r="DA379" s="27"/>
      <c r="DB379" s="4"/>
      <c r="DC379" s="4"/>
      <c r="DD379" s="4"/>
      <c r="DE379" s="4"/>
      <c r="DF379" s="4"/>
      <c r="DG379" s="4"/>
    </row>
    <row r="380" spans="1:111" x14ac:dyDescent="0.2">
      <c r="A380" s="86">
        <f t="shared" si="235"/>
        <v>44729</v>
      </c>
      <c r="B380" s="87">
        <f t="shared" si="241"/>
        <v>1103.09905843</v>
      </c>
      <c r="C380" s="87">
        <f t="shared" si="217"/>
        <v>983.85454092999998</v>
      </c>
      <c r="D380" s="88">
        <f t="shared" si="242"/>
        <v>6412.88</v>
      </c>
      <c r="E380" s="89">
        <f>IF(K380=1,VLOOKUP(A380,[1]Plan1!$BO$80:$BQ$314,3),E379)</f>
        <v>6455.85</v>
      </c>
      <c r="F380" s="98">
        <f t="shared" si="243"/>
        <v>44728</v>
      </c>
      <c r="G380" s="91">
        <f t="shared" si="244"/>
        <v>6.7005775876050055E-3</v>
      </c>
      <c r="H380" s="90">
        <f t="shared" si="245"/>
        <v>44757</v>
      </c>
      <c r="I380" s="90">
        <f t="shared" si="246"/>
        <v>44757</v>
      </c>
      <c r="J380" s="92">
        <f t="shared" si="247"/>
        <v>21</v>
      </c>
      <c r="K380" s="92">
        <f t="shared" si="248"/>
        <v>1</v>
      </c>
      <c r="L380" s="87">
        <f t="shared" si="249"/>
        <v>1.0003180599999999</v>
      </c>
      <c r="M380" s="93">
        <f t="shared" si="250"/>
        <v>1.0047000699999999</v>
      </c>
      <c r="N380" s="93">
        <f t="shared" si="251"/>
        <v>1.1143111761076026</v>
      </c>
      <c r="O380" s="87">
        <f t="shared" si="252"/>
        <v>1.11466559</v>
      </c>
      <c r="P380" s="87">
        <f t="shared" si="253"/>
        <v>1096.6688023300001</v>
      </c>
      <c r="Q380" s="94">
        <f t="shared" si="254"/>
        <v>0</v>
      </c>
      <c r="R380" s="95">
        <f t="shared" si="255"/>
        <v>0</v>
      </c>
      <c r="S380" s="87">
        <f t="shared" si="256"/>
        <v>0</v>
      </c>
      <c r="T380" s="95">
        <f t="shared" si="238"/>
        <v>0.12</v>
      </c>
      <c r="U380" s="94">
        <f t="shared" si="257"/>
        <v>13</v>
      </c>
      <c r="V380" s="94">
        <v>252</v>
      </c>
      <c r="W380" s="93">
        <f t="shared" si="258"/>
        <v>1.0058634440000001</v>
      </c>
      <c r="X380" s="87">
        <f t="shared" si="259"/>
        <v>6.4302561000000003</v>
      </c>
      <c r="Y380" s="87">
        <f t="shared" si="260"/>
        <v>0</v>
      </c>
      <c r="Z380" s="96" t="s">
        <v>142</v>
      </c>
      <c r="AA380" s="90">
        <f t="shared" si="261"/>
        <v>44742</v>
      </c>
      <c r="AB380" s="2"/>
      <c r="AC380" s="1"/>
      <c r="AD380" s="155">
        <f>[2]Plan1!$A465</f>
        <v>50526</v>
      </c>
      <c r="AE380" s="99" t="str">
        <f>[2]Plan1!$C465</f>
        <v>Dia do Trabalho</v>
      </c>
      <c r="AG380" s="1"/>
      <c r="AH380" s="1"/>
      <c r="AI380" s="6"/>
      <c r="AJ380" s="1"/>
      <c r="AK380" s="1"/>
      <c r="AL380" s="1"/>
      <c r="AM380" s="1"/>
      <c r="AN380" s="3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22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4"/>
      <c r="CR380" s="1"/>
      <c r="CS380" s="1"/>
      <c r="CT380" s="1"/>
      <c r="CU380" s="1"/>
      <c r="CV380" s="1"/>
      <c r="CW380" s="1"/>
      <c r="CX380" s="1"/>
      <c r="CY380" s="1"/>
      <c r="CZ380" s="1"/>
      <c r="DA380" s="2"/>
      <c r="DB380" s="1"/>
      <c r="DC380" s="1"/>
      <c r="DD380" s="1"/>
      <c r="DE380" s="1"/>
      <c r="DF380" s="1"/>
      <c r="DG380" s="1"/>
    </row>
    <row r="381" spans="1:111" x14ac:dyDescent="0.2">
      <c r="A381" s="86">
        <f t="shared" si="235"/>
        <v>44730</v>
      </c>
      <c r="B381" s="87">
        <f t="shared" si="241"/>
        <v>1103.9462618</v>
      </c>
      <c r="C381" s="87">
        <f t="shared" si="217"/>
        <v>983.85454092999998</v>
      </c>
      <c r="D381" s="88">
        <f t="shared" si="242"/>
        <v>6412.88</v>
      </c>
      <c r="E381" s="89">
        <f>IF(K381=1,VLOOKUP(A381,[1]Plan1!$BO$80:$BQ$314,3),E380)</f>
        <v>6455.85</v>
      </c>
      <c r="F381" s="98">
        <f t="shared" si="243"/>
        <v>44728</v>
      </c>
      <c r="G381" s="91">
        <f t="shared" si="244"/>
        <v>6.7005775876050055E-3</v>
      </c>
      <c r="H381" s="90">
        <f t="shared" si="245"/>
        <v>44757</v>
      </c>
      <c r="I381" s="90">
        <f t="shared" si="246"/>
        <v>44757</v>
      </c>
      <c r="J381" s="92">
        <f t="shared" si="247"/>
        <v>21</v>
      </c>
      <c r="K381" s="92">
        <f t="shared" si="248"/>
        <v>2</v>
      </c>
      <c r="L381" s="87">
        <f t="shared" si="249"/>
        <v>1.0006362200000001</v>
      </c>
      <c r="M381" s="93">
        <f t="shared" si="250"/>
        <v>1.0047000699999999</v>
      </c>
      <c r="N381" s="93">
        <f t="shared" si="251"/>
        <v>1.1143111761076026</v>
      </c>
      <c r="O381" s="87">
        <f t="shared" si="252"/>
        <v>1.1150201200000001</v>
      </c>
      <c r="P381" s="87">
        <f t="shared" si="253"/>
        <v>1097.01760829</v>
      </c>
      <c r="Q381" s="94">
        <f t="shared" si="254"/>
        <v>0</v>
      </c>
      <c r="R381" s="95">
        <f t="shared" si="255"/>
        <v>0</v>
      </c>
      <c r="S381" s="87">
        <f t="shared" si="256"/>
        <v>0</v>
      </c>
      <c r="T381" s="95">
        <f t="shared" si="238"/>
        <v>0.12</v>
      </c>
      <c r="U381" s="94">
        <f t="shared" si="257"/>
        <v>14</v>
      </c>
      <c r="V381" s="94">
        <v>252</v>
      </c>
      <c r="W381" s="93">
        <f t="shared" si="258"/>
        <v>1.0063158999999999</v>
      </c>
      <c r="X381" s="87">
        <f t="shared" si="259"/>
        <v>6.9286535100000002</v>
      </c>
      <c r="Y381" s="87">
        <f t="shared" si="260"/>
        <v>0</v>
      </c>
      <c r="Z381" s="96" t="s">
        <v>142</v>
      </c>
      <c r="AA381" s="90">
        <f t="shared" si="261"/>
        <v>44742</v>
      </c>
      <c r="AB381" s="2"/>
      <c r="AC381" s="1"/>
      <c r="AD381" s="155">
        <f>[2]Plan1!$A466</f>
        <v>50580</v>
      </c>
      <c r="AE381" s="99" t="str">
        <f>[2]Plan1!$C466</f>
        <v>Corpus Christi</v>
      </c>
      <c r="AG381" s="1"/>
      <c r="AH381" s="1"/>
      <c r="AI381" s="6"/>
      <c r="AJ381" s="1"/>
      <c r="AK381" s="1"/>
      <c r="AL381" s="1"/>
      <c r="AM381" s="1"/>
      <c r="AN381" s="3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22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4"/>
      <c r="CR381" s="1"/>
      <c r="CS381" s="1"/>
      <c r="CT381" s="1"/>
      <c r="CU381" s="1"/>
      <c r="CV381" s="1"/>
      <c r="CW381" s="1"/>
      <c r="CX381" s="1"/>
      <c r="CY381" s="1"/>
      <c r="CZ381" s="1"/>
      <c r="DA381" s="2"/>
      <c r="DB381" s="1"/>
      <c r="DC381" s="1"/>
      <c r="DD381" s="1"/>
      <c r="DE381" s="1"/>
      <c r="DF381" s="1"/>
      <c r="DG381" s="1"/>
    </row>
    <row r="382" spans="1:111" x14ac:dyDescent="0.2">
      <c r="A382" s="86">
        <f t="shared" si="235"/>
        <v>44731</v>
      </c>
      <c r="B382" s="87">
        <f t="shared" si="241"/>
        <v>1103.9462618</v>
      </c>
      <c r="C382" s="87">
        <f t="shared" si="217"/>
        <v>983.85454092999998</v>
      </c>
      <c r="D382" s="88">
        <f t="shared" si="242"/>
        <v>6412.88</v>
      </c>
      <c r="E382" s="89">
        <f>IF(K382=1,VLOOKUP(A382,[1]Plan1!$BO$80:$BQ$314,3),E381)</f>
        <v>6455.85</v>
      </c>
      <c r="F382" s="98">
        <f t="shared" si="243"/>
        <v>44728</v>
      </c>
      <c r="G382" s="91">
        <f t="shared" si="244"/>
        <v>6.7005775876050055E-3</v>
      </c>
      <c r="H382" s="90">
        <f t="shared" si="245"/>
        <v>44757</v>
      </c>
      <c r="I382" s="90">
        <f t="shared" si="246"/>
        <v>44757</v>
      </c>
      <c r="J382" s="92">
        <f t="shared" si="247"/>
        <v>21</v>
      </c>
      <c r="K382" s="92">
        <f t="shared" si="248"/>
        <v>2</v>
      </c>
      <c r="L382" s="87">
        <f t="shared" si="249"/>
        <v>1.0006362200000001</v>
      </c>
      <c r="M382" s="93">
        <f t="shared" si="250"/>
        <v>1.0047000699999999</v>
      </c>
      <c r="N382" s="93">
        <f t="shared" si="251"/>
        <v>1.1143111761076026</v>
      </c>
      <c r="O382" s="87">
        <f t="shared" si="252"/>
        <v>1.1150201200000001</v>
      </c>
      <c r="P382" s="87">
        <f t="shared" si="253"/>
        <v>1097.01760829</v>
      </c>
      <c r="Q382" s="94">
        <f t="shared" si="254"/>
        <v>0</v>
      </c>
      <c r="R382" s="95">
        <f t="shared" si="255"/>
        <v>0</v>
      </c>
      <c r="S382" s="87">
        <f t="shared" si="256"/>
        <v>0</v>
      </c>
      <c r="T382" s="95">
        <f t="shared" si="238"/>
        <v>0.12</v>
      </c>
      <c r="U382" s="94">
        <f t="shared" si="257"/>
        <v>14</v>
      </c>
      <c r="V382" s="94">
        <v>252</v>
      </c>
      <c r="W382" s="93">
        <f t="shared" si="258"/>
        <v>1.0063158999999999</v>
      </c>
      <c r="X382" s="87">
        <f t="shared" si="259"/>
        <v>6.9286535100000002</v>
      </c>
      <c r="Y382" s="87">
        <f t="shared" si="260"/>
        <v>0</v>
      </c>
      <c r="Z382" s="96" t="s">
        <v>142</v>
      </c>
      <c r="AA382" s="90">
        <f t="shared" si="261"/>
        <v>44742</v>
      </c>
      <c r="AB382" s="2"/>
      <c r="AC382" s="1"/>
      <c r="AD382" s="155">
        <f>[2]Plan1!$A467</f>
        <v>50655</v>
      </c>
      <c r="AE382" s="99" t="str">
        <f>[2]Plan1!$C467</f>
        <v>Independência do Brasil</v>
      </c>
      <c r="AG382" s="1"/>
      <c r="AH382" s="1"/>
      <c r="AI382" s="6"/>
      <c r="AJ382" s="1"/>
      <c r="AK382" s="1"/>
      <c r="AL382" s="1"/>
      <c r="AM382" s="1"/>
      <c r="AN382" s="3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22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4"/>
      <c r="CR382" s="1"/>
      <c r="CS382" s="1"/>
      <c r="CT382" s="1"/>
      <c r="CU382" s="1"/>
      <c r="CV382" s="1"/>
      <c r="CW382" s="1"/>
      <c r="CX382" s="1"/>
      <c r="CY382" s="1"/>
      <c r="CZ382" s="1"/>
      <c r="DA382" s="2"/>
      <c r="DB382" s="1"/>
      <c r="DC382" s="1"/>
      <c r="DD382" s="1"/>
      <c r="DE382" s="1"/>
      <c r="DF382" s="1"/>
      <c r="DG382" s="1"/>
    </row>
    <row r="383" spans="1:111" x14ac:dyDescent="0.2">
      <c r="A383" s="86">
        <f t="shared" si="235"/>
        <v>44732</v>
      </c>
      <c r="B383" s="87">
        <f t="shared" si="241"/>
        <v>1103.9462618</v>
      </c>
      <c r="C383" s="87">
        <f t="shared" si="217"/>
        <v>983.85454092999998</v>
      </c>
      <c r="D383" s="88">
        <f t="shared" si="242"/>
        <v>6412.88</v>
      </c>
      <c r="E383" s="89">
        <f>IF(K383=1,VLOOKUP(A383,[1]Plan1!$BO$80:$BQ$314,3),E382)</f>
        <v>6455.85</v>
      </c>
      <c r="F383" s="98">
        <f t="shared" si="243"/>
        <v>44728</v>
      </c>
      <c r="G383" s="91">
        <f t="shared" si="244"/>
        <v>6.7005775876050055E-3</v>
      </c>
      <c r="H383" s="90">
        <f t="shared" si="245"/>
        <v>44757</v>
      </c>
      <c r="I383" s="90">
        <f t="shared" si="246"/>
        <v>44757</v>
      </c>
      <c r="J383" s="92">
        <f t="shared" si="247"/>
        <v>21</v>
      </c>
      <c r="K383" s="92">
        <f t="shared" si="248"/>
        <v>2</v>
      </c>
      <c r="L383" s="87">
        <f t="shared" si="249"/>
        <v>1.0006362200000001</v>
      </c>
      <c r="M383" s="93">
        <f t="shared" si="250"/>
        <v>1.0047000699999999</v>
      </c>
      <c r="N383" s="93">
        <f t="shared" si="251"/>
        <v>1.1143111761076026</v>
      </c>
      <c r="O383" s="87">
        <f t="shared" si="252"/>
        <v>1.1150201200000001</v>
      </c>
      <c r="P383" s="87">
        <f t="shared" si="253"/>
        <v>1097.01760829</v>
      </c>
      <c r="Q383" s="94">
        <f t="shared" si="254"/>
        <v>0</v>
      </c>
      <c r="R383" s="95">
        <f t="shared" si="255"/>
        <v>0</v>
      </c>
      <c r="S383" s="87">
        <f t="shared" si="256"/>
        <v>0</v>
      </c>
      <c r="T383" s="95">
        <f t="shared" si="238"/>
        <v>0.12</v>
      </c>
      <c r="U383" s="94">
        <f t="shared" si="257"/>
        <v>14</v>
      </c>
      <c r="V383" s="94">
        <v>252</v>
      </c>
      <c r="W383" s="93">
        <f t="shared" si="258"/>
        <v>1.0063158999999999</v>
      </c>
      <c r="X383" s="87">
        <f t="shared" si="259"/>
        <v>6.9286535100000002</v>
      </c>
      <c r="Y383" s="87">
        <f t="shared" si="260"/>
        <v>0</v>
      </c>
      <c r="Z383" s="96" t="s">
        <v>142</v>
      </c>
      <c r="AA383" s="90">
        <f t="shared" si="261"/>
        <v>44742</v>
      </c>
      <c r="AB383" s="2"/>
      <c r="AC383" s="1"/>
      <c r="AD383" s="155">
        <f>[2]Plan1!$A468</f>
        <v>50690</v>
      </c>
      <c r="AE383" s="99" t="str">
        <f>[2]Plan1!$C468</f>
        <v>Nossa Sr.a Aparecida - Padroeira do Brasil</v>
      </c>
      <c r="AG383" s="1"/>
      <c r="AH383" s="1"/>
      <c r="AI383" s="6"/>
      <c r="AJ383" s="1"/>
      <c r="AK383" s="1"/>
      <c r="AL383" s="1"/>
      <c r="AM383" s="1"/>
      <c r="AN383" s="3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22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4"/>
      <c r="CR383" s="1"/>
      <c r="CS383" s="1"/>
      <c r="CT383" s="1"/>
      <c r="CU383" s="1"/>
      <c r="CV383" s="1"/>
      <c r="CW383" s="1"/>
      <c r="CX383" s="1"/>
      <c r="CY383" s="1"/>
      <c r="CZ383" s="1"/>
      <c r="DA383" s="2"/>
      <c r="DB383" s="1"/>
      <c r="DC383" s="1"/>
      <c r="DD383" s="1"/>
      <c r="DE383" s="1"/>
      <c r="DF383" s="1"/>
      <c r="DG383" s="1"/>
    </row>
    <row r="384" spans="1:111" x14ac:dyDescent="0.2">
      <c r="A384" s="86">
        <f t="shared" si="235"/>
        <v>44733</v>
      </c>
      <c r="B384" s="87">
        <f t="shared" si="241"/>
        <v>1104.7941125099999</v>
      </c>
      <c r="C384" s="87">
        <f t="shared" si="217"/>
        <v>983.85454092999998</v>
      </c>
      <c r="D384" s="88">
        <f t="shared" si="242"/>
        <v>6412.88</v>
      </c>
      <c r="E384" s="89">
        <f>IF(K384=1,VLOOKUP(A384,[1]Plan1!$BO$80:$BQ$314,3),E383)</f>
        <v>6455.85</v>
      </c>
      <c r="F384" s="98">
        <f t="shared" si="243"/>
        <v>44728</v>
      </c>
      <c r="G384" s="91">
        <f t="shared" si="244"/>
        <v>6.7005775876050055E-3</v>
      </c>
      <c r="H384" s="90">
        <f t="shared" si="245"/>
        <v>44757</v>
      </c>
      <c r="I384" s="90">
        <f t="shared" si="246"/>
        <v>44757</v>
      </c>
      <c r="J384" s="92">
        <f t="shared" si="247"/>
        <v>21</v>
      </c>
      <c r="K384" s="92">
        <f t="shared" si="248"/>
        <v>3</v>
      </c>
      <c r="L384" s="87">
        <f t="shared" si="249"/>
        <v>1.0009544800000001</v>
      </c>
      <c r="M384" s="93">
        <f t="shared" si="250"/>
        <v>1.0047000699999999</v>
      </c>
      <c r="N384" s="93">
        <f t="shared" si="251"/>
        <v>1.1143111761076026</v>
      </c>
      <c r="O384" s="87">
        <f t="shared" si="252"/>
        <v>1.1153747599999999</v>
      </c>
      <c r="P384" s="87">
        <f t="shared" si="253"/>
        <v>1097.3665224599999</v>
      </c>
      <c r="Q384" s="94">
        <f t="shared" si="254"/>
        <v>0</v>
      </c>
      <c r="R384" s="95">
        <f t="shared" si="255"/>
        <v>0</v>
      </c>
      <c r="S384" s="87">
        <f t="shared" si="256"/>
        <v>0</v>
      </c>
      <c r="T384" s="95">
        <f t="shared" si="238"/>
        <v>0.12</v>
      </c>
      <c r="U384" s="94">
        <f t="shared" si="257"/>
        <v>15</v>
      </c>
      <c r="V384" s="94">
        <v>252</v>
      </c>
      <c r="W384" s="93">
        <f t="shared" si="258"/>
        <v>1.006768559</v>
      </c>
      <c r="X384" s="87">
        <f t="shared" si="259"/>
        <v>7.4275900500000001</v>
      </c>
      <c r="Y384" s="87">
        <f t="shared" si="260"/>
        <v>0</v>
      </c>
      <c r="Z384" s="96" t="s">
        <v>142</v>
      </c>
      <c r="AA384" s="90">
        <f t="shared" si="261"/>
        <v>44742</v>
      </c>
      <c r="AB384" s="2"/>
      <c r="AC384" s="1"/>
      <c r="AD384" s="155">
        <f>[2]Plan1!$A469</f>
        <v>50711</v>
      </c>
      <c r="AE384" s="99" t="str">
        <f>[2]Plan1!$C469</f>
        <v>Finados</v>
      </c>
      <c r="AG384" s="1"/>
      <c r="AH384" s="1"/>
      <c r="AI384" s="6"/>
      <c r="AJ384" s="1"/>
      <c r="AK384" s="1"/>
      <c r="AL384" s="1"/>
      <c r="AM384" s="1"/>
      <c r="AN384" s="3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22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4"/>
      <c r="CR384" s="1"/>
      <c r="CS384" s="1"/>
      <c r="CT384" s="1"/>
      <c r="CU384" s="1"/>
      <c r="CV384" s="1"/>
      <c r="CW384" s="1"/>
      <c r="CX384" s="1"/>
      <c r="CY384" s="1"/>
      <c r="CZ384" s="1"/>
      <c r="DA384" s="2"/>
      <c r="DB384" s="1"/>
      <c r="DC384" s="1"/>
      <c r="DD384" s="1"/>
      <c r="DE384" s="1"/>
      <c r="DF384" s="1"/>
      <c r="DG384" s="1"/>
    </row>
    <row r="385" spans="1:111" x14ac:dyDescent="0.2">
      <c r="A385" s="86">
        <f t="shared" si="235"/>
        <v>44734</v>
      </c>
      <c r="B385" s="87">
        <f t="shared" si="241"/>
        <v>1105.6426219499999</v>
      </c>
      <c r="C385" s="87">
        <f t="shared" si="217"/>
        <v>983.85454092999998</v>
      </c>
      <c r="D385" s="88">
        <f t="shared" si="242"/>
        <v>6412.88</v>
      </c>
      <c r="E385" s="89">
        <f>IF(K385=1,VLOOKUP(A385,[1]Plan1!$BO$80:$BQ$314,3),E384)</f>
        <v>6455.85</v>
      </c>
      <c r="F385" s="98">
        <f t="shared" si="243"/>
        <v>44728</v>
      </c>
      <c r="G385" s="91">
        <f t="shared" si="244"/>
        <v>6.7005775876050055E-3</v>
      </c>
      <c r="H385" s="90">
        <f t="shared" si="245"/>
        <v>44757</v>
      </c>
      <c r="I385" s="90">
        <f t="shared" si="246"/>
        <v>44757</v>
      </c>
      <c r="J385" s="92">
        <f t="shared" si="247"/>
        <v>21</v>
      </c>
      <c r="K385" s="92">
        <f t="shared" si="248"/>
        <v>4</v>
      </c>
      <c r="L385" s="87">
        <f t="shared" si="249"/>
        <v>1.0012728500000001</v>
      </c>
      <c r="M385" s="93">
        <f t="shared" si="250"/>
        <v>1.0047000699999999</v>
      </c>
      <c r="N385" s="93">
        <f t="shared" si="251"/>
        <v>1.1143111761076026</v>
      </c>
      <c r="O385" s="87">
        <f t="shared" si="252"/>
        <v>1.1157295199999999</v>
      </c>
      <c r="P385" s="87">
        <f t="shared" si="253"/>
        <v>1097.7155547</v>
      </c>
      <c r="Q385" s="94">
        <f t="shared" si="254"/>
        <v>0</v>
      </c>
      <c r="R385" s="95">
        <f t="shared" si="255"/>
        <v>0</v>
      </c>
      <c r="S385" s="87">
        <f t="shared" si="256"/>
        <v>0</v>
      </c>
      <c r="T385" s="95">
        <f t="shared" si="238"/>
        <v>0.12</v>
      </c>
      <c r="U385" s="94">
        <f t="shared" si="257"/>
        <v>16</v>
      </c>
      <c r="V385" s="94">
        <v>252</v>
      </c>
      <c r="W385" s="93">
        <f t="shared" si="258"/>
        <v>1.007221422</v>
      </c>
      <c r="X385" s="87">
        <f t="shared" si="259"/>
        <v>7.9270672500000003</v>
      </c>
      <c r="Y385" s="87">
        <f t="shared" si="260"/>
        <v>0</v>
      </c>
      <c r="Z385" s="96" t="s">
        <v>142</v>
      </c>
      <c r="AA385" s="90">
        <f t="shared" si="261"/>
        <v>44742</v>
      </c>
      <c r="AB385" s="2"/>
      <c r="AC385" s="1"/>
      <c r="AD385" s="155">
        <f>[2]Plan1!$A470</f>
        <v>50724</v>
      </c>
      <c r="AE385" s="99" t="str">
        <f>[2]Plan1!$C470</f>
        <v>Proclamação da República</v>
      </c>
      <c r="AG385" s="1"/>
      <c r="AH385" s="1"/>
      <c r="AI385" s="6"/>
      <c r="AJ385" s="1"/>
      <c r="AK385" s="1"/>
      <c r="AL385" s="1"/>
      <c r="AM385" s="1"/>
      <c r="AN385" s="3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22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4"/>
      <c r="CR385" s="1"/>
      <c r="CS385" s="1"/>
      <c r="CT385" s="1"/>
      <c r="CU385" s="1"/>
      <c r="CV385" s="1"/>
      <c r="CW385" s="1"/>
      <c r="CX385" s="1"/>
      <c r="CY385" s="1"/>
      <c r="CZ385" s="1"/>
      <c r="DA385" s="2"/>
      <c r="DB385" s="1"/>
      <c r="DC385" s="1"/>
      <c r="DD385" s="1"/>
      <c r="DE385" s="1"/>
      <c r="DF385" s="1"/>
      <c r="DG385" s="1"/>
    </row>
    <row r="386" spans="1:111" x14ac:dyDescent="0.2">
      <c r="A386" s="86">
        <f t="shared" si="235"/>
        <v>44735</v>
      </c>
      <c r="B386" s="87">
        <f t="shared" si="241"/>
        <v>1106.4917794799999</v>
      </c>
      <c r="C386" s="87">
        <f t="shared" si="217"/>
        <v>983.85454092999998</v>
      </c>
      <c r="D386" s="88">
        <f t="shared" si="242"/>
        <v>6412.88</v>
      </c>
      <c r="E386" s="89">
        <f>IF(K386=1,VLOOKUP(A386,[1]Plan1!$BO$80:$BQ$314,3),E385)</f>
        <v>6455.85</v>
      </c>
      <c r="F386" s="98">
        <f t="shared" si="243"/>
        <v>44728</v>
      </c>
      <c r="G386" s="91">
        <f t="shared" si="244"/>
        <v>6.7005775876050055E-3</v>
      </c>
      <c r="H386" s="90">
        <f t="shared" si="245"/>
        <v>44757</v>
      </c>
      <c r="I386" s="90">
        <f t="shared" si="246"/>
        <v>44757</v>
      </c>
      <c r="J386" s="92">
        <f t="shared" si="247"/>
        <v>21</v>
      </c>
      <c r="K386" s="92">
        <f t="shared" si="248"/>
        <v>5</v>
      </c>
      <c r="L386" s="87">
        <f t="shared" si="249"/>
        <v>1.00159131</v>
      </c>
      <c r="M386" s="93">
        <f t="shared" si="250"/>
        <v>1.0047000699999999</v>
      </c>
      <c r="N386" s="93">
        <f t="shared" si="251"/>
        <v>1.1143111761076026</v>
      </c>
      <c r="O386" s="87">
        <f t="shared" si="252"/>
        <v>1.1160843899999999</v>
      </c>
      <c r="P386" s="87">
        <f t="shared" si="253"/>
        <v>1098.0646951599999</v>
      </c>
      <c r="Q386" s="94">
        <f t="shared" si="254"/>
        <v>0</v>
      </c>
      <c r="R386" s="95">
        <f t="shared" si="255"/>
        <v>0</v>
      </c>
      <c r="S386" s="87">
        <f t="shared" si="256"/>
        <v>0</v>
      </c>
      <c r="T386" s="95">
        <f t="shared" si="238"/>
        <v>0.12</v>
      </c>
      <c r="U386" s="94">
        <f t="shared" si="257"/>
        <v>17</v>
      </c>
      <c r="V386" s="94">
        <v>252</v>
      </c>
      <c r="W386" s="93">
        <f t="shared" si="258"/>
        <v>1.0076744879999999</v>
      </c>
      <c r="X386" s="87">
        <f t="shared" si="259"/>
        <v>8.4270843200000005</v>
      </c>
      <c r="Y386" s="87">
        <f t="shared" si="260"/>
        <v>0</v>
      </c>
      <c r="Z386" s="96" t="s">
        <v>142</v>
      </c>
      <c r="AA386" s="90">
        <f t="shared" si="261"/>
        <v>44742</v>
      </c>
      <c r="AB386" s="2"/>
      <c r="AC386" s="1"/>
      <c r="AD386" s="155">
        <f>[2]Plan1!$A471</f>
        <v>50729</v>
      </c>
      <c r="AE386" s="99" t="str">
        <f>[2]Plan1!$C471</f>
        <v>Dia Nacional de Zumbi e da Consciência Negra</v>
      </c>
      <c r="AG386" s="1"/>
      <c r="AH386" s="1"/>
      <c r="AI386" s="6"/>
      <c r="AJ386" s="1"/>
      <c r="AK386" s="1"/>
      <c r="AL386" s="1"/>
      <c r="AM386" s="1"/>
      <c r="AN386" s="3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22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4"/>
      <c r="CR386" s="1"/>
      <c r="CS386" s="1"/>
      <c r="CT386" s="1"/>
      <c r="CU386" s="1"/>
      <c r="CV386" s="1"/>
      <c r="CW386" s="1"/>
      <c r="CX386" s="1"/>
      <c r="CY386" s="1"/>
      <c r="CZ386" s="1"/>
      <c r="DA386" s="2"/>
      <c r="DB386" s="1"/>
      <c r="DC386" s="1"/>
      <c r="DD386" s="1"/>
      <c r="DE386" s="1"/>
      <c r="DF386" s="1"/>
      <c r="DG386" s="1"/>
    </row>
    <row r="387" spans="1:111" x14ac:dyDescent="0.2">
      <c r="A387" s="86">
        <f t="shared" si="235"/>
        <v>44736</v>
      </c>
      <c r="B387" s="87">
        <f t="shared" si="241"/>
        <v>1107.3415865500001</v>
      </c>
      <c r="C387" s="87">
        <f t="shared" si="217"/>
        <v>983.85454092999998</v>
      </c>
      <c r="D387" s="88">
        <f t="shared" si="242"/>
        <v>6412.88</v>
      </c>
      <c r="E387" s="89">
        <f>IF(K387=1,VLOOKUP(A387,[1]Plan1!$BO$80:$BQ$314,3),E386)</f>
        <v>6455.85</v>
      </c>
      <c r="F387" s="98">
        <f t="shared" si="243"/>
        <v>44728</v>
      </c>
      <c r="G387" s="91">
        <f t="shared" si="244"/>
        <v>6.7005775876050055E-3</v>
      </c>
      <c r="H387" s="90">
        <f t="shared" si="245"/>
        <v>44757</v>
      </c>
      <c r="I387" s="90">
        <f t="shared" si="246"/>
        <v>44757</v>
      </c>
      <c r="J387" s="92">
        <f t="shared" si="247"/>
        <v>21</v>
      </c>
      <c r="K387" s="92">
        <f t="shared" si="248"/>
        <v>6</v>
      </c>
      <c r="L387" s="87">
        <f t="shared" si="249"/>
        <v>1.0019098799999999</v>
      </c>
      <c r="M387" s="93">
        <f t="shared" si="250"/>
        <v>1.0047000699999999</v>
      </c>
      <c r="N387" s="93">
        <f t="shared" si="251"/>
        <v>1.1143111761076026</v>
      </c>
      <c r="O387" s="87">
        <f t="shared" si="252"/>
        <v>1.1164393699999999</v>
      </c>
      <c r="P387" s="87">
        <f t="shared" si="253"/>
        <v>1098.41394384</v>
      </c>
      <c r="Q387" s="94">
        <f t="shared" si="254"/>
        <v>0</v>
      </c>
      <c r="R387" s="95">
        <f t="shared" si="255"/>
        <v>0</v>
      </c>
      <c r="S387" s="87">
        <f t="shared" si="256"/>
        <v>0</v>
      </c>
      <c r="T387" s="95">
        <f t="shared" si="238"/>
        <v>0.12</v>
      </c>
      <c r="U387" s="94">
        <f t="shared" si="257"/>
        <v>18</v>
      </c>
      <c r="V387" s="94">
        <v>252</v>
      </c>
      <c r="W387" s="93">
        <f t="shared" si="258"/>
        <v>1.0081277580000001</v>
      </c>
      <c r="X387" s="87">
        <f t="shared" si="259"/>
        <v>8.9276427100000006</v>
      </c>
      <c r="Y387" s="87">
        <f t="shared" si="260"/>
        <v>0</v>
      </c>
      <c r="Z387" s="96" t="s">
        <v>142</v>
      </c>
      <c r="AA387" s="90">
        <f t="shared" si="261"/>
        <v>44742</v>
      </c>
      <c r="AB387" s="2"/>
      <c r="AC387" s="1"/>
      <c r="AD387" s="155">
        <f>[2]Plan1!$A472</f>
        <v>50764</v>
      </c>
      <c r="AE387" s="99" t="str">
        <f>[2]Plan1!$C472</f>
        <v>Natal</v>
      </c>
      <c r="AG387" s="1"/>
      <c r="AH387" s="1"/>
      <c r="AI387" s="6"/>
      <c r="AJ387" s="1"/>
      <c r="AK387" s="1"/>
      <c r="AL387" s="1"/>
      <c r="AM387" s="1"/>
      <c r="AN387" s="3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22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4"/>
      <c r="CR387" s="1"/>
      <c r="CS387" s="1"/>
      <c r="CT387" s="1"/>
      <c r="CU387" s="1"/>
      <c r="CV387" s="1"/>
      <c r="CW387" s="1"/>
      <c r="CX387" s="1"/>
      <c r="CY387" s="1"/>
      <c r="CZ387" s="1"/>
      <c r="DA387" s="2"/>
      <c r="DB387" s="1"/>
      <c r="DC387" s="1"/>
      <c r="DD387" s="1"/>
      <c r="DE387" s="1"/>
      <c r="DF387" s="1"/>
      <c r="DG387" s="1"/>
    </row>
    <row r="388" spans="1:111" x14ac:dyDescent="0.2">
      <c r="A388" s="86">
        <f t="shared" si="235"/>
        <v>44737</v>
      </c>
      <c r="B388" s="87">
        <f t="shared" si="241"/>
        <v>1108.19205457</v>
      </c>
      <c r="C388" s="87">
        <f t="shared" si="217"/>
        <v>983.85454092999998</v>
      </c>
      <c r="D388" s="88">
        <f t="shared" si="242"/>
        <v>6412.88</v>
      </c>
      <c r="E388" s="89">
        <f>IF(K388=1,VLOOKUP(A388,[1]Plan1!$BO$80:$BQ$314,3),E387)</f>
        <v>6455.85</v>
      </c>
      <c r="F388" s="98">
        <f t="shared" si="243"/>
        <v>44728</v>
      </c>
      <c r="G388" s="91">
        <f t="shared" si="244"/>
        <v>6.7005775876050055E-3</v>
      </c>
      <c r="H388" s="90">
        <f t="shared" si="245"/>
        <v>44757</v>
      </c>
      <c r="I388" s="90">
        <f t="shared" si="246"/>
        <v>44757</v>
      </c>
      <c r="J388" s="92">
        <f t="shared" si="247"/>
        <v>21</v>
      </c>
      <c r="K388" s="92">
        <f t="shared" si="248"/>
        <v>7</v>
      </c>
      <c r="L388" s="87">
        <f t="shared" si="249"/>
        <v>1.0022285500000001</v>
      </c>
      <c r="M388" s="93">
        <f t="shared" si="250"/>
        <v>1.0047000699999999</v>
      </c>
      <c r="N388" s="93">
        <f t="shared" si="251"/>
        <v>1.1143111761076026</v>
      </c>
      <c r="O388" s="87">
        <f t="shared" si="252"/>
        <v>1.1167944700000001</v>
      </c>
      <c r="P388" s="87">
        <f t="shared" si="253"/>
        <v>1098.7633105899999</v>
      </c>
      <c r="Q388" s="94">
        <f t="shared" si="254"/>
        <v>0</v>
      </c>
      <c r="R388" s="95">
        <f t="shared" si="255"/>
        <v>0</v>
      </c>
      <c r="S388" s="87">
        <f t="shared" si="256"/>
        <v>0</v>
      </c>
      <c r="T388" s="95">
        <f t="shared" si="238"/>
        <v>0.12</v>
      </c>
      <c r="U388" s="94">
        <f t="shared" si="257"/>
        <v>19</v>
      </c>
      <c r="V388" s="94">
        <v>252</v>
      </c>
      <c r="W388" s="93">
        <f t="shared" si="258"/>
        <v>1.0085812329999999</v>
      </c>
      <c r="X388" s="87">
        <f t="shared" si="259"/>
        <v>9.4287439800000001</v>
      </c>
      <c r="Y388" s="87">
        <f t="shared" si="260"/>
        <v>0</v>
      </c>
      <c r="Z388" s="96" t="s">
        <v>142</v>
      </c>
      <c r="AA388" s="90">
        <f t="shared" si="261"/>
        <v>44742</v>
      </c>
      <c r="AB388" s="2"/>
      <c r="AC388" s="1"/>
      <c r="AD388" s="155">
        <f>[2]Plan1!$A473</f>
        <v>50771</v>
      </c>
      <c r="AE388" s="99" t="str">
        <f>[2]Plan1!$C473</f>
        <v>Confraternização Universal</v>
      </c>
      <c r="AG388" s="1"/>
      <c r="AH388" s="1"/>
      <c r="AI388" s="6"/>
      <c r="AJ388" s="1"/>
      <c r="AK388" s="1"/>
      <c r="AL388" s="1"/>
      <c r="AM388" s="1"/>
      <c r="AN388" s="3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22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4"/>
      <c r="CR388" s="1"/>
      <c r="CS388" s="1"/>
      <c r="CT388" s="1"/>
      <c r="CU388" s="1"/>
      <c r="CV388" s="1"/>
      <c r="CW388" s="1"/>
      <c r="CX388" s="1"/>
      <c r="CY388" s="1"/>
      <c r="CZ388" s="1"/>
      <c r="DA388" s="2"/>
      <c r="DB388" s="1"/>
      <c r="DC388" s="1"/>
      <c r="DD388" s="1"/>
      <c r="DE388" s="1"/>
      <c r="DF388" s="1"/>
      <c r="DG388" s="1"/>
    </row>
    <row r="389" spans="1:111" x14ac:dyDescent="0.2">
      <c r="A389" s="86">
        <f t="shared" si="235"/>
        <v>44738</v>
      </c>
      <c r="B389" s="87">
        <f t="shared" si="241"/>
        <v>1108.19205457</v>
      </c>
      <c r="C389" s="87">
        <f t="shared" si="217"/>
        <v>983.85454092999998</v>
      </c>
      <c r="D389" s="88">
        <f t="shared" si="242"/>
        <v>6412.88</v>
      </c>
      <c r="E389" s="89">
        <f>IF(K389=1,VLOOKUP(A389,[1]Plan1!$BO$80:$BQ$314,3),E388)</f>
        <v>6455.85</v>
      </c>
      <c r="F389" s="98">
        <f t="shared" si="243"/>
        <v>44728</v>
      </c>
      <c r="G389" s="91">
        <f t="shared" si="244"/>
        <v>6.7005775876050055E-3</v>
      </c>
      <c r="H389" s="90">
        <f t="shared" si="245"/>
        <v>44757</v>
      </c>
      <c r="I389" s="90">
        <f t="shared" si="246"/>
        <v>44757</v>
      </c>
      <c r="J389" s="92">
        <f t="shared" si="247"/>
        <v>21</v>
      </c>
      <c r="K389" s="92">
        <f t="shared" si="248"/>
        <v>7</v>
      </c>
      <c r="L389" s="87">
        <f t="shared" si="249"/>
        <v>1.0022285500000001</v>
      </c>
      <c r="M389" s="93">
        <f t="shared" si="250"/>
        <v>1.0047000699999999</v>
      </c>
      <c r="N389" s="93">
        <f t="shared" si="251"/>
        <v>1.1143111761076026</v>
      </c>
      <c r="O389" s="87">
        <f t="shared" si="252"/>
        <v>1.1167944700000001</v>
      </c>
      <c r="P389" s="87">
        <f t="shared" si="253"/>
        <v>1098.7633105899999</v>
      </c>
      <c r="Q389" s="94">
        <f t="shared" si="254"/>
        <v>0</v>
      </c>
      <c r="R389" s="95">
        <f t="shared" si="255"/>
        <v>0</v>
      </c>
      <c r="S389" s="87">
        <f t="shared" si="256"/>
        <v>0</v>
      </c>
      <c r="T389" s="95">
        <f t="shared" si="238"/>
        <v>0.12</v>
      </c>
      <c r="U389" s="94">
        <f t="shared" si="257"/>
        <v>19</v>
      </c>
      <c r="V389" s="94">
        <v>252</v>
      </c>
      <c r="W389" s="93">
        <f t="shared" si="258"/>
        <v>1.0085812329999999</v>
      </c>
      <c r="X389" s="87">
        <f t="shared" si="259"/>
        <v>9.4287439800000001</v>
      </c>
      <c r="Y389" s="87">
        <f t="shared" si="260"/>
        <v>0</v>
      </c>
      <c r="Z389" s="96" t="s">
        <v>142</v>
      </c>
      <c r="AA389" s="90">
        <f t="shared" si="261"/>
        <v>44742</v>
      </c>
      <c r="AB389" s="2"/>
      <c r="AC389" s="1"/>
      <c r="AD389" s="155">
        <f>[2]Plan1!$A474</f>
        <v>50822</v>
      </c>
      <c r="AE389" s="99" t="str">
        <f>[2]Plan1!$C474</f>
        <v>Carnaval</v>
      </c>
      <c r="AG389" s="1"/>
      <c r="AH389" s="1"/>
      <c r="AI389" s="6"/>
      <c r="AJ389" s="1"/>
      <c r="AK389" s="1"/>
      <c r="AL389" s="1"/>
      <c r="AM389" s="1"/>
      <c r="AN389" s="3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22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4"/>
      <c r="CR389" s="1"/>
      <c r="CS389" s="1"/>
      <c r="CT389" s="1"/>
      <c r="CU389" s="1"/>
      <c r="CV389" s="1"/>
      <c r="CW389" s="1"/>
      <c r="CX389" s="1"/>
      <c r="CY389" s="1"/>
      <c r="CZ389" s="1"/>
      <c r="DA389" s="2"/>
      <c r="DB389" s="1"/>
      <c r="DC389" s="1"/>
      <c r="DD389" s="1"/>
      <c r="DE389" s="1"/>
      <c r="DF389" s="1"/>
      <c r="DG389" s="1"/>
    </row>
    <row r="390" spans="1:111" x14ac:dyDescent="0.2">
      <c r="A390" s="86">
        <f t="shared" si="235"/>
        <v>44739</v>
      </c>
      <c r="B390" s="87">
        <f t="shared" si="241"/>
        <v>1108.19205457</v>
      </c>
      <c r="C390" s="87">
        <f t="shared" si="217"/>
        <v>983.85454092999998</v>
      </c>
      <c r="D390" s="88">
        <f t="shared" si="242"/>
        <v>6412.88</v>
      </c>
      <c r="E390" s="89">
        <f>IF(K390=1,VLOOKUP(A390,[1]Plan1!$BO$80:$BQ$314,3),E389)</f>
        <v>6455.85</v>
      </c>
      <c r="F390" s="98">
        <f t="shared" si="243"/>
        <v>44728</v>
      </c>
      <c r="G390" s="91">
        <f t="shared" si="244"/>
        <v>6.7005775876050055E-3</v>
      </c>
      <c r="H390" s="90">
        <f t="shared" si="245"/>
        <v>44757</v>
      </c>
      <c r="I390" s="90">
        <f t="shared" si="246"/>
        <v>44757</v>
      </c>
      <c r="J390" s="92">
        <f t="shared" si="247"/>
        <v>21</v>
      </c>
      <c r="K390" s="92">
        <f t="shared" si="248"/>
        <v>7</v>
      </c>
      <c r="L390" s="87">
        <f t="shared" si="249"/>
        <v>1.0022285500000001</v>
      </c>
      <c r="M390" s="93">
        <f t="shared" si="250"/>
        <v>1.0047000699999999</v>
      </c>
      <c r="N390" s="93">
        <f t="shared" si="251"/>
        <v>1.1143111761076026</v>
      </c>
      <c r="O390" s="87">
        <f t="shared" si="252"/>
        <v>1.1167944700000001</v>
      </c>
      <c r="P390" s="87">
        <f t="shared" si="253"/>
        <v>1098.7633105899999</v>
      </c>
      <c r="Q390" s="94">
        <f t="shared" si="254"/>
        <v>0</v>
      </c>
      <c r="R390" s="95">
        <f t="shared" si="255"/>
        <v>0</v>
      </c>
      <c r="S390" s="87">
        <f t="shared" si="256"/>
        <v>0</v>
      </c>
      <c r="T390" s="95">
        <f t="shared" si="238"/>
        <v>0.12</v>
      </c>
      <c r="U390" s="94">
        <f t="shared" si="257"/>
        <v>19</v>
      </c>
      <c r="V390" s="94">
        <v>252</v>
      </c>
      <c r="W390" s="93">
        <f t="shared" si="258"/>
        <v>1.0085812329999999</v>
      </c>
      <c r="X390" s="87">
        <f t="shared" si="259"/>
        <v>9.4287439800000001</v>
      </c>
      <c r="Y390" s="87">
        <f t="shared" si="260"/>
        <v>0</v>
      </c>
      <c r="Z390" s="96" t="s">
        <v>142</v>
      </c>
      <c r="AA390" s="90">
        <f t="shared" si="261"/>
        <v>44742</v>
      </c>
      <c r="AB390" s="2"/>
      <c r="AC390" s="1"/>
      <c r="AD390" s="155">
        <f>[2]Plan1!$A475</f>
        <v>50823</v>
      </c>
      <c r="AE390" s="99" t="str">
        <f>[2]Plan1!$C475</f>
        <v>Carnaval</v>
      </c>
      <c r="AG390" s="1"/>
      <c r="AH390" s="1"/>
      <c r="AI390" s="6"/>
      <c r="AJ390" s="1"/>
      <c r="AK390" s="1"/>
      <c r="AL390" s="1"/>
      <c r="AM390" s="1"/>
      <c r="AN390" s="3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22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4"/>
      <c r="CR390" s="1"/>
      <c r="CS390" s="1"/>
      <c r="CT390" s="1"/>
      <c r="CU390" s="1"/>
      <c r="CV390" s="1"/>
      <c r="CW390" s="1"/>
      <c r="CX390" s="1"/>
      <c r="CY390" s="1"/>
      <c r="CZ390" s="1"/>
      <c r="DA390" s="2"/>
      <c r="DB390" s="1"/>
      <c r="DC390" s="1"/>
      <c r="DD390" s="1"/>
      <c r="DE390" s="1"/>
      <c r="DF390" s="1"/>
      <c r="DG390" s="1"/>
    </row>
    <row r="391" spans="1:111" x14ac:dyDescent="0.2">
      <c r="A391" s="86">
        <f t="shared" si="235"/>
        <v>44740</v>
      </c>
      <c r="B391" s="87">
        <f t="shared" si="241"/>
        <v>1109.0431717500001</v>
      </c>
      <c r="C391" s="87">
        <f t="shared" si="217"/>
        <v>983.85454092999998</v>
      </c>
      <c r="D391" s="88">
        <f t="shared" si="242"/>
        <v>6412.88</v>
      </c>
      <c r="E391" s="89">
        <f>IF(K391=1,VLOOKUP(A391,[1]Plan1!$BO$80:$BQ$314,3),E390)</f>
        <v>6455.85</v>
      </c>
      <c r="F391" s="98">
        <f t="shared" si="243"/>
        <v>44728</v>
      </c>
      <c r="G391" s="91">
        <f t="shared" si="244"/>
        <v>6.7005775876050055E-3</v>
      </c>
      <c r="H391" s="90">
        <f t="shared" si="245"/>
        <v>44757</v>
      </c>
      <c r="I391" s="90">
        <f t="shared" si="246"/>
        <v>44757</v>
      </c>
      <c r="J391" s="92">
        <f t="shared" si="247"/>
        <v>21</v>
      </c>
      <c r="K391" s="92">
        <f t="shared" si="248"/>
        <v>8</v>
      </c>
      <c r="L391" s="87">
        <f t="shared" si="249"/>
        <v>1.0025473199999999</v>
      </c>
      <c r="M391" s="93">
        <f t="shared" si="250"/>
        <v>1.0047000699999999</v>
      </c>
      <c r="N391" s="93">
        <f t="shared" si="251"/>
        <v>1.1143111761076026</v>
      </c>
      <c r="O391" s="87">
        <f t="shared" si="252"/>
        <v>1.11714968</v>
      </c>
      <c r="P391" s="87">
        <f t="shared" si="253"/>
        <v>1099.11278556</v>
      </c>
      <c r="Q391" s="94">
        <f t="shared" si="254"/>
        <v>0</v>
      </c>
      <c r="R391" s="95">
        <f t="shared" si="255"/>
        <v>0</v>
      </c>
      <c r="S391" s="87">
        <f t="shared" si="256"/>
        <v>0</v>
      </c>
      <c r="T391" s="95">
        <f t="shared" si="238"/>
        <v>0.12</v>
      </c>
      <c r="U391" s="94">
        <f t="shared" si="257"/>
        <v>20</v>
      </c>
      <c r="V391" s="94">
        <v>252</v>
      </c>
      <c r="W391" s="93">
        <f t="shared" si="258"/>
        <v>1.0090349110000001</v>
      </c>
      <c r="X391" s="87">
        <f t="shared" si="259"/>
        <v>9.9303861900000001</v>
      </c>
      <c r="Y391" s="87">
        <f t="shared" si="260"/>
        <v>0</v>
      </c>
      <c r="Z391" s="96" t="s">
        <v>142</v>
      </c>
      <c r="AA391" s="90">
        <f t="shared" si="261"/>
        <v>44742</v>
      </c>
      <c r="AB391" s="2"/>
      <c r="AC391" s="1"/>
      <c r="AD391" s="155">
        <f>[2]Plan1!$A476</f>
        <v>50868</v>
      </c>
      <c r="AE391" s="99" t="str">
        <f>[2]Plan1!$C476</f>
        <v>Paixão de Cristo</v>
      </c>
      <c r="AG391" s="1"/>
      <c r="AH391" s="1"/>
      <c r="AI391" s="6"/>
      <c r="AJ391" s="1"/>
      <c r="AK391" s="1"/>
      <c r="AL391" s="1"/>
      <c r="AM391" s="1"/>
      <c r="AN391" s="3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22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4"/>
      <c r="CR391" s="1"/>
      <c r="CS391" s="1"/>
      <c r="CT391" s="1"/>
      <c r="CU391" s="1"/>
      <c r="CV391" s="1"/>
      <c r="CW391" s="1"/>
      <c r="CX391" s="1"/>
      <c r="CY391" s="1"/>
      <c r="CZ391" s="1"/>
      <c r="DA391" s="2"/>
      <c r="DB391" s="1"/>
      <c r="DC391" s="1"/>
      <c r="DD391" s="1"/>
      <c r="DE391" s="1"/>
      <c r="DF391" s="1"/>
      <c r="DG391" s="1"/>
    </row>
    <row r="392" spans="1:111" x14ac:dyDescent="0.2">
      <c r="A392" s="86">
        <f t="shared" si="235"/>
        <v>44741</v>
      </c>
      <c r="B392" s="87">
        <f t="shared" si="241"/>
        <v>1109.8949395799998</v>
      </c>
      <c r="C392" s="87">
        <f t="shared" si="217"/>
        <v>983.85454092999998</v>
      </c>
      <c r="D392" s="88">
        <f t="shared" si="242"/>
        <v>6412.88</v>
      </c>
      <c r="E392" s="89">
        <f>IF(K392=1,VLOOKUP(A392,[1]Plan1!$BO$80:$BQ$314,3),E391)</f>
        <v>6455.85</v>
      </c>
      <c r="F392" s="98">
        <f t="shared" si="243"/>
        <v>44728</v>
      </c>
      <c r="G392" s="91">
        <f t="shared" si="244"/>
        <v>6.7005775876050055E-3</v>
      </c>
      <c r="H392" s="90">
        <f t="shared" si="245"/>
        <v>44757</v>
      </c>
      <c r="I392" s="90">
        <f t="shared" si="246"/>
        <v>44757</v>
      </c>
      <c r="J392" s="92">
        <f t="shared" si="247"/>
        <v>21</v>
      </c>
      <c r="K392" s="92">
        <f t="shared" si="248"/>
        <v>9</v>
      </c>
      <c r="L392" s="87">
        <f t="shared" si="249"/>
        <v>1.00286619</v>
      </c>
      <c r="M392" s="93">
        <f t="shared" si="250"/>
        <v>1.0047000699999999</v>
      </c>
      <c r="N392" s="93">
        <f t="shared" si="251"/>
        <v>1.1143111761076026</v>
      </c>
      <c r="O392" s="87">
        <f t="shared" si="252"/>
        <v>1.117505</v>
      </c>
      <c r="P392" s="87">
        <f t="shared" si="253"/>
        <v>1099.4623687599999</v>
      </c>
      <c r="Q392" s="94">
        <f t="shared" si="254"/>
        <v>0</v>
      </c>
      <c r="R392" s="95">
        <f t="shared" si="255"/>
        <v>0</v>
      </c>
      <c r="S392" s="87">
        <f t="shared" si="256"/>
        <v>0</v>
      </c>
      <c r="T392" s="95">
        <f t="shared" si="238"/>
        <v>0.12</v>
      </c>
      <c r="U392" s="94">
        <f t="shared" si="257"/>
        <v>21</v>
      </c>
      <c r="V392" s="94">
        <v>252</v>
      </c>
      <c r="W392" s="93">
        <f t="shared" si="258"/>
        <v>1.0094887930000001</v>
      </c>
      <c r="X392" s="87">
        <f t="shared" si="259"/>
        <v>10.43257082</v>
      </c>
      <c r="Y392" s="87">
        <f t="shared" si="260"/>
        <v>0</v>
      </c>
      <c r="Z392" s="96" t="s">
        <v>142</v>
      </c>
      <c r="AA392" s="90">
        <f t="shared" si="261"/>
        <v>44742</v>
      </c>
      <c r="AB392" s="2"/>
      <c r="AC392" s="1"/>
      <c r="AD392" s="155">
        <f>[2]Plan1!$A477</f>
        <v>50881</v>
      </c>
      <c r="AE392" s="99" t="str">
        <f>[2]Plan1!$C477</f>
        <v>Tiradentes</v>
      </c>
      <c r="AG392" s="1"/>
      <c r="AH392" s="1"/>
      <c r="AI392" s="6"/>
      <c r="AJ392" s="1"/>
      <c r="AK392" s="1"/>
      <c r="AL392" s="1"/>
      <c r="AM392" s="1"/>
      <c r="AN392" s="3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22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4"/>
      <c r="CR392" s="1"/>
      <c r="CS392" s="1"/>
      <c r="CT392" s="1"/>
      <c r="CU392" s="1"/>
      <c r="CV392" s="1"/>
      <c r="CW392" s="1"/>
      <c r="CX392" s="1"/>
      <c r="CY392" s="1"/>
      <c r="CZ392" s="1"/>
      <c r="DA392" s="2"/>
      <c r="DB392" s="1"/>
      <c r="DC392" s="1"/>
      <c r="DD392" s="1"/>
      <c r="DE392" s="1"/>
      <c r="DF392" s="1"/>
      <c r="DG392" s="1"/>
    </row>
    <row r="393" spans="1:111" x14ac:dyDescent="0.2">
      <c r="A393" s="86">
        <f t="shared" si="235"/>
        <v>44742</v>
      </c>
      <c r="B393" s="87">
        <f t="shared" si="241"/>
        <v>1110.74736835</v>
      </c>
      <c r="C393" s="87">
        <f t="shared" si="217"/>
        <v>983.85454092999998</v>
      </c>
      <c r="D393" s="88">
        <f t="shared" si="242"/>
        <v>6412.88</v>
      </c>
      <c r="E393" s="89">
        <f>IF(K393=1,VLOOKUP(A393,[1]Plan1!$BO$80:$BQ$314,3),E392)</f>
        <v>6455.85</v>
      </c>
      <c r="F393" s="98">
        <f t="shared" si="243"/>
        <v>44728</v>
      </c>
      <c r="G393" s="91">
        <f t="shared" si="244"/>
        <v>6.7005775876050055E-3</v>
      </c>
      <c r="H393" s="90">
        <f t="shared" si="245"/>
        <v>44757</v>
      </c>
      <c r="I393" s="90">
        <f t="shared" si="246"/>
        <v>44757</v>
      </c>
      <c r="J393" s="92">
        <f t="shared" si="247"/>
        <v>21</v>
      </c>
      <c r="K393" s="92">
        <f t="shared" si="248"/>
        <v>10</v>
      </c>
      <c r="L393" s="87">
        <f t="shared" si="249"/>
        <v>1.0031851700000001</v>
      </c>
      <c r="M393" s="93">
        <f t="shared" si="250"/>
        <v>1.0047000699999999</v>
      </c>
      <c r="N393" s="93">
        <f t="shared" si="251"/>
        <v>1.1143111761076026</v>
      </c>
      <c r="O393" s="87">
        <f t="shared" si="252"/>
        <v>1.1178604400000001</v>
      </c>
      <c r="P393" s="87">
        <f t="shared" si="253"/>
        <v>1099.81207002</v>
      </c>
      <c r="Q393" s="94">
        <f t="shared" si="254"/>
        <v>7</v>
      </c>
      <c r="R393" s="95">
        <f t="shared" si="255"/>
        <v>0</v>
      </c>
      <c r="S393" s="87">
        <f t="shared" si="256"/>
        <v>0</v>
      </c>
      <c r="T393" s="95">
        <f t="shared" si="238"/>
        <v>0.12</v>
      </c>
      <c r="U393" s="94">
        <f t="shared" si="257"/>
        <v>22</v>
      </c>
      <c r="V393" s="94">
        <v>252</v>
      </c>
      <c r="W393" s="93">
        <f t="shared" si="258"/>
        <v>1.009942879</v>
      </c>
      <c r="X393" s="87">
        <f t="shared" si="259"/>
        <v>10.93529833</v>
      </c>
      <c r="Y393" s="87">
        <f t="shared" si="260"/>
        <v>10.93529833</v>
      </c>
      <c r="Z393" s="96" t="s">
        <v>142</v>
      </c>
      <c r="AA393" s="90">
        <f t="shared" si="261"/>
        <v>44742</v>
      </c>
      <c r="AB393" s="2"/>
      <c r="AC393" s="1"/>
      <c r="AD393" s="155">
        <f>[2]Plan1!$A478</f>
        <v>50891</v>
      </c>
      <c r="AE393" s="99" t="str">
        <f>[2]Plan1!$C478</f>
        <v>Dia do Trabalho</v>
      </c>
      <c r="AG393" s="1"/>
      <c r="AH393" s="1"/>
      <c r="AI393" s="6"/>
      <c r="AJ393" s="1"/>
      <c r="AK393" s="1"/>
      <c r="AL393" s="1"/>
      <c r="AM393" s="1"/>
      <c r="AN393" s="3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22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4"/>
      <c r="CR393" s="1"/>
      <c r="CS393" s="1"/>
      <c r="CT393" s="1"/>
      <c r="CU393" s="1"/>
      <c r="CV393" s="1"/>
      <c r="CW393" s="1"/>
      <c r="CX393" s="1"/>
      <c r="CY393" s="1"/>
      <c r="CZ393" s="1"/>
      <c r="DA393" s="2"/>
      <c r="DB393" s="1"/>
      <c r="DC393" s="1"/>
      <c r="DD393" s="1"/>
      <c r="DE393" s="1"/>
      <c r="DF393" s="1"/>
      <c r="DG393" s="1"/>
    </row>
    <row r="394" spans="1:111" ht="18.75" x14ac:dyDescent="0.2">
      <c r="A394" s="86">
        <f t="shared" si="235"/>
        <v>44743</v>
      </c>
      <c r="B394" s="87">
        <f t="shared" si="241"/>
        <v>1111.6004390599999</v>
      </c>
      <c r="C394" s="165">
        <f>TRUNC(IF(Q393&gt;0,C393-(S393/O393)+(X393/O393),C393),8)</f>
        <v>993.63688757</v>
      </c>
      <c r="D394" s="88">
        <f t="shared" si="242"/>
        <v>6412.88</v>
      </c>
      <c r="E394" s="89">
        <f>IF(K394=1,VLOOKUP(A394,[1]Plan1!$BO$80:$BQ$314,3),E393)</f>
        <v>6455.85</v>
      </c>
      <c r="F394" s="98">
        <f t="shared" si="243"/>
        <v>44728</v>
      </c>
      <c r="G394" s="91">
        <f t="shared" si="244"/>
        <v>6.7005775876050055E-3</v>
      </c>
      <c r="H394" s="90">
        <f t="shared" si="245"/>
        <v>44757</v>
      </c>
      <c r="I394" s="90">
        <f t="shared" si="246"/>
        <v>44757</v>
      </c>
      <c r="J394" s="92">
        <f t="shared" si="247"/>
        <v>21</v>
      </c>
      <c r="K394" s="92">
        <f t="shared" si="248"/>
        <v>11</v>
      </c>
      <c r="L394" s="87">
        <f t="shared" si="249"/>
        <v>1.00350424</v>
      </c>
      <c r="M394" s="93">
        <f t="shared" si="250"/>
        <v>1.0047000699999999</v>
      </c>
      <c r="N394" s="93">
        <f t="shared" si="251"/>
        <v>1.1143111761076026</v>
      </c>
      <c r="O394" s="87">
        <f t="shared" si="252"/>
        <v>1.11821598</v>
      </c>
      <c r="P394" s="87">
        <f t="shared" si="253"/>
        <v>1111.10064599</v>
      </c>
      <c r="Q394" s="94">
        <f t="shared" si="254"/>
        <v>0</v>
      </c>
      <c r="R394" s="95">
        <f t="shared" si="255"/>
        <v>0</v>
      </c>
      <c r="S394" s="87">
        <f t="shared" si="256"/>
        <v>0</v>
      </c>
      <c r="T394" s="95">
        <f t="shared" si="238"/>
        <v>0.12</v>
      </c>
      <c r="U394" s="94">
        <f t="shared" si="257"/>
        <v>1</v>
      </c>
      <c r="V394" s="94">
        <v>252</v>
      </c>
      <c r="W394" s="93">
        <f t="shared" si="258"/>
        <v>1.0004498180000001</v>
      </c>
      <c r="X394" s="87">
        <f t="shared" si="259"/>
        <v>0.49979307000000001</v>
      </c>
      <c r="Y394" s="87">
        <f t="shared" si="260"/>
        <v>0</v>
      </c>
      <c r="Z394" s="96" t="s">
        <v>142</v>
      </c>
      <c r="AA394" s="90">
        <f t="shared" si="261"/>
        <v>44774</v>
      </c>
      <c r="AB394" s="2"/>
      <c r="AC394" s="1"/>
      <c r="AD394" s="155">
        <f>[2]Plan1!$A479</f>
        <v>50930</v>
      </c>
      <c r="AE394" s="99" t="str">
        <f>[2]Plan1!$C479</f>
        <v>Corpus Christi</v>
      </c>
      <c r="AG394" s="1"/>
      <c r="AH394" s="1"/>
      <c r="AI394" s="6"/>
      <c r="AJ394" s="1"/>
      <c r="AK394" s="1"/>
      <c r="AL394" s="1"/>
      <c r="AM394" s="1"/>
      <c r="AN394" s="3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22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4"/>
      <c r="CR394" s="1"/>
      <c r="CS394" s="1"/>
      <c r="CT394" s="1"/>
      <c r="CU394" s="1"/>
      <c r="CV394" s="1"/>
      <c r="CW394" s="1"/>
      <c r="CX394" s="1"/>
      <c r="CY394" s="1"/>
      <c r="CZ394" s="1"/>
      <c r="DA394" s="2"/>
      <c r="DB394" s="1"/>
      <c r="DC394" s="1"/>
      <c r="DD394" s="1"/>
      <c r="DE394" s="1"/>
      <c r="DF394" s="1"/>
      <c r="DG394" s="1"/>
    </row>
    <row r="395" spans="1:111" x14ac:dyDescent="0.2">
      <c r="A395" s="86">
        <f t="shared" si="235"/>
        <v>44744</v>
      </c>
      <c r="B395" s="87">
        <f t="shared" si="241"/>
        <v>1112.4541825299998</v>
      </c>
      <c r="C395" s="87">
        <f t="shared" si="217"/>
        <v>993.63688757</v>
      </c>
      <c r="D395" s="88">
        <f t="shared" si="242"/>
        <v>6412.88</v>
      </c>
      <c r="E395" s="89">
        <f>IF(K395=1,VLOOKUP(A395,[1]Plan1!$BO$80:$BQ$314,3),E394)</f>
        <v>6455.85</v>
      </c>
      <c r="F395" s="98">
        <f t="shared" si="243"/>
        <v>44728</v>
      </c>
      <c r="G395" s="91">
        <f t="shared" si="244"/>
        <v>6.7005775876050055E-3</v>
      </c>
      <c r="H395" s="90">
        <f t="shared" si="245"/>
        <v>44757</v>
      </c>
      <c r="I395" s="90">
        <f t="shared" si="246"/>
        <v>44757</v>
      </c>
      <c r="J395" s="92">
        <f t="shared" si="247"/>
        <v>21</v>
      </c>
      <c r="K395" s="92">
        <f t="shared" si="248"/>
        <v>12</v>
      </c>
      <c r="L395" s="87">
        <f t="shared" si="249"/>
        <v>1.00382342</v>
      </c>
      <c r="M395" s="93">
        <f t="shared" si="250"/>
        <v>1.0047000699999999</v>
      </c>
      <c r="N395" s="93">
        <f t="shared" si="251"/>
        <v>1.1143111761076026</v>
      </c>
      <c r="O395" s="87">
        <f t="shared" si="252"/>
        <v>1.11857165</v>
      </c>
      <c r="P395" s="87">
        <f t="shared" si="253"/>
        <v>1111.4540528299999</v>
      </c>
      <c r="Q395" s="94">
        <f t="shared" si="254"/>
        <v>0</v>
      </c>
      <c r="R395" s="95">
        <f t="shared" si="255"/>
        <v>0</v>
      </c>
      <c r="S395" s="87">
        <f t="shared" si="256"/>
        <v>0</v>
      </c>
      <c r="T395" s="95">
        <f t="shared" si="238"/>
        <v>0.12</v>
      </c>
      <c r="U395" s="94">
        <f t="shared" si="257"/>
        <v>2</v>
      </c>
      <c r="V395" s="94">
        <v>252</v>
      </c>
      <c r="W395" s="93">
        <f t="shared" si="258"/>
        <v>1.0008998389999999</v>
      </c>
      <c r="X395" s="87">
        <f t="shared" si="259"/>
        <v>1.0001297</v>
      </c>
      <c r="Y395" s="87">
        <f t="shared" si="260"/>
        <v>0</v>
      </c>
      <c r="Z395" s="96" t="s">
        <v>142</v>
      </c>
      <c r="AA395" s="90">
        <f t="shared" si="261"/>
        <v>44774</v>
      </c>
      <c r="AB395" s="2"/>
      <c r="AC395" s="1"/>
      <c r="AD395" s="155">
        <f>[2]Plan1!$A480</f>
        <v>51020</v>
      </c>
      <c r="AE395" s="99" t="str">
        <f>[2]Plan1!$C480</f>
        <v>Independência do Brasil</v>
      </c>
      <c r="AG395" s="1"/>
      <c r="AH395" s="1"/>
      <c r="AI395" s="6"/>
      <c r="AJ395" s="1"/>
      <c r="AK395" s="1"/>
      <c r="AL395" s="1"/>
      <c r="AM395" s="1"/>
      <c r="AN395" s="3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22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4"/>
      <c r="CR395" s="1"/>
      <c r="CS395" s="1"/>
      <c r="CT395" s="1"/>
      <c r="CU395" s="1"/>
      <c r="CV395" s="1"/>
      <c r="CW395" s="1"/>
      <c r="CX395" s="1"/>
      <c r="CY395" s="1"/>
      <c r="CZ395" s="1"/>
      <c r="DA395" s="2"/>
      <c r="DB395" s="1"/>
      <c r="DC395" s="1"/>
      <c r="DD395" s="1"/>
      <c r="DE395" s="1"/>
      <c r="DF395" s="1"/>
      <c r="DG395" s="1"/>
    </row>
    <row r="396" spans="1:111" x14ac:dyDescent="0.2">
      <c r="A396" s="86">
        <f t="shared" si="235"/>
        <v>44745</v>
      </c>
      <c r="B396" s="87">
        <f t="shared" si="241"/>
        <v>1112.4541825299998</v>
      </c>
      <c r="C396" s="87">
        <f t="shared" si="217"/>
        <v>993.63688757</v>
      </c>
      <c r="D396" s="88">
        <f t="shared" si="242"/>
        <v>6412.88</v>
      </c>
      <c r="E396" s="89">
        <f>IF(K396=1,VLOOKUP(A396,[1]Plan1!$BO$80:$BQ$314,3),E395)</f>
        <v>6455.85</v>
      </c>
      <c r="F396" s="98">
        <f t="shared" si="243"/>
        <v>44728</v>
      </c>
      <c r="G396" s="91">
        <f t="shared" si="244"/>
        <v>6.7005775876050055E-3</v>
      </c>
      <c r="H396" s="90">
        <f t="shared" si="245"/>
        <v>44757</v>
      </c>
      <c r="I396" s="90">
        <f t="shared" si="246"/>
        <v>44757</v>
      </c>
      <c r="J396" s="92">
        <f t="shared" si="247"/>
        <v>21</v>
      </c>
      <c r="K396" s="92">
        <f t="shared" si="248"/>
        <v>12</v>
      </c>
      <c r="L396" s="87">
        <f t="shared" si="249"/>
        <v>1.00382342</v>
      </c>
      <c r="M396" s="93">
        <f t="shared" si="250"/>
        <v>1.0047000699999999</v>
      </c>
      <c r="N396" s="93">
        <f t="shared" si="251"/>
        <v>1.1143111761076026</v>
      </c>
      <c r="O396" s="87">
        <f t="shared" si="252"/>
        <v>1.11857165</v>
      </c>
      <c r="P396" s="87">
        <f t="shared" si="253"/>
        <v>1111.4540528299999</v>
      </c>
      <c r="Q396" s="94">
        <f t="shared" si="254"/>
        <v>0</v>
      </c>
      <c r="R396" s="95">
        <f t="shared" si="255"/>
        <v>0</v>
      </c>
      <c r="S396" s="87">
        <f t="shared" si="256"/>
        <v>0</v>
      </c>
      <c r="T396" s="95">
        <f t="shared" si="238"/>
        <v>0.12</v>
      </c>
      <c r="U396" s="94">
        <f t="shared" si="257"/>
        <v>2</v>
      </c>
      <c r="V396" s="94">
        <v>252</v>
      </c>
      <c r="W396" s="93">
        <f t="shared" si="258"/>
        <v>1.0008998389999999</v>
      </c>
      <c r="X396" s="87">
        <f t="shared" si="259"/>
        <v>1.0001297</v>
      </c>
      <c r="Y396" s="87">
        <f t="shared" si="260"/>
        <v>0</v>
      </c>
      <c r="Z396" s="96" t="s">
        <v>142</v>
      </c>
      <c r="AA396" s="90">
        <f t="shared" si="261"/>
        <v>44774</v>
      </c>
      <c r="AB396" s="2"/>
      <c r="AC396" s="1"/>
      <c r="AD396" s="155">
        <f>[2]Plan1!$A481</f>
        <v>51055</v>
      </c>
      <c r="AE396" s="99" t="str">
        <f>[2]Plan1!$C481</f>
        <v>Nossa Sr.a Aparecida - Padroeira do Brasil</v>
      </c>
      <c r="AG396" s="1"/>
      <c r="AH396" s="1"/>
      <c r="AI396" s="6"/>
      <c r="AJ396" s="1"/>
      <c r="AK396" s="1"/>
      <c r="AL396" s="1"/>
      <c r="AM396" s="1"/>
      <c r="AN396" s="3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22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4"/>
      <c r="CR396" s="1"/>
      <c r="CS396" s="1"/>
      <c r="CT396" s="1"/>
      <c r="CU396" s="1"/>
      <c r="CV396" s="1"/>
      <c r="CW396" s="1"/>
      <c r="CX396" s="1"/>
      <c r="CY396" s="1"/>
      <c r="CZ396" s="1"/>
      <c r="DA396" s="2"/>
      <c r="DB396" s="1"/>
      <c r="DC396" s="1"/>
      <c r="DD396" s="1"/>
      <c r="DE396" s="1"/>
      <c r="DF396" s="1"/>
      <c r="DG396" s="1"/>
    </row>
    <row r="397" spans="1:111" x14ac:dyDescent="0.2">
      <c r="A397" s="86">
        <f t="shared" si="235"/>
        <v>44746</v>
      </c>
      <c r="B397" s="87">
        <f t="shared" si="241"/>
        <v>1112.4541825299998</v>
      </c>
      <c r="C397" s="87">
        <f t="shared" si="217"/>
        <v>993.63688757</v>
      </c>
      <c r="D397" s="88">
        <f t="shared" si="242"/>
        <v>6412.88</v>
      </c>
      <c r="E397" s="89">
        <f>IF(K397=1,VLOOKUP(A397,[1]Plan1!$BO$80:$BQ$314,3),E396)</f>
        <v>6455.85</v>
      </c>
      <c r="F397" s="98">
        <f t="shared" si="243"/>
        <v>44728</v>
      </c>
      <c r="G397" s="91">
        <f t="shared" si="244"/>
        <v>6.7005775876050055E-3</v>
      </c>
      <c r="H397" s="90">
        <f t="shared" si="245"/>
        <v>44757</v>
      </c>
      <c r="I397" s="90">
        <f t="shared" si="246"/>
        <v>44757</v>
      </c>
      <c r="J397" s="92">
        <f t="shared" si="247"/>
        <v>21</v>
      </c>
      <c r="K397" s="92">
        <f t="shared" si="248"/>
        <v>12</v>
      </c>
      <c r="L397" s="87">
        <f t="shared" si="249"/>
        <v>1.00382342</v>
      </c>
      <c r="M397" s="93">
        <f t="shared" si="250"/>
        <v>1.0047000699999999</v>
      </c>
      <c r="N397" s="93">
        <f t="shared" si="251"/>
        <v>1.1143111761076026</v>
      </c>
      <c r="O397" s="87">
        <f t="shared" si="252"/>
        <v>1.11857165</v>
      </c>
      <c r="P397" s="87">
        <f t="shared" si="253"/>
        <v>1111.4540528299999</v>
      </c>
      <c r="Q397" s="94">
        <f t="shared" si="254"/>
        <v>0</v>
      </c>
      <c r="R397" s="95">
        <f t="shared" si="255"/>
        <v>0</v>
      </c>
      <c r="S397" s="87">
        <f t="shared" si="256"/>
        <v>0</v>
      </c>
      <c r="T397" s="95">
        <f t="shared" si="238"/>
        <v>0.12</v>
      </c>
      <c r="U397" s="94">
        <f t="shared" si="257"/>
        <v>2</v>
      </c>
      <c r="V397" s="94">
        <v>252</v>
      </c>
      <c r="W397" s="93">
        <f t="shared" si="258"/>
        <v>1.0008998389999999</v>
      </c>
      <c r="X397" s="87">
        <f t="shared" si="259"/>
        <v>1.0001297</v>
      </c>
      <c r="Y397" s="87">
        <f t="shared" si="260"/>
        <v>0</v>
      </c>
      <c r="Z397" s="96" t="s">
        <v>142</v>
      </c>
      <c r="AA397" s="90">
        <f t="shared" si="261"/>
        <v>44774</v>
      </c>
      <c r="AB397" s="2"/>
      <c r="AC397" s="1"/>
      <c r="AD397" s="155">
        <f>[2]Plan1!$A482</f>
        <v>51076</v>
      </c>
      <c r="AE397" s="99" t="str">
        <f>[2]Plan1!$C482</f>
        <v>Finados</v>
      </c>
      <c r="AG397" s="1"/>
      <c r="AH397" s="1"/>
      <c r="AI397" s="6"/>
      <c r="AJ397" s="1"/>
      <c r="AK397" s="1"/>
      <c r="AL397" s="1"/>
      <c r="AM397" s="1"/>
      <c r="AN397" s="3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22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4"/>
      <c r="CR397" s="1"/>
      <c r="CS397" s="1"/>
      <c r="CT397" s="1"/>
      <c r="CU397" s="1"/>
      <c r="CV397" s="1"/>
      <c r="CW397" s="1"/>
      <c r="CX397" s="1"/>
      <c r="CY397" s="1"/>
      <c r="CZ397" s="1"/>
      <c r="DA397" s="2"/>
      <c r="DB397" s="1"/>
      <c r="DC397" s="1"/>
      <c r="DD397" s="1"/>
      <c r="DE397" s="1"/>
      <c r="DF397" s="1"/>
      <c r="DG397" s="1"/>
    </row>
    <row r="398" spans="1:111" x14ac:dyDescent="0.2">
      <c r="A398" s="86">
        <f t="shared" ref="A398:A461" si="262">(A397+1)</f>
        <v>44747</v>
      </c>
      <c r="B398" s="87">
        <f t="shared" si="241"/>
        <v>1113.3085670400001</v>
      </c>
      <c r="C398" s="87">
        <f t="shared" ref="C398:C461" si="263">TRUNC(IF(Q397&gt;0,C397-(S397/O397),C397),8)</f>
        <v>993.63688757</v>
      </c>
      <c r="D398" s="88">
        <f t="shared" si="242"/>
        <v>6412.88</v>
      </c>
      <c r="E398" s="89">
        <f>IF(K398=1,VLOOKUP(A398,[1]Plan1!$BO$80:$BQ$314,3),E397)</f>
        <v>6455.85</v>
      </c>
      <c r="F398" s="98">
        <f t="shared" si="243"/>
        <v>44728</v>
      </c>
      <c r="G398" s="91">
        <f t="shared" si="244"/>
        <v>6.7005775876050055E-3</v>
      </c>
      <c r="H398" s="90">
        <f t="shared" si="245"/>
        <v>44757</v>
      </c>
      <c r="I398" s="90">
        <f t="shared" si="246"/>
        <v>44757</v>
      </c>
      <c r="J398" s="92">
        <f t="shared" si="247"/>
        <v>21</v>
      </c>
      <c r="K398" s="92">
        <f t="shared" si="248"/>
        <v>13</v>
      </c>
      <c r="L398" s="87">
        <f t="shared" si="249"/>
        <v>1.0041426899999999</v>
      </c>
      <c r="M398" s="93">
        <f t="shared" si="250"/>
        <v>1.0047000699999999</v>
      </c>
      <c r="N398" s="93">
        <f t="shared" si="251"/>
        <v>1.1143111761076026</v>
      </c>
      <c r="O398" s="87">
        <f t="shared" si="252"/>
        <v>1.1189274199999999</v>
      </c>
      <c r="P398" s="87">
        <f t="shared" si="253"/>
        <v>1111.8075590200001</v>
      </c>
      <c r="Q398" s="94">
        <f t="shared" si="254"/>
        <v>0</v>
      </c>
      <c r="R398" s="95">
        <f t="shared" si="255"/>
        <v>0</v>
      </c>
      <c r="S398" s="87">
        <f t="shared" si="256"/>
        <v>0</v>
      </c>
      <c r="T398" s="95">
        <f t="shared" ref="T398:T461" si="264">(T397)</f>
        <v>0.12</v>
      </c>
      <c r="U398" s="94">
        <f t="shared" si="257"/>
        <v>3</v>
      </c>
      <c r="V398" s="94">
        <v>252</v>
      </c>
      <c r="W398" s="93">
        <f t="shared" si="258"/>
        <v>1.0013500609999999</v>
      </c>
      <c r="X398" s="87">
        <f t="shared" si="259"/>
        <v>1.50100802</v>
      </c>
      <c r="Y398" s="87">
        <f t="shared" si="260"/>
        <v>0</v>
      </c>
      <c r="Z398" s="96" t="s">
        <v>142</v>
      </c>
      <c r="AA398" s="90">
        <f t="shared" si="261"/>
        <v>44774</v>
      </c>
      <c r="AB398" s="2"/>
      <c r="AC398" s="1"/>
      <c r="AD398" s="155">
        <f>[2]Plan1!$A483</f>
        <v>51089</v>
      </c>
      <c r="AE398" s="99" t="str">
        <f>[2]Plan1!$C483</f>
        <v>Proclamação da República</v>
      </c>
      <c r="AG398" s="1"/>
      <c r="AH398" s="1"/>
      <c r="AI398" s="6"/>
      <c r="AJ398" s="1"/>
      <c r="AK398" s="1"/>
      <c r="AL398" s="1"/>
      <c r="AM398" s="1"/>
      <c r="AN398" s="3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22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4"/>
      <c r="CR398" s="1"/>
      <c r="CS398" s="1"/>
      <c r="CT398" s="1"/>
      <c r="CU398" s="1"/>
      <c r="CV398" s="1"/>
      <c r="CW398" s="1"/>
      <c r="CX398" s="1"/>
      <c r="CY398" s="1"/>
      <c r="CZ398" s="1"/>
      <c r="DA398" s="2"/>
      <c r="DB398" s="1"/>
      <c r="DC398" s="1"/>
      <c r="DD398" s="1"/>
      <c r="DE398" s="1"/>
      <c r="DF398" s="1"/>
      <c r="DG398" s="1"/>
    </row>
    <row r="399" spans="1:111" x14ac:dyDescent="0.2">
      <c r="A399" s="86">
        <f t="shared" si="262"/>
        <v>44748</v>
      </c>
      <c r="B399" s="87">
        <f t="shared" si="241"/>
        <v>1114.1636162</v>
      </c>
      <c r="C399" s="87">
        <f t="shared" si="263"/>
        <v>993.63688757</v>
      </c>
      <c r="D399" s="88">
        <f t="shared" si="242"/>
        <v>6412.88</v>
      </c>
      <c r="E399" s="89">
        <f>IF(K399=1,VLOOKUP(A399,[1]Plan1!$BO$80:$BQ$314,3),E398)</f>
        <v>6455.85</v>
      </c>
      <c r="F399" s="98">
        <f t="shared" si="243"/>
        <v>44728</v>
      </c>
      <c r="G399" s="91">
        <f t="shared" si="244"/>
        <v>6.7005775876050055E-3</v>
      </c>
      <c r="H399" s="90">
        <f t="shared" si="245"/>
        <v>44757</v>
      </c>
      <c r="I399" s="90">
        <f t="shared" si="246"/>
        <v>44757</v>
      </c>
      <c r="J399" s="92">
        <f t="shared" si="247"/>
        <v>21</v>
      </c>
      <c r="K399" s="92">
        <f t="shared" si="248"/>
        <v>14</v>
      </c>
      <c r="L399" s="87">
        <f t="shared" si="249"/>
        <v>1.00446207</v>
      </c>
      <c r="M399" s="93">
        <f t="shared" si="250"/>
        <v>1.0047000699999999</v>
      </c>
      <c r="N399" s="93">
        <f t="shared" si="251"/>
        <v>1.1143111761076026</v>
      </c>
      <c r="O399" s="87">
        <f t="shared" si="252"/>
        <v>1.1192833099999999</v>
      </c>
      <c r="P399" s="87">
        <f t="shared" si="253"/>
        <v>1112.1611844500001</v>
      </c>
      <c r="Q399" s="94">
        <f t="shared" si="254"/>
        <v>0</v>
      </c>
      <c r="R399" s="95">
        <f t="shared" si="255"/>
        <v>0</v>
      </c>
      <c r="S399" s="87">
        <f t="shared" si="256"/>
        <v>0</v>
      </c>
      <c r="T399" s="95">
        <f t="shared" si="264"/>
        <v>0.12</v>
      </c>
      <c r="U399" s="94">
        <f t="shared" si="257"/>
        <v>4</v>
      </c>
      <c r="V399" s="94">
        <v>252</v>
      </c>
      <c r="W399" s="93">
        <f t="shared" si="258"/>
        <v>1.0018004869999999</v>
      </c>
      <c r="X399" s="87">
        <f t="shared" si="259"/>
        <v>2.00243175</v>
      </c>
      <c r="Y399" s="87">
        <f t="shared" si="260"/>
        <v>0</v>
      </c>
      <c r="Z399" s="96" t="s">
        <v>142</v>
      </c>
      <c r="AA399" s="90">
        <f t="shared" si="261"/>
        <v>44774</v>
      </c>
      <c r="AB399" s="2"/>
      <c r="AC399" s="1"/>
      <c r="AD399" s="155">
        <f>[2]Plan1!$A484</f>
        <v>51094</v>
      </c>
      <c r="AE399" s="99" t="str">
        <f>[2]Plan1!$C484</f>
        <v>Dia Nacional de Zumbi e da Consciência Negra</v>
      </c>
      <c r="AG399" s="1"/>
      <c r="AH399" s="1"/>
      <c r="AI399" s="6"/>
      <c r="AJ399" s="1"/>
      <c r="AK399" s="1"/>
      <c r="AL399" s="1"/>
      <c r="AM399" s="1"/>
      <c r="AN399" s="3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22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4"/>
      <c r="CR399" s="1"/>
      <c r="CS399" s="1"/>
      <c r="CT399" s="1"/>
      <c r="CU399" s="1"/>
      <c r="CV399" s="1"/>
      <c r="CW399" s="1"/>
      <c r="CX399" s="1"/>
      <c r="CY399" s="1"/>
      <c r="CZ399" s="1"/>
      <c r="DA399" s="2"/>
      <c r="DB399" s="1"/>
      <c r="DC399" s="1"/>
      <c r="DD399" s="1"/>
      <c r="DE399" s="1"/>
      <c r="DF399" s="1"/>
      <c r="DG399" s="1"/>
    </row>
    <row r="400" spans="1:111" x14ac:dyDescent="0.2">
      <c r="A400" s="86">
        <f t="shared" si="262"/>
        <v>44749</v>
      </c>
      <c r="B400" s="87">
        <f t="shared" si="241"/>
        <v>1115.0193182</v>
      </c>
      <c r="C400" s="87">
        <f t="shared" si="263"/>
        <v>993.63688757</v>
      </c>
      <c r="D400" s="88">
        <f t="shared" si="242"/>
        <v>6412.88</v>
      </c>
      <c r="E400" s="89">
        <f>IF(K400=1,VLOOKUP(A400,[1]Plan1!$BO$80:$BQ$314,3),E399)</f>
        <v>6455.85</v>
      </c>
      <c r="F400" s="98">
        <f t="shared" si="243"/>
        <v>44728</v>
      </c>
      <c r="G400" s="91">
        <f t="shared" si="244"/>
        <v>6.7005775876050055E-3</v>
      </c>
      <c r="H400" s="90">
        <f t="shared" si="245"/>
        <v>44757</v>
      </c>
      <c r="I400" s="90">
        <f t="shared" si="246"/>
        <v>44757</v>
      </c>
      <c r="J400" s="92">
        <f t="shared" si="247"/>
        <v>21</v>
      </c>
      <c r="K400" s="92">
        <f t="shared" si="248"/>
        <v>15</v>
      </c>
      <c r="L400" s="87">
        <f t="shared" si="249"/>
        <v>1.0047815499999999</v>
      </c>
      <c r="M400" s="93">
        <f t="shared" si="250"/>
        <v>1.0047000699999999</v>
      </c>
      <c r="N400" s="93">
        <f t="shared" si="251"/>
        <v>1.1143111761076026</v>
      </c>
      <c r="O400" s="87">
        <f t="shared" si="252"/>
        <v>1.1196393099999999</v>
      </c>
      <c r="P400" s="87">
        <f t="shared" si="253"/>
        <v>1112.5149191800001</v>
      </c>
      <c r="Q400" s="94">
        <f t="shared" si="254"/>
        <v>0</v>
      </c>
      <c r="R400" s="95">
        <f t="shared" si="255"/>
        <v>0</v>
      </c>
      <c r="S400" s="87">
        <f t="shared" si="256"/>
        <v>0</v>
      </c>
      <c r="T400" s="95">
        <f t="shared" si="264"/>
        <v>0.12</v>
      </c>
      <c r="U400" s="94">
        <f t="shared" si="257"/>
        <v>5</v>
      </c>
      <c r="V400" s="94">
        <v>252</v>
      </c>
      <c r="W400" s="93">
        <f t="shared" si="258"/>
        <v>1.002251115</v>
      </c>
      <c r="X400" s="87">
        <f t="shared" si="259"/>
        <v>2.5043990200000001</v>
      </c>
      <c r="Y400" s="87">
        <f t="shared" si="260"/>
        <v>0</v>
      </c>
      <c r="Z400" s="96" t="s">
        <v>142</v>
      </c>
      <c r="AA400" s="90">
        <f t="shared" si="261"/>
        <v>44774</v>
      </c>
      <c r="AB400" s="2"/>
      <c r="AC400" s="1"/>
      <c r="AD400" s="155">
        <f>[2]Plan1!$A485</f>
        <v>51129</v>
      </c>
      <c r="AE400" s="99" t="str">
        <f>[2]Plan1!$C485</f>
        <v>Natal</v>
      </c>
      <c r="AG400" s="1"/>
      <c r="AH400" s="1"/>
      <c r="AI400" s="6"/>
      <c r="AJ400" s="1"/>
      <c r="AK400" s="1"/>
      <c r="AL400" s="1"/>
      <c r="AM400" s="1"/>
      <c r="AN400" s="3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22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4"/>
      <c r="CR400" s="1"/>
      <c r="CS400" s="1"/>
      <c r="CT400" s="1"/>
      <c r="CU400" s="1"/>
      <c r="CV400" s="1"/>
      <c r="CW400" s="1"/>
      <c r="CX400" s="1"/>
      <c r="CY400" s="1"/>
      <c r="CZ400" s="1"/>
      <c r="DA400" s="2"/>
      <c r="DB400" s="1"/>
      <c r="DC400" s="1"/>
      <c r="DD400" s="1"/>
      <c r="DE400" s="1"/>
      <c r="DF400" s="1"/>
      <c r="DG400" s="1"/>
    </row>
    <row r="401" spans="1:111" x14ac:dyDescent="0.2">
      <c r="A401" s="86">
        <f t="shared" si="262"/>
        <v>44750</v>
      </c>
      <c r="B401" s="87">
        <f t="shared" si="241"/>
        <v>1115.87568448</v>
      </c>
      <c r="C401" s="87">
        <f t="shared" si="263"/>
        <v>993.63688757</v>
      </c>
      <c r="D401" s="88">
        <f t="shared" si="242"/>
        <v>6412.88</v>
      </c>
      <c r="E401" s="89">
        <f>IF(K401=1,VLOOKUP(A401,[1]Plan1!$BO$80:$BQ$314,3),E400)</f>
        <v>6455.85</v>
      </c>
      <c r="F401" s="98">
        <f t="shared" si="243"/>
        <v>44728</v>
      </c>
      <c r="G401" s="91">
        <f t="shared" si="244"/>
        <v>6.7005775876050055E-3</v>
      </c>
      <c r="H401" s="90">
        <f t="shared" si="245"/>
        <v>44757</v>
      </c>
      <c r="I401" s="90">
        <f t="shared" si="246"/>
        <v>44757</v>
      </c>
      <c r="J401" s="92">
        <f t="shared" si="247"/>
        <v>21</v>
      </c>
      <c r="K401" s="92">
        <f t="shared" si="248"/>
        <v>16</v>
      </c>
      <c r="L401" s="87">
        <f t="shared" si="249"/>
        <v>1.0051011400000001</v>
      </c>
      <c r="M401" s="93">
        <f t="shared" si="250"/>
        <v>1.0047000699999999</v>
      </c>
      <c r="N401" s="93">
        <f t="shared" si="251"/>
        <v>1.1143111761076026</v>
      </c>
      <c r="O401" s="87">
        <f t="shared" si="252"/>
        <v>1.1199954299999999</v>
      </c>
      <c r="P401" s="87">
        <f t="shared" si="253"/>
        <v>1112.8687731499999</v>
      </c>
      <c r="Q401" s="94">
        <f t="shared" si="254"/>
        <v>0</v>
      </c>
      <c r="R401" s="95">
        <f t="shared" si="255"/>
        <v>0</v>
      </c>
      <c r="S401" s="87">
        <f t="shared" si="256"/>
        <v>0</v>
      </c>
      <c r="T401" s="95">
        <f t="shared" si="264"/>
        <v>0.12</v>
      </c>
      <c r="U401" s="94">
        <f t="shared" si="257"/>
        <v>6</v>
      </c>
      <c r="V401" s="94">
        <v>252</v>
      </c>
      <c r="W401" s="93">
        <f t="shared" si="258"/>
        <v>1.002701946</v>
      </c>
      <c r="X401" s="87">
        <f t="shared" si="259"/>
        <v>3.0069113299999999</v>
      </c>
      <c r="Y401" s="87">
        <f t="shared" si="260"/>
        <v>0</v>
      </c>
      <c r="Z401" s="96" t="s">
        <v>142</v>
      </c>
      <c r="AA401" s="90">
        <f t="shared" si="261"/>
        <v>44774</v>
      </c>
      <c r="AB401" s="2"/>
      <c r="AC401" s="1"/>
      <c r="AD401" s="155">
        <f>[2]Plan1!$A486</f>
        <v>51136</v>
      </c>
      <c r="AE401" s="99" t="str">
        <f>[2]Plan1!$C486</f>
        <v>Confraternização Universal</v>
      </c>
      <c r="AG401" s="1"/>
      <c r="AH401" s="1"/>
      <c r="AI401" s="6"/>
      <c r="AJ401" s="1"/>
      <c r="AK401" s="1"/>
      <c r="AL401" s="1"/>
      <c r="AM401" s="1"/>
      <c r="AN401" s="3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22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4"/>
      <c r="CR401" s="1"/>
      <c r="CS401" s="1"/>
      <c r="CT401" s="1"/>
      <c r="CU401" s="1"/>
      <c r="CV401" s="1"/>
      <c r="CW401" s="1"/>
      <c r="CX401" s="1"/>
      <c r="CY401" s="1"/>
      <c r="CZ401" s="1"/>
      <c r="DA401" s="2"/>
      <c r="DB401" s="1"/>
      <c r="DC401" s="1"/>
      <c r="DD401" s="1"/>
      <c r="DE401" s="1"/>
      <c r="DF401" s="1"/>
      <c r="DG401" s="1"/>
    </row>
    <row r="402" spans="1:111" x14ac:dyDescent="0.2">
      <c r="A402" s="86">
        <f t="shared" si="262"/>
        <v>44751</v>
      </c>
      <c r="B402" s="87">
        <f t="shared" si="241"/>
        <v>1116.73269435</v>
      </c>
      <c r="C402" s="87">
        <f t="shared" si="263"/>
        <v>993.63688757</v>
      </c>
      <c r="D402" s="88">
        <f t="shared" si="242"/>
        <v>6412.88</v>
      </c>
      <c r="E402" s="89">
        <f>IF(K402=1,VLOOKUP(A402,[1]Plan1!$BO$80:$BQ$314,3),E401)</f>
        <v>6455.85</v>
      </c>
      <c r="F402" s="98">
        <f t="shared" si="243"/>
        <v>44728</v>
      </c>
      <c r="G402" s="91">
        <f t="shared" si="244"/>
        <v>6.7005775876050055E-3</v>
      </c>
      <c r="H402" s="90">
        <f t="shared" si="245"/>
        <v>44757</v>
      </c>
      <c r="I402" s="90">
        <f t="shared" si="246"/>
        <v>44757</v>
      </c>
      <c r="J402" s="92">
        <f t="shared" si="247"/>
        <v>21</v>
      </c>
      <c r="K402" s="92">
        <f t="shared" si="248"/>
        <v>17</v>
      </c>
      <c r="L402" s="87">
        <f t="shared" si="249"/>
        <v>1.0054208200000001</v>
      </c>
      <c r="M402" s="93">
        <f t="shared" si="250"/>
        <v>1.0047000699999999</v>
      </c>
      <c r="N402" s="93">
        <f t="shared" si="251"/>
        <v>1.1143111761076026</v>
      </c>
      <c r="O402" s="87">
        <f t="shared" si="252"/>
        <v>1.1203516499999999</v>
      </c>
      <c r="P402" s="87">
        <f t="shared" si="253"/>
        <v>1113.2227264799999</v>
      </c>
      <c r="Q402" s="94">
        <f t="shared" si="254"/>
        <v>0</v>
      </c>
      <c r="R402" s="95">
        <f t="shared" si="255"/>
        <v>0</v>
      </c>
      <c r="S402" s="87">
        <f t="shared" si="256"/>
        <v>0</v>
      </c>
      <c r="T402" s="95">
        <f t="shared" si="264"/>
        <v>0.12</v>
      </c>
      <c r="U402" s="94">
        <f t="shared" si="257"/>
        <v>7</v>
      </c>
      <c r="V402" s="94">
        <v>252</v>
      </c>
      <c r="W402" s="93">
        <f t="shared" si="258"/>
        <v>1.003152979</v>
      </c>
      <c r="X402" s="87">
        <f t="shared" si="259"/>
        <v>3.5099678700000001</v>
      </c>
      <c r="Y402" s="87">
        <f t="shared" si="260"/>
        <v>0</v>
      </c>
      <c r="Z402" s="96" t="s">
        <v>142</v>
      </c>
      <c r="AA402" s="90">
        <f t="shared" si="261"/>
        <v>44774</v>
      </c>
      <c r="AB402" s="2"/>
      <c r="AC402" s="1"/>
      <c r="AD402" s="155">
        <f>[2]Plan1!$A487</f>
        <v>51179</v>
      </c>
      <c r="AE402" s="99" t="str">
        <f>[2]Plan1!$C487</f>
        <v>Carnaval</v>
      </c>
      <c r="AG402" s="1"/>
      <c r="AH402" s="1"/>
      <c r="AI402" s="6"/>
      <c r="AJ402" s="1"/>
      <c r="AK402" s="1"/>
      <c r="AL402" s="1"/>
      <c r="AM402" s="1"/>
      <c r="AN402" s="3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22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4"/>
      <c r="CR402" s="1"/>
      <c r="CS402" s="1"/>
      <c r="CT402" s="1"/>
      <c r="CU402" s="1"/>
      <c r="CV402" s="1"/>
      <c r="CW402" s="1"/>
      <c r="CX402" s="1"/>
      <c r="CY402" s="1"/>
      <c r="CZ402" s="1"/>
      <c r="DA402" s="2"/>
      <c r="DB402" s="1"/>
      <c r="DC402" s="1"/>
      <c r="DD402" s="1"/>
      <c r="DE402" s="1"/>
      <c r="DF402" s="1"/>
      <c r="DG402" s="1"/>
    </row>
    <row r="403" spans="1:111" x14ac:dyDescent="0.2">
      <c r="A403" s="86">
        <f t="shared" si="262"/>
        <v>44752</v>
      </c>
      <c r="B403" s="87">
        <f t="shared" si="241"/>
        <v>1116.73269435</v>
      </c>
      <c r="C403" s="87">
        <f t="shared" si="263"/>
        <v>993.63688757</v>
      </c>
      <c r="D403" s="88">
        <f t="shared" si="242"/>
        <v>6412.88</v>
      </c>
      <c r="E403" s="89">
        <f>IF(K403=1,VLOOKUP(A403,[1]Plan1!$BO$80:$BQ$314,3),E402)</f>
        <v>6455.85</v>
      </c>
      <c r="F403" s="98">
        <f t="shared" si="243"/>
        <v>44728</v>
      </c>
      <c r="G403" s="91">
        <f t="shared" si="244"/>
        <v>6.7005775876050055E-3</v>
      </c>
      <c r="H403" s="90">
        <f t="shared" si="245"/>
        <v>44757</v>
      </c>
      <c r="I403" s="90">
        <f t="shared" si="246"/>
        <v>44757</v>
      </c>
      <c r="J403" s="92">
        <f t="shared" si="247"/>
        <v>21</v>
      </c>
      <c r="K403" s="92">
        <f t="shared" si="248"/>
        <v>17</v>
      </c>
      <c r="L403" s="87">
        <f t="shared" si="249"/>
        <v>1.0054208200000001</v>
      </c>
      <c r="M403" s="93">
        <f t="shared" si="250"/>
        <v>1.0047000699999999</v>
      </c>
      <c r="N403" s="93">
        <f t="shared" si="251"/>
        <v>1.1143111761076026</v>
      </c>
      <c r="O403" s="87">
        <f t="shared" si="252"/>
        <v>1.1203516499999999</v>
      </c>
      <c r="P403" s="87">
        <f t="shared" si="253"/>
        <v>1113.2227264799999</v>
      </c>
      <c r="Q403" s="94">
        <f t="shared" si="254"/>
        <v>0</v>
      </c>
      <c r="R403" s="95">
        <f t="shared" si="255"/>
        <v>0</v>
      </c>
      <c r="S403" s="87">
        <f t="shared" si="256"/>
        <v>0</v>
      </c>
      <c r="T403" s="95">
        <f t="shared" si="264"/>
        <v>0.12</v>
      </c>
      <c r="U403" s="94">
        <f t="shared" si="257"/>
        <v>7</v>
      </c>
      <c r="V403" s="94">
        <v>252</v>
      </c>
      <c r="W403" s="93">
        <f t="shared" si="258"/>
        <v>1.003152979</v>
      </c>
      <c r="X403" s="87">
        <f t="shared" si="259"/>
        <v>3.5099678700000001</v>
      </c>
      <c r="Y403" s="87">
        <f t="shared" si="260"/>
        <v>0</v>
      </c>
      <c r="Z403" s="96" t="s">
        <v>142</v>
      </c>
      <c r="AA403" s="90">
        <f t="shared" si="261"/>
        <v>44774</v>
      </c>
      <c r="AB403" s="2"/>
      <c r="AC403" s="1"/>
      <c r="AD403" s="155">
        <f>[2]Plan1!$A488</f>
        <v>51180</v>
      </c>
      <c r="AE403" s="99" t="str">
        <f>[2]Plan1!$C488</f>
        <v>Carnaval</v>
      </c>
      <c r="AG403" s="1"/>
      <c r="AH403" s="1"/>
      <c r="AI403" s="6"/>
      <c r="AJ403" s="1"/>
      <c r="AK403" s="1"/>
      <c r="AL403" s="1"/>
      <c r="AM403" s="1"/>
      <c r="AN403" s="3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22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4"/>
      <c r="CR403" s="1"/>
      <c r="CS403" s="1"/>
      <c r="CT403" s="1"/>
      <c r="CU403" s="1"/>
      <c r="CV403" s="1"/>
      <c r="CW403" s="1"/>
      <c r="CX403" s="1"/>
      <c r="CY403" s="1"/>
      <c r="CZ403" s="1"/>
      <c r="DA403" s="2"/>
      <c r="DB403" s="1"/>
      <c r="DC403" s="1"/>
      <c r="DD403" s="1"/>
      <c r="DE403" s="1"/>
      <c r="DF403" s="1"/>
      <c r="DG403" s="1"/>
    </row>
    <row r="404" spans="1:111" x14ac:dyDescent="0.2">
      <c r="A404" s="86">
        <f t="shared" si="262"/>
        <v>44753</v>
      </c>
      <c r="B404" s="87">
        <f t="shared" si="241"/>
        <v>1116.73269435</v>
      </c>
      <c r="C404" s="87">
        <f t="shared" si="263"/>
        <v>993.63688757</v>
      </c>
      <c r="D404" s="88">
        <f t="shared" si="242"/>
        <v>6412.88</v>
      </c>
      <c r="E404" s="89">
        <f>IF(K404=1,VLOOKUP(A404,[1]Plan1!$BO$80:$BQ$314,3),E403)</f>
        <v>6455.85</v>
      </c>
      <c r="F404" s="98">
        <f t="shared" si="243"/>
        <v>44728</v>
      </c>
      <c r="G404" s="91">
        <f t="shared" si="244"/>
        <v>6.7005775876050055E-3</v>
      </c>
      <c r="H404" s="90">
        <f t="shared" si="245"/>
        <v>44757</v>
      </c>
      <c r="I404" s="90">
        <f t="shared" si="246"/>
        <v>44757</v>
      </c>
      <c r="J404" s="92">
        <f t="shared" si="247"/>
        <v>21</v>
      </c>
      <c r="K404" s="92">
        <f t="shared" si="248"/>
        <v>17</v>
      </c>
      <c r="L404" s="87">
        <f t="shared" si="249"/>
        <v>1.0054208200000001</v>
      </c>
      <c r="M404" s="93">
        <f t="shared" si="250"/>
        <v>1.0047000699999999</v>
      </c>
      <c r="N404" s="93">
        <f t="shared" si="251"/>
        <v>1.1143111761076026</v>
      </c>
      <c r="O404" s="87">
        <f t="shared" si="252"/>
        <v>1.1203516499999999</v>
      </c>
      <c r="P404" s="87">
        <f t="shared" si="253"/>
        <v>1113.2227264799999</v>
      </c>
      <c r="Q404" s="94">
        <f t="shared" si="254"/>
        <v>0</v>
      </c>
      <c r="R404" s="95">
        <f t="shared" si="255"/>
        <v>0</v>
      </c>
      <c r="S404" s="87">
        <f t="shared" si="256"/>
        <v>0</v>
      </c>
      <c r="T404" s="95">
        <f t="shared" si="264"/>
        <v>0.12</v>
      </c>
      <c r="U404" s="94">
        <f t="shared" si="257"/>
        <v>7</v>
      </c>
      <c r="V404" s="94">
        <v>252</v>
      </c>
      <c r="W404" s="93">
        <f t="shared" si="258"/>
        <v>1.003152979</v>
      </c>
      <c r="X404" s="87">
        <f t="shared" si="259"/>
        <v>3.5099678700000001</v>
      </c>
      <c r="Y404" s="87">
        <f t="shared" si="260"/>
        <v>0</v>
      </c>
      <c r="Z404" s="96" t="s">
        <v>142</v>
      </c>
      <c r="AA404" s="90">
        <f t="shared" si="261"/>
        <v>44774</v>
      </c>
      <c r="AB404" s="2"/>
      <c r="AC404" s="1"/>
      <c r="AD404" s="155">
        <f>[2]Plan1!$A489</f>
        <v>51225</v>
      </c>
      <c r="AE404" s="99" t="str">
        <f>[2]Plan1!$C489</f>
        <v>Paixão de Cristo</v>
      </c>
      <c r="AG404" s="1"/>
      <c r="AH404" s="1"/>
      <c r="AI404" s="6"/>
      <c r="AJ404" s="1"/>
      <c r="AK404" s="1"/>
      <c r="AL404" s="1"/>
      <c r="AM404" s="1"/>
      <c r="AN404" s="3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22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4"/>
      <c r="CR404" s="1"/>
      <c r="CS404" s="1"/>
      <c r="CT404" s="1"/>
      <c r="CU404" s="1"/>
      <c r="CV404" s="1"/>
      <c r="CW404" s="1"/>
      <c r="CX404" s="1"/>
      <c r="CY404" s="1"/>
      <c r="CZ404" s="1"/>
      <c r="DA404" s="2"/>
      <c r="DB404" s="1"/>
      <c r="DC404" s="1"/>
      <c r="DD404" s="1"/>
      <c r="DE404" s="1"/>
      <c r="DF404" s="1"/>
      <c r="DG404" s="1"/>
    </row>
    <row r="405" spans="1:111" x14ac:dyDescent="0.2">
      <c r="A405" s="86">
        <f t="shared" si="262"/>
        <v>44754</v>
      </c>
      <c r="B405" s="87">
        <f t="shared" si="241"/>
        <v>1117.5903803399999</v>
      </c>
      <c r="C405" s="87">
        <f t="shared" si="263"/>
        <v>993.63688757</v>
      </c>
      <c r="D405" s="88">
        <f t="shared" si="242"/>
        <v>6412.88</v>
      </c>
      <c r="E405" s="89">
        <f>IF(K405=1,VLOOKUP(A405,[1]Plan1!$BO$80:$BQ$314,3),E404)</f>
        <v>6455.85</v>
      </c>
      <c r="F405" s="98">
        <f t="shared" si="243"/>
        <v>44728</v>
      </c>
      <c r="G405" s="91">
        <f t="shared" si="244"/>
        <v>6.7005775876050055E-3</v>
      </c>
      <c r="H405" s="90">
        <f t="shared" si="245"/>
        <v>44757</v>
      </c>
      <c r="I405" s="90">
        <f t="shared" si="246"/>
        <v>44757</v>
      </c>
      <c r="J405" s="92">
        <f t="shared" si="247"/>
        <v>21</v>
      </c>
      <c r="K405" s="92">
        <f t="shared" si="248"/>
        <v>18</v>
      </c>
      <c r="L405" s="87">
        <f t="shared" si="249"/>
        <v>1.0057406099999999</v>
      </c>
      <c r="M405" s="93">
        <f t="shared" si="250"/>
        <v>1.0047000699999999</v>
      </c>
      <c r="N405" s="93">
        <f t="shared" si="251"/>
        <v>1.1143111761076026</v>
      </c>
      <c r="O405" s="87">
        <f t="shared" si="252"/>
        <v>1.120708</v>
      </c>
      <c r="P405" s="87">
        <f t="shared" si="253"/>
        <v>1113.57680899</v>
      </c>
      <c r="Q405" s="94">
        <f t="shared" si="254"/>
        <v>0</v>
      </c>
      <c r="R405" s="95">
        <f t="shared" si="255"/>
        <v>0</v>
      </c>
      <c r="S405" s="87">
        <f t="shared" si="256"/>
        <v>0</v>
      </c>
      <c r="T405" s="95">
        <f t="shared" si="264"/>
        <v>0.12</v>
      </c>
      <c r="U405" s="94">
        <f t="shared" si="257"/>
        <v>8</v>
      </c>
      <c r="V405" s="94">
        <v>252</v>
      </c>
      <c r="W405" s="93">
        <f t="shared" si="258"/>
        <v>1.003604216</v>
      </c>
      <c r="X405" s="87">
        <f t="shared" si="259"/>
        <v>4.0135713500000003</v>
      </c>
      <c r="Y405" s="87">
        <f t="shared" si="260"/>
        <v>0</v>
      </c>
      <c r="Z405" s="96" t="s">
        <v>142</v>
      </c>
      <c r="AA405" s="90">
        <f t="shared" si="261"/>
        <v>44774</v>
      </c>
      <c r="AB405" s="2"/>
      <c r="AC405" s="1"/>
      <c r="AD405" s="155">
        <f>[2]Plan1!$A490</f>
        <v>51247</v>
      </c>
      <c r="AE405" s="99" t="str">
        <f>[2]Plan1!$C490</f>
        <v>Tiradentes</v>
      </c>
      <c r="AG405" s="1"/>
      <c r="AH405" s="1"/>
      <c r="AI405" s="6"/>
      <c r="AJ405" s="1"/>
      <c r="AK405" s="1"/>
      <c r="AL405" s="1"/>
      <c r="AM405" s="1"/>
      <c r="AN405" s="3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22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4"/>
      <c r="CR405" s="1"/>
      <c r="CS405" s="1"/>
      <c r="CT405" s="1"/>
      <c r="CU405" s="1"/>
      <c r="CV405" s="1"/>
      <c r="CW405" s="1"/>
      <c r="CX405" s="1"/>
      <c r="CY405" s="1"/>
      <c r="CZ405" s="1"/>
      <c r="DA405" s="2"/>
      <c r="DB405" s="1"/>
      <c r="DC405" s="1"/>
      <c r="DD405" s="1"/>
      <c r="DE405" s="1"/>
      <c r="DF405" s="1"/>
      <c r="DG405" s="1"/>
    </row>
    <row r="406" spans="1:111" x14ac:dyDescent="0.2">
      <c r="A406" s="86">
        <f t="shared" si="262"/>
        <v>44755</v>
      </c>
      <c r="B406" s="87">
        <f t="shared" si="241"/>
        <v>1118.4487006699999</v>
      </c>
      <c r="C406" s="87">
        <f t="shared" si="263"/>
        <v>993.63688757</v>
      </c>
      <c r="D406" s="88">
        <f t="shared" si="242"/>
        <v>6412.88</v>
      </c>
      <c r="E406" s="89">
        <f>IF(K406=1,VLOOKUP(A406,[1]Plan1!$BO$80:$BQ$314,3),E405)</f>
        <v>6455.85</v>
      </c>
      <c r="F406" s="98">
        <f t="shared" si="243"/>
        <v>44728</v>
      </c>
      <c r="G406" s="91">
        <f t="shared" si="244"/>
        <v>6.7005775876050055E-3</v>
      </c>
      <c r="H406" s="90">
        <f t="shared" si="245"/>
        <v>44757</v>
      </c>
      <c r="I406" s="90">
        <f t="shared" si="246"/>
        <v>44757</v>
      </c>
      <c r="J406" s="92">
        <f t="shared" si="247"/>
        <v>21</v>
      </c>
      <c r="K406" s="92">
        <f t="shared" si="248"/>
        <v>19</v>
      </c>
      <c r="L406" s="87">
        <f t="shared" si="249"/>
        <v>1.0060604900000001</v>
      </c>
      <c r="M406" s="93">
        <f t="shared" si="250"/>
        <v>1.0047000699999999</v>
      </c>
      <c r="N406" s="93">
        <f t="shared" si="251"/>
        <v>1.1143111761076026</v>
      </c>
      <c r="O406" s="87">
        <f t="shared" si="252"/>
        <v>1.1210644400000001</v>
      </c>
      <c r="P406" s="87">
        <f t="shared" si="253"/>
        <v>1113.9309809199999</v>
      </c>
      <c r="Q406" s="94">
        <f t="shared" si="254"/>
        <v>0</v>
      </c>
      <c r="R406" s="95">
        <f t="shared" si="255"/>
        <v>0</v>
      </c>
      <c r="S406" s="87">
        <f t="shared" si="256"/>
        <v>0</v>
      </c>
      <c r="T406" s="95">
        <f t="shared" si="264"/>
        <v>0.12</v>
      </c>
      <c r="U406" s="94">
        <f t="shared" si="257"/>
        <v>9</v>
      </c>
      <c r="V406" s="94">
        <v>252</v>
      </c>
      <c r="W406" s="93">
        <f t="shared" si="258"/>
        <v>1.0040556549999999</v>
      </c>
      <c r="X406" s="87">
        <f t="shared" si="259"/>
        <v>4.5177197500000004</v>
      </c>
      <c r="Y406" s="87">
        <f t="shared" si="260"/>
        <v>0</v>
      </c>
      <c r="Z406" s="96" t="s">
        <v>142</v>
      </c>
      <c r="AA406" s="90">
        <f t="shared" si="261"/>
        <v>44774</v>
      </c>
      <c r="AB406" s="2"/>
      <c r="AC406" s="1"/>
      <c r="AD406" s="155">
        <f>[2]Plan1!$A491</f>
        <v>51257</v>
      </c>
      <c r="AE406" s="99" t="str">
        <f>[2]Plan1!$C491</f>
        <v>Dia do Trabalho</v>
      </c>
      <c r="AG406" s="1"/>
      <c r="AH406" s="1"/>
      <c r="AI406" s="6"/>
      <c r="AJ406" s="1"/>
      <c r="AK406" s="1"/>
      <c r="AL406" s="1"/>
      <c r="AM406" s="1"/>
      <c r="AN406" s="3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22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4"/>
      <c r="CR406" s="1"/>
      <c r="CS406" s="1"/>
      <c r="CT406" s="1"/>
      <c r="CU406" s="1"/>
      <c r="CV406" s="1"/>
      <c r="CW406" s="1"/>
      <c r="CX406" s="1"/>
      <c r="CY406" s="1"/>
      <c r="CZ406" s="1"/>
      <c r="DA406" s="2"/>
      <c r="DB406" s="1"/>
      <c r="DC406" s="1"/>
      <c r="DD406" s="1"/>
      <c r="DE406" s="1"/>
      <c r="DF406" s="1"/>
      <c r="DG406" s="1"/>
    </row>
    <row r="407" spans="1:111" x14ac:dyDescent="0.2">
      <c r="A407" s="86">
        <f t="shared" si="262"/>
        <v>44756</v>
      </c>
      <c r="B407" s="87">
        <f t="shared" si="241"/>
        <v>1119.3076967299999</v>
      </c>
      <c r="C407" s="87">
        <f t="shared" si="263"/>
        <v>993.63688757</v>
      </c>
      <c r="D407" s="88">
        <f t="shared" si="242"/>
        <v>6412.88</v>
      </c>
      <c r="E407" s="89">
        <f>IF(K407=1,VLOOKUP(A407,[1]Plan1!$BO$80:$BQ$314,3),E406)</f>
        <v>6455.85</v>
      </c>
      <c r="F407" s="98">
        <f t="shared" si="243"/>
        <v>44728</v>
      </c>
      <c r="G407" s="91">
        <f t="shared" si="244"/>
        <v>6.7005775876050055E-3</v>
      </c>
      <c r="H407" s="90">
        <f t="shared" si="245"/>
        <v>44757</v>
      </c>
      <c r="I407" s="90">
        <f t="shared" si="246"/>
        <v>44757</v>
      </c>
      <c r="J407" s="92">
        <f t="shared" si="247"/>
        <v>21</v>
      </c>
      <c r="K407" s="92">
        <f t="shared" si="248"/>
        <v>20</v>
      </c>
      <c r="L407" s="87">
        <f t="shared" si="249"/>
        <v>1.00638048</v>
      </c>
      <c r="M407" s="93">
        <f t="shared" si="250"/>
        <v>1.0047000699999999</v>
      </c>
      <c r="N407" s="93">
        <f t="shared" si="251"/>
        <v>1.1143111761076026</v>
      </c>
      <c r="O407" s="87">
        <f t="shared" si="252"/>
        <v>1.1214210099999999</v>
      </c>
      <c r="P407" s="87">
        <f t="shared" si="253"/>
        <v>1114.28528203</v>
      </c>
      <c r="Q407" s="94">
        <f t="shared" si="254"/>
        <v>0</v>
      </c>
      <c r="R407" s="95">
        <f t="shared" si="255"/>
        <v>0</v>
      </c>
      <c r="S407" s="87">
        <f t="shared" si="256"/>
        <v>0</v>
      </c>
      <c r="T407" s="95">
        <f t="shared" si="264"/>
        <v>0.12</v>
      </c>
      <c r="U407" s="94">
        <f t="shared" si="257"/>
        <v>10</v>
      </c>
      <c r="V407" s="94">
        <v>252</v>
      </c>
      <c r="W407" s="93">
        <f t="shared" si="258"/>
        <v>1.004507297</v>
      </c>
      <c r="X407" s="87">
        <f t="shared" si="259"/>
        <v>5.0224146999999997</v>
      </c>
      <c r="Y407" s="87">
        <f t="shared" si="260"/>
        <v>0</v>
      </c>
      <c r="Z407" s="96" t="s">
        <v>142</v>
      </c>
      <c r="AA407" s="90">
        <f t="shared" si="261"/>
        <v>44774</v>
      </c>
      <c r="AB407" s="2"/>
      <c r="AC407" s="1"/>
      <c r="AD407" s="155">
        <f>[2]Plan1!$A492</f>
        <v>51287</v>
      </c>
      <c r="AE407" s="99" t="str">
        <f>[2]Plan1!$C492</f>
        <v>Corpus Christi</v>
      </c>
      <c r="AG407" s="1"/>
      <c r="AH407" s="1"/>
      <c r="AI407" s="6"/>
      <c r="AJ407" s="1"/>
      <c r="AK407" s="1"/>
      <c r="AL407" s="1"/>
      <c r="AM407" s="1"/>
      <c r="AN407" s="3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22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4"/>
      <c r="CR407" s="1"/>
      <c r="CS407" s="1"/>
      <c r="CT407" s="1"/>
      <c r="CU407" s="1"/>
      <c r="CV407" s="1"/>
      <c r="CW407" s="1"/>
      <c r="CX407" s="1"/>
      <c r="CY407" s="1"/>
      <c r="CZ407" s="1"/>
      <c r="DA407" s="2"/>
      <c r="DB407" s="1"/>
      <c r="DC407" s="1"/>
      <c r="DD407" s="1"/>
      <c r="DE407" s="1"/>
      <c r="DF407" s="1"/>
      <c r="DG407" s="1"/>
    </row>
    <row r="408" spans="1:111" x14ac:dyDescent="0.2">
      <c r="A408" s="86">
        <f t="shared" si="262"/>
        <v>44757</v>
      </c>
      <c r="B408" s="87">
        <f t="shared" si="241"/>
        <v>1120.1673500499999</v>
      </c>
      <c r="C408" s="87">
        <f t="shared" si="263"/>
        <v>993.63688757</v>
      </c>
      <c r="D408" s="88">
        <f t="shared" si="242"/>
        <v>6412.88</v>
      </c>
      <c r="E408" s="89">
        <f>IF(K408=1,VLOOKUP(A408,[1]Plan1!$BO$80:$BQ$314,3),E407)</f>
        <v>6455.85</v>
      </c>
      <c r="F408" s="98">
        <f t="shared" si="243"/>
        <v>44728</v>
      </c>
      <c r="G408" s="91">
        <f t="shared" si="244"/>
        <v>6.7005775876050055E-3</v>
      </c>
      <c r="H408" s="90">
        <f t="shared" si="245"/>
        <v>44788</v>
      </c>
      <c r="I408" s="90">
        <f t="shared" si="246"/>
        <v>44757</v>
      </c>
      <c r="J408" s="92">
        <f t="shared" si="247"/>
        <v>21</v>
      </c>
      <c r="K408" s="92">
        <f t="shared" si="248"/>
        <v>21</v>
      </c>
      <c r="L408" s="87">
        <f t="shared" si="249"/>
        <v>1.00670057</v>
      </c>
      <c r="M408" s="93">
        <f t="shared" si="250"/>
        <v>1.0047000699999999</v>
      </c>
      <c r="N408" s="93">
        <f t="shared" si="251"/>
        <v>1.1143111761076026</v>
      </c>
      <c r="O408" s="87">
        <f t="shared" si="252"/>
        <v>1.12177769</v>
      </c>
      <c r="P408" s="87">
        <f t="shared" si="253"/>
        <v>1114.63969243</v>
      </c>
      <c r="Q408" s="94">
        <f t="shared" si="254"/>
        <v>0</v>
      </c>
      <c r="R408" s="95">
        <f t="shared" si="255"/>
        <v>0</v>
      </c>
      <c r="S408" s="87">
        <f t="shared" si="256"/>
        <v>0</v>
      </c>
      <c r="T408" s="95">
        <f t="shared" si="264"/>
        <v>0.12</v>
      </c>
      <c r="U408" s="94">
        <f t="shared" si="257"/>
        <v>11</v>
      </c>
      <c r="V408" s="94">
        <v>252</v>
      </c>
      <c r="W408" s="93">
        <f t="shared" si="258"/>
        <v>1.004959143</v>
      </c>
      <c r="X408" s="87">
        <f t="shared" si="259"/>
        <v>5.5276576200000003</v>
      </c>
      <c r="Y408" s="87">
        <f t="shared" si="260"/>
        <v>0</v>
      </c>
      <c r="Z408" s="96" t="s">
        <v>142</v>
      </c>
      <c r="AA408" s="90">
        <f t="shared" si="261"/>
        <v>44774</v>
      </c>
      <c r="AB408" s="2"/>
      <c r="AC408" s="1"/>
      <c r="AD408" s="155">
        <f>[2]Plan1!$A493</f>
        <v>51386</v>
      </c>
      <c r="AE408" s="99" t="str">
        <f>[2]Plan1!$C493</f>
        <v>Independência do Brasil</v>
      </c>
      <c r="AG408" s="1"/>
      <c r="AH408" s="1"/>
      <c r="AI408" s="6"/>
      <c r="AJ408" s="1"/>
      <c r="AK408" s="1"/>
      <c r="AL408" s="1"/>
      <c r="AM408" s="1"/>
      <c r="AN408" s="3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22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4"/>
      <c r="CR408" s="1"/>
      <c r="CS408" s="1"/>
      <c r="CT408" s="1"/>
      <c r="CU408" s="1"/>
      <c r="CV408" s="1"/>
      <c r="CW408" s="1"/>
      <c r="CX408" s="1"/>
      <c r="CY408" s="1"/>
      <c r="CZ408" s="1"/>
      <c r="DA408" s="2"/>
      <c r="DB408" s="1"/>
      <c r="DC408" s="1"/>
      <c r="DD408" s="1"/>
      <c r="DE408" s="1"/>
      <c r="DF408" s="1"/>
      <c r="DG408" s="1"/>
    </row>
    <row r="409" spans="1:111" x14ac:dyDescent="0.2">
      <c r="A409" s="86">
        <f t="shared" si="262"/>
        <v>44758</v>
      </c>
      <c r="B409" s="87">
        <f t="shared" si="241"/>
        <v>1120.3071512700001</v>
      </c>
      <c r="C409" s="87">
        <f t="shared" si="263"/>
        <v>993.63688757</v>
      </c>
      <c r="D409" s="88">
        <f t="shared" si="242"/>
        <v>6455.85</v>
      </c>
      <c r="E409" s="89">
        <f>IF(K409=1,VLOOKUP(A409,[1]Plan1!$BO$80:$BQ$314,3),E408)</f>
        <v>6411.95</v>
      </c>
      <c r="F409" s="98">
        <f t="shared" si="243"/>
        <v>44758</v>
      </c>
      <c r="G409" s="91">
        <f t="shared" si="244"/>
        <v>-6.8000340776196433E-3</v>
      </c>
      <c r="H409" s="90">
        <f t="shared" si="245"/>
        <v>44788</v>
      </c>
      <c r="I409" s="90">
        <f t="shared" si="246"/>
        <v>44788</v>
      </c>
      <c r="J409" s="92">
        <f t="shared" si="247"/>
        <v>21</v>
      </c>
      <c r="K409" s="92">
        <f t="shared" si="248"/>
        <v>1</v>
      </c>
      <c r="L409" s="87">
        <f t="shared" si="249"/>
        <v>0.99967512999999997</v>
      </c>
      <c r="M409" s="93">
        <f t="shared" si="250"/>
        <v>1.00670057</v>
      </c>
      <c r="N409" s="93">
        <f t="shared" si="251"/>
        <v>1.121777696144894</v>
      </c>
      <c r="O409" s="87">
        <f t="shared" si="252"/>
        <v>1.12141326</v>
      </c>
      <c r="P409" s="87">
        <f t="shared" si="253"/>
        <v>1114.2775813400001</v>
      </c>
      <c r="Q409" s="94">
        <f t="shared" si="254"/>
        <v>0</v>
      </c>
      <c r="R409" s="95">
        <f t="shared" si="255"/>
        <v>0</v>
      </c>
      <c r="S409" s="87">
        <f t="shared" si="256"/>
        <v>0</v>
      </c>
      <c r="T409" s="95">
        <f t="shared" si="264"/>
        <v>0.12</v>
      </c>
      <c r="U409" s="94">
        <f t="shared" si="257"/>
        <v>12</v>
      </c>
      <c r="V409" s="94">
        <v>252</v>
      </c>
      <c r="W409" s="93">
        <f t="shared" si="258"/>
        <v>1.005411192</v>
      </c>
      <c r="X409" s="87">
        <f t="shared" si="259"/>
        <v>6.0295699300000001</v>
      </c>
      <c r="Y409" s="87">
        <f t="shared" si="260"/>
        <v>0</v>
      </c>
      <c r="Z409" s="96" t="s">
        <v>142</v>
      </c>
      <c r="AA409" s="90">
        <f t="shared" si="261"/>
        <v>44774</v>
      </c>
      <c r="AB409" s="2"/>
      <c r="AC409" s="1"/>
      <c r="AD409" s="155">
        <f>[2]Plan1!$A494</f>
        <v>51421</v>
      </c>
      <c r="AE409" s="99" t="str">
        <f>[2]Plan1!$C494</f>
        <v>Nossa Sr.a Aparecida - Padroeira do Brasil</v>
      </c>
      <c r="AG409" s="1"/>
      <c r="AH409" s="1"/>
      <c r="AI409" s="6"/>
      <c r="AJ409" s="1"/>
      <c r="AK409" s="1"/>
      <c r="AL409" s="1"/>
      <c r="AM409" s="1"/>
      <c r="AN409" s="3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22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4"/>
      <c r="CR409" s="1"/>
      <c r="CS409" s="1"/>
      <c r="CT409" s="1"/>
      <c r="CU409" s="1"/>
      <c r="CV409" s="1"/>
      <c r="CW409" s="1"/>
      <c r="CX409" s="1"/>
      <c r="CY409" s="1"/>
      <c r="CZ409" s="1"/>
      <c r="DA409" s="2"/>
      <c r="DB409" s="1"/>
      <c r="DC409" s="1"/>
      <c r="DD409" s="1"/>
      <c r="DE409" s="1"/>
      <c r="DF409" s="1"/>
      <c r="DG409" s="1"/>
    </row>
    <row r="410" spans="1:111" x14ac:dyDescent="0.2">
      <c r="A410" s="86">
        <f t="shared" si="262"/>
        <v>44759</v>
      </c>
      <c r="B410" s="87">
        <f t="shared" si="241"/>
        <v>1120.3071512700001</v>
      </c>
      <c r="C410" s="87">
        <f t="shared" si="263"/>
        <v>993.63688757</v>
      </c>
      <c r="D410" s="88">
        <f t="shared" si="242"/>
        <v>6455.85</v>
      </c>
      <c r="E410" s="89">
        <f>IF(K410=1,VLOOKUP(A410,[1]Plan1!$BO$80:$BQ$314,3),E409)</f>
        <v>6411.95</v>
      </c>
      <c r="F410" s="98">
        <f t="shared" si="243"/>
        <v>44758</v>
      </c>
      <c r="G410" s="91">
        <f t="shared" si="244"/>
        <v>-6.8000340776196433E-3</v>
      </c>
      <c r="H410" s="90">
        <f t="shared" si="245"/>
        <v>44788</v>
      </c>
      <c r="I410" s="90">
        <f t="shared" si="246"/>
        <v>44788</v>
      </c>
      <c r="J410" s="92">
        <f t="shared" si="247"/>
        <v>21</v>
      </c>
      <c r="K410" s="92">
        <f t="shared" si="248"/>
        <v>1</v>
      </c>
      <c r="L410" s="87">
        <f t="shared" si="249"/>
        <v>0.99967512999999997</v>
      </c>
      <c r="M410" s="93">
        <f t="shared" si="250"/>
        <v>1.00670057</v>
      </c>
      <c r="N410" s="93">
        <f t="shared" si="251"/>
        <v>1.121777696144894</v>
      </c>
      <c r="O410" s="87">
        <f t="shared" si="252"/>
        <v>1.12141326</v>
      </c>
      <c r="P410" s="87">
        <f t="shared" si="253"/>
        <v>1114.2775813400001</v>
      </c>
      <c r="Q410" s="94">
        <f t="shared" si="254"/>
        <v>0</v>
      </c>
      <c r="R410" s="95">
        <f t="shared" si="255"/>
        <v>0</v>
      </c>
      <c r="S410" s="87">
        <f t="shared" si="256"/>
        <v>0</v>
      </c>
      <c r="T410" s="95">
        <f t="shared" si="264"/>
        <v>0.12</v>
      </c>
      <c r="U410" s="94">
        <f t="shared" si="257"/>
        <v>12</v>
      </c>
      <c r="V410" s="94">
        <v>252</v>
      </c>
      <c r="W410" s="93">
        <f t="shared" si="258"/>
        <v>1.005411192</v>
      </c>
      <c r="X410" s="87">
        <f t="shared" si="259"/>
        <v>6.0295699300000001</v>
      </c>
      <c r="Y410" s="87">
        <f t="shared" si="260"/>
        <v>0</v>
      </c>
      <c r="Z410" s="96" t="s">
        <v>142</v>
      </c>
      <c r="AA410" s="90">
        <f t="shared" si="261"/>
        <v>44774</v>
      </c>
      <c r="AB410" s="2"/>
      <c r="AC410" s="1"/>
      <c r="AD410" s="155">
        <f>[2]Plan1!$A495</f>
        <v>51442</v>
      </c>
      <c r="AE410" s="99" t="str">
        <f>[2]Plan1!$C495</f>
        <v>Finados</v>
      </c>
      <c r="AG410" s="1"/>
      <c r="AH410" s="1"/>
      <c r="AI410" s="6"/>
      <c r="AJ410" s="1"/>
      <c r="AK410" s="1"/>
      <c r="AL410" s="1"/>
      <c r="AM410" s="1"/>
      <c r="AN410" s="3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22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4"/>
      <c r="CR410" s="1"/>
      <c r="CS410" s="1"/>
      <c r="CT410" s="1"/>
      <c r="CU410" s="1"/>
      <c r="CV410" s="1"/>
      <c r="CW410" s="1"/>
      <c r="CX410" s="1"/>
      <c r="CY410" s="1"/>
      <c r="CZ410" s="1"/>
      <c r="DA410" s="2"/>
      <c r="DB410" s="1"/>
      <c r="DC410" s="1"/>
      <c r="DD410" s="1"/>
      <c r="DE410" s="1"/>
      <c r="DF410" s="1"/>
      <c r="DG410" s="1"/>
    </row>
    <row r="411" spans="1:111" x14ac:dyDescent="0.2">
      <c r="A411" s="86">
        <f t="shared" si="262"/>
        <v>44760</v>
      </c>
      <c r="B411" s="87">
        <f t="shared" si="241"/>
        <v>1120.3071512700001</v>
      </c>
      <c r="C411" s="87">
        <f t="shared" si="263"/>
        <v>993.63688757</v>
      </c>
      <c r="D411" s="88">
        <f t="shared" si="242"/>
        <v>6455.85</v>
      </c>
      <c r="E411" s="89">
        <f>IF(K411=1,VLOOKUP(A411,[1]Plan1!$BO$80:$BQ$314,3),E410)</f>
        <v>6411.95</v>
      </c>
      <c r="F411" s="98">
        <f t="shared" si="243"/>
        <v>44758</v>
      </c>
      <c r="G411" s="91">
        <f t="shared" si="244"/>
        <v>-6.8000340776196433E-3</v>
      </c>
      <c r="H411" s="90">
        <f t="shared" si="245"/>
        <v>44788</v>
      </c>
      <c r="I411" s="90">
        <f t="shared" si="246"/>
        <v>44788</v>
      </c>
      <c r="J411" s="92">
        <f t="shared" si="247"/>
        <v>21</v>
      </c>
      <c r="K411" s="92">
        <f t="shared" si="248"/>
        <v>1</v>
      </c>
      <c r="L411" s="87">
        <f t="shared" si="249"/>
        <v>0.99967512999999997</v>
      </c>
      <c r="M411" s="93">
        <f t="shared" si="250"/>
        <v>1.00670057</v>
      </c>
      <c r="N411" s="93">
        <f t="shared" si="251"/>
        <v>1.121777696144894</v>
      </c>
      <c r="O411" s="87">
        <f t="shared" si="252"/>
        <v>1.12141326</v>
      </c>
      <c r="P411" s="87">
        <f t="shared" si="253"/>
        <v>1114.2775813400001</v>
      </c>
      <c r="Q411" s="94">
        <f t="shared" si="254"/>
        <v>0</v>
      </c>
      <c r="R411" s="95">
        <f t="shared" si="255"/>
        <v>0</v>
      </c>
      <c r="S411" s="87">
        <f t="shared" si="256"/>
        <v>0</v>
      </c>
      <c r="T411" s="95">
        <f t="shared" si="264"/>
        <v>0.12</v>
      </c>
      <c r="U411" s="94">
        <f t="shared" si="257"/>
        <v>12</v>
      </c>
      <c r="V411" s="94">
        <v>252</v>
      </c>
      <c r="W411" s="93">
        <f t="shared" si="258"/>
        <v>1.005411192</v>
      </c>
      <c r="X411" s="87">
        <f t="shared" si="259"/>
        <v>6.0295699300000001</v>
      </c>
      <c r="Y411" s="87">
        <f t="shared" si="260"/>
        <v>0</v>
      </c>
      <c r="Z411" s="96" t="s">
        <v>142</v>
      </c>
      <c r="AA411" s="90">
        <f t="shared" si="261"/>
        <v>44774</v>
      </c>
      <c r="AB411" s="2"/>
      <c r="AC411" s="1"/>
      <c r="AD411" s="155">
        <f>[2]Plan1!$A496</f>
        <v>51455</v>
      </c>
      <c r="AE411" s="99" t="str">
        <f>[2]Plan1!$C496</f>
        <v>Proclamação da República</v>
      </c>
      <c r="AG411" s="1"/>
      <c r="AH411" s="1"/>
      <c r="AI411" s="6"/>
      <c r="AJ411" s="1"/>
      <c r="AK411" s="1"/>
      <c r="AL411" s="1"/>
      <c r="AM411" s="1"/>
      <c r="AN411" s="3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22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4"/>
      <c r="CR411" s="1"/>
      <c r="CS411" s="1"/>
      <c r="CT411" s="1"/>
      <c r="CU411" s="1"/>
      <c r="CV411" s="1"/>
      <c r="CW411" s="1"/>
      <c r="CX411" s="1"/>
      <c r="CY411" s="1"/>
      <c r="CZ411" s="1"/>
      <c r="DA411" s="2"/>
      <c r="DB411" s="1"/>
      <c r="DC411" s="1"/>
      <c r="DD411" s="1"/>
      <c r="DE411" s="1"/>
      <c r="DF411" s="1"/>
      <c r="DG411" s="1"/>
    </row>
    <row r="412" spans="1:111" x14ac:dyDescent="0.2">
      <c r="A412" s="86">
        <f t="shared" si="262"/>
        <v>44761</v>
      </c>
      <c r="B412" s="87">
        <f t="shared" si="241"/>
        <v>1120.44697116</v>
      </c>
      <c r="C412" s="87">
        <f t="shared" si="263"/>
        <v>993.63688757</v>
      </c>
      <c r="D412" s="88">
        <f t="shared" si="242"/>
        <v>6455.85</v>
      </c>
      <c r="E412" s="89">
        <f>IF(K412=1,VLOOKUP(A412,[1]Plan1!$BO$80:$BQ$314,3),E411)</f>
        <v>6411.95</v>
      </c>
      <c r="F412" s="98">
        <f t="shared" si="243"/>
        <v>44758</v>
      </c>
      <c r="G412" s="91">
        <f t="shared" si="244"/>
        <v>-6.8000340776196433E-3</v>
      </c>
      <c r="H412" s="90">
        <f t="shared" si="245"/>
        <v>44788</v>
      </c>
      <c r="I412" s="90">
        <f t="shared" si="246"/>
        <v>44788</v>
      </c>
      <c r="J412" s="92">
        <f t="shared" si="247"/>
        <v>21</v>
      </c>
      <c r="K412" s="92">
        <f t="shared" si="248"/>
        <v>2</v>
      </c>
      <c r="L412" s="87">
        <f t="shared" si="249"/>
        <v>0.99935037000000004</v>
      </c>
      <c r="M412" s="93">
        <f t="shared" si="250"/>
        <v>1.00670057</v>
      </c>
      <c r="N412" s="93">
        <f t="shared" si="251"/>
        <v>1.121777696144894</v>
      </c>
      <c r="O412" s="87">
        <f t="shared" si="252"/>
        <v>1.12104895</v>
      </c>
      <c r="P412" s="87">
        <f t="shared" si="253"/>
        <v>1113.91558949</v>
      </c>
      <c r="Q412" s="94">
        <f t="shared" si="254"/>
        <v>0</v>
      </c>
      <c r="R412" s="95">
        <f t="shared" si="255"/>
        <v>0</v>
      </c>
      <c r="S412" s="87">
        <f t="shared" si="256"/>
        <v>0</v>
      </c>
      <c r="T412" s="95">
        <f t="shared" si="264"/>
        <v>0.12</v>
      </c>
      <c r="U412" s="94">
        <f t="shared" si="257"/>
        <v>13</v>
      </c>
      <c r="V412" s="94">
        <v>252</v>
      </c>
      <c r="W412" s="93">
        <f t="shared" si="258"/>
        <v>1.0058634440000001</v>
      </c>
      <c r="X412" s="87">
        <f t="shared" si="259"/>
        <v>6.53138167</v>
      </c>
      <c r="Y412" s="87">
        <f t="shared" si="260"/>
        <v>0</v>
      </c>
      <c r="Z412" s="96" t="s">
        <v>142</v>
      </c>
      <c r="AA412" s="90">
        <f t="shared" si="261"/>
        <v>44774</v>
      </c>
      <c r="AB412" s="2"/>
      <c r="AC412" s="1"/>
      <c r="AD412" s="155">
        <f>[2]Plan1!$A497</f>
        <v>51460</v>
      </c>
      <c r="AE412" s="99" t="str">
        <f>[2]Plan1!$C497</f>
        <v>Dia Nacional de Zumbi e da Consciência Negra</v>
      </c>
      <c r="AG412" s="1"/>
      <c r="AH412" s="1"/>
      <c r="AI412" s="6"/>
      <c r="AJ412" s="1"/>
      <c r="AK412" s="1"/>
      <c r="AL412" s="1"/>
      <c r="AM412" s="1"/>
      <c r="AN412" s="3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22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4"/>
      <c r="CR412" s="1"/>
      <c r="CS412" s="1"/>
      <c r="CT412" s="1"/>
      <c r="CU412" s="1"/>
      <c r="CV412" s="1"/>
      <c r="CW412" s="1"/>
      <c r="CX412" s="1"/>
      <c r="CY412" s="1"/>
      <c r="CZ412" s="1"/>
      <c r="DA412" s="2"/>
      <c r="DB412" s="1"/>
      <c r="DC412" s="1"/>
      <c r="DD412" s="1"/>
      <c r="DE412" s="1"/>
      <c r="DF412" s="1"/>
      <c r="DG412" s="1"/>
    </row>
    <row r="413" spans="1:111" x14ac:dyDescent="0.2">
      <c r="A413" s="86">
        <f t="shared" si="262"/>
        <v>44762</v>
      </c>
      <c r="B413" s="87">
        <f t="shared" si="241"/>
        <v>1120.5868207800002</v>
      </c>
      <c r="C413" s="87">
        <f t="shared" si="263"/>
        <v>993.63688757</v>
      </c>
      <c r="D413" s="88">
        <f t="shared" si="242"/>
        <v>6455.85</v>
      </c>
      <c r="E413" s="89">
        <f>IF(K413=1,VLOOKUP(A413,[1]Plan1!$BO$80:$BQ$314,3),E412)</f>
        <v>6411.95</v>
      </c>
      <c r="F413" s="98">
        <f t="shared" si="243"/>
        <v>44758</v>
      </c>
      <c r="G413" s="91">
        <f t="shared" si="244"/>
        <v>-6.8000340776196433E-3</v>
      </c>
      <c r="H413" s="90">
        <f t="shared" si="245"/>
        <v>44788</v>
      </c>
      <c r="I413" s="90">
        <f t="shared" si="246"/>
        <v>44788</v>
      </c>
      <c r="J413" s="92">
        <f t="shared" si="247"/>
        <v>21</v>
      </c>
      <c r="K413" s="92">
        <f t="shared" si="248"/>
        <v>3</v>
      </c>
      <c r="L413" s="87">
        <f t="shared" si="249"/>
        <v>0.99902572000000001</v>
      </c>
      <c r="M413" s="93">
        <f t="shared" si="250"/>
        <v>1.00670057</v>
      </c>
      <c r="N413" s="93">
        <f t="shared" si="251"/>
        <v>1.121777696144894</v>
      </c>
      <c r="O413" s="87">
        <f t="shared" si="252"/>
        <v>1.12068477</v>
      </c>
      <c r="P413" s="87">
        <f t="shared" si="253"/>
        <v>1113.5537268</v>
      </c>
      <c r="Q413" s="94">
        <f t="shared" si="254"/>
        <v>0</v>
      </c>
      <c r="R413" s="95">
        <f t="shared" si="255"/>
        <v>0</v>
      </c>
      <c r="S413" s="87">
        <f t="shared" si="256"/>
        <v>0</v>
      </c>
      <c r="T413" s="95">
        <f t="shared" si="264"/>
        <v>0.12</v>
      </c>
      <c r="U413" s="94">
        <f t="shared" si="257"/>
        <v>14</v>
      </c>
      <c r="V413" s="94">
        <v>252</v>
      </c>
      <c r="W413" s="93">
        <f t="shared" si="258"/>
        <v>1.0063158999999999</v>
      </c>
      <c r="X413" s="87">
        <f t="shared" si="259"/>
        <v>7.0330939800000003</v>
      </c>
      <c r="Y413" s="87">
        <f t="shared" si="260"/>
        <v>0</v>
      </c>
      <c r="Z413" s="96" t="s">
        <v>142</v>
      </c>
      <c r="AA413" s="90">
        <f t="shared" si="261"/>
        <v>44774</v>
      </c>
      <c r="AB413" s="2"/>
      <c r="AC413" s="1"/>
      <c r="AD413" s="155">
        <f>[2]Plan1!$A498</f>
        <v>51495</v>
      </c>
      <c r="AE413" s="99" t="str">
        <f>[2]Plan1!$C498</f>
        <v>Natal</v>
      </c>
      <c r="AG413" s="1"/>
      <c r="AH413" s="1"/>
      <c r="AI413" s="6"/>
      <c r="AJ413" s="1"/>
      <c r="AK413" s="1"/>
      <c r="AL413" s="1"/>
      <c r="AM413" s="1"/>
      <c r="AN413" s="3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22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4"/>
      <c r="CR413" s="1"/>
      <c r="CS413" s="1"/>
      <c r="CT413" s="1"/>
      <c r="CU413" s="1"/>
      <c r="CV413" s="1"/>
      <c r="CW413" s="1"/>
      <c r="CX413" s="1"/>
      <c r="CY413" s="1"/>
      <c r="CZ413" s="1"/>
      <c r="DA413" s="2"/>
      <c r="DB413" s="1"/>
      <c r="DC413" s="1"/>
      <c r="DD413" s="1"/>
      <c r="DE413" s="1"/>
      <c r="DF413" s="1"/>
      <c r="DG413" s="1"/>
    </row>
    <row r="414" spans="1:111" x14ac:dyDescent="0.2">
      <c r="A414" s="86">
        <f t="shared" si="262"/>
        <v>44763</v>
      </c>
      <c r="B414" s="87">
        <f t="shared" si="241"/>
        <v>1120.72666897</v>
      </c>
      <c r="C414" s="87">
        <f t="shared" si="263"/>
        <v>993.63688757</v>
      </c>
      <c r="D414" s="88">
        <f t="shared" si="242"/>
        <v>6455.85</v>
      </c>
      <c r="E414" s="89">
        <f>IF(K414=1,VLOOKUP(A414,[1]Plan1!$BO$80:$BQ$314,3),E413)</f>
        <v>6411.95</v>
      </c>
      <c r="F414" s="98">
        <f t="shared" si="243"/>
        <v>44758</v>
      </c>
      <c r="G414" s="91">
        <f t="shared" si="244"/>
        <v>-6.8000340776196433E-3</v>
      </c>
      <c r="H414" s="90">
        <f t="shared" si="245"/>
        <v>44788</v>
      </c>
      <c r="I414" s="90">
        <f t="shared" si="246"/>
        <v>44788</v>
      </c>
      <c r="J414" s="92">
        <f t="shared" si="247"/>
        <v>21</v>
      </c>
      <c r="K414" s="92">
        <f t="shared" si="248"/>
        <v>4</v>
      </c>
      <c r="L414" s="87">
        <f t="shared" si="249"/>
        <v>0.99870117000000003</v>
      </c>
      <c r="M414" s="93">
        <f t="shared" si="250"/>
        <v>1.00670057</v>
      </c>
      <c r="N414" s="93">
        <f t="shared" si="251"/>
        <v>1.121777696144894</v>
      </c>
      <c r="O414" s="87">
        <f t="shared" si="252"/>
        <v>1.12032069</v>
      </c>
      <c r="P414" s="87">
        <f t="shared" si="253"/>
        <v>1113.19196349</v>
      </c>
      <c r="Q414" s="94">
        <f t="shared" si="254"/>
        <v>0</v>
      </c>
      <c r="R414" s="95">
        <f t="shared" si="255"/>
        <v>0</v>
      </c>
      <c r="S414" s="87">
        <f t="shared" si="256"/>
        <v>0</v>
      </c>
      <c r="T414" s="95">
        <f t="shared" si="264"/>
        <v>0.12</v>
      </c>
      <c r="U414" s="94">
        <f t="shared" si="257"/>
        <v>15</v>
      </c>
      <c r="V414" s="94">
        <v>252</v>
      </c>
      <c r="W414" s="93">
        <f t="shared" si="258"/>
        <v>1.006768559</v>
      </c>
      <c r="X414" s="87">
        <f t="shared" si="259"/>
        <v>7.5347054800000004</v>
      </c>
      <c r="Y414" s="87">
        <f t="shared" si="260"/>
        <v>0</v>
      </c>
      <c r="Z414" s="96" t="s">
        <v>142</v>
      </c>
      <c r="AA414" s="90">
        <f t="shared" si="261"/>
        <v>44774</v>
      </c>
      <c r="AB414" s="2"/>
      <c r="AC414" s="1"/>
      <c r="AD414" s="155">
        <f>[2]Plan1!$A499</f>
        <v>51502</v>
      </c>
      <c r="AE414" s="99" t="str">
        <f>[2]Plan1!$C499</f>
        <v>Confraternização Universal</v>
      </c>
      <c r="AG414" s="1"/>
      <c r="AH414" s="1"/>
      <c r="AI414" s="6"/>
      <c r="AJ414" s="1"/>
      <c r="AK414" s="1"/>
      <c r="AL414" s="1"/>
      <c r="AM414" s="1"/>
      <c r="AN414" s="3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22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4"/>
      <c r="CR414" s="1"/>
      <c r="CS414" s="1"/>
      <c r="CT414" s="1"/>
      <c r="CU414" s="1"/>
      <c r="CV414" s="1"/>
      <c r="CW414" s="1"/>
      <c r="CX414" s="1"/>
      <c r="CY414" s="1"/>
      <c r="CZ414" s="1"/>
      <c r="DA414" s="2"/>
      <c r="DB414" s="1"/>
      <c r="DC414" s="1"/>
      <c r="DD414" s="1"/>
      <c r="DE414" s="1"/>
      <c r="DF414" s="1"/>
      <c r="DG414" s="1"/>
    </row>
    <row r="415" spans="1:111" x14ac:dyDescent="0.2">
      <c r="A415" s="86">
        <f t="shared" si="262"/>
        <v>44764</v>
      </c>
      <c r="B415" s="87">
        <f t="shared" si="241"/>
        <v>1120.8665467599999</v>
      </c>
      <c r="C415" s="87">
        <f t="shared" si="263"/>
        <v>993.63688757</v>
      </c>
      <c r="D415" s="88">
        <f t="shared" si="242"/>
        <v>6455.85</v>
      </c>
      <c r="E415" s="89">
        <f>IF(K415=1,VLOOKUP(A415,[1]Plan1!$BO$80:$BQ$314,3),E414)</f>
        <v>6411.95</v>
      </c>
      <c r="F415" s="98">
        <f t="shared" si="243"/>
        <v>44758</v>
      </c>
      <c r="G415" s="91">
        <f t="shared" si="244"/>
        <v>-6.8000340776196433E-3</v>
      </c>
      <c r="H415" s="90">
        <f t="shared" si="245"/>
        <v>44788</v>
      </c>
      <c r="I415" s="90">
        <f t="shared" si="246"/>
        <v>44788</v>
      </c>
      <c r="J415" s="92">
        <f t="shared" si="247"/>
        <v>21</v>
      </c>
      <c r="K415" s="92">
        <f t="shared" si="248"/>
        <v>5</v>
      </c>
      <c r="L415" s="87">
        <f t="shared" si="249"/>
        <v>0.99837673000000005</v>
      </c>
      <c r="M415" s="93">
        <f t="shared" si="250"/>
        <v>1.00670057</v>
      </c>
      <c r="N415" s="93">
        <f t="shared" si="251"/>
        <v>1.121777696144894</v>
      </c>
      <c r="O415" s="87">
        <f t="shared" si="252"/>
        <v>1.1199567399999999</v>
      </c>
      <c r="P415" s="87">
        <f t="shared" si="253"/>
        <v>1112.8303293399999</v>
      </c>
      <c r="Q415" s="94">
        <f t="shared" si="254"/>
        <v>0</v>
      </c>
      <c r="R415" s="95">
        <f t="shared" si="255"/>
        <v>0</v>
      </c>
      <c r="S415" s="87">
        <f t="shared" si="256"/>
        <v>0</v>
      </c>
      <c r="T415" s="95">
        <f t="shared" si="264"/>
        <v>0.12</v>
      </c>
      <c r="U415" s="94">
        <f t="shared" si="257"/>
        <v>16</v>
      </c>
      <c r="V415" s="94">
        <v>252</v>
      </c>
      <c r="W415" s="93">
        <f t="shared" si="258"/>
        <v>1.007221422</v>
      </c>
      <c r="X415" s="87">
        <f t="shared" si="259"/>
        <v>8.0362174199999998</v>
      </c>
      <c r="Y415" s="87">
        <f t="shared" si="260"/>
        <v>0</v>
      </c>
      <c r="Z415" s="96" t="s">
        <v>142</v>
      </c>
      <c r="AA415" s="90">
        <f t="shared" si="261"/>
        <v>44774</v>
      </c>
      <c r="AB415" s="2"/>
      <c r="AC415" s="1"/>
      <c r="AD415" s="155">
        <f>[2]Plan1!$A500</f>
        <v>51564</v>
      </c>
      <c r="AE415" s="99" t="str">
        <f>[2]Plan1!$C500</f>
        <v>Carnaval</v>
      </c>
      <c r="AG415" s="1"/>
      <c r="AH415" s="1"/>
      <c r="AI415" s="6"/>
      <c r="AJ415" s="1"/>
      <c r="AK415" s="1"/>
      <c r="AL415" s="1"/>
      <c r="AM415" s="1"/>
      <c r="AN415" s="3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22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4"/>
      <c r="CR415" s="1"/>
      <c r="CS415" s="1"/>
      <c r="CT415" s="1"/>
      <c r="CU415" s="1"/>
      <c r="CV415" s="1"/>
      <c r="CW415" s="1"/>
      <c r="CX415" s="1"/>
      <c r="CY415" s="1"/>
      <c r="CZ415" s="1"/>
      <c r="DA415" s="2"/>
      <c r="DB415" s="1"/>
      <c r="DC415" s="1"/>
      <c r="DD415" s="1"/>
      <c r="DE415" s="1"/>
      <c r="DF415" s="1"/>
      <c r="DG415" s="1"/>
    </row>
    <row r="416" spans="1:111" x14ac:dyDescent="0.2">
      <c r="A416" s="86">
        <f t="shared" si="262"/>
        <v>44765</v>
      </c>
      <c r="B416" s="87">
        <f t="shared" si="241"/>
        <v>1121.0064429900001</v>
      </c>
      <c r="C416" s="87">
        <f t="shared" si="263"/>
        <v>993.63688757</v>
      </c>
      <c r="D416" s="88">
        <f t="shared" si="242"/>
        <v>6455.85</v>
      </c>
      <c r="E416" s="89">
        <f>IF(K416=1,VLOOKUP(A416,[1]Plan1!$BO$80:$BQ$314,3),E415)</f>
        <v>6411.95</v>
      </c>
      <c r="F416" s="98">
        <f t="shared" si="243"/>
        <v>44758</v>
      </c>
      <c r="G416" s="91">
        <f t="shared" si="244"/>
        <v>-6.8000340776196433E-3</v>
      </c>
      <c r="H416" s="90">
        <f t="shared" si="245"/>
        <v>44788</v>
      </c>
      <c r="I416" s="90">
        <f t="shared" si="246"/>
        <v>44788</v>
      </c>
      <c r="J416" s="92">
        <f t="shared" si="247"/>
        <v>21</v>
      </c>
      <c r="K416" s="92">
        <f t="shared" si="248"/>
        <v>6</v>
      </c>
      <c r="L416" s="87">
        <f t="shared" si="249"/>
        <v>0.99805239000000001</v>
      </c>
      <c r="M416" s="93">
        <f t="shared" si="250"/>
        <v>1.00670057</v>
      </c>
      <c r="N416" s="93">
        <f t="shared" si="251"/>
        <v>1.121777696144894</v>
      </c>
      <c r="O416" s="87">
        <f t="shared" si="252"/>
        <v>1.1195929099999999</v>
      </c>
      <c r="P416" s="87">
        <f t="shared" si="253"/>
        <v>1112.4688144300001</v>
      </c>
      <c r="Q416" s="94">
        <f t="shared" si="254"/>
        <v>0</v>
      </c>
      <c r="R416" s="95">
        <f t="shared" si="255"/>
        <v>0</v>
      </c>
      <c r="S416" s="87">
        <f t="shared" si="256"/>
        <v>0</v>
      </c>
      <c r="T416" s="95">
        <f t="shared" si="264"/>
        <v>0.12</v>
      </c>
      <c r="U416" s="94">
        <f t="shared" si="257"/>
        <v>17</v>
      </c>
      <c r="V416" s="94">
        <v>252</v>
      </c>
      <c r="W416" s="93">
        <f t="shared" si="258"/>
        <v>1.0076744879999999</v>
      </c>
      <c r="X416" s="87">
        <f t="shared" si="259"/>
        <v>8.5376285599999999</v>
      </c>
      <c r="Y416" s="87">
        <f t="shared" si="260"/>
        <v>0</v>
      </c>
      <c r="Z416" s="96" t="s">
        <v>142</v>
      </c>
      <c r="AA416" s="90">
        <f t="shared" si="261"/>
        <v>44774</v>
      </c>
      <c r="AB416" s="2"/>
      <c r="AC416" s="1"/>
      <c r="AD416" s="155">
        <f>[2]Plan1!$A501</f>
        <v>51565</v>
      </c>
      <c r="AE416" s="99" t="str">
        <f>[2]Plan1!$C501</f>
        <v>Carnaval</v>
      </c>
      <c r="AG416" s="1"/>
      <c r="AH416" s="1"/>
      <c r="AI416" s="6"/>
      <c r="AJ416" s="1"/>
      <c r="AK416" s="1"/>
      <c r="AL416" s="1"/>
      <c r="AM416" s="1"/>
      <c r="AN416" s="3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22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4"/>
      <c r="CR416" s="1"/>
      <c r="CS416" s="1"/>
      <c r="CT416" s="1"/>
      <c r="CU416" s="1"/>
      <c r="CV416" s="1"/>
      <c r="CW416" s="1"/>
      <c r="CX416" s="1"/>
      <c r="CY416" s="1"/>
      <c r="CZ416" s="1"/>
      <c r="DA416" s="2"/>
      <c r="DB416" s="1"/>
      <c r="DC416" s="1"/>
      <c r="DD416" s="1"/>
      <c r="DE416" s="1"/>
      <c r="DF416" s="1"/>
      <c r="DG416" s="1"/>
    </row>
    <row r="417" spans="1:111" x14ac:dyDescent="0.2">
      <c r="A417" s="86">
        <f t="shared" si="262"/>
        <v>44766</v>
      </c>
      <c r="B417" s="87">
        <f t="shared" si="241"/>
        <v>1121.0064429900001</v>
      </c>
      <c r="C417" s="87">
        <f t="shared" si="263"/>
        <v>993.63688757</v>
      </c>
      <c r="D417" s="88">
        <f t="shared" si="242"/>
        <v>6455.85</v>
      </c>
      <c r="E417" s="89">
        <f>IF(K417=1,VLOOKUP(A417,[1]Plan1!$BO$80:$BQ$314,3),E416)</f>
        <v>6411.95</v>
      </c>
      <c r="F417" s="98">
        <f t="shared" si="243"/>
        <v>44758</v>
      </c>
      <c r="G417" s="91">
        <f t="shared" si="244"/>
        <v>-6.8000340776196433E-3</v>
      </c>
      <c r="H417" s="90">
        <f t="shared" si="245"/>
        <v>44788</v>
      </c>
      <c r="I417" s="90">
        <f t="shared" si="246"/>
        <v>44788</v>
      </c>
      <c r="J417" s="92">
        <f t="shared" si="247"/>
        <v>21</v>
      </c>
      <c r="K417" s="92">
        <f t="shared" si="248"/>
        <v>6</v>
      </c>
      <c r="L417" s="87">
        <f t="shared" si="249"/>
        <v>0.99805239000000001</v>
      </c>
      <c r="M417" s="93">
        <f t="shared" si="250"/>
        <v>1.00670057</v>
      </c>
      <c r="N417" s="93">
        <f t="shared" si="251"/>
        <v>1.121777696144894</v>
      </c>
      <c r="O417" s="87">
        <f t="shared" si="252"/>
        <v>1.1195929099999999</v>
      </c>
      <c r="P417" s="87">
        <f t="shared" si="253"/>
        <v>1112.4688144300001</v>
      </c>
      <c r="Q417" s="94">
        <f t="shared" si="254"/>
        <v>0</v>
      </c>
      <c r="R417" s="95">
        <f t="shared" si="255"/>
        <v>0</v>
      </c>
      <c r="S417" s="87">
        <f t="shared" si="256"/>
        <v>0</v>
      </c>
      <c r="T417" s="95">
        <f t="shared" si="264"/>
        <v>0.12</v>
      </c>
      <c r="U417" s="94">
        <f t="shared" si="257"/>
        <v>17</v>
      </c>
      <c r="V417" s="94">
        <v>252</v>
      </c>
      <c r="W417" s="93">
        <f t="shared" si="258"/>
        <v>1.0076744879999999</v>
      </c>
      <c r="X417" s="87">
        <f t="shared" si="259"/>
        <v>8.5376285599999999</v>
      </c>
      <c r="Y417" s="87">
        <f t="shared" si="260"/>
        <v>0</v>
      </c>
      <c r="Z417" s="96" t="s">
        <v>142</v>
      </c>
      <c r="AA417" s="90">
        <f t="shared" si="261"/>
        <v>44774</v>
      </c>
      <c r="AB417" s="2"/>
      <c r="AC417" s="1"/>
      <c r="AD417" s="155">
        <f>[2]Plan1!$A502</f>
        <v>51610</v>
      </c>
      <c r="AE417" s="99" t="str">
        <f>[2]Plan1!$C502</f>
        <v>Paixão de Cristo</v>
      </c>
      <c r="AG417" s="1"/>
      <c r="AH417" s="1"/>
      <c r="AI417" s="6"/>
      <c r="AJ417" s="1"/>
      <c r="AK417" s="1"/>
      <c r="AL417" s="1"/>
      <c r="AM417" s="1"/>
      <c r="AN417" s="3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22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4"/>
      <c r="CR417" s="1"/>
      <c r="CS417" s="1"/>
      <c r="CT417" s="1"/>
      <c r="CU417" s="1"/>
      <c r="CV417" s="1"/>
      <c r="CW417" s="1"/>
      <c r="CX417" s="1"/>
      <c r="CY417" s="1"/>
      <c r="CZ417" s="1"/>
      <c r="DA417" s="2"/>
      <c r="DB417" s="1"/>
      <c r="DC417" s="1"/>
      <c r="DD417" s="1"/>
      <c r="DE417" s="1"/>
      <c r="DF417" s="1"/>
      <c r="DG417" s="1"/>
    </row>
    <row r="418" spans="1:111" x14ac:dyDescent="0.2">
      <c r="A418" s="86">
        <f t="shared" si="262"/>
        <v>44767</v>
      </c>
      <c r="B418" s="87">
        <f t="shared" si="241"/>
        <v>1121.0064429900001</v>
      </c>
      <c r="C418" s="87">
        <f t="shared" si="263"/>
        <v>993.63688757</v>
      </c>
      <c r="D418" s="88">
        <f t="shared" si="242"/>
        <v>6455.85</v>
      </c>
      <c r="E418" s="89">
        <f>IF(K418=1,VLOOKUP(A418,[1]Plan1!$BO$80:$BQ$314,3),E417)</f>
        <v>6411.95</v>
      </c>
      <c r="F418" s="98">
        <f t="shared" si="243"/>
        <v>44758</v>
      </c>
      <c r="G418" s="91">
        <f t="shared" si="244"/>
        <v>-6.8000340776196433E-3</v>
      </c>
      <c r="H418" s="90">
        <f t="shared" si="245"/>
        <v>44788</v>
      </c>
      <c r="I418" s="90">
        <f t="shared" si="246"/>
        <v>44788</v>
      </c>
      <c r="J418" s="92">
        <f t="shared" si="247"/>
        <v>21</v>
      </c>
      <c r="K418" s="92">
        <f t="shared" si="248"/>
        <v>6</v>
      </c>
      <c r="L418" s="87">
        <f t="shared" si="249"/>
        <v>0.99805239000000001</v>
      </c>
      <c r="M418" s="93">
        <f t="shared" si="250"/>
        <v>1.00670057</v>
      </c>
      <c r="N418" s="93">
        <f t="shared" si="251"/>
        <v>1.121777696144894</v>
      </c>
      <c r="O418" s="87">
        <f t="shared" si="252"/>
        <v>1.1195929099999999</v>
      </c>
      <c r="P418" s="87">
        <f t="shared" si="253"/>
        <v>1112.4688144300001</v>
      </c>
      <c r="Q418" s="94">
        <f t="shared" si="254"/>
        <v>0</v>
      </c>
      <c r="R418" s="95">
        <f t="shared" si="255"/>
        <v>0</v>
      </c>
      <c r="S418" s="87">
        <f t="shared" si="256"/>
        <v>0</v>
      </c>
      <c r="T418" s="95">
        <f t="shared" si="264"/>
        <v>0.12</v>
      </c>
      <c r="U418" s="94">
        <f t="shared" si="257"/>
        <v>17</v>
      </c>
      <c r="V418" s="94">
        <v>252</v>
      </c>
      <c r="W418" s="93">
        <f t="shared" si="258"/>
        <v>1.0076744879999999</v>
      </c>
      <c r="X418" s="87">
        <f t="shared" si="259"/>
        <v>8.5376285599999999</v>
      </c>
      <c r="Y418" s="87">
        <f t="shared" si="260"/>
        <v>0</v>
      </c>
      <c r="Z418" s="96" t="s">
        <v>142</v>
      </c>
      <c r="AA418" s="90">
        <f t="shared" si="261"/>
        <v>44774</v>
      </c>
      <c r="AB418" s="2"/>
      <c r="AC418" s="1"/>
      <c r="AD418" s="155">
        <f>[2]Plan1!$A503</f>
        <v>51612</v>
      </c>
      <c r="AE418" s="99" t="str">
        <f>[2]Plan1!$C503</f>
        <v>Tiradentes</v>
      </c>
      <c r="AG418" s="1"/>
      <c r="AH418" s="1"/>
      <c r="AI418" s="6"/>
      <c r="AJ418" s="1"/>
      <c r="AK418" s="1"/>
      <c r="AL418" s="1"/>
      <c r="AM418" s="1"/>
      <c r="AN418" s="3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22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4"/>
      <c r="CR418" s="1"/>
      <c r="CS418" s="1"/>
      <c r="CT418" s="1"/>
      <c r="CU418" s="1"/>
      <c r="CV418" s="1"/>
      <c r="CW418" s="1"/>
      <c r="CX418" s="1"/>
      <c r="CY418" s="1"/>
      <c r="CZ418" s="1"/>
      <c r="DA418" s="2"/>
      <c r="DB418" s="1"/>
      <c r="DC418" s="1"/>
      <c r="DD418" s="1"/>
      <c r="DE418" s="1"/>
      <c r="DF418" s="1"/>
      <c r="DG418" s="1"/>
    </row>
    <row r="419" spans="1:111" x14ac:dyDescent="0.2">
      <c r="A419" s="86">
        <f t="shared" si="262"/>
        <v>44768</v>
      </c>
      <c r="B419" s="87">
        <f t="shared" si="241"/>
        <v>1121.1463487000001</v>
      </c>
      <c r="C419" s="87">
        <f t="shared" si="263"/>
        <v>993.63688757</v>
      </c>
      <c r="D419" s="88">
        <f t="shared" si="242"/>
        <v>6455.85</v>
      </c>
      <c r="E419" s="89">
        <f>IF(K419=1,VLOOKUP(A419,[1]Plan1!$BO$80:$BQ$314,3),E418)</f>
        <v>6411.95</v>
      </c>
      <c r="F419" s="98">
        <f t="shared" si="243"/>
        <v>44758</v>
      </c>
      <c r="G419" s="91">
        <f t="shared" si="244"/>
        <v>-6.8000340776196433E-3</v>
      </c>
      <c r="H419" s="90">
        <f t="shared" si="245"/>
        <v>44788</v>
      </c>
      <c r="I419" s="90">
        <f t="shared" si="246"/>
        <v>44788</v>
      </c>
      <c r="J419" s="92">
        <f t="shared" si="247"/>
        <v>21</v>
      </c>
      <c r="K419" s="92">
        <f t="shared" si="248"/>
        <v>7</v>
      </c>
      <c r="L419" s="87">
        <f t="shared" si="249"/>
        <v>0.99772815999999998</v>
      </c>
      <c r="M419" s="93">
        <f t="shared" si="250"/>
        <v>1.00670057</v>
      </c>
      <c r="N419" s="93">
        <f t="shared" si="251"/>
        <v>1.121777696144894</v>
      </c>
      <c r="O419" s="87">
        <f t="shared" si="252"/>
        <v>1.11922919</v>
      </c>
      <c r="P419" s="87">
        <f t="shared" si="253"/>
        <v>1112.10740882</v>
      </c>
      <c r="Q419" s="94">
        <f t="shared" si="254"/>
        <v>0</v>
      </c>
      <c r="R419" s="95">
        <f t="shared" si="255"/>
        <v>0</v>
      </c>
      <c r="S419" s="87">
        <f t="shared" si="256"/>
        <v>0</v>
      </c>
      <c r="T419" s="95">
        <f t="shared" si="264"/>
        <v>0.12</v>
      </c>
      <c r="U419" s="94">
        <f t="shared" si="257"/>
        <v>18</v>
      </c>
      <c r="V419" s="94">
        <v>252</v>
      </c>
      <c r="W419" s="93">
        <f t="shared" si="258"/>
        <v>1.0081277580000001</v>
      </c>
      <c r="X419" s="87">
        <f t="shared" si="259"/>
        <v>9.0389398799999991</v>
      </c>
      <c r="Y419" s="87">
        <f t="shared" si="260"/>
        <v>0</v>
      </c>
      <c r="Z419" s="96" t="s">
        <v>142</v>
      </c>
      <c r="AA419" s="90">
        <f t="shared" si="261"/>
        <v>44774</v>
      </c>
      <c r="AB419" s="2"/>
      <c r="AC419" s="1"/>
      <c r="AD419" s="155">
        <f>[2]Plan1!$A504</f>
        <v>51622</v>
      </c>
      <c r="AE419" s="99" t="str">
        <f>[2]Plan1!$C504</f>
        <v>Dia do Trabalho</v>
      </c>
      <c r="AG419" s="1"/>
      <c r="AH419" s="1"/>
      <c r="AI419" s="6"/>
      <c r="AJ419" s="1"/>
      <c r="AK419" s="1"/>
      <c r="AL419" s="1"/>
      <c r="AM419" s="1"/>
      <c r="AN419" s="3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22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4"/>
      <c r="CR419" s="1"/>
      <c r="CS419" s="1"/>
      <c r="CT419" s="1"/>
      <c r="CU419" s="1"/>
      <c r="CV419" s="1"/>
      <c r="CW419" s="1"/>
      <c r="CX419" s="1"/>
      <c r="CY419" s="1"/>
      <c r="CZ419" s="1"/>
      <c r="DA419" s="2"/>
      <c r="DB419" s="1"/>
      <c r="DC419" s="1"/>
      <c r="DD419" s="1"/>
      <c r="DE419" s="1"/>
      <c r="DF419" s="1"/>
      <c r="DG419" s="1"/>
    </row>
    <row r="420" spans="1:111" x14ac:dyDescent="0.2">
      <c r="A420" s="86">
        <f t="shared" si="262"/>
        <v>44769</v>
      </c>
      <c r="B420" s="87">
        <f t="shared" si="241"/>
        <v>1121.2862749600001</v>
      </c>
      <c r="C420" s="87">
        <f t="shared" si="263"/>
        <v>993.63688757</v>
      </c>
      <c r="D420" s="88">
        <f t="shared" si="242"/>
        <v>6455.85</v>
      </c>
      <c r="E420" s="89">
        <f>IF(K420=1,VLOOKUP(A420,[1]Plan1!$BO$80:$BQ$314,3),E419)</f>
        <v>6411.95</v>
      </c>
      <c r="F420" s="98">
        <f t="shared" si="243"/>
        <v>44758</v>
      </c>
      <c r="G420" s="91">
        <f t="shared" si="244"/>
        <v>-6.8000340776196433E-3</v>
      </c>
      <c r="H420" s="90">
        <f t="shared" si="245"/>
        <v>44788</v>
      </c>
      <c r="I420" s="90">
        <f t="shared" si="246"/>
        <v>44788</v>
      </c>
      <c r="J420" s="92">
        <f t="shared" si="247"/>
        <v>21</v>
      </c>
      <c r="K420" s="92">
        <f t="shared" si="248"/>
        <v>8</v>
      </c>
      <c r="L420" s="87">
        <f t="shared" si="249"/>
        <v>0.99740403</v>
      </c>
      <c r="M420" s="93">
        <f t="shared" si="250"/>
        <v>1.00670057</v>
      </c>
      <c r="N420" s="93">
        <f t="shared" si="251"/>
        <v>1.121777696144894</v>
      </c>
      <c r="O420" s="87">
        <f t="shared" si="252"/>
        <v>1.11886559</v>
      </c>
      <c r="P420" s="87">
        <f t="shared" si="253"/>
        <v>1111.74612245</v>
      </c>
      <c r="Q420" s="94">
        <f t="shared" si="254"/>
        <v>0</v>
      </c>
      <c r="R420" s="95">
        <f t="shared" si="255"/>
        <v>0</v>
      </c>
      <c r="S420" s="87">
        <f t="shared" si="256"/>
        <v>0</v>
      </c>
      <c r="T420" s="95">
        <f t="shared" si="264"/>
        <v>0.12</v>
      </c>
      <c r="U420" s="94">
        <f t="shared" si="257"/>
        <v>19</v>
      </c>
      <c r="V420" s="94">
        <v>252</v>
      </c>
      <c r="W420" s="93">
        <f t="shared" si="258"/>
        <v>1.0085812329999999</v>
      </c>
      <c r="X420" s="87">
        <f t="shared" si="259"/>
        <v>9.5401525100000004</v>
      </c>
      <c r="Y420" s="87">
        <f t="shared" si="260"/>
        <v>0</v>
      </c>
      <c r="Z420" s="96" t="s">
        <v>142</v>
      </c>
      <c r="AA420" s="90">
        <f t="shared" si="261"/>
        <v>44774</v>
      </c>
      <c r="AB420" s="2"/>
      <c r="AC420" s="1"/>
      <c r="AD420" s="155">
        <f>[2]Plan1!$A505</f>
        <v>51672</v>
      </c>
      <c r="AE420" s="99" t="str">
        <f>[2]Plan1!$C505</f>
        <v>Corpus Christi</v>
      </c>
      <c r="AG420" s="1"/>
      <c r="AH420" s="1"/>
      <c r="AI420" s="6"/>
      <c r="AJ420" s="1"/>
      <c r="AK420" s="1"/>
      <c r="AL420" s="1"/>
      <c r="AM420" s="1"/>
      <c r="AN420" s="3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22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4"/>
      <c r="CR420" s="1"/>
      <c r="CS420" s="1"/>
      <c r="CT420" s="1"/>
      <c r="CU420" s="1"/>
      <c r="CV420" s="1"/>
      <c r="CW420" s="1"/>
      <c r="CX420" s="1"/>
      <c r="CY420" s="1"/>
      <c r="CZ420" s="1"/>
      <c r="DA420" s="2"/>
      <c r="DB420" s="1"/>
      <c r="DC420" s="1"/>
      <c r="DD420" s="1"/>
      <c r="DE420" s="1"/>
      <c r="DF420" s="1"/>
      <c r="DG420" s="1"/>
    </row>
    <row r="421" spans="1:111" x14ac:dyDescent="0.2">
      <c r="A421" s="86">
        <f t="shared" si="262"/>
        <v>44770</v>
      </c>
      <c r="B421" s="87">
        <f t="shared" si="241"/>
        <v>1121.42621947</v>
      </c>
      <c r="C421" s="87">
        <f t="shared" si="263"/>
        <v>993.63688757</v>
      </c>
      <c r="D421" s="88">
        <f t="shared" si="242"/>
        <v>6455.85</v>
      </c>
      <c r="E421" s="89">
        <f>IF(K421=1,VLOOKUP(A421,[1]Plan1!$BO$80:$BQ$314,3),E420)</f>
        <v>6411.95</v>
      </c>
      <c r="F421" s="98">
        <f t="shared" si="243"/>
        <v>44758</v>
      </c>
      <c r="G421" s="91">
        <f t="shared" si="244"/>
        <v>-6.8000340776196433E-3</v>
      </c>
      <c r="H421" s="90">
        <f t="shared" si="245"/>
        <v>44788</v>
      </c>
      <c r="I421" s="90">
        <f t="shared" si="246"/>
        <v>44788</v>
      </c>
      <c r="J421" s="92">
        <f t="shared" si="247"/>
        <v>21</v>
      </c>
      <c r="K421" s="92">
        <f t="shared" si="248"/>
        <v>9</v>
      </c>
      <c r="L421" s="87">
        <f t="shared" si="249"/>
        <v>0.99708001000000002</v>
      </c>
      <c r="M421" s="93">
        <f t="shared" si="250"/>
        <v>1.00670057</v>
      </c>
      <c r="N421" s="93">
        <f t="shared" si="251"/>
        <v>1.121777696144894</v>
      </c>
      <c r="O421" s="87">
        <f t="shared" si="252"/>
        <v>1.1185021100000001</v>
      </c>
      <c r="P421" s="87">
        <f t="shared" si="253"/>
        <v>1111.38495532</v>
      </c>
      <c r="Q421" s="94">
        <f t="shared" si="254"/>
        <v>0</v>
      </c>
      <c r="R421" s="95">
        <f t="shared" si="255"/>
        <v>0</v>
      </c>
      <c r="S421" s="87">
        <f t="shared" si="256"/>
        <v>0</v>
      </c>
      <c r="T421" s="95">
        <f t="shared" si="264"/>
        <v>0.12</v>
      </c>
      <c r="U421" s="94">
        <f t="shared" si="257"/>
        <v>20</v>
      </c>
      <c r="V421" s="94">
        <v>252</v>
      </c>
      <c r="W421" s="93">
        <f t="shared" si="258"/>
        <v>1.0090349110000001</v>
      </c>
      <c r="X421" s="87">
        <f t="shared" si="259"/>
        <v>10.04126415</v>
      </c>
      <c r="Y421" s="87">
        <f t="shared" si="260"/>
        <v>0</v>
      </c>
      <c r="Z421" s="96" t="s">
        <v>142</v>
      </c>
      <c r="AA421" s="90">
        <f t="shared" si="261"/>
        <v>44774</v>
      </c>
      <c r="AB421" s="2"/>
      <c r="AC421" s="1"/>
      <c r="AD421" s="155">
        <f>[2]Plan1!$A506</f>
        <v>51751</v>
      </c>
      <c r="AE421" s="99" t="str">
        <f>[2]Plan1!$C506</f>
        <v>Independência do Brasil</v>
      </c>
      <c r="AG421" s="1"/>
      <c r="AH421" s="1"/>
      <c r="AI421" s="6"/>
      <c r="AJ421" s="1"/>
      <c r="AK421" s="1"/>
      <c r="AL421" s="1"/>
      <c r="AM421" s="1"/>
      <c r="AN421" s="3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22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4"/>
      <c r="CR421" s="1"/>
      <c r="CS421" s="1"/>
      <c r="CT421" s="1"/>
      <c r="CU421" s="1"/>
      <c r="CV421" s="1"/>
      <c r="CW421" s="1"/>
      <c r="CX421" s="1"/>
      <c r="CY421" s="1"/>
      <c r="CZ421" s="1"/>
      <c r="DA421" s="2"/>
      <c r="DB421" s="1"/>
      <c r="DC421" s="1"/>
      <c r="DD421" s="1"/>
      <c r="DE421" s="1"/>
      <c r="DF421" s="1"/>
      <c r="DG421" s="1"/>
    </row>
    <row r="422" spans="1:111" x14ac:dyDescent="0.2">
      <c r="A422" s="86">
        <f t="shared" si="262"/>
        <v>44771</v>
      </c>
      <c r="B422" s="87">
        <f t="shared" si="241"/>
        <v>1121.56619331</v>
      </c>
      <c r="C422" s="87">
        <f t="shared" si="263"/>
        <v>993.63688757</v>
      </c>
      <c r="D422" s="88">
        <f t="shared" si="242"/>
        <v>6455.85</v>
      </c>
      <c r="E422" s="89">
        <f>IF(K422=1,VLOOKUP(A422,[1]Plan1!$BO$80:$BQ$314,3),E421)</f>
        <v>6411.95</v>
      </c>
      <c r="F422" s="98">
        <f t="shared" si="243"/>
        <v>44758</v>
      </c>
      <c r="G422" s="91">
        <f t="shared" si="244"/>
        <v>-6.8000340776196433E-3</v>
      </c>
      <c r="H422" s="90">
        <f t="shared" si="245"/>
        <v>44788</v>
      </c>
      <c r="I422" s="90">
        <f t="shared" si="246"/>
        <v>44788</v>
      </c>
      <c r="J422" s="92">
        <f t="shared" si="247"/>
        <v>21</v>
      </c>
      <c r="K422" s="92">
        <f t="shared" si="248"/>
        <v>10</v>
      </c>
      <c r="L422" s="87">
        <f t="shared" si="249"/>
        <v>0.99675610000000003</v>
      </c>
      <c r="M422" s="93">
        <f t="shared" si="250"/>
        <v>1.00670057</v>
      </c>
      <c r="N422" s="93">
        <f t="shared" si="251"/>
        <v>1.121777696144894</v>
      </c>
      <c r="O422" s="87">
        <f t="shared" si="252"/>
        <v>1.1181387599999999</v>
      </c>
      <c r="P422" s="87">
        <f t="shared" si="253"/>
        <v>1111.0239173499999</v>
      </c>
      <c r="Q422" s="94">
        <f t="shared" si="254"/>
        <v>0</v>
      </c>
      <c r="R422" s="95">
        <f t="shared" si="255"/>
        <v>0</v>
      </c>
      <c r="S422" s="87">
        <f t="shared" si="256"/>
        <v>0</v>
      </c>
      <c r="T422" s="95">
        <f t="shared" si="264"/>
        <v>0.12</v>
      </c>
      <c r="U422" s="94">
        <f t="shared" si="257"/>
        <v>21</v>
      </c>
      <c r="V422" s="94">
        <v>252</v>
      </c>
      <c r="W422" s="93">
        <f t="shared" si="258"/>
        <v>1.0094887930000001</v>
      </c>
      <c r="X422" s="87">
        <f t="shared" si="259"/>
        <v>10.54227596</v>
      </c>
      <c r="Y422" s="87">
        <f t="shared" si="260"/>
        <v>0</v>
      </c>
      <c r="Z422" s="96" t="s">
        <v>142</v>
      </c>
      <c r="AA422" s="90">
        <f t="shared" si="261"/>
        <v>44774</v>
      </c>
      <c r="AB422" s="2"/>
      <c r="AC422" s="1"/>
      <c r="AD422" s="155">
        <f>[2]Plan1!$A507</f>
        <v>51786</v>
      </c>
      <c r="AE422" s="99" t="str">
        <f>[2]Plan1!$C507</f>
        <v>Nossa Sr.a Aparecida - Padroeira do Brasil</v>
      </c>
      <c r="AG422" s="1"/>
      <c r="AH422" s="1"/>
      <c r="AI422" s="6"/>
      <c r="AJ422" s="1"/>
      <c r="AK422" s="1"/>
      <c r="AL422" s="1"/>
      <c r="AM422" s="1"/>
      <c r="AN422" s="3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22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4"/>
      <c r="CR422" s="1"/>
      <c r="CS422" s="1"/>
      <c r="CT422" s="1"/>
      <c r="CU422" s="1"/>
      <c r="CV422" s="1"/>
      <c r="CW422" s="1"/>
      <c r="CX422" s="1"/>
      <c r="CY422" s="1"/>
      <c r="CZ422" s="1"/>
      <c r="DA422" s="2"/>
      <c r="DB422" s="1"/>
      <c r="DC422" s="1"/>
      <c r="DD422" s="1"/>
      <c r="DE422" s="1"/>
      <c r="DF422" s="1"/>
      <c r="DG422" s="1"/>
    </row>
    <row r="423" spans="1:111" x14ac:dyDescent="0.2">
      <c r="A423" s="86">
        <f t="shared" si="262"/>
        <v>44772</v>
      </c>
      <c r="B423" s="87">
        <f t="shared" si="241"/>
        <v>1121.7061663500001</v>
      </c>
      <c r="C423" s="87">
        <f t="shared" si="263"/>
        <v>993.63688757</v>
      </c>
      <c r="D423" s="88">
        <f t="shared" si="242"/>
        <v>6455.85</v>
      </c>
      <c r="E423" s="89">
        <f>IF(K423=1,VLOOKUP(A423,[1]Plan1!$BO$80:$BQ$314,3),E422)</f>
        <v>6411.95</v>
      </c>
      <c r="F423" s="98">
        <f t="shared" si="243"/>
        <v>44758</v>
      </c>
      <c r="G423" s="91">
        <f t="shared" si="244"/>
        <v>-6.8000340776196433E-3</v>
      </c>
      <c r="H423" s="90">
        <f t="shared" si="245"/>
        <v>44788</v>
      </c>
      <c r="I423" s="90">
        <f t="shared" si="246"/>
        <v>44788</v>
      </c>
      <c r="J423" s="92">
        <f t="shared" si="247"/>
        <v>21</v>
      </c>
      <c r="K423" s="92">
        <f t="shared" si="248"/>
        <v>11</v>
      </c>
      <c r="L423" s="87">
        <f t="shared" si="249"/>
        <v>0.99643229</v>
      </c>
      <c r="M423" s="93">
        <f t="shared" si="250"/>
        <v>1.00670057</v>
      </c>
      <c r="N423" s="93">
        <f t="shared" si="251"/>
        <v>1.121777696144894</v>
      </c>
      <c r="O423" s="87">
        <f t="shared" si="252"/>
        <v>1.11777551</v>
      </c>
      <c r="P423" s="87">
        <f t="shared" si="253"/>
        <v>1110.6629787500001</v>
      </c>
      <c r="Q423" s="94">
        <f t="shared" si="254"/>
        <v>0</v>
      </c>
      <c r="R423" s="95">
        <f t="shared" si="255"/>
        <v>0</v>
      </c>
      <c r="S423" s="87">
        <f t="shared" si="256"/>
        <v>0</v>
      </c>
      <c r="T423" s="95">
        <f t="shared" si="264"/>
        <v>0.12</v>
      </c>
      <c r="U423" s="94">
        <f t="shared" si="257"/>
        <v>22</v>
      </c>
      <c r="V423" s="94">
        <v>252</v>
      </c>
      <c r="W423" s="93">
        <f t="shared" si="258"/>
        <v>1.009942879</v>
      </c>
      <c r="X423" s="87">
        <f t="shared" si="259"/>
        <v>11.0431876</v>
      </c>
      <c r="Y423" s="87">
        <f t="shared" si="260"/>
        <v>0</v>
      </c>
      <c r="Z423" s="96" t="s">
        <v>142</v>
      </c>
      <c r="AA423" s="90">
        <f t="shared" si="261"/>
        <v>44774</v>
      </c>
      <c r="AB423" s="2"/>
      <c r="AC423" s="1"/>
      <c r="AD423" s="155">
        <f>[2]Plan1!$A508</f>
        <v>51807</v>
      </c>
      <c r="AE423" s="99" t="str">
        <f>[2]Plan1!$C508</f>
        <v>Finados</v>
      </c>
      <c r="AG423" s="1"/>
      <c r="AH423" s="1"/>
      <c r="AI423" s="6"/>
      <c r="AJ423" s="1"/>
      <c r="AK423" s="1"/>
      <c r="AL423" s="1"/>
      <c r="AM423" s="1"/>
      <c r="AN423" s="3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22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4"/>
      <c r="CR423" s="1"/>
      <c r="CS423" s="1"/>
      <c r="CT423" s="1"/>
      <c r="CU423" s="1"/>
      <c r="CV423" s="1"/>
      <c r="CW423" s="1"/>
      <c r="CX423" s="1"/>
      <c r="CY423" s="1"/>
      <c r="CZ423" s="1"/>
      <c r="DA423" s="2"/>
      <c r="DB423" s="1"/>
      <c r="DC423" s="1"/>
      <c r="DD423" s="1"/>
      <c r="DE423" s="1"/>
      <c r="DF423" s="1"/>
      <c r="DG423" s="1"/>
    </row>
    <row r="424" spans="1:111" x14ac:dyDescent="0.2">
      <c r="A424" s="86">
        <f t="shared" si="262"/>
        <v>44773</v>
      </c>
      <c r="B424" s="87">
        <f t="shared" si="241"/>
        <v>1121.7061663500001</v>
      </c>
      <c r="C424" s="87">
        <f t="shared" si="263"/>
        <v>993.63688757</v>
      </c>
      <c r="D424" s="88">
        <f t="shared" si="242"/>
        <v>6455.85</v>
      </c>
      <c r="E424" s="89">
        <f>IF(K424=1,VLOOKUP(A424,[1]Plan1!$BO$80:$BQ$314,3),E423)</f>
        <v>6411.95</v>
      </c>
      <c r="F424" s="98">
        <f t="shared" si="243"/>
        <v>44758</v>
      </c>
      <c r="G424" s="91">
        <f t="shared" si="244"/>
        <v>-6.8000340776196433E-3</v>
      </c>
      <c r="H424" s="90">
        <f t="shared" si="245"/>
        <v>44788</v>
      </c>
      <c r="I424" s="90">
        <f t="shared" si="246"/>
        <v>44788</v>
      </c>
      <c r="J424" s="92">
        <f t="shared" si="247"/>
        <v>21</v>
      </c>
      <c r="K424" s="92">
        <f t="shared" si="248"/>
        <v>11</v>
      </c>
      <c r="L424" s="87">
        <f t="shared" si="249"/>
        <v>0.99643229</v>
      </c>
      <c r="M424" s="93">
        <f t="shared" si="250"/>
        <v>1.00670057</v>
      </c>
      <c r="N424" s="93">
        <f t="shared" si="251"/>
        <v>1.121777696144894</v>
      </c>
      <c r="O424" s="87">
        <f t="shared" si="252"/>
        <v>1.11777551</v>
      </c>
      <c r="P424" s="87">
        <f t="shared" si="253"/>
        <v>1110.6629787500001</v>
      </c>
      <c r="Q424" s="94">
        <f t="shared" si="254"/>
        <v>0</v>
      </c>
      <c r="R424" s="95">
        <f t="shared" si="255"/>
        <v>0</v>
      </c>
      <c r="S424" s="87">
        <f t="shared" si="256"/>
        <v>0</v>
      </c>
      <c r="T424" s="95">
        <f t="shared" si="264"/>
        <v>0.12</v>
      </c>
      <c r="U424" s="94">
        <f t="shared" si="257"/>
        <v>22</v>
      </c>
      <c r="V424" s="94">
        <v>252</v>
      </c>
      <c r="W424" s="93">
        <f t="shared" si="258"/>
        <v>1.009942879</v>
      </c>
      <c r="X424" s="87">
        <f t="shared" si="259"/>
        <v>11.0431876</v>
      </c>
      <c r="Y424" s="87">
        <f t="shared" si="260"/>
        <v>0</v>
      </c>
      <c r="Z424" s="96" t="s">
        <v>142</v>
      </c>
      <c r="AA424" s="90">
        <f t="shared" si="261"/>
        <v>44774</v>
      </c>
      <c r="AB424" s="2"/>
      <c r="AC424" s="1"/>
      <c r="AD424" s="155">
        <f>[2]Plan1!$A509</f>
        <v>51820</v>
      </c>
      <c r="AE424" s="99" t="str">
        <f>[2]Plan1!$C509</f>
        <v>Proclamação da República</v>
      </c>
      <c r="AG424" s="1"/>
      <c r="AH424" s="1"/>
      <c r="AI424" s="6"/>
      <c r="AJ424" s="1"/>
      <c r="AK424" s="1"/>
      <c r="AL424" s="1"/>
      <c r="AM424" s="1"/>
      <c r="AN424" s="3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22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4"/>
      <c r="CR424" s="1"/>
      <c r="CS424" s="1"/>
      <c r="CT424" s="1"/>
      <c r="CU424" s="1"/>
      <c r="CV424" s="1"/>
      <c r="CW424" s="1"/>
      <c r="CX424" s="1"/>
      <c r="CY424" s="1"/>
      <c r="CZ424" s="1"/>
      <c r="DA424" s="2"/>
      <c r="DB424" s="1"/>
      <c r="DC424" s="1"/>
      <c r="DD424" s="1"/>
      <c r="DE424" s="1"/>
      <c r="DF424" s="1"/>
      <c r="DG424" s="1"/>
    </row>
    <row r="425" spans="1:111" x14ac:dyDescent="0.2">
      <c r="A425" s="86">
        <f t="shared" si="262"/>
        <v>44774</v>
      </c>
      <c r="B425" s="87">
        <f t="shared" si="241"/>
        <v>1121.7061663500001</v>
      </c>
      <c r="C425" s="87">
        <f t="shared" si="263"/>
        <v>993.63688757</v>
      </c>
      <c r="D425" s="88">
        <f t="shared" si="242"/>
        <v>6455.85</v>
      </c>
      <c r="E425" s="89">
        <f>IF(K425=1,VLOOKUP(A425,[1]Plan1!$BO$80:$BQ$314,3),E424)</f>
        <v>6411.95</v>
      </c>
      <c r="F425" s="98">
        <f t="shared" si="243"/>
        <v>44758</v>
      </c>
      <c r="G425" s="91">
        <f t="shared" si="244"/>
        <v>-6.8000340776196433E-3</v>
      </c>
      <c r="H425" s="90">
        <f t="shared" si="245"/>
        <v>44788</v>
      </c>
      <c r="I425" s="90">
        <f t="shared" si="246"/>
        <v>44788</v>
      </c>
      <c r="J425" s="92">
        <f t="shared" si="247"/>
        <v>21</v>
      </c>
      <c r="K425" s="92">
        <f t="shared" si="248"/>
        <v>11</v>
      </c>
      <c r="L425" s="87">
        <f t="shared" si="249"/>
        <v>0.99643229</v>
      </c>
      <c r="M425" s="93">
        <f t="shared" si="250"/>
        <v>1.00670057</v>
      </c>
      <c r="N425" s="93">
        <f t="shared" si="251"/>
        <v>1.121777696144894</v>
      </c>
      <c r="O425" s="87">
        <f t="shared" si="252"/>
        <v>1.11777551</v>
      </c>
      <c r="P425" s="87">
        <f t="shared" si="253"/>
        <v>1110.6629787500001</v>
      </c>
      <c r="Q425" s="94">
        <f t="shared" si="254"/>
        <v>8</v>
      </c>
      <c r="R425" s="95">
        <f t="shared" si="255"/>
        <v>0</v>
      </c>
      <c r="S425" s="87">
        <f t="shared" si="256"/>
        <v>0</v>
      </c>
      <c r="T425" s="95">
        <f t="shared" si="264"/>
        <v>0.12</v>
      </c>
      <c r="U425" s="94">
        <f t="shared" si="257"/>
        <v>22</v>
      </c>
      <c r="V425" s="94">
        <v>252</v>
      </c>
      <c r="W425" s="93">
        <f t="shared" si="258"/>
        <v>1.009942879</v>
      </c>
      <c r="X425" s="87">
        <f t="shared" si="259"/>
        <v>11.0431876</v>
      </c>
      <c r="Y425" s="87">
        <f t="shared" si="260"/>
        <v>11.0431876</v>
      </c>
      <c r="Z425" s="96" t="s">
        <v>142</v>
      </c>
      <c r="AA425" s="90">
        <f t="shared" si="261"/>
        <v>44774</v>
      </c>
      <c r="AB425" s="2"/>
      <c r="AC425" s="1"/>
      <c r="AD425" s="155">
        <f>[2]Plan1!$A510</f>
        <v>51825</v>
      </c>
      <c r="AE425" s="99" t="str">
        <f>[2]Plan1!$C510</f>
        <v>Dia Nacional de Zumbi e da Consciência Negra</v>
      </c>
      <c r="AG425" s="1"/>
      <c r="AH425" s="1"/>
      <c r="AI425" s="6"/>
      <c r="AJ425" s="1"/>
      <c r="AK425" s="1"/>
      <c r="AL425" s="1"/>
      <c r="AM425" s="1"/>
      <c r="AN425" s="3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22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4"/>
      <c r="CR425" s="1"/>
      <c r="CS425" s="1"/>
      <c r="CT425" s="1"/>
      <c r="CU425" s="1"/>
      <c r="CV425" s="1"/>
      <c r="CW425" s="1"/>
      <c r="CX425" s="1"/>
      <c r="CY425" s="1"/>
      <c r="CZ425" s="1"/>
      <c r="DA425" s="2"/>
      <c r="DB425" s="1"/>
      <c r="DC425" s="1"/>
      <c r="DD425" s="1"/>
      <c r="DE425" s="1"/>
      <c r="DF425" s="1"/>
      <c r="DG425" s="1"/>
    </row>
    <row r="426" spans="1:111" ht="18.75" x14ac:dyDescent="0.2">
      <c r="A426" s="86">
        <f t="shared" si="262"/>
        <v>44775</v>
      </c>
      <c r="B426" s="87">
        <f t="shared" ref="B426:B489" si="265">(P426+X426)</f>
        <v>1121.8461591</v>
      </c>
      <c r="C426" s="165">
        <f>TRUNC(IF(Q425&gt;0,C425-(S425/O425)+(X425/O425),C425),8)</f>
        <v>1003.5164989</v>
      </c>
      <c r="D426" s="88">
        <f t="shared" ref="D426:D489" si="266">IF(E426=E425,D425,E425)</f>
        <v>6455.85</v>
      </c>
      <c r="E426" s="89">
        <f>IF(K426=1,VLOOKUP(A426,[1]Plan1!$BO$80:$BQ$314,3),E425)</f>
        <v>6411.95</v>
      </c>
      <c r="F426" s="98">
        <f t="shared" ref="F426:F489" si="267">IF(D426=D425,F425,A426)</f>
        <v>44758</v>
      </c>
      <c r="G426" s="91">
        <f t="shared" ref="G426:G489" si="268">(E426/D426)-1</f>
        <v>-6.8000340776196433E-3</v>
      </c>
      <c r="H426" s="90">
        <f t="shared" ref="H426:H489" si="269">IF(DAY(A426)=15,VLOOKUP(A426,AH$121:AK$170,4),H425)</f>
        <v>44788</v>
      </c>
      <c r="I426" s="90">
        <f t="shared" ref="I426:I489" si="270">IF(A426&gt;I425,H426,I425)</f>
        <v>44788</v>
      </c>
      <c r="J426" s="92">
        <f t="shared" ref="J426:J489" si="271">IF(I426=I425,J425,NETWORKDAYS(I425,I426,$AD$121:$AD$505)-1)</f>
        <v>21</v>
      </c>
      <c r="K426" s="92">
        <f t="shared" ref="K426:K489" si="272">(J426-(NETWORKDAYS(A426,I426,AD$121:AD$505)-1))</f>
        <v>12</v>
      </c>
      <c r="L426" s="87">
        <f t="shared" ref="L426:L489" si="273">TRUNC((E426/D426)^TRUNC((K426/J426),9),8)</f>
        <v>0.99610858000000002</v>
      </c>
      <c r="M426" s="93">
        <f t="shared" ref="M426:M489" si="274">IF(I426&gt;I425,L425,M425)</f>
        <v>1.00670057</v>
      </c>
      <c r="N426" s="93">
        <f t="shared" ref="N426:N489" si="275">IF(I426&gt;I425,N425*M426,N425)</f>
        <v>1.121777696144894</v>
      </c>
      <c r="O426" s="87">
        <f t="shared" ref="O426:O489" si="276">TRUNC(TRUNC((L426*N426),15),8)</f>
        <v>1.11741238</v>
      </c>
      <c r="P426" s="87">
        <f t="shared" ref="P426:P489" si="277">TRUNC(C426*O426,8)</f>
        <v>1121.3417594</v>
      </c>
      <c r="Q426" s="94">
        <f t="shared" ref="Q426:Q489" si="278">IF(VLOOKUP(A426,AD$13:AK$117,8)=VLOOKUP(A425,AD$13:AK$117,8),0,VLOOKUP(A426,AD$13:AK$117,8))</f>
        <v>0</v>
      </c>
      <c r="R426" s="95">
        <f t="shared" ref="R426:R489" si="279">IF(Q426&gt;0,VLOOKUP($A426,$AD$13:$AI$117,6),0)</f>
        <v>0</v>
      </c>
      <c r="S426" s="87">
        <f t="shared" ref="S426:S489" si="280">IF(R426&gt;0,TRUNC(R426*P426,8),0)</f>
        <v>0</v>
      </c>
      <c r="T426" s="95">
        <f t="shared" si="264"/>
        <v>0.12</v>
      </c>
      <c r="U426" s="94">
        <f t="shared" ref="U426:U489" si="281">IF(Q425&gt;0,1,IF(K426=K425,U425,U425+1))</f>
        <v>1</v>
      </c>
      <c r="V426" s="94">
        <v>252</v>
      </c>
      <c r="W426" s="93">
        <f t="shared" ref="W426:W489" si="282">ROUND((1+T426)^TRUNC((U426/V426),9),9)</f>
        <v>1.0004498180000001</v>
      </c>
      <c r="X426" s="87">
        <f t="shared" ref="X426:X489" si="283">TRUNC((P426*(W426-1)),8)</f>
        <v>0.50439970000000001</v>
      </c>
      <c r="Y426" s="87">
        <f t="shared" ref="Y426:Y489" si="284">IF(Q426&gt;0,S426+X426,0)</f>
        <v>0</v>
      </c>
      <c r="Z426" s="96" t="s">
        <v>142</v>
      </c>
      <c r="AA426" s="90">
        <f t="shared" ref="AA426:AA489" si="285">IF(Q425&gt;0,VLOOKUP(A425,$AD$13:$AL$117,9),AA425)</f>
        <v>44803</v>
      </c>
      <c r="AB426" s="2"/>
      <c r="AC426" s="1"/>
      <c r="AD426" s="155">
        <f>[2]Plan1!$A511</f>
        <v>51860</v>
      </c>
      <c r="AE426" s="99" t="str">
        <f>[2]Plan1!$C511</f>
        <v>Natal</v>
      </c>
      <c r="AG426" s="1"/>
      <c r="AH426" s="1"/>
      <c r="AI426" s="6"/>
      <c r="AJ426" s="1"/>
      <c r="AK426" s="1"/>
      <c r="AL426" s="1"/>
      <c r="AM426" s="1"/>
      <c r="AN426" s="3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22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4"/>
      <c r="CR426" s="1"/>
      <c r="CS426" s="1"/>
      <c r="CT426" s="1"/>
      <c r="CU426" s="1"/>
      <c r="CV426" s="1"/>
      <c r="CW426" s="1"/>
      <c r="CX426" s="1"/>
      <c r="CY426" s="1"/>
      <c r="CZ426" s="1"/>
      <c r="DA426" s="2"/>
      <c r="DB426" s="1"/>
      <c r="DC426" s="1"/>
      <c r="DD426" s="1"/>
      <c r="DE426" s="1"/>
      <c r="DF426" s="1"/>
      <c r="DG426" s="1"/>
    </row>
    <row r="427" spans="1:111" x14ac:dyDescent="0.2">
      <c r="A427" s="86">
        <f t="shared" si="262"/>
        <v>44776</v>
      </c>
      <c r="B427" s="87">
        <f t="shared" si="265"/>
        <v>1121.98618216</v>
      </c>
      <c r="C427" s="87">
        <f t="shared" si="263"/>
        <v>1003.5164989</v>
      </c>
      <c r="D427" s="88">
        <f t="shared" si="266"/>
        <v>6455.85</v>
      </c>
      <c r="E427" s="89">
        <f>IF(K427=1,VLOOKUP(A427,[1]Plan1!$BO$80:$BQ$314,3),E426)</f>
        <v>6411.95</v>
      </c>
      <c r="F427" s="98">
        <f t="shared" si="267"/>
        <v>44758</v>
      </c>
      <c r="G427" s="91">
        <f t="shared" si="268"/>
        <v>-6.8000340776196433E-3</v>
      </c>
      <c r="H427" s="90">
        <f t="shared" si="269"/>
        <v>44788</v>
      </c>
      <c r="I427" s="90">
        <f t="shared" si="270"/>
        <v>44788</v>
      </c>
      <c r="J427" s="92">
        <f t="shared" si="271"/>
        <v>21</v>
      </c>
      <c r="K427" s="92">
        <f t="shared" si="272"/>
        <v>13</v>
      </c>
      <c r="L427" s="87">
        <f t="shared" si="273"/>
        <v>0.99578498000000004</v>
      </c>
      <c r="M427" s="93">
        <f t="shared" si="274"/>
        <v>1.00670057</v>
      </c>
      <c r="N427" s="93">
        <f t="shared" si="275"/>
        <v>1.121777696144894</v>
      </c>
      <c r="O427" s="87">
        <f t="shared" si="276"/>
        <v>1.1170493800000001</v>
      </c>
      <c r="P427" s="87">
        <f t="shared" si="277"/>
        <v>1120.9774829099999</v>
      </c>
      <c r="Q427" s="94">
        <f t="shared" si="278"/>
        <v>0</v>
      </c>
      <c r="R427" s="95">
        <f t="shared" si="279"/>
        <v>0</v>
      </c>
      <c r="S427" s="87">
        <f t="shared" si="280"/>
        <v>0</v>
      </c>
      <c r="T427" s="95">
        <f t="shared" si="264"/>
        <v>0.12</v>
      </c>
      <c r="U427" s="94">
        <f t="shared" si="281"/>
        <v>2</v>
      </c>
      <c r="V427" s="94">
        <v>252</v>
      </c>
      <c r="W427" s="93">
        <f t="shared" si="282"/>
        <v>1.0008998389999999</v>
      </c>
      <c r="X427" s="87">
        <f t="shared" si="283"/>
        <v>1.00869925</v>
      </c>
      <c r="Y427" s="87">
        <f t="shared" si="284"/>
        <v>0</v>
      </c>
      <c r="Z427" s="96" t="s">
        <v>142</v>
      </c>
      <c r="AA427" s="90">
        <f t="shared" si="285"/>
        <v>44803</v>
      </c>
      <c r="AB427" s="2"/>
      <c r="AC427" s="1"/>
      <c r="AD427" s="155">
        <f>[2]Plan1!$A512</f>
        <v>51867</v>
      </c>
      <c r="AE427" s="99" t="str">
        <f>[2]Plan1!$C512</f>
        <v>Confraternização Universal</v>
      </c>
      <c r="AG427" s="1"/>
      <c r="AH427" s="1"/>
      <c r="AI427" s="6"/>
      <c r="AJ427" s="1"/>
      <c r="AK427" s="1"/>
      <c r="AL427" s="1"/>
      <c r="AM427" s="1"/>
      <c r="AN427" s="3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22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4"/>
      <c r="CR427" s="1"/>
      <c r="CS427" s="1"/>
      <c r="CT427" s="1"/>
      <c r="CU427" s="1"/>
      <c r="CV427" s="1"/>
      <c r="CW427" s="1"/>
      <c r="CX427" s="1"/>
      <c r="CY427" s="1"/>
      <c r="CZ427" s="1"/>
      <c r="DA427" s="2"/>
      <c r="DB427" s="1"/>
      <c r="DC427" s="1"/>
      <c r="DD427" s="1"/>
      <c r="DE427" s="1"/>
      <c r="DF427" s="1"/>
      <c r="DG427" s="1"/>
    </row>
    <row r="428" spans="1:111" x14ac:dyDescent="0.2">
      <c r="A428" s="86">
        <f t="shared" si="262"/>
        <v>44777</v>
      </c>
      <c r="B428" s="87">
        <f t="shared" si="265"/>
        <v>1122.1262131400001</v>
      </c>
      <c r="C428" s="87">
        <f t="shared" si="263"/>
        <v>1003.5164989</v>
      </c>
      <c r="D428" s="88">
        <f t="shared" si="266"/>
        <v>6455.85</v>
      </c>
      <c r="E428" s="89">
        <f>IF(K428=1,VLOOKUP(A428,[1]Plan1!$BO$80:$BQ$314,3),E427)</f>
        <v>6411.95</v>
      </c>
      <c r="F428" s="98">
        <f t="shared" si="267"/>
        <v>44758</v>
      </c>
      <c r="G428" s="91">
        <f t="shared" si="268"/>
        <v>-6.8000340776196433E-3</v>
      </c>
      <c r="H428" s="90">
        <f t="shared" si="269"/>
        <v>44788</v>
      </c>
      <c r="I428" s="90">
        <f t="shared" si="270"/>
        <v>44788</v>
      </c>
      <c r="J428" s="92">
        <f t="shared" si="271"/>
        <v>21</v>
      </c>
      <c r="K428" s="92">
        <f t="shared" si="272"/>
        <v>14</v>
      </c>
      <c r="L428" s="87">
        <f t="shared" si="273"/>
        <v>0.99546148999999995</v>
      </c>
      <c r="M428" s="93">
        <f t="shared" si="274"/>
        <v>1.00670057</v>
      </c>
      <c r="N428" s="93">
        <f t="shared" si="275"/>
        <v>1.121777696144894</v>
      </c>
      <c r="O428" s="87">
        <f t="shared" si="276"/>
        <v>1.11668649</v>
      </c>
      <c r="P428" s="87">
        <f t="shared" si="277"/>
        <v>1120.61331681</v>
      </c>
      <c r="Q428" s="94">
        <f t="shared" si="278"/>
        <v>0</v>
      </c>
      <c r="R428" s="95">
        <f t="shared" si="279"/>
        <v>0</v>
      </c>
      <c r="S428" s="87">
        <f t="shared" si="280"/>
        <v>0</v>
      </c>
      <c r="T428" s="95">
        <f t="shared" si="264"/>
        <v>0.12</v>
      </c>
      <c r="U428" s="94">
        <f t="shared" si="281"/>
        <v>3</v>
      </c>
      <c r="V428" s="94">
        <v>252</v>
      </c>
      <c r="W428" s="93">
        <f t="shared" si="282"/>
        <v>1.0013500609999999</v>
      </c>
      <c r="X428" s="87">
        <f t="shared" si="283"/>
        <v>1.51289633</v>
      </c>
      <c r="Y428" s="87">
        <f t="shared" si="284"/>
        <v>0</v>
      </c>
      <c r="Z428" s="96" t="s">
        <v>142</v>
      </c>
      <c r="AA428" s="90">
        <f t="shared" si="285"/>
        <v>44803</v>
      </c>
      <c r="AB428" s="2"/>
      <c r="AC428" s="1"/>
      <c r="AD428" s="155">
        <f>[2]Plan1!$A513</f>
        <v>51914</v>
      </c>
      <c r="AE428" s="99" t="str">
        <f>[2]Plan1!$C513</f>
        <v>Carnaval</v>
      </c>
      <c r="AG428" s="1"/>
      <c r="AH428" s="1"/>
      <c r="AI428" s="6"/>
      <c r="AJ428" s="1"/>
      <c r="AK428" s="1"/>
      <c r="AL428" s="1"/>
      <c r="AM428" s="1"/>
      <c r="AN428" s="3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22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4"/>
      <c r="CR428" s="1"/>
      <c r="CS428" s="1"/>
      <c r="CT428" s="1"/>
      <c r="CU428" s="1"/>
      <c r="CV428" s="1"/>
      <c r="CW428" s="1"/>
      <c r="CX428" s="1"/>
      <c r="CY428" s="1"/>
      <c r="CZ428" s="1"/>
      <c r="DA428" s="2"/>
      <c r="DB428" s="1"/>
      <c r="DC428" s="1"/>
      <c r="DD428" s="1"/>
      <c r="DE428" s="1"/>
      <c r="DF428" s="1"/>
      <c r="DG428" s="1"/>
    </row>
    <row r="429" spans="1:111" x14ac:dyDescent="0.2">
      <c r="A429" s="86">
        <f t="shared" si="262"/>
        <v>44778</v>
      </c>
      <c r="B429" s="87">
        <f t="shared" si="265"/>
        <v>1122.2662653699999</v>
      </c>
      <c r="C429" s="87">
        <f t="shared" si="263"/>
        <v>1003.5164989</v>
      </c>
      <c r="D429" s="88">
        <f t="shared" si="266"/>
        <v>6455.85</v>
      </c>
      <c r="E429" s="89">
        <f>IF(K429=1,VLOOKUP(A429,[1]Plan1!$BO$80:$BQ$314,3),E428)</f>
        <v>6411.95</v>
      </c>
      <c r="F429" s="98">
        <f t="shared" si="267"/>
        <v>44758</v>
      </c>
      <c r="G429" s="91">
        <f t="shared" si="268"/>
        <v>-6.8000340776196433E-3</v>
      </c>
      <c r="H429" s="90">
        <f t="shared" si="269"/>
        <v>44788</v>
      </c>
      <c r="I429" s="90">
        <f t="shared" si="270"/>
        <v>44788</v>
      </c>
      <c r="J429" s="92">
        <f t="shared" si="271"/>
        <v>21</v>
      </c>
      <c r="K429" s="92">
        <f t="shared" si="272"/>
        <v>15</v>
      </c>
      <c r="L429" s="87">
        <f t="shared" si="273"/>
        <v>0.99513810000000003</v>
      </c>
      <c r="M429" s="93">
        <f t="shared" si="274"/>
        <v>1.00670057</v>
      </c>
      <c r="N429" s="93">
        <f t="shared" si="275"/>
        <v>1.121777696144894</v>
      </c>
      <c r="O429" s="87">
        <f t="shared" si="276"/>
        <v>1.11632372</v>
      </c>
      <c r="P429" s="87">
        <f t="shared" si="277"/>
        <v>1120.2492711299999</v>
      </c>
      <c r="Q429" s="94">
        <f t="shared" si="278"/>
        <v>0</v>
      </c>
      <c r="R429" s="95">
        <f t="shared" si="279"/>
        <v>0</v>
      </c>
      <c r="S429" s="87">
        <f t="shared" si="280"/>
        <v>0</v>
      </c>
      <c r="T429" s="95">
        <f t="shared" si="264"/>
        <v>0.12</v>
      </c>
      <c r="U429" s="94">
        <f t="shared" si="281"/>
        <v>4</v>
      </c>
      <c r="V429" s="94">
        <v>252</v>
      </c>
      <c r="W429" s="93">
        <f t="shared" si="282"/>
        <v>1.0018004869999999</v>
      </c>
      <c r="X429" s="87">
        <f t="shared" si="283"/>
        <v>2.0169942399999998</v>
      </c>
      <c r="Y429" s="87">
        <f t="shared" si="284"/>
        <v>0</v>
      </c>
      <c r="Z429" s="96" t="s">
        <v>142</v>
      </c>
      <c r="AA429" s="90">
        <f t="shared" si="285"/>
        <v>44803</v>
      </c>
      <c r="AB429" s="2"/>
      <c r="AC429" s="1"/>
      <c r="AD429" s="155">
        <f>[2]Plan1!$A514</f>
        <v>51915</v>
      </c>
      <c r="AE429" s="99" t="str">
        <f>[2]Plan1!$C514</f>
        <v>Carnaval</v>
      </c>
      <c r="AG429" s="1"/>
      <c r="AH429" s="1"/>
      <c r="AI429" s="6"/>
      <c r="AJ429" s="1"/>
      <c r="AK429" s="1"/>
      <c r="AL429" s="1"/>
      <c r="AM429" s="1"/>
      <c r="AN429" s="3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22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4"/>
      <c r="CR429" s="1"/>
      <c r="CS429" s="1"/>
      <c r="CT429" s="1"/>
      <c r="CU429" s="1"/>
      <c r="CV429" s="1"/>
      <c r="CW429" s="1"/>
      <c r="CX429" s="1"/>
      <c r="CY429" s="1"/>
      <c r="CZ429" s="1"/>
      <c r="DA429" s="2"/>
      <c r="DB429" s="1"/>
      <c r="DC429" s="1"/>
      <c r="DD429" s="1"/>
      <c r="DE429" s="1"/>
      <c r="DF429" s="1"/>
      <c r="DG429" s="1"/>
    </row>
    <row r="430" spans="1:111" x14ac:dyDescent="0.2">
      <c r="A430" s="86">
        <f t="shared" si="262"/>
        <v>44779</v>
      </c>
      <c r="B430" s="87">
        <f t="shared" si="265"/>
        <v>1122.4063265</v>
      </c>
      <c r="C430" s="87">
        <f t="shared" si="263"/>
        <v>1003.5164989</v>
      </c>
      <c r="D430" s="88">
        <f t="shared" si="266"/>
        <v>6455.85</v>
      </c>
      <c r="E430" s="89">
        <f>IF(K430=1,VLOOKUP(A430,[1]Plan1!$BO$80:$BQ$314,3),E429)</f>
        <v>6411.95</v>
      </c>
      <c r="F430" s="98">
        <f t="shared" si="267"/>
        <v>44758</v>
      </c>
      <c r="G430" s="91">
        <f t="shared" si="268"/>
        <v>-6.8000340776196433E-3</v>
      </c>
      <c r="H430" s="90">
        <f t="shared" si="269"/>
        <v>44788</v>
      </c>
      <c r="I430" s="90">
        <f t="shared" si="270"/>
        <v>44788</v>
      </c>
      <c r="J430" s="92">
        <f t="shared" si="271"/>
        <v>21</v>
      </c>
      <c r="K430" s="92">
        <f t="shared" si="272"/>
        <v>16</v>
      </c>
      <c r="L430" s="87">
        <f t="shared" si="273"/>
        <v>0.99481481000000005</v>
      </c>
      <c r="M430" s="93">
        <f t="shared" si="274"/>
        <v>1.00670057</v>
      </c>
      <c r="N430" s="93">
        <f t="shared" si="275"/>
        <v>1.121777696144894</v>
      </c>
      <c r="O430" s="87">
        <f t="shared" si="276"/>
        <v>1.1159610600000001</v>
      </c>
      <c r="P430" s="87">
        <f t="shared" si="277"/>
        <v>1119.88533583</v>
      </c>
      <c r="Q430" s="94">
        <f t="shared" si="278"/>
        <v>0</v>
      </c>
      <c r="R430" s="95">
        <f t="shared" si="279"/>
        <v>0</v>
      </c>
      <c r="S430" s="87">
        <f t="shared" si="280"/>
        <v>0</v>
      </c>
      <c r="T430" s="95">
        <f t="shared" si="264"/>
        <v>0.12</v>
      </c>
      <c r="U430" s="94">
        <f t="shared" si="281"/>
        <v>5</v>
      </c>
      <c r="V430" s="94">
        <v>252</v>
      </c>
      <c r="W430" s="93">
        <f t="shared" si="282"/>
        <v>1.002251115</v>
      </c>
      <c r="X430" s="87">
        <f t="shared" si="283"/>
        <v>2.5209906700000002</v>
      </c>
      <c r="Y430" s="87">
        <f t="shared" si="284"/>
        <v>0</v>
      </c>
      <c r="Z430" s="96" t="s">
        <v>142</v>
      </c>
      <c r="AA430" s="90">
        <f t="shared" si="285"/>
        <v>44803</v>
      </c>
      <c r="AB430" s="2"/>
      <c r="AC430" s="1"/>
      <c r="AD430" s="155">
        <f>[2]Plan1!$A515</f>
        <v>51960</v>
      </c>
      <c r="AE430" s="99" t="str">
        <f>[2]Plan1!$C515</f>
        <v>Paixão de Cristo</v>
      </c>
      <c r="AG430" s="1"/>
      <c r="AH430" s="1"/>
      <c r="AI430" s="6"/>
      <c r="AJ430" s="1"/>
      <c r="AK430" s="1"/>
      <c r="AL430" s="1"/>
      <c r="AM430" s="1"/>
      <c r="AN430" s="3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22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4"/>
      <c r="CR430" s="1"/>
      <c r="CS430" s="1"/>
      <c r="CT430" s="1"/>
      <c r="CU430" s="1"/>
      <c r="CV430" s="1"/>
      <c r="CW430" s="1"/>
      <c r="CX430" s="1"/>
      <c r="CY430" s="1"/>
      <c r="CZ430" s="1"/>
      <c r="DA430" s="2"/>
      <c r="DB430" s="1"/>
      <c r="DC430" s="1"/>
      <c r="DD430" s="1"/>
      <c r="DE430" s="1"/>
      <c r="DF430" s="1"/>
      <c r="DG430" s="1"/>
    </row>
    <row r="431" spans="1:111" x14ac:dyDescent="0.2">
      <c r="A431" s="86">
        <f t="shared" si="262"/>
        <v>44780</v>
      </c>
      <c r="B431" s="87">
        <f t="shared" si="265"/>
        <v>1122.4063265</v>
      </c>
      <c r="C431" s="87">
        <f t="shared" si="263"/>
        <v>1003.5164989</v>
      </c>
      <c r="D431" s="88">
        <f t="shared" si="266"/>
        <v>6455.85</v>
      </c>
      <c r="E431" s="89">
        <f>IF(K431=1,VLOOKUP(A431,[1]Plan1!$BO$80:$BQ$314,3),E430)</f>
        <v>6411.95</v>
      </c>
      <c r="F431" s="98">
        <f t="shared" si="267"/>
        <v>44758</v>
      </c>
      <c r="G431" s="91">
        <f t="shared" si="268"/>
        <v>-6.8000340776196433E-3</v>
      </c>
      <c r="H431" s="90">
        <f t="shared" si="269"/>
        <v>44788</v>
      </c>
      <c r="I431" s="90">
        <f t="shared" si="270"/>
        <v>44788</v>
      </c>
      <c r="J431" s="92">
        <f t="shared" si="271"/>
        <v>21</v>
      </c>
      <c r="K431" s="92">
        <f t="shared" si="272"/>
        <v>16</v>
      </c>
      <c r="L431" s="87">
        <f t="shared" si="273"/>
        <v>0.99481481000000005</v>
      </c>
      <c r="M431" s="93">
        <f t="shared" si="274"/>
        <v>1.00670057</v>
      </c>
      <c r="N431" s="93">
        <f t="shared" si="275"/>
        <v>1.121777696144894</v>
      </c>
      <c r="O431" s="87">
        <f t="shared" si="276"/>
        <v>1.1159610600000001</v>
      </c>
      <c r="P431" s="87">
        <f t="shared" si="277"/>
        <v>1119.88533583</v>
      </c>
      <c r="Q431" s="94">
        <f t="shared" si="278"/>
        <v>0</v>
      </c>
      <c r="R431" s="95">
        <f t="shared" si="279"/>
        <v>0</v>
      </c>
      <c r="S431" s="87">
        <f t="shared" si="280"/>
        <v>0</v>
      </c>
      <c r="T431" s="95">
        <f t="shared" si="264"/>
        <v>0.12</v>
      </c>
      <c r="U431" s="94">
        <f t="shared" si="281"/>
        <v>5</v>
      </c>
      <c r="V431" s="94">
        <v>252</v>
      </c>
      <c r="W431" s="93">
        <f t="shared" si="282"/>
        <v>1.002251115</v>
      </c>
      <c r="X431" s="87">
        <f t="shared" si="283"/>
        <v>2.5209906700000002</v>
      </c>
      <c r="Y431" s="87">
        <f t="shared" si="284"/>
        <v>0</v>
      </c>
      <c r="Z431" s="96" t="s">
        <v>142</v>
      </c>
      <c r="AA431" s="90">
        <f t="shared" si="285"/>
        <v>44803</v>
      </c>
      <c r="AB431" s="2"/>
      <c r="AC431" s="1"/>
      <c r="AD431" s="155">
        <f>[2]Plan1!$A516</f>
        <v>51977</v>
      </c>
      <c r="AE431" s="99" t="str">
        <f>[2]Plan1!$C516</f>
        <v>Tiradentes</v>
      </c>
      <c r="AG431" s="1"/>
      <c r="AH431" s="1"/>
      <c r="AI431" s="6"/>
      <c r="AJ431" s="1"/>
      <c r="AK431" s="1"/>
      <c r="AL431" s="1"/>
      <c r="AM431" s="1"/>
      <c r="AN431" s="3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22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4"/>
      <c r="CR431" s="1"/>
      <c r="CS431" s="1"/>
      <c r="CT431" s="1"/>
      <c r="CU431" s="1"/>
      <c r="CV431" s="1"/>
      <c r="CW431" s="1"/>
      <c r="CX431" s="1"/>
      <c r="CY431" s="1"/>
      <c r="CZ431" s="1"/>
      <c r="DA431" s="2"/>
      <c r="DB431" s="1"/>
      <c r="DC431" s="1"/>
      <c r="DD431" s="1"/>
      <c r="DE431" s="1"/>
      <c r="DF431" s="1"/>
      <c r="DG431" s="1"/>
    </row>
    <row r="432" spans="1:111" x14ac:dyDescent="0.2">
      <c r="A432" s="86">
        <f t="shared" si="262"/>
        <v>44781</v>
      </c>
      <c r="B432" s="87">
        <f t="shared" si="265"/>
        <v>1122.4063265</v>
      </c>
      <c r="C432" s="87">
        <f t="shared" si="263"/>
        <v>1003.5164989</v>
      </c>
      <c r="D432" s="88">
        <f t="shared" si="266"/>
        <v>6455.85</v>
      </c>
      <c r="E432" s="89">
        <f>IF(K432=1,VLOOKUP(A432,[1]Plan1!$BO$80:$BQ$314,3),E431)</f>
        <v>6411.95</v>
      </c>
      <c r="F432" s="98">
        <f t="shared" si="267"/>
        <v>44758</v>
      </c>
      <c r="G432" s="91">
        <f t="shared" si="268"/>
        <v>-6.8000340776196433E-3</v>
      </c>
      <c r="H432" s="90">
        <f t="shared" si="269"/>
        <v>44788</v>
      </c>
      <c r="I432" s="90">
        <f t="shared" si="270"/>
        <v>44788</v>
      </c>
      <c r="J432" s="92">
        <f t="shared" si="271"/>
        <v>21</v>
      </c>
      <c r="K432" s="92">
        <f t="shared" si="272"/>
        <v>16</v>
      </c>
      <c r="L432" s="87">
        <f t="shared" si="273"/>
        <v>0.99481481000000005</v>
      </c>
      <c r="M432" s="93">
        <f t="shared" si="274"/>
        <v>1.00670057</v>
      </c>
      <c r="N432" s="93">
        <f t="shared" si="275"/>
        <v>1.121777696144894</v>
      </c>
      <c r="O432" s="87">
        <f t="shared" si="276"/>
        <v>1.1159610600000001</v>
      </c>
      <c r="P432" s="87">
        <f t="shared" si="277"/>
        <v>1119.88533583</v>
      </c>
      <c r="Q432" s="94">
        <f t="shared" si="278"/>
        <v>0</v>
      </c>
      <c r="R432" s="95">
        <f t="shared" si="279"/>
        <v>0</v>
      </c>
      <c r="S432" s="87">
        <f t="shared" si="280"/>
        <v>0</v>
      </c>
      <c r="T432" s="95">
        <f t="shared" si="264"/>
        <v>0.12</v>
      </c>
      <c r="U432" s="94">
        <f t="shared" si="281"/>
        <v>5</v>
      </c>
      <c r="V432" s="94">
        <v>252</v>
      </c>
      <c r="W432" s="93">
        <f t="shared" si="282"/>
        <v>1.002251115</v>
      </c>
      <c r="X432" s="87">
        <f t="shared" si="283"/>
        <v>2.5209906700000002</v>
      </c>
      <c r="Y432" s="87">
        <f t="shared" si="284"/>
        <v>0</v>
      </c>
      <c r="Z432" s="96" t="s">
        <v>142</v>
      </c>
      <c r="AA432" s="90">
        <f t="shared" si="285"/>
        <v>44803</v>
      </c>
      <c r="AB432" s="2"/>
      <c r="AC432" s="1"/>
      <c r="AD432" s="155">
        <f>[2]Plan1!$A517</f>
        <v>51987</v>
      </c>
      <c r="AE432" s="99" t="str">
        <f>[2]Plan1!$C517</f>
        <v>Dia do Trabalho</v>
      </c>
      <c r="AG432" s="1"/>
      <c r="AH432" s="1"/>
      <c r="AI432" s="6"/>
      <c r="AJ432" s="1"/>
      <c r="AK432" s="1"/>
      <c r="AL432" s="1"/>
      <c r="AM432" s="1"/>
      <c r="AN432" s="3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22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4"/>
      <c r="CR432" s="1"/>
      <c r="CS432" s="1"/>
      <c r="CT432" s="1"/>
      <c r="CU432" s="1"/>
      <c r="CV432" s="1"/>
      <c r="CW432" s="1"/>
      <c r="CX432" s="1"/>
      <c r="CY432" s="1"/>
      <c r="CZ432" s="1"/>
      <c r="DA432" s="2"/>
      <c r="DB432" s="1"/>
      <c r="DC432" s="1"/>
      <c r="DD432" s="1"/>
      <c r="DE432" s="1"/>
      <c r="DF432" s="1"/>
      <c r="DG432" s="1"/>
    </row>
    <row r="433" spans="1:111" x14ac:dyDescent="0.2">
      <c r="A433" s="86">
        <f t="shared" si="262"/>
        <v>44782</v>
      </c>
      <c r="B433" s="87">
        <f t="shared" si="265"/>
        <v>1122.54640765</v>
      </c>
      <c r="C433" s="87">
        <f t="shared" si="263"/>
        <v>1003.5164989</v>
      </c>
      <c r="D433" s="88">
        <f t="shared" si="266"/>
        <v>6455.85</v>
      </c>
      <c r="E433" s="89">
        <f>IF(K433=1,VLOOKUP(A433,[1]Plan1!$BO$80:$BQ$314,3),E432)</f>
        <v>6411.95</v>
      </c>
      <c r="F433" s="98">
        <f t="shared" si="267"/>
        <v>44758</v>
      </c>
      <c r="G433" s="91">
        <f t="shared" si="268"/>
        <v>-6.8000340776196433E-3</v>
      </c>
      <c r="H433" s="90">
        <f t="shared" si="269"/>
        <v>44788</v>
      </c>
      <c r="I433" s="90">
        <f t="shared" si="270"/>
        <v>44788</v>
      </c>
      <c r="J433" s="92">
        <f t="shared" si="271"/>
        <v>21</v>
      </c>
      <c r="K433" s="92">
        <f t="shared" si="272"/>
        <v>17</v>
      </c>
      <c r="L433" s="87">
        <f t="shared" si="273"/>
        <v>0.99449162999999996</v>
      </c>
      <c r="M433" s="93">
        <f t="shared" si="274"/>
        <v>1.00670057</v>
      </c>
      <c r="N433" s="93">
        <f t="shared" si="275"/>
        <v>1.121777696144894</v>
      </c>
      <c r="O433" s="87">
        <f t="shared" si="276"/>
        <v>1.11559852</v>
      </c>
      <c r="P433" s="87">
        <f t="shared" si="277"/>
        <v>1119.5215209600001</v>
      </c>
      <c r="Q433" s="94">
        <f t="shared" si="278"/>
        <v>0</v>
      </c>
      <c r="R433" s="95">
        <f t="shared" si="279"/>
        <v>0</v>
      </c>
      <c r="S433" s="87">
        <f t="shared" si="280"/>
        <v>0</v>
      </c>
      <c r="T433" s="95">
        <f t="shared" si="264"/>
        <v>0.12</v>
      </c>
      <c r="U433" s="94">
        <f t="shared" si="281"/>
        <v>6</v>
      </c>
      <c r="V433" s="94">
        <v>252</v>
      </c>
      <c r="W433" s="93">
        <f t="shared" si="282"/>
        <v>1.002701946</v>
      </c>
      <c r="X433" s="87">
        <f t="shared" si="283"/>
        <v>3.0248866900000002</v>
      </c>
      <c r="Y433" s="87">
        <f t="shared" si="284"/>
        <v>0</v>
      </c>
      <c r="Z433" s="96" t="s">
        <v>142</v>
      </c>
      <c r="AA433" s="90">
        <f t="shared" si="285"/>
        <v>44803</v>
      </c>
      <c r="AB433" s="2"/>
      <c r="AC433" s="1"/>
      <c r="AD433" s="155">
        <f>[2]Plan1!$A518</f>
        <v>52022</v>
      </c>
      <c r="AE433" s="99" t="str">
        <f>[2]Plan1!$C518</f>
        <v>Corpus Christi</v>
      </c>
      <c r="AG433" s="1"/>
      <c r="AH433" s="1"/>
      <c r="AI433" s="6"/>
      <c r="AJ433" s="1"/>
      <c r="AK433" s="1"/>
      <c r="AL433" s="1"/>
      <c r="AM433" s="1"/>
      <c r="AN433" s="3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22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4"/>
      <c r="CR433" s="1"/>
      <c r="CS433" s="1"/>
      <c r="CT433" s="1"/>
      <c r="CU433" s="1"/>
      <c r="CV433" s="1"/>
      <c r="CW433" s="1"/>
      <c r="CX433" s="1"/>
      <c r="CY433" s="1"/>
      <c r="CZ433" s="1"/>
      <c r="DA433" s="2"/>
      <c r="DB433" s="1"/>
      <c r="DC433" s="1"/>
      <c r="DD433" s="1"/>
      <c r="DE433" s="1"/>
      <c r="DF433" s="1"/>
      <c r="DG433" s="1"/>
    </row>
    <row r="434" spans="1:111" x14ac:dyDescent="0.2">
      <c r="A434" s="86">
        <f t="shared" si="262"/>
        <v>44783</v>
      </c>
      <c r="B434" s="87">
        <f t="shared" si="265"/>
        <v>1122.6865177</v>
      </c>
      <c r="C434" s="87">
        <f t="shared" si="263"/>
        <v>1003.5164989</v>
      </c>
      <c r="D434" s="88">
        <f t="shared" si="266"/>
        <v>6455.85</v>
      </c>
      <c r="E434" s="89">
        <f>IF(K434=1,VLOOKUP(A434,[1]Plan1!$BO$80:$BQ$314,3),E433)</f>
        <v>6411.95</v>
      </c>
      <c r="F434" s="98">
        <f t="shared" si="267"/>
        <v>44758</v>
      </c>
      <c r="G434" s="91">
        <f t="shared" si="268"/>
        <v>-6.8000340776196433E-3</v>
      </c>
      <c r="H434" s="90">
        <f t="shared" si="269"/>
        <v>44788</v>
      </c>
      <c r="I434" s="90">
        <f t="shared" si="270"/>
        <v>44788</v>
      </c>
      <c r="J434" s="92">
        <f t="shared" si="271"/>
        <v>21</v>
      </c>
      <c r="K434" s="92">
        <f t="shared" si="272"/>
        <v>18</v>
      </c>
      <c r="L434" s="87">
        <f t="shared" si="273"/>
        <v>0.99416855999999998</v>
      </c>
      <c r="M434" s="93">
        <f t="shared" si="274"/>
        <v>1.00670057</v>
      </c>
      <c r="N434" s="93">
        <f t="shared" si="275"/>
        <v>1.121777696144894</v>
      </c>
      <c r="O434" s="87">
        <f t="shared" si="276"/>
        <v>1.1152361099999999</v>
      </c>
      <c r="P434" s="87">
        <f t="shared" si="277"/>
        <v>1119.15783655</v>
      </c>
      <c r="Q434" s="94">
        <f t="shared" si="278"/>
        <v>0</v>
      </c>
      <c r="R434" s="95">
        <f t="shared" si="279"/>
        <v>0</v>
      </c>
      <c r="S434" s="87">
        <f t="shared" si="280"/>
        <v>0</v>
      </c>
      <c r="T434" s="95">
        <f t="shared" si="264"/>
        <v>0.12</v>
      </c>
      <c r="U434" s="94">
        <f t="shared" si="281"/>
        <v>7</v>
      </c>
      <c r="V434" s="94">
        <v>252</v>
      </c>
      <c r="W434" s="93">
        <f t="shared" si="282"/>
        <v>1.003152979</v>
      </c>
      <c r="X434" s="87">
        <f t="shared" si="283"/>
        <v>3.5286811500000002</v>
      </c>
      <c r="Y434" s="87">
        <f t="shared" si="284"/>
        <v>0</v>
      </c>
      <c r="Z434" s="96" t="s">
        <v>142</v>
      </c>
      <c r="AA434" s="90">
        <f t="shared" si="285"/>
        <v>44803</v>
      </c>
      <c r="AB434" s="2"/>
      <c r="AC434" s="1"/>
      <c r="AD434" s="155">
        <f>[2]Plan1!$A519</f>
        <v>52116</v>
      </c>
      <c r="AE434" s="99" t="str">
        <f>[2]Plan1!$C519</f>
        <v>Independência do Brasil</v>
      </c>
      <c r="AG434" s="1"/>
      <c r="AH434" s="1"/>
      <c r="AI434" s="6"/>
      <c r="AJ434" s="1"/>
      <c r="AK434" s="1"/>
      <c r="AL434" s="1"/>
      <c r="AM434" s="1"/>
      <c r="AN434" s="3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22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4"/>
      <c r="CR434" s="1"/>
      <c r="CS434" s="1"/>
      <c r="CT434" s="1"/>
      <c r="CU434" s="1"/>
      <c r="CV434" s="1"/>
      <c r="CW434" s="1"/>
      <c r="CX434" s="1"/>
      <c r="CY434" s="1"/>
      <c r="CZ434" s="1"/>
      <c r="DA434" s="2"/>
      <c r="DB434" s="1"/>
      <c r="DC434" s="1"/>
      <c r="DD434" s="1"/>
      <c r="DE434" s="1"/>
      <c r="DF434" s="1"/>
      <c r="DG434" s="1"/>
    </row>
    <row r="435" spans="1:111" x14ac:dyDescent="0.2">
      <c r="A435" s="86">
        <f t="shared" si="262"/>
        <v>44784</v>
      </c>
      <c r="B435" s="87">
        <f t="shared" si="265"/>
        <v>1122.8266387000001</v>
      </c>
      <c r="C435" s="87">
        <f t="shared" si="263"/>
        <v>1003.5164989</v>
      </c>
      <c r="D435" s="88">
        <f t="shared" si="266"/>
        <v>6455.85</v>
      </c>
      <c r="E435" s="89">
        <f>IF(K435=1,VLOOKUP(A435,[1]Plan1!$BO$80:$BQ$314,3),E434)</f>
        <v>6411.95</v>
      </c>
      <c r="F435" s="98">
        <f t="shared" si="267"/>
        <v>44758</v>
      </c>
      <c r="G435" s="91">
        <f t="shared" si="268"/>
        <v>-6.8000340776196433E-3</v>
      </c>
      <c r="H435" s="90">
        <f t="shared" si="269"/>
        <v>44788</v>
      </c>
      <c r="I435" s="90">
        <f t="shared" si="270"/>
        <v>44788</v>
      </c>
      <c r="J435" s="92">
        <f t="shared" si="271"/>
        <v>21</v>
      </c>
      <c r="K435" s="92">
        <f t="shared" si="272"/>
        <v>19</v>
      </c>
      <c r="L435" s="87">
        <f t="shared" si="273"/>
        <v>0.99384558999999995</v>
      </c>
      <c r="M435" s="93">
        <f t="shared" si="274"/>
        <v>1.00670057</v>
      </c>
      <c r="N435" s="93">
        <f t="shared" si="275"/>
        <v>1.121777696144894</v>
      </c>
      <c r="O435" s="87">
        <f t="shared" si="276"/>
        <v>1.11487381</v>
      </c>
      <c r="P435" s="87">
        <f t="shared" si="277"/>
        <v>1118.7942625200001</v>
      </c>
      <c r="Q435" s="94">
        <f t="shared" si="278"/>
        <v>0</v>
      </c>
      <c r="R435" s="95">
        <f t="shared" si="279"/>
        <v>0</v>
      </c>
      <c r="S435" s="87">
        <f t="shared" si="280"/>
        <v>0</v>
      </c>
      <c r="T435" s="95">
        <f t="shared" si="264"/>
        <v>0.12</v>
      </c>
      <c r="U435" s="94">
        <f t="shared" si="281"/>
        <v>8</v>
      </c>
      <c r="V435" s="94">
        <v>252</v>
      </c>
      <c r="W435" s="93">
        <f t="shared" si="282"/>
        <v>1.003604216</v>
      </c>
      <c r="X435" s="87">
        <f t="shared" si="283"/>
        <v>4.03237618</v>
      </c>
      <c r="Y435" s="87">
        <f t="shared" si="284"/>
        <v>0</v>
      </c>
      <c r="Z435" s="96" t="s">
        <v>142</v>
      </c>
      <c r="AA435" s="90">
        <f t="shared" si="285"/>
        <v>44803</v>
      </c>
      <c r="AB435" s="2"/>
      <c r="AC435" s="1"/>
      <c r="AD435" s="155">
        <f>[2]Plan1!$A520</f>
        <v>52151</v>
      </c>
      <c r="AE435" s="99" t="str">
        <f>[2]Plan1!$C520</f>
        <v>Nossa Sr.a Aparecida - Padroeira do Brasil</v>
      </c>
      <c r="AG435" s="1"/>
      <c r="AH435" s="1"/>
      <c r="AI435" s="6"/>
      <c r="AJ435" s="1"/>
      <c r="AK435" s="1"/>
      <c r="AL435" s="1"/>
      <c r="AM435" s="1"/>
      <c r="AN435" s="3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22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4"/>
      <c r="CR435" s="1"/>
      <c r="CS435" s="1"/>
      <c r="CT435" s="1"/>
      <c r="CU435" s="1"/>
      <c r="CV435" s="1"/>
      <c r="CW435" s="1"/>
      <c r="CX435" s="1"/>
      <c r="CY435" s="1"/>
      <c r="CZ435" s="1"/>
      <c r="DA435" s="2"/>
      <c r="DB435" s="1"/>
      <c r="DC435" s="1"/>
      <c r="DD435" s="1"/>
      <c r="DE435" s="1"/>
      <c r="DF435" s="1"/>
      <c r="DG435" s="1"/>
    </row>
    <row r="436" spans="1:111" x14ac:dyDescent="0.2">
      <c r="A436" s="86">
        <f t="shared" si="262"/>
        <v>44785</v>
      </c>
      <c r="B436" s="87">
        <f t="shared" si="265"/>
        <v>1122.96676834</v>
      </c>
      <c r="C436" s="87">
        <f t="shared" si="263"/>
        <v>1003.5164989</v>
      </c>
      <c r="D436" s="88">
        <f t="shared" si="266"/>
        <v>6455.85</v>
      </c>
      <c r="E436" s="89">
        <f>IF(K436=1,VLOOKUP(A436,[1]Plan1!$BO$80:$BQ$314,3),E435)</f>
        <v>6411.95</v>
      </c>
      <c r="F436" s="98">
        <f t="shared" si="267"/>
        <v>44758</v>
      </c>
      <c r="G436" s="91">
        <f t="shared" si="268"/>
        <v>-6.8000340776196433E-3</v>
      </c>
      <c r="H436" s="90">
        <f t="shared" si="269"/>
        <v>44788</v>
      </c>
      <c r="I436" s="90">
        <f t="shared" si="270"/>
        <v>44788</v>
      </c>
      <c r="J436" s="92">
        <f t="shared" si="271"/>
        <v>21</v>
      </c>
      <c r="K436" s="92">
        <f t="shared" si="272"/>
        <v>20</v>
      </c>
      <c r="L436" s="87">
        <f t="shared" si="273"/>
        <v>0.99352271999999997</v>
      </c>
      <c r="M436" s="93">
        <f t="shared" si="274"/>
        <v>1.00670057</v>
      </c>
      <c r="N436" s="93">
        <f t="shared" si="275"/>
        <v>1.121777696144894</v>
      </c>
      <c r="O436" s="87">
        <f t="shared" si="276"/>
        <v>1.11451162</v>
      </c>
      <c r="P436" s="87">
        <f t="shared" si="277"/>
        <v>1118.4307988800001</v>
      </c>
      <c r="Q436" s="94">
        <f t="shared" si="278"/>
        <v>0</v>
      </c>
      <c r="R436" s="95">
        <f t="shared" si="279"/>
        <v>0</v>
      </c>
      <c r="S436" s="87">
        <f t="shared" si="280"/>
        <v>0</v>
      </c>
      <c r="T436" s="95">
        <f t="shared" si="264"/>
        <v>0.12</v>
      </c>
      <c r="U436" s="94">
        <f t="shared" si="281"/>
        <v>9</v>
      </c>
      <c r="V436" s="94">
        <v>252</v>
      </c>
      <c r="W436" s="93">
        <f t="shared" si="282"/>
        <v>1.0040556549999999</v>
      </c>
      <c r="X436" s="87">
        <f t="shared" si="283"/>
        <v>4.5359694599999996</v>
      </c>
      <c r="Y436" s="87">
        <f t="shared" si="284"/>
        <v>0</v>
      </c>
      <c r="Z436" s="96" t="s">
        <v>142</v>
      </c>
      <c r="AA436" s="90">
        <f t="shared" si="285"/>
        <v>44803</v>
      </c>
      <c r="AB436" s="2"/>
      <c r="AC436" s="1"/>
      <c r="AD436" s="155">
        <f>[2]Plan1!$A521</f>
        <v>52172</v>
      </c>
      <c r="AE436" s="99" t="str">
        <f>[2]Plan1!$C521</f>
        <v>Finados</v>
      </c>
      <c r="AG436" s="1"/>
      <c r="AH436" s="1"/>
      <c r="AI436" s="6"/>
      <c r="AJ436" s="1"/>
      <c r="AK436" s="1"/>
      <c r="AL436" s="1"/>
      <c r="AM436" s="1"/>
      <c r="AN436" s="3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22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4"/>
      <c r="CR436" s="1"/>
      <c r="CS436" s="1"/>
      <c r="CT436" s="1"/>
      <c r="CU436" s="1"/>
      <c r="CV436" s="1"/>
      <c r="CW436" s="1"/>
      <c r="CX436" s="1"/>
      <c r="CY436" s="1"/>
      <c r="CZ436" s="1"/>
      <c r="DA436" s="2"/>
      <c r="DB436" s="1"/>
      <c r="DC436" s="1"/>
      <c r="DD436" s="1"/>
      <c r="DE436" s="1"/>
      <c r="DF436" s="1"/>
      <c r="DG436" s="1"/>
    </row>
    <row r="437" spans="1:111" x14ac:dyDescent="0.2">
      <c r="A437" s="86">
        <f t="shared" si="262"/>
        <v>44786</v>
      </c>
      <c r="B437" s="87">
        <f t="shared" si="265"/>
        <v>1123.1069278299999</v>
      </c>
      <c r="C437" s="87">
        <f t="shared" si="263"/>
        <v>1003.5164989</v>
      </c>
      <c r="D437" s="88">
        <f t="shared" si="266"/>
        <v>6455.85</v>
      </c>
      <c r="E437" s="89">
        <f>IF(K437=1,VLOOKUP(A437,[1]Plan1!$BO$80:$BQ$314,3),E436)</f>
        <v>6411.95</v>
      </c>
      <c r="F437" s="98">
        <f t="shared" si="267"/>
        <v>44758</v>
      </c>
      <c r="G437" s="91">
        <f t="shared" si="268"/>
        <v>-6.8000340776196433E-3</v>
      </c>
      <c r="H437" s="90">
        <f t="shared" si="269"/>
        <v>44788</v>
      </c>
      <c r="I437" s="90">
        <f t="shared" si="270"/>
        <v>44788</v>
      </c>
      <c r="J437" s="92">
        <f t="shared" si="271"/>
        <v>21</v>
      </c>
      <c r="K437" s="92">
        <f t="shared" si="272"/>
        <v>21</v>
      </c>
      <c r="L437" s="87">
        <f t="shared" si="273"/>
        <v>0.99319995999999999</v>
      </c>
      <c r="M437" s="93">
        <f t="shared" si="274"/>
        <v>1.00670057</v>
      </c>
      <c r="N437" s="93">
        <f t="shared" si="275"/>
        <v>1.121777696144894</v>
      </c>
      <c r="O437" s="87">
        <f t="shared" si="276"/>
        <v>1.11414956</v>
      </c>
      <c r="P437" s="87">
        <f t="shared" si="277"/>
        <v>1118.0674657</v>
      </c>
      <c r="Q437" s="94">
        <f t="shared" si="278"/>
        <v>0</v>
      </c>
      <c r="R437" s="95">
        <f t="shared" si="279"/>
        <v>0</v>
      </c>
      <c r="S437" s="87">
        <f t="shared" si="280"/>
        <v>0</v>
      </c>
      <c r="T437" s="95">
        <f t="shared" si="264"/>
        <v>0.12</v>
      </c>
      <c r="U437" s="94">
        <f t="shared" si="281"/>
        <v>10</v>
      </c>
      <c r="V437" s="94">
        <v>252</v>
      </c>
      <c r="W437" s="93">
        <f t="shared" si="282"/>
        <v>1.004507297</v>
      </c>
      <c r="X437" s="87">
        <f t="shared" si="283"/>
        <v>5.0394621300000004</v>
      </c>
      <c r="Y437" s="87">
        <f t="shared" si="284"/>
        <v>0</v>
      </c>
      <c r="Z437" s="96" t="s">
        <v>142</v>
      </c>
      <c r="AA437" s="90">
        <f t="shared" si="285"/>
        <v>44803</v>
      </c>
      <c r="AB437" s="2"/>
      <c r="AC437" s="1"/>
      <c r="AD437" s="155">
        <f>[2]Plan1!$A522</f>
        <v>52185</v>
      </c>
      <c r="AE437" s="99" t="str">
        <f>[2]Plan1!$C522</f>
        <v>Proclamação da República</v>
      </c>
      <c r="AG437" s="1"/>
      <c r="AH437" s="1"/>
      <c r="AI437" s="6"/>
      <c r="AJ437" s="1"/>
      <c r="AK437" s="1"/>
      <c r="AL437" s="1"/>
      <c r="AM437" s="1"/>
      <c r="AN437" s="3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22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4"/>
      <c r="CR437" s="1"/>
      <c r="CS437" s="1"/>
      <c r="CT437" s="1"/>
      <c r="CU437" s="1"/>
      <c r="CV437" s="1"/>
      <c r="CW437" s="1"/>
      <c r="CX437" s="1"/>
      <c r="CY437" s="1"/>
      <c r="CZ437" s="1"/>
      <c r="DA437" s="2"/>
      <c r="DB437" s="1"/>
      <c r="DC437" s="1"/>
      <c r="DD437" s="1"/>
      <c r="DE437" s="1"/>
      <c r="DF437" s="1"/>
      <c r="DG437" s="1"/>
    </row>
    <row r="438" spans="1:111" x14ac:dyDescent="0.2">
      <c r="A438" s="86">
        <f t="shared" si="262"/>
        <v>44787</v>
      </c>
      <c r="B438" s="87">
        <f t="shared" si="265"/>
        <v>1123.1069278299999</v>
      </c>
      <c r="C438" s="87">
        <f t="shared" si="263"/>
        <v>1003.5164989</v>
      </c>
      <c r="D438" s="88">
        <f t="shared" si="266"/>
        <v>6455.85</v>
      </c>
      <c r="E438" s="89">
        <f>IF(K438=1,VLOOKUP(A438,[1]Plan1!$BO$80:$BQ$314,3),E437)</f>
        <v>6411.95</v>
      </c>
      <c r="F438" s="98">
        <f t="shared" si="267"/>
        <v>44758</v>
      </c>
      <c r="G438" s="91">
        <f t="shared" si="268"/>
        <v>-6.8000340776196433E-3</v>
      </c>
      <c r="H438" s="90">
        <f t="shared" si="269"/>
        <v>44788</v>
      </c>
      <c r="I438" s="90">
        <f t="shared" si="270"/>
        <v>44788</v>
      </c>
      <c r="J438" s="92">
        <f t="shared" si="271"/>
        <v>21</v>
      </c>
      <c r="K438" s="92">
        <f t="shared" si="272"/>
        <v>21</v>
      </c>
      <c r="L438" s="87">
        <f t="shared" si="273"/>
        <v>0.99319995999999999</v>
      </c>
      <c r="M438" s="93">
        <f t="shared" si="274"/>
        <v>1.00670057</v>
      </c>
      <c r="N438" s="93">
        <f t="shared" si="275"/>
        <v>1.121777696144894</v>
      </c>
      <c r="O438" s="87">
        <f t="shared" si="276"/>
        <v>1.11414956</v>
      </c>
      <c r="P438" s="87">
        <f t="shared" si="277"/>
        <v>1118.0674657</v>
      </c>
      <c r="Q438" s="94">
        <f t="shared" si="278"/>
        <v>0</v>
      </c>
      <c r="R438" s="95">
        <f t="shared" si="279"/>
        <v>0</v>
      </c>
      <c r="S438" s="87">
        <f t="shared" si="280"/>
        <v>0</v>
      </c>
      <c r="T438" s="95">
        <f t="shared" si="264"/>
        <v>0.12</v>
      </c>
      <c r="U438" s="94">
        <f t="shared" si="281"/>
        <v>10</v>
      </c>
      <c r="V438" s="94">
        <v>252</v>
      </c>
      <c r="W438" s="93">
        <f t="shared" si="282"/>
        <v>1.004507297</v>
      </c>
      <c r="X438" s="87">
        <f t="shared" si="283"/>
        <v>5.0394621300000004</v>
      </c>
      <c r="Y438" s="87">
        <f t="shared" si="284"/>
        <v>0</v>
      </c>
      <c r="Z438" s="96" t="s">
        <v>142</v>
      </c>
      <c r="AA438" s="90">
        <f t="shared" si="285"/>
        <v>44803</v>
      </c>
      <c r="AB438" s="2"/>
      <c r="AC438" s="1"/>
      <c r="AD438" s="155">
        <f>[2]Plan1!$A523</f>
        <v>52190</v>
      </c>
      <c r="AE438" s="99" t="str">
        <f>[2]Plan1!$C523</f>
        <v>Dia Nacional de Zumbi e da Consciência Negra</v>
      </c>
      <c r="AG438" s="1"/>
      <c r="AH438" s="1"/>
      <c r="AI438" s="6"/>
      <c r="AJ438" s="1"/>
      <c r="AK438" s="1"/>
      <c r="AL438" s="1"/>
      <c r="AM438" s="1"/>
      <c r="AN438" s="3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22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4"/>
      <c r="CR438" s="1"/>
      <c r="CS438" s="1"/>
      <c r="CT438" s="1"/>
      <c r="CU438" s="1"/>
      <c r="CV438" s="1"/>
      <c r="CW438" s="1"/>
      <c r="CX438" s="1"/>
      <c r="CY438" s="1"/>
      <c r="CZ438" s="1"/>
      <c r="DA438" s="2"/>
      <c r="DB438" s="1"/>
      <c r="DC438" s="1"/>
      <c r="DD438" s="1"/>
      <c r="DE438" s="1"/>
      <c r="DF438" s="1"/>
      <c r="DG438" s="1"/>
    </row>
    <row r="439" spans="1:111" x14ac:dyDescent="0.2">
      <c r="A439" s="86">
        <f t="shared" si="262"/>
        <v>44788</v>
      </c>
      <c r="B439" s="87">
        <f t="shared" si="265"/>
        <v>1123.1069278299999</v>
      </c>
      <c r="C439" s="87">
        <f t="shared" si="263"/>
        <v>1003.5164989</v>
      </c>
      <c r="D439" s="88">
        <f t="shared" si="266"/>
        <v>6455.85</v>
      </c>
      <c r="E439" s="89">
        <f>IF(K439=1,VLOOKUP(A439,[1]Plan1!$BO$80:$BQ$314,3),E438)</f>
        <v>6411.95</v>
      </c>
      <c r="F439" s="98">
        <f t="shared" si="267"/>
        <v>44758</v>
      </c>
      <c r="G439" s="91">
        <f t="shared" si="268"/>
        <v>-6.8000340776196433E-3</v>
      </c>
      <c r="H439" s="90">
        <f t="shared" si="269"/>
        <v>44819</v>
      </c>
      <c r="I439" s="90">
        <f t="shared" si="270"/>
        <v>44788</v>
      </c>
      <c r="J439" s="92">
        <f t="shared" si="271"/>
        <v>21</v>
      </c>
      <c r="K439" s="92">
        <f t="shared" si="272"/>
        <v>21</v>
      </c>
      <c r="L439" s="87">
        <f t="shared" si="273"/>
        <v>0.99319995999999999</v>
      </c>
      <c r="M439" s="93">
        <f t="shared" si="274"/>
        <v>1.00670057</v>
      </c>
      <c r="N439" s="93">
        <f t="shared" si="275"/>
        <v>1.121777696144894</v>
      </c>
      <c r="O439" s="87">
        <f t="shared" si="276"/>
        <v>1.11414956</v>
      </c>
      <c r="P439" s="87">
        <f t="shared" si="277"/>
        <v>1118.0674657</v>
      </c>
      <c r="Q439" s="94">
        <f t="shared" si="278"/>
        <v>0</v>
      </c>
      <c r="R439" s="95">
        <f t="shared" si="279"/>
        <v>0</v>
      </c>
      <c r="S439" s="87">
        <f t="shared" si="280"/>
        <v>0</v>
      </c>
      <c r="T439" s="95">
        <f t="shared" si="264"/>
        <v>0.12</v>
      </c>
      <c r="U439" s="94">
        <f t="shared" si="281"/>
        <v>10</v>
      </c>
      <c r="V439" s="94">
        <v>252</v>
      </c>
      <c r="W439" s="93">
        <f t="shared" si="282"/>
        <v>1.004507297</v>
      </c>
      <c r="X439" s="87">
        <f t="shared" si="283"/>
        <v>5.0394621300000004</v>
      </c>
      <c r="Y439" s="87">
        <f t="shared" si="284"/>
        <v>0</v>
      </c>
      <c r="Z439" s="96" t="s">
        <v>142</v>
      </c>
      <c r="AA439" s="90">
        <f t="shared" si="285"/>
        <v>44803</v>
      </c>
      <c r="AB439" s="2"/>
      <c r="AC439" s="1"/>
      <c r="AD439" s="155">
        <f>[2]Plan1!$A524</f>
        <v>52225</v>
      </c>
      <c r="AE439" s="99" t="str">
        <f>[2]Plan1!$C524</f>
        <v>Natal</v>
      </c>
      <c r="AG439" s="1"/>
      <c r="AH439" s="1"/>
      <c r="AI439" s="6"/>
      <c r="AJ439" s="1"/>
      <c r="AK439" s="1"/>
      <c r="AL439" s="1"/>
      <c r="AM439" s="1"/>
      <c r="AN439" s="3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22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4"/>
      <c r="CR439" s="1"/>
      <c r="CS439" s="1"/>
      <c r="CT439" s="1"/>
      <c r="CU439" s="1"/>
      <c r="CV439" s="1"/>
      <c r="CW439" s="1"/>
      <c r="CX439" s="1"/>
      <c r="CY439" s="1"/>
      <c r="CZ439" s="1"/>
      <c r="DA439" s="2"/>
      <c r="DB439" s="1"/>
      <c r="DC439" s="1"/>
      <c r="DD439" s="1"/>
      <c r="DE439" s="1"/>
      <c r="DF439" s="1"/>
      <c r="DG439" s="1"/>
    </row>
    <row r="440" spans="1:111" x14ac:dyDescent="0.2">
      <c r="A440" s="86">
        <f t="shared" si="262"/>
        <v>44789</v>
      </c>
      <c r="B440" s="87">
        <f t="shared" si="265"/>
        <v>1123.4279612199998</v>
      </c>
      <c r="C440" s="87">
        <f t="shared" si="263"/>
        <v>1003.5164989</v>
      </c>
      <c r="D440" s="88">
        <f t="shared" si="266"/>
        <v>6411.95</v>
      </c>
      <c r="E440" s="89">
        <f>IF(K440=1,VLOOKUP(A440,[1]Plan1!$BO$80:$BQ$314,3),E439)</f>
        <v>6388.87</v>
      </c>
      <c r="F440" s="98">
        <f t="shared" si="267"/>
        <v>44789</v>
      </c>
      <c r="G440" s="91">
        <f t="shared" si="268"/>
        <v>-3.599529004437052E-3</v>
      </c>
      <c r="H440" s="90">
        <f t="shared" si="269"/>
        <v>44819</v>
      </c>
      <c r="I440" s="90">
        <f t="shared" si="270"/>
        <v>44819</v>
      </c>
      <c r="J440" s="92">
        <f t="shared" si="271"/>
        <v>22</v>
      </c>
      <c r="K440" s="92">
        <f t="shared" si="272"/>
        <v>1</v>
      </c>
      <c r="L440" s="87">
        <f t="shared" si="273"/>
        <v>0.99983610000000001</v>
      </c>
      <c r="M440" s="93">
        <f t="shared" si="274"/>
        <v>0.99319995999999999</v>
      </c>
      <c r="N440" s="93">
        <f t="shared" si="275"/>
        <v>1.1141495629400009</v>
      </c>
      <c r="O440" s="87">
        <f t="shared" si="276"/>
        <v>1.11396695</v>
      </c>
      <c r="P440" s="87">
        <f t="shared" si="277"/>
        <v>1117.8842135499999</v>
      </c>
      <c r="Q440" s="94">
        <f t="shared" si="278"/>
        <v>0</v>
      </c>
      <c r="R440" s="95">
        <f t="shared" si="279"/>
        <v>0</v>
      </c>
      <c r="S440" s="87">
        <f t="shared" si="280"/>
        <v>0</v>
      </c>
      <c r="T440" s="95">
        <f t="shared" si="264"/>
        <v>0.12</v>
      </c>
      <c r="U440" s="94">
        <f t="shared" si="281"/>
        <v>11</v>
      </c>
      <c r="V440" s="94">
        <v>252</v>
      </c>
      <c r="W440" s="93">
        <f t="shared" si="282"/>
        <v>1.004959143</v>
      </c>
      <c r="X440" s="87">
        <f t="shared" si="283"/>
        <v>5.5437476700000001</v>
      </c>
      <c r="Y440" s="87">
        <f t="shared" si="284"/>
        <v>0</v>
      </c>
      <c r="Z440" s="96" t="s">
        <v>142</v>
      </c>
      <c r="AA440" s="90">
        <f t="shared" si="285"/>
        <v>44803</v>
      </c>
      <c r="AB440" s="2"/>
      <c r="AC440" s="1"/>
      <c r="AD440" s="155">
        <f>[2]Plan1!$A525</f>
        <v>52232</v>
      </c>
      <c r="AE440" s="99" t="str">
        <f>[2]Plan1!$C525</f>
        <v>Confraternização Universal</v>
      </c>
      <c r="AG440" s="1"/>
      <c r="AH440" s="1"/>
      <c r="AI440" s="6"/>
      <c r="AJ440" s="1"/>
      <c r="AK440" s="1"/>
      <c r="AL440" s="1"/>
      <c r="AM440" s="1"/>
      <c r="AN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22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4"/>
      <c r="CR440" s="1"/>
      <c r="CS440" s="1"/>
      <c r="CT440" s="1"/>
      <c r="CU440" s="1"/>
      <c r="CV440" s="1"/>
      <c r="CW440" s="1"/>
      <c r="CX440" s="1"/>
      <c r="CY440" s="1"/>
      <c r="CZ440" s="1"/>
      <c r="DA440" s="2"/>
      <c r="DB440" s="1"/>
      <c r="DC440" s="1"/>
      <c r="DD440" s="1"/>
      <c r="DE440" s="1"/>
      <c r="DF440" s="1"/>
      <c r="DG440" s="1"/>
    </row>
    <row r="441" spans="1:111" x14ac:dyDescent="0.2">
      <c r="A441" s="86">
        <f t="shared" si="262"/>
        <v>44790</v>
      </c>
      <c r="B441" s="87">
        <f t="shared" si="265"/>
        <v>1123.7490861700001</v>
      </c>
      <c r="C441" s="87">
        <f t="shared" si="263"/>
        <v>1003.5164989</v>
      </c>
      <c r="D441" s="88">
        <f t="shared" si="266"/>
        <v>6411.95</v>
      </c>
      <c r="E441" s="89">
        <f>IF(K441=1,VLOOKUP(A441,[1]Plan1!$BO$80:$BQ$314,3),E440)</f>
        <v>6388.87</v>
      </c>
      <c r="F441" s="98">
        <f t="shared" si="267"/>
        <v>44789</v>
      </c>
      <c r="G441" s="91">
        <f t="shared" si="268"/>
        <v>-3.599529004437052E-3</v>
      </c>
      <c r="H441" s="90">
        <f t="shared" si="269"/>
        <v>44819</v>
      </c>
      <c r="I441" s="90">
        <f t="shared" si="270"/>
        <v>44819</v>
      </c>
      <c r="J441" s="92">
        <f t="shared" si="271"/>
        <v>22</v>
      </c>
      <c r="K441" s="92">
        <f t="shared" si="272"/>
        <v>2</v>
      </c>
      <c r="L441" s="87">
        <f t="shared" si="273"/>
        <v>0.99967223000000005</v>
      </c>
      <c r="M441" s="93">
        <f t="shared" si="274"/>
        <v>0.99319995999999999</v>
      </c>
      <c r="N441" s="93">
        <f t="shared" si="275"/>
        <v>1.1141495629400009</v>
      </c>
      <c r="O441" s="87">
        <f t="shared" si="276"/>
        <v>1.1137843700000001</v>
      </c>
      <c r="P441" s="87">
        <f t="shared" si="277"/>
        <v>1117.70099151</v>
      </c>
      <c r="Q441" s="94">
        <f t="shared" si="278"/>
        <v>0</v>
      </c>
      <c r="R441" s="95">
        <f t="shared" si="279"/>
        <v>0</v>
      </c>
      <c r="S441" s="87">
        <f t="shared" si="280"/>
        <v>0</v>
      </c>
      <c r="T441" s="95">
        <f t="shared" si="264"/>
        <v>0.12</v>
      </c>
      <c r="U441" s="94">
        <f t="shared" si="281"/>
        <v>12</v>
      </c>
      <c r="V441" s="94">
        <v>252</v>
      </c>
      <c r="W441" s="93">
        <f t="shared" si="282"/>
        <v>1.005411192</v>
      </c>
      <c r="X441" s="87">
        <f t="shared" si="283"/>
        <v>6.0480946600000003</v>
      </c>
      <c r="Y441" s="87">
        <f t="shared" si="284"/>
        <v>0</v>
      </c>
      <c r="Z441" s="96" t="s">
        <v>142</v>
      </c>
      <c r="AA441" s="90">
        <f t="shared" si="285"/>
        <v>44803</v>
      </c>
      <c r="AB441" s="2"/>
      <c r="AC441" s="1"/>
      <c r="AD441" s="155">
        <f>[2]Plan1!$A526</f>
        <v>52271</v>
      </c>
      <c r="AE441" s="99" t="str">
        <f>[2]Plan1!$C526</f>
        <v>Carnaval</v>
      </c>
      <c r="AG441" s="1"/>
      <c r="AH441" s="1"/>
      <c r="AI441" s="6"/>
      <c r="AJ441" s="1"/>
      <c r="AK441" s="1"/>
      <c r="AL441" s="1"/>
      <c r="AM441" s="1"/>
      <c r="AN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22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4"/>
      <c r="CR441" s="1"/>
      <c r="CS441" s="1"/>
      <c r="CT441" s="1"/>
      <c r="CU441" s="1"/>
      <c r="CV441" s="1"/>
      <c r="CW441" s="1"/>
      <c r="CX441" s="1"/>
      <c r="CY441" s="1"/>
      <c r="CZ441" s="1"/>
      <c r="DA441" s="2"/>
      <c r="DB441" s="1"/>
      <c r="DC441" s="1"/>
      <c r="DD441" s="1"/>
      <c r="DE441" s="1"/>
      <c r="DF441" s="1"/>
      <c r="DG441" s="1"/>
    </row>
    <row r="442" spans="1:111" x14ac:dyDescent="0.2">
      <c r="A442" s="86">
        <f t="shared" si="262"/>
        <v>44791</v>
      </c>
      <c r="B442" s="87">
        <f t="shared" si="265"/>
        <v>1124.0703127000002</v>
      </c>
      <c r="C442" s="87">
        <f t="shared" si="263"/>
        <v>1003.5164989</v>
      </c>
      <c r="D442" s="88">
        <f t="shared" si="266"/>
        <v>6411.95</v>
      </c>
      <c r="E442" s="89">
        <f>IF(K442=1,VLOOKUP(A442,[1]Plan1!$BO$80:$BQ$314,3),E441)</f>
        <v>6388.87</v>
      </c>
      <c r="F442" s="98">
        <f t="shared" si="267"/>
        <v>44789</v>
      </c>
      <c r="G442" s="91">
        <f t="shared" si="268"/>
        <v>-3.599529004437052E-3</v>
      </c>
      <c r="H442" s="90">
        <f t="shared" si="269"/>
        <v>44819</v>
      </c>
      <c r="I442" s="90">
        <f t="shared" si="270"/>
        <v>44819</v>
      </c>
      <c r="J442" s="92">
        <f t="shared" si="271"/>
        <v>22</v>
      </c>
      <c r="K442" s="92">
        <f t="shared" si="272"/>
        <v>3</v>
      </c>
      <c r="L442" s="87">
        <f t="shared" si="273"/>
        <v>0.99950839000000002</v>
      </c>
      <c r="M442" s="93">
        <f t="shared" si="274"/>
        <v>0.99319995999999999</v>
      </c>
      <c r="N442" s="93">
        <f t="shared" si="275"/>
        <v>1.1141495629400009</v>
      </c>
      <c r="O442" s="87">
        <f t="shared" si="276"/>
        <v>1.1136018299999999</v>
      </c>
      <c r="P442" s="87">
        <f t="shared" si="277"/>
        <v>1117.5178096100001</v>
      </c>
      <c r="Q442" s="94">
        <f t="shared" si="278"/>
        <v>0</v>
      </c>
      <c r="R442" s="95">
        <f t="shared" si="279"/>
        <v>0</v>
      </c>
      <c r="S442" s="87">
        <f t="shared" si="280"/>
        <v>0</v>
      </c>
      <c r="T442" s="95">
        <f t="shared" si="264"/>
        <v>0.12</v>
      </c>
      <c r="U442" s="94">
        <f t="shared" si="281"/>
        <v>13</v>
      </c>
      <c r="V442" s="94">
        <v>252</v>
      </c>
      <c r="W442" s="93">
        <f t="shared" si="282"/>
        <v>1.0058634440000001</v>
      </c>
      <c r="X442" s="87">
        <f t="shared" si="283"/>
        <v>6.5525030900000001</v>
      </c>
      <c r="Y442" s="87">
        <f t="shared" si="284"/>
        <v>0</v>
      </c>
      <c r="Z442" s="96" t="s">
        <v>142</v>
      </c>
      <c r="AA442" s="90">
        <f t="shared" si="285"/>
        <v>44803</v>
      </c>
      <c r="AB442" s="2"/>
      <c r="AC442" s="1"/>
      <c r="AD442" s="155">
        <f>[2]Plan1!$A527</f>
        <v>52272</v>
      </c>
      <c r="AE442" s="99" t="str">
        <f>[2]Plan1!$C527</f>
        <v>Carnaval</v>
      </c>
      <c r="AF442" s="1"/>
      <c r="AG442" s="1"/>
      <c r="AH442" s="1"/>
      <c r="AI442" s="6"/>
      <c r="AJ442" s="1"/>
      <c r="AK442" s="1"/>
      <c r="AL442" s="1"/>
      <c r="AM442" s="1"/>
      <c r="AN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22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4"/>
      <c r="CR442" s="1"/>
      <c r="CS442" s="1"/>
      <c r="CT442" s="1"/>
      <c r="CU442" s="1"/>
      <c r="CV442" s="1"/>
      <c r="CW442" s="1"/>
      <c r="CX442" s="1"/>
      <c r="CY442" s="1"/>
      <c r="CZ442" s="1"/>
      <c r="DA442" s="2"/>
      <c r="DB442" s="1"/>
      <c r="DC442" s="1"/>
      <c r="DD442" s="1"/>
      <c r="DE442" s="1"/>
      <c r="DF442" s="1"/>
      <c r="DG442" s="1"/>
    </row>
    <row r="443" spans="1:111" x14ac:dyDescent="0.2">
      <c r="A443" s="86">
        <f t="shared" si="262"/>
        <v>44792</v>
      </c>
      <c r="B443" s="87">
        <f t="shared" si="265"/>
        <v>1124.3916216699999</v>
      </c>
      <c r="C443" s="87">
        <f t="shared" si="263"/>
        <v>1003.5164989</v>
      </c>
      <c r="D443" s="88">
        <f t="shared" si="266"/>
        <v>6411.95</v>
      </c>
      <c r="E443" s="89">
        <f>IF(K443=1,VLOOKUP(A443,[1]Plan1!$BO$80:$BQ$314,3),E442)</f>
        <v>6388.87</v>
      </c>
      <c r="F443" s="98">
        <f t="shared" si="267"/>
        <v>44789</v>
      </c>
      <c r="G443" s="91">
        <f t="shared" si="268"/>
        <v>-3.599529004437052E-3</v>
      </c>
      <c r="H443" s="90">
        <f t="shared" si="269"/>
        <v>44819</v>
      </c>
      <c r="I443" s="90">
        <f t="shared" si="270"/>
        <v>44819</v>
      </c>
      <c r="J443" s="92">
        <f t="shared" si="271"/>
        <v>22</v>
      </c>
      <c r="K443" s="92">
        <f t="shared" si="272"/>
        <v>4</v>
      </c>
      <c r="L443" s="87">
        <f t="shared" si="273"/>
        <v>0.99934456999999999</v>
      </c>
      <c r="M443" s="93">
        <f t="shared" si="274"/>
        <v>0.99319995999999999</v>
      </c>
      <c r="N443" s="93">
        <f t="shared" si="275"/>
        <v>1.1141495629400009</v>
      </c>
      <c r="O443" s="87">
        <f t="shared" si="276"/>
        <v>1.1134193100000001</v>
      </c>
      <c r="P443" s="87">
        <f t="shared" si="277"/>
        <v>1117.3346477699999</v>
      </c>
      <c r="Q443" s="94">
        <f t="shared" si="278"/>
        <v>0</v>
      </c>
      <c r="R443" s="95">
        <f t="shared" si="279"/>
        <v>0</v>
      </c>
      <c r="S443" s="87">
        <f t="shared" si="280"/>
        <v>0</v>
      </c>
      <c r="T443" s="95">
        <f t="shared" si="264"/>
        <v>0.12</v>
      </c>
      <c r="U443" s="94">
        <f t="shared" si="281"/>
        <v>14</v>
      </c>
      <c r="V443" s="94">
        <v>252</v>
      </c>
      <c r="W443" s="93">
        <f t="shared" si="282"/>
        <v>1.0063158999999999</v>
      </c>
      <c r="X443" s="87">
        <f t="shared" si="283"/>
        <v>7.0569739</v>
      </c>
      <c r="Y443" s="87">
        <f t="shared" si="284"/>
        <v>0</v>
      </c>
      <c r="Z443" s="96" t="s">
        <v>142</v>
      </c>
      <c r="AA443" s="90">
        <f t="shared" si="285"/>
        <v>44803</v>
      </c>
      <c r="AB443" s="2"/>
      <c r="AC443" s="1"/>
      <c r="AD443" s="155">
        <f>[2]Plan1!$A528</f>
        <v>52317</v>
      </c>
      <c r="AE443" s="99" t="str">
        <f>[2]Plan1!$C528</f>
        <v>Paixão de Cristo</v>
      </c>
      <c r="AF443" s="4"/>
      <c r="AG443" s="4"/>
      <c r="AH443" s="4"/>
      <c r="AI443" s="35"/>
      <c r="AJ443" s="4"/>
      <c r="AK443" s="4"/>
      <c r="AL443" s="4"/>
      <c r="AM443" s="1"/>
      <c r="AN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22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4"/>
      <c r="CR443" s="1"/>
      <c r="CS443" s="1"/>
      <c r="CT443" s="1"/>
      <c r="CU443" s="1"/>
      <c r="CV443" s="1"/>
      <c r="CW443" s="1"/>
      <c r="CX443" s="1"/>
      <c r="CY443" s="1"/>
      <c r="CZ443" s="1"/>
      <c r="DA443" s="2"/>
      <c r="DB443" s="1"/>
      <c r="DC443" s="1"/>
      <c r="DD443" s="1"/>
      <c r="DE443" s="1"/>
      <c r="DF443" s="1"/>
      <c r="DG443" s="1"/>
    </row>
    <row r="444" spans="1:111" x14ac:dyDescent="0.2">
      <c r="A444" s="86">
        <f t="shared" si="262"/>
        <v>44793</v>
      </c>
      <c r="B444" s="87">
        <f t="shared" si="265"/>
        <v>1124.71302199</v>
      </c>
      <c r="C444" s="87">
        <f t="shared" si="263"/>
        <v>1003.5164989</v>
      </c>
      <c r="D444" s="88">
        <f t="shared" si="266"/>
        <v>6411.95</v>
      </c>
      <c r="E444" s="89">
        <f>IF(K444=1,VLOOKUP(A444,[1]Plan1!$BO$80:$BQ$314,3),E443)</f>
        <v>6388.87</v>
      </c>
      <c r="F444" s="98">
        <f t="shared" si="267"/>
        <v>44789</v>
      </c>
      <c r="G444" s="91">
        <f t="shared" si="268"/>
        <v>-3.599529004437052E-3</v>
      </c>
      <c r="H444" s="90">
        <f t="shared" si="269"/>
        <v>44819</v>
      </c>
      <c r="I444" s="90">
        <f t="shared" si="270"/>
        <v>44819</v>
      </c>
      <c r="J444" s="92">
        <f t="shared" si="271"/>
        <v>22</v>
      </c>
      <c r="K444" s="92">
        <f t="shared" si="272"/>
        <v>5</v>
      </c>
      <c r="L444" s="87">
        <f t="shared" si="273"/>
        <v>0.99918077999999999</v>
      </c>
      <c r="M444" s="93">
        <f t="shared" si="274"/>
        <v>0.99319995999999999</v>
      </c>
      <c r="N444" s="93">
        <f t="shared" si="275"/>
        <v>1.1141495629400009</v>
      </c>
      <c r="O444" s="87">
        <f t="shared" si="276"/>
        <v>1.11323682</v>
      </c>
      <c r="P444" s="87">
        <f t="shared" si="277"/>
        <v>1117.1515160500001</v>
      </c>
      <c r="Q444" s="94">
        <f t="shared" si="278"/>
        <v>0</v>
      </c>
      <c r="R444" s="95">
        <f t="shared" si="279"/>
        <v>0</v>
      </c>
      <c r="S444" s="87">
        <f t="shared" si="280"/>
        <v>0</v>
      </c>
      <c r="T444" s="95">
        <f t="shared" si="264"/>
        <v>0.12</v>
      </c>
      <c r="U444" s="94">
        <f t="shared" si="281"/>
        <v>15</v>
      </c>
      <c r="V444" s="94">
        <v>252</v>
      </c>
      <c r="W444" s="93">
        <f t="shared" si="282"/>
        <v>1.006768559</v>
      </c>
      <c r="X444" s="87">
        <f t="shared" si="283"/>
        <v>7.56150594</v>
      </c>
      <c r="Y444" s="87">
        <f t="shared" si="284"/>
        <v>0</v>
      </c>
      <c r="Z444" s="96" t="s">
        <v>142</v>
      </c>
      <c r="AA444" s="90">
        <f t="shared" si="285"/>
        <v>44803</v>
      </c>
      <c r="AB444" s="2"/>
      <c r="AC444" s="1"/>
      <c r="AD444" s="155">
        <f>[2]Plan1!$A529</f>
        <v>52342</v>
      </c>
      <c r="AE444" s="99" t="str">
        <f>[2]Plan1!$C529</f>
        <v>Tiradentes</v>
      </c>
      <c r="AF444" s="4"/>
      <c r="AG444" s="4"/>
      <c r="AH444" s="4"/>
      <c r="AI444" s="35"/>
      <c r="AJ444" s="4"/>
      <c r="AK444" s="4"/>
      <c r="AL444" s="4"/>
      <c r="AM444" s="1"/>
      <c r="AN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22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4"/>
      <c r="CR444" s="1"/>
      <c r="CS444" s="1"/>
      <c r="CT444" s="1"/>
      <c r="CU444" s="1"/>
      <c r="CV444" s="1"/>
      <c r="CW444" s="1"/>
      <c r="CX444" s="1"/>
      <c r="CY444" s="1"/>
      <c r="CZ444" s="1"/>
      <c r="DA444" s="2"/>
      <c r="DB444" s="1"/>
      <c r="DC444" s="1"/>
      <c r="DD444" s="1"/>
      <c r="DE444" s="1"/>
      <c r="DF444" s="1"/>
      <c r="DG444" s="1"/>
    </row>
    <row r="445" spans="1:111" x14ac:dyDescent="0.2">
      <c r="A445" s="86">
        <f t="shared" si="262"/>
        <v>44794</v>
      </c>
      <c r="B445" s="87">
        <f t="shared" si="265"/>
        <v>1124.71302199</v>
      </c>
      <c r="C445" s="87">
        <f t="shared" si="263"/>
        <v>1003.5164989</v>
      </c>
      <c r="D445" s="88">
        <f t="shared" si="266"/>
        <v>6411.95</v>
      </c>
      <c r="E445" s="89">
        <f>IF(K445=1,VLOOKUP(A445,[1]Plan1!$BO$80:$BQ$314,3),E444)</f>
        <v>6388.87</v>
      </c>
      <c r="F445" s="98">
        <f t="shared" si="267"/>
        <v>44789</v>
      </c>
      <c r="G445" s="91">
        <f t="shared" si="268"/>
        <v>-3.599529004437052E-3</v>
      </c>
      <c r="H445" s="90">
        <f t="shared" si="269"/>
        <v>44819</v>
      </c>
      <c r="I445" s="90">
        <f t="shared" si="270"/>
        <v>44819</v>
      </c>
      <c r="J445" s="92">
        <f t="shared" si="271"/>
        <v>22</v>
      </c>
      <c r="K445" s="92">
        <f t="shared" si="272"/>
        <v>5</v>
      </c>
      <c r="L445" s="87">
        <f t="shared" si="273"/>
        <v>0.99918077999999999</v>
      </c>
      <c r="M445" s="93">
        <f t="shared" si="274"/>
        <v>0.99319995999999999</v>
      </c>
      <c r="N445" s="93">
        <f t="shared" si="275"/>
        <v>1.1141495629400009</v>
      </c>
      <c r="O445" s="87">
        <f t="shared" si="276"/>
        <v>1.11323682</v>
      </c>
      <c r="P445" s="87">
        <f t="shared" si="277"/>
        <v>1117.1515160500001</v>
      </c>
      <c r="Q445" s="94">
        <f t="shared" si="278"/>
        <v>0</v>
      </c>
      <c r="R445" s="95">
        <f t="shared" si="279"/>
        <v>0</v>
      </c>
      <c r="S445" s="87">
        <f t="shared" si="280"/>
        <v>0</v>
      </c>
      <c r="T445" s="95">
        <f t="shared" si="264"/>
        <v>0.12</v>
      </c>
      <c r="U445" s="94">
        <f t="shared" si="281"/>
        <v>15</v>
      </c>
      <c r="V445" s="94">
        <v>252</v>
      </c>
      <c r="W445" s="93">
        <f t="shared" si="282"/>
        <v>1.006768559</v>
      </c>
      <c r="X445" s="87">
        <f t="shared" si="283"/>
        <v>7.56150594</v>
      </c>
      <c r="Y445" s="87">
        <f t="shared" si="284"/>
        <v>0</v>
      </c>
      <c r="Z445" s="96" t="s">
        <v>142</v>
      </c>
      <c r="AA445" s="90">
        <f t="shared" si="285"/>
        <v>44803</v>
      </c>
      <c r="AB445" s="2"/>
      <c r="AC445" s="1"/>
      <c r="AD445" s="155">
        <f>[2]Plan1!$A530</f>
        <v>52352</v>
      </c>
      <c r="AE445" s="99" t="str">
        <f>[2]Plan1!$C530</f>
        <v>Dia do Trabalho</v>
      </c>
      <c r="AF445" s="1"/>
      <c r="AG445" s="1"/>
      <c r="AH445" s="1"/>
      <c r="AI445" s="6"/>
      <c r="AJ445" s="1"/>
      <c r="AK445" s="1"/>
      <c r="AL445" s="1"/>
      <c r="AM445" s="1"/>
      <c r="AN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22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4"/>
      <c r="CR445" s="1"/>
      <c r="CS445" s="1"/>
      <c r="CT445" s="1"/>
      <c r="CU445" s="1"/>
      <c r="CV445" s="1"/>
      <c r="CW445" s="1"/>
      <c r="CX445" s="1"/>
      <c r="CY445" s="1"/>
      <c r="CZ445" s="1"/>
      <c r="DA445" s="2"/>
      <c r="DB445" s="1"/>
      <c r="DC445" s="1"/>
      <c r="DD445" s="1"/>
      <c r="DE445" s="1"/>
      <c r="DF445" s="1"/>
      <c r="DG445" s="1"/>
    </row>
    <row r="446" spans="1:111" x14ac:dyDescent="0.2">
      <c r="A446" s="86">
        <f t="shared" si="262"/>
        <v>44795</v>
      </c>
      <c r="B446" s="87">
        <f t="shared" si="265"/>
        <v>1124.71302199</v>
      </c>
      <c r="C446" s="87">
        <f t="shared" si="263"/>
        <v>1003.5164989</v>
      </c>
      <c r="D446" s="88">
        <f t="shared" si="266"/>
        <v>6411.95</v>
      </c>
      <c r="E446" s="89">
        <f>IF(K446=1,VLOOKUP(A446,[1]Plan1!$BO$80:$BQ$314,3),E445)</f>
        <v>6388.87</v>
      </c>
      <c r="F446" s="98">
        <f t="shared" si="267"/>
        <v>44789</v>
      </c>
      <c r="G446" s="91">
        <f t="shared" si="268"/>
        <v>-3.599529004437052E-3</v>
      </c>
      <c r="H446" s="90">
        <f t="shared" si="269"/>
        <v>44819</v>
      </c>
      <c r="I446" s="90">
        <f t="shared" si="270"/>
        <v>44819</v>
      </c>
      <c r="J446" s="92">
        <f t="shared" si="271"/>
        <v>22</v>
      </c>
      <c r="K446" s="92">
        <f t="shared" si="272"/>
        <v>5</v>
      </c>
      <c r="L446" s="87">
        <f t="shared" si="273"/>
        <v>0.99918077999999999</v>
      </c>
      <c r="M446" s="93">
        <f t="shared" si="274"/>
        <v>0.99319995999999999</v>
      </c>
      <c r="N446" s="93">
        <f t="shared" si="275"/>
        <v>1.1141495629400009</v>
      </c>
      <c r="O446" s="87">
        <f t="shared" si="276"/>
        <v>1.11323682</v>
      </c>
      <c r="P446" s="87">
        <f t="shared" si="277"/>
        <v>1117.1515160500001</v>
      </c>
      <c r="Q446" s="94">
        <f t="shared" si="278"/>
        <v>0</v>
      </c>
      <c r="R446" s="95">
        <f t="shared" si="279"/>
        <v>0</v>
      </c>
      <c r="S446" s="87">
        <f t="shared" si="280"/>
        <v>0</v>
      </c>
      <c r="T446" s="95">
        <f t="shared" si="264"/>
        <v>0.12</v>
      </c>
      <c r="U446" s="94">
        <f t="shared" si="281"/>
        <v>15</v>
      </c>
      <c r="V446" s="94">
        <v>252</v>
      </c>
      <c r="W446" s="93">
        <f t="shared" si="282"/>
        <v>1.006768559</v>
      </c>
      <c r="X446" s="87">
        <f t="shared" si="283"/>
        <v>7.56150594</v>
      </c>
      <c r="Y446" s="87">
        <f t="shared" si="284"/>
        <v>0</v>
      </c>
      <c r="Z446" s="96" t="s">
        <v>142</v>
      </c>
      <c r="AA446" s="90">
        <f t="shared" si="285"/>
        <v>44803</v>
      </c>
      <c r="AB446" s="2"/>
      <c r="AC446" s="1"/>
      <c r="AD446" s="155">
        <f>[2]Plan1!$A531</f>
        <v>52379</v>
      </c>
      <c r="AE446" s="99" t="str">
        <f>[2]Plan1!$C531</f>
        <v>Corpus Christi</v>
      </c>
      <c r="AF446" s="1"/>
      <c r="AG446" s="1"/>
      <c r="AH446" s="1"/>
      <c r="AI446" s="6"/>
      <c r="AJ446" s="1"/>
      <c r="AK446" s="1"/>
      <c r="AL446" s="1"/>
      <c r="AM446" s="1"/>
      <c r="AN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22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4"/>
      <c r="CR446" s="1"/>
      <c r="CS446" s="1"/>
      <c r="CT446" s="1"/>
      <c r="CU446" s="1"/>
      <c r="CV446" s="1"/>
      <c r="CW446" s="1"/>
      <c r="CX446" s="1"/>
      <c r="CY446" s="1"/>
      <c r="CZ446" s="1"/>
      <c r="DA446" s="2"/>
      <c r="DB446" s="1"/>
      <c r="DC446" s="1"/>
      <c r="DD446" s="1"/>
      <c r="DE446" s="1"/>
      <c r="DF446" s="1"/>
      <c r="DG446" s="1"/>
    </row>
    <row r="447" spans="1:111" x14ac:dyDescent="0.2">
      <c r="A447" s="86">
        <f t="shared" si="262"/>
        <v>44796</v>
      </c>
      <c r="B447" s="87">
        <f t="shared" si="265"/>
        <v>1125.03452481</v>
      </c>
      <c r="C447" s="87">
        <f t="shared" si="263"/>
        <v>1003.5164989</v>
      </c>
      <c r="D447" s="88">
        <f t="shared" si="266"/>
        <v>6411.95</v>
      </c>
      <c r="E447" s="89">
        <f>IF(K447=1,VLOOKUP(A447,[1]Plan1!$BO$80:$BQ$314,3),E446)</f>
        <v>6388.87</v>
      </c>
      <c r="F447" s="98">
        <f t="shared" si="267"/>
        <v>44789</v>
      </c>
      <c r="G447" s="91">
        <f t="shared" si="268"/>
        <v>-3.599529004437052E-3</v>
      </c>
      <c r="H447" s="90">
        <f t="shared" si="269"/>
        <v>44819</v>
      </c>
      <c r="I447" s="90">
        <f t="shared" si="270"/>
        <v>44819</v>
      </c>
      <c r="J447" s="92">
        <f t="shared" si="271"/>
        <v>22</v>
      </c>
      <c r="K447" s="92">
        <f t="shared" si="272"/>
        <v>6</v>
      </c>
      <c r="L447" s="87">
        <f t="shared" si="273"/>
        <v>0.99901702000000003</v>
      </c>
      <c r="M447" s="93">
        <f t="shared" si="274"/>
        <v>0.99319995999999999</v>
      </c>
      <c r="N447" s="93">
        <f t="shared" si="275"/>
        <v>1.1141495629400009</v>
      </c>
      <c r="O447" s="87">
        <f t="shared" si="276"/>
        <v>1.11305437</v>
      </c>
      <c r="P447" s="87">
        <f t="shared" si="277"/>
        <v>1116.9684244600001</v>
      </c>
      <c r="Q447" s="94">
        <f t="shared" si="278"/>
        <v>0</v>
      </c>
      <c r="R447" s="95">
        <f t="shared" si="279"/>
        <v>0</v>
      </c>
      <c r="S447" s="87">
        <f t="shared" si="280"/>
        <v>0</v>
      </c>
      <c r="T447" s="95">
        <f t="shared" si="264"/>
        <v>0.12</v>
      </c>
      <c r="U447" s="94">
        <f t="shared" si="281"/>
        <v>16</v>
      </c>
      <c r="V447" s="94">
        <v>252</v>
      </c>
      <c r="W447" s="93">
        <f t="shared" si="282"/>
        <v>1.007221422</v>
      </c>
      <c r="X447" s="87">
        <f t="shared" si="283"/>
        <v>8.0661003499999993</v>
      </c>
      <c r="Y447" s="87">
        <f t="shared" si="284"/>
        <v>0</v>
      </c>
      <c r="Z447" s="96" t="s">
        <v>142</v>
      </c>
      <c r="AA447" s="90">
        <f t="shared" si="285"/>
        <v>44803</v>
      </c>
      <c r="AB447" s="2"/>
      <c r="AC447" s="1"/>
      <c r="AD447" s="155">
        <f>[2]Plan1!$A532</f>
        <v>52481</v>
      </c>
      <c r="AE447" s="99" t="str">
        <f>[2]Plan1!$C532</f>
        <v>Independência do Brasil</v>
      </c>
      <c r="AF447" s="1"/>
      <c r="AG447" s="1"/>
      <c r="AH447" s="1"/>
      <c r="AI447" s="6"/>
      <c r="AJ447" s="1"/>
      <c r="AK447" s="1"/>
      <c r="AL447" s="1"/>
      <c r="AM447" s="1"/>
      <c r="AN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22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4"/>
      <c r="CR447" s="1"/>
      <c r="CS447" s="1"/>
      <c r="CT447" s="1"/>
      <c r="CU447" s="1"/>
      <c r="CV447" s="1"/>
      <c r="CW447" s="1"/>
      <c r="CX447" s="1"/>
      <c r="CY447" s="1"/>
      <c r="CZ447" s="1"/>
      <c r="DA447" s="2"/>
      <c r="DB447" s="1"/>
      <c r="DC447" s="1"/>
      <c r="DD447" s="1"/>
      <c r="DE447" s="1"/>
      <c r="DF447" s="1"/>
      <c r="DG447" s="1"/>
    </row>
    <row r="448" spans="1:111" x14ac:dyDescent="0.2">
      <c r="A448" s="86">
        <f t="shared" si="262"/>
        <v>44797</v>
      </c>
      <c r="B448" s="87">
        <f t="shared" si="265"/>
        <v>1125.35610873</v>
      </c>
      <c r="C448" s="87">
        <f t="shared" si="263"/>
        <v>1003.5164989</v>
      </c>
      <c r="D448" s="88">
        <f t="shared" si="266"/>
        <v>6411.95</v>
      </c>
      <c r="E448" s="89">
        <f>IF(K448=1,VLOOKUP(A448,[1]Plan1!$BO$80:$BQ$314,3),E447)</f>
        <v>6388.87</v>
      </c>
      <c r="F448" s="98">
        <f t="shared" si="267"/>
        <v>44789</v>
      </c>
      <c r="G448" s="91">
        <f t="shared" si="268"/>
        <v>-3.599529004437052E-3</v>
      </c>
      <c r="H448" s="90">
        <f t="shared" si="269"/>
        <v>44819</v>
      </c>
      <c r="I448" s="90">
        <f t="shared" si="270"/>
        <v>44819</v>
      </c>
      <c r="J448" s="92">
        <f t="shared" si="271"/>
        <v>22</v>
      </c>
      <c r="K448" s="92">
        <f t="shared" si="272"/>
        <v>7</v>
      </c>
      <c r="L448" s="87">
        <f t="shared" si="273"/>
        <v>0.99885327999999995</v>
      </c>
      <c r="M448" s="93">
        <f t="shared" si="274"/>
        <v>0.99319995999999999</v>
      </c>
      <c r="N448" s="93">
        <f t="shared" si="275"/>
        <v>1.1141495629400009</v>
      </c>
      <c r="O448" s="87">
        <f t="shared" si="276"/>
        <v>1.11287194</v>
      </c>
      <c r="P448" s="87">
        <f t="shared" si="277"/>
        <v>1116.7853529500001</v>
      </c>
      <c r="Q448" s="94">
        <f t="shared" si="278"/>
        <v>0</v>
      </c>
      <c r="R448" s="95">
        <f t="shared" si="279"/>
        <v>0</v>
      </c>
      <c r="S448" s="87">
        <f t="shared" si="280"/>
        <v>0</v>
      </c>
      <c r="T448" s="95">
        <f t="shared" si="264"/>
        <v>0.12</v>
      </c>
      <c r="U448" s="94">
        <f t="shared" si="281"/>
        <v>17</v>
      </c>
      <c r="V448" s="94">
        <v>252</v>
      </c>
      <c r="W448" s="93">
        <f t="shared" si="282"/>
        <v>1.0076744879999999</v>
      </c>
      <c r="X448" s="87">
        <f t="shared" si="283"/>
        <v>8.5707557800000007</v>
      </c>
      <c r="Y448" s="87">
        <f t="shared" si="284"/>
        <v>0</v>
      </c>
      <c r="Z448" s="96" t="s">
        <v>142</v>
      </c>
      <c r="AA448" s="90">
        <f t="shared" si="285"/>
        <v>44803</v>
      </c>
      <c r="AB448" s="2"/>
      <c r="AC448" s="1"/>
      <c r="AD448" s="155">
        <f>[2]Plan1!$A533</f>
        <v>52516</v>
      </c>
      <c r="AE448" s="99" t="str">
        <f>[2]Plan1!$C533</f>
        <v>Nossa Sr.a Aparecida - Padroeira do Brasil</v>
      </c>
      <c r="AF448" s="1"/>
      <c r="AG448" s="1"/>
      <c r="AH448" s="1"/>
      <c r="AI448" s="6"/>
      <c r="AJ448" s="1"/>
      <c r="AK448" s="1"/>
      <c r="AL448" s="1"/>
      <c r="AM448" s="1"/>
      <c r="AN448" s="3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22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4"/>
      <c r="CR448" s="1"/>
      <c r="CS448" s="1"/>
      <c r="CT448" s="1"/>
      <c r="CU448" s="1"/>
      <c r="CV448" s="1"/>
      <c r="CW448" s="1"/>
      <c r="CX448" s="1"/>
      <c r="CY448" s="1"/>
      <c r="CZ448" s="1"/>
      <c r="DA448" s="2"/>
      <c r="DB448" s="1"/>
      <c r="DC448" s="1"/>
      <c r="DD448" s="1"/>
      <c r="DE448" s="1"/>
      <c r="DF448" s="1"/>
      <c r="DG448" s="1"/>
    </row>
    <row r="449" spans="1:111" x14ac:dyDescent="0.2">
      <c r="A449" s="86">
        <f t="shared" si="262"/>
        <v>44798</v>
      </c>
      <c r="B449" s="87">
        <f t="shared" si="265"/>
        <v>1125.6777849100001</v>
      </c>
      <c r="C449" s="87">
        <f t="shared" si="263"/>
        <v>1003.5164989</v>
      </c>
      <c r="D449" s="88">
        <f t="shared" si="266"/>
        <v>6411.95</v>
      </c>
      <c r="E449" s="89">
        <f>IF(K449=1,VLOOKUP(A449,[1]Plan1!$BO$80:$BQ$314,3),E448)</f>
        <v>6388.87</v>
      </c>
      <c r="F449" s="98">
        <f t="shared" si="267"/>
        <v>44789</v>
      </c>
      <c r="G449" s="91">
        <f t="shared" si="268"/>
        <v>-3.599529004437052E-3</v>
      </c>
      <c r="H449" s="90">
        <f t="shared" si="269"/>
        <v>44819</v>
      </c>
      <c r="I449" s="90">
        <f t="shared" si="270"/>
        <v>44819</v>
      </c>
      <c r="J449" s="92">
        <f t="shared" si="271"/>
        <v>22</v>
      </c>
      <c r="K449" s="92">
        <f t="shared" si="272"/>
        <v>8</v>
      </c>
      <c r="L449" s="87">
        <f t="shared" si="273"/>
        <v>0.99868957000000003</v>
      </c>
      <c r="M449" s="93">
        <f t="shared" si="274"/>
        <v>0.99319995999999999</v>
      </c>
      <c r="N449" s="93">
        <f t="shared" si="275"/>
        <v>1.1141495629400009</v>
      </c>
      <c r="O449" s="87">
        <f t="shared" si="276"/>
        <v>1.1126895400000001</v>
      </c>
      <c r="P449" s="87">
        <f t="shared" si="277"/>
        <v>1116.6023115400001</v>
      </c>
      <c r="Q449" s="94">
        <f t="shared" si="278"/>
        <v>0</v>
      </c>
      <c r="R449" s="95">
        <f t="shared" si="279"/>
        <v>0</v>
      </c>
      <c r="S449" s="87">
        <f t="shared" si="280"/>
        <v>0</v>
      </c>
      <c r="T449" s="95">
        <f t="shared" si="264"/>
        <v>0.12</v>
      </c>
      <c r="U449" s="94">
        <f t="shared" si="281"/>
        <v>18</v>
      </c>
      <c r="V449" s="94">
        <v>252</v>
      </c>
      <c r="W449" s="93">
        <f t="shared" si="282"/>
        <v>1.0081277580000001</v>
      </c>
      <c r="X449" s="87">
        <f t="shared" si="283"/>
        <v>9.0754733699999992</v>
      </c>
      <c r="Y449" s="87">
        <f t="shared" si="284"/>
        <v>0</v>
      </c>
      <c r="Z449" s="96" t="s">
        <v>142</v>
      </c>
      <c r="AA449" s="90">
        <f t="shared" si="285"/>
        <v>44803</v>
      </c>
      <c r="AB449" s="2"/>
      <c r="AC449" s="1"/>
      <c r="AD449" s="155">
        <f>[2]Plan1!$A534</f>
        <v>52537</v>
      </c>
      <c r="AE449" s="99" t="str">
        <f>[2]Plan1!$C534</f>
        <v>Finados</v>
      </c>
      <c r="AF449" s="1"/>
      <c r="AG449" s="1"/>
      <c r="AH449" s="1"/>
      <c r="AI449" s="6"/>
      <c r="AJ449" s="1"/>
      <c r="AK449" s="1"/>
      <c r="AL449" s="1"/>
      <c r="AM449" s="1"/>
      <c r="AN449" s="3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22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4"/>
      <c r="CR449" s="1"/>
      <c r="CS449" s="1"/>
      <c r="CT449" s="1"/>
      <c r="CU449" s="1"/>
      <c r="CV449" s="1"/>
      <c r="CW449" s="1"/>
      <c r="CX449" s="1"/>
      <c r="CY449" s="1"/>
      <c r="CZ449" s="1"/>
      <c r="DA449" s="2"/>
      <c r="DB449" s="1"/>
      <c r="DC449" s="1"/>
      <c r="DD449" s="1"/>
      <c r="DE449" s="1"/>
      <c r="DF449" s="1"/>
      <c r="DG449" s="1"/>
    </row>
    <row r="450" spans="1:111" x14ac:dyDescent="0.2">
      <c r="A450" s="86">
        <f t="shared" si="262"/>
        <v>44799</v>
      </c>
      <c r="B450" s="87">
        <f t="shared" si="265"/>
        <v>1125.99956449</v>
      </c>
      <c r="C450" s="87">
        <f t="shared" si="263"/>
        <v>1003.5164989</v>
      </c>
      <c r="D450" s="88">
        <f t="shared" si="266"/>
        <v>6411.95</v>
      </c>
      <c r="E450" s="89">
        <f>IF(K450=1,VLOOKUP(A450,[1]Plan1!$BO$80:$BQ$314,3),E449)</f>
        <v>6388.87</v>
      </c>
      <c r="F450" s="98">
        <f t="shared" si="267"/>
        <v>44789</v>
      </c>
      <c r="G450" s="91">
        <f t="shared" si="268"/>
        <v>-3.599529004437052E-3</v>
      </c>
      <c r="H450" s="90">
        <f t="shared" si="269"/>
        <v>44819</v>
      </c>
      <c r="I450" s="90">
        <f t="shared" si="270"/>
        <v>44819</v>
      </c>
      <c r="J450" s="92">
        <f t="shared" si="271"/>
        <v>22</v>
      </c>
      <c r="K450" s="92">
        <f t="shared" si="272"/>
        <v>9</v>
      </c>
      <c r="L450" s="87">
        <f t="shared" si="273"/>
        <v>0.99852589000000003</v>
      </c>
      <c r="M450" s="93">
        <f t="shared" si="274"/>
        <v>0.99319995999999999</v>
      </c>
      <c r="N450" s="93">
        <f t="shared" si="275"/>
        <v>1.1141495629400009</v>
      </c>
      <c r="O450" s="87">
        <f t="shared" si="276"/>
        <v>1.1125071799999999</v>
      </c>
      <c r="P450" s="87">
        <f t="shared" si="277"/>
        <v>1116.4193102700001</v>
      </c>
      <c r="Q450" s="94">
        <f t="shared" si="278"/>
        <v>0</v>
      </c>
      <c r="R450" s="95">
        <f t="shared" si="279"/>
        <v>0</v>
      </c>
      <c r="S450" s="87">
        <f t="shared" si="280"/>
        <v>0</v>
      </c>
      <c r="T450" s="95">
        <f t="shared" si="264"/>
        <v>0.12</v>
      </c>
      <c r="U450" s="94">
        <f t="shared" si="281"/>
        <v>19</v>
      </c>
      <c r="V450" s="94">
        <v>252</v>
      </c>
      <c r="W450" s="93">
        <f t="shared" si="282"/>
        <v>1.0085812329999999</v>
      </c>
      <c r="X450" s="87">
        <f t="shared" si="283"/>
        <v>9.5802542200000005</v>
      </c>
      <c r="Y450" s="87">
        <f t="shared" si="284"/>
        <v>0</v>
      </c>
      <c r="Z450" s="96" t="s">
        <v>142</v>
      </c>
      <c r="AA450" s="90">
        <f t="shared" si="285"/>
        <v>44803</v>
      </c>
      <c r="AB450" s="2"/>
      <c r="AC450" s="1"/>
      <c r="AD450" s="155">
        <f>[2]Plan1!$A535</f>
        <v>52550</v>
      </c>
      <c r="AE450" s="99" t="str">
        <f>[2]Plan1!$C535</f>
        <v>Proclamação da República</v>
      </c>
      <c r="AF450" s="1"/>
      <c r="AG450" s="1"/>
      <c r="AH450" s="1"/>
      <c r="AI450" s="6"/>
      <c r="AJ450" s="1"/>
      <c r="AK450" s="1"/>
      <c r="AL450" s="1"/>
      <c r="AM450" s="1"/>
      <c r="AN450" s="3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22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4"/>
      <c r="CR450" s="1"/>
      <c r="CS450" s="1"/>
      <c r="CT450" s="1"/>
      <c r="CU450" s="1"/>
      <c r="CV450" s="1"/>
      <c r="CW450" s="1"/>
      <c r="CX450" s="1"/>
      <c r="CY450" s="1"/>
      <c r="CZ450" s="1"/>
      <c r="DA450" s="2"/>
      <c r="DB450" s="1"/>
      <c r="DC450" s="1"/>
      <c r="DD450" s="1"/>
      <c r="DE450" s="1"/>
      <c r="DF450" s="1"/>
      <c r="DG450" s="1"/>
    </row>
    <row r="451" spans="1:111" x14ac:dyDescent="0.2">
      <c r="A451" s="86">
        <f t="shared" si="262"/>
        <v>44800</v>
      </c>
      <c r="B451" s="87">
        <f t="shared" si="265"/>
        <v>1126.3214350800001</v>
      </c>
      <c r="C451" s="87">
        <f t="shared" si="263"/>
        <v>1003.5164989</v>
      </c>
      <c r="D451" s="88">
        <f t="shared" si="266"/>
        <v>6411.95</v>
      </c>
      <c r="E451" s="89">
        <f>IF(K451=1,VLOOKUP(A451,[1]Plan1!$BO$80:$BQ$314,3),E450)</f>
        <v>6388.87</v>
      </c>
      <c r="F451" s="98">
        <f t="shared" si="267"/>
        <v>44789</v>
      </c>
      <c r="G451" s="91">
        <f t="shared" si="268"/>
        <v>-3.599529004437052E-3</v>
      </c>
      <c r="H451" s="90">
        <f t="shared" si="269"/>
        <v>44819</v>
      </c>
      <c r="I451" s="90">
        <f t="shared" si="270"/>
        <v>44819</v>
      </c>
      <c r="J451" s="92">
        <f t="shared" si="271"/>
        <v>22</v>
      </c>
      <c r="K451" s="92">
        <f t="shared" si="272"/>
        <v>10</v>
      </c>
      <c r="L451" s="87">
        <f t="shared" si="273"/>
        <v>0.99836223999999996</v>
      </c>
      <c r="M451" s="93">
        <f t="shared" si="274"/>
        <v>0.99319995999999999</v>
      </c>
      <c r="N451" s="93">
        <f t="shared" si="275"/>
        <v>1.1141495629400009</v>
      </c>
      <c r="O451" s="87">
        <f t="shared" si="276"/>
        <v>1.11232485</v>
      </c>
      <c r="P451" s="87">
        <f t="shared" si="277"/>
        <v>1116.23633911</v>
      </c>
      <c r="Q451" s="94">
        <f t="shared" si="278"/>
        <v>0</v>
      </c>
      <c r="R451" s="95">
        <f t="shared" si="279"/>
        <v>0</v>
      </c>
      <c r="S451" s="87">
        <f t="shared" si="280"/>
        <v>0</v>
      </c>
      <c r="T451" s="95">
        <f t="shared" si="264"/>
        <v>0.12</v>
      </c>
      <c r="U451" s="94">
        <f t="shared" si="281"/>
        <v>20</v>
      </c>
      <c r="V451" s="94">
        <v>252</v>
      </c>
      <c r="W451" s="93">
        <f t="shared" si="282"/>
        <v>1.0090349110000001</v>
      </c>
      <c r="X451" s="87">
        <f t="shared" si="283"/>
        <v>10.085095969999999</v>
      </c>
      <c r="Y451" s="87">
        <f t="shared" si="284"/>
        <v>0</v>
      </c>
      <c r="Z451" s="96" t="s">
        <v>142</v>
      </c>
      <c r="AA451" s="90">
        <f t="shared" si="285"/>
        <v>44803</v>
      </c>
      <c r="AB451" s="2"/>
      <c r="AC451" s="1"/>
      <c r="AD451" s="155">
        <f>[2]Plan1!$A536</f>
        <v>52555</v>
      </c>
      <c r="AE451" s="99" t="str">
        <f>[2]Plan1!$C536</f>
        <v>Dia Nacional de Zumbi e da Consciência Negra</v>
      </c>
      <c r="AF451" s="1"/>
      <c r="AG451" s="1"/>
      <c r="AH451" s="1"/>
      <c r="AI451" s="6"/>
      <c r="AJ451" s="1"/>
      <c r="AK451" s="1"/>
      <c r="AL451" s="1"/>
      <c r="AM451" s="1"/>
      <c r="AN451" s="3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22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4"/>
      <c r="CR451" s="1"/>
      <c r="CS451" s="1"/>
      <c r="CT451" s="1"/>
      <c r="CU451" s="1"/>
      <c r="CV451" s="1"/>
      <c r="CW451" s="1"/>
      <c r="CX451" s="1"/>
      <c r="CY451" s="1"/>
      <c r="CZ451" s="1"/>
      <c r="DA451" s="2"/>
      <c r="DB451" s="1"/>
      <c r="DC451" s="1"/>
      <c r="DD451" s="1"/>
      <c r="DE451" s="1"/>
      <c r="DF451" s="1"/>
      <c r="DG451" s="1"/>
    </row>
    <row r="452" spans="1:111" x14ac:dyDescent="0.2">
      <c r="A452" s="86">
        <f t="shared" si="262"/>
        <v>44801</v>
      </c>
      <c r="B452" s="87">
        <f t="shared" si="265"/>
        <v>1126.3214350800001</v>
      </c>
      <c r="C452" s="87">
        <f t="shared" si="263"/>
        <v>1003.5164989</v>
      </c>
      <c r="D452" s="88">
        <f t="shared" si="266"/>
        <v>6411.95</v>
      </c>
      <c r="E452" s="89">
        <f>IF(K452=1,VLOOKUP(A452,[1]Plan1!$BO$80:$BQ$314,3),E451)</f>
        <v>6388.87</v>
      </c>
      <c r="F452" s="98">
        <f t="shared" si="267"/>
        <v>44789</v>
      </c>
      <c r="G452" s="91">
        <f t="shared" si="268"/>
        <v>-3.599529004437052E-3</v>
      </c>
      <c r="H452" s="90">
        <f t="shared" si="269"/>
        <v>44819</v>
      </c>
      <c r="I452" s="90">
        <f t="shared" si="270"/>
        <v>44819</v>
      </c>
      <c r="J452" s="92">
        <f t="shared" si="271"/>
        <v>22</v>
      </c>
      <c r="K452" s="92">
        <f t="shared" si="272"/>
        <v>10</v>
      </c>
      <c r="L452" s="87">
        <f t="shared" si="273"/>
        <v>0.99836223999999996</v>
      </c>
      <c r="M452" s="93">
        <f t="shared" si="274"/>
        <v>0.99319995999999999</v>
      </c>
      <c r="N452" s="93">
        <f t="shared" si="275"/>
        <v>1.1141495629400009</v>
      </c>
      <c r="O452" s="87">
        <f t="shared" si="276"/>
        <v>1.11232485</v>
      </c>
      <c r="P452" s="87">
        <f t="shared" si="277"/>
        <v>1116.23633911</v>
      </c>
      <c r="Q452" s="94">
        <f t="shared" si="278"/>
        <v>0</v>
      </c>
      <c r="R452" s="95">
        <f t="shared" si="279"/>
        <v>0</v>
      </c>
      <c r="S452" s="87">
        <f t="shared" si="280"/>
        <v>0</v>
      </c>
      <c r="T452" s="95">
        <f t="shared" si="264"/>
        <v>0.12</v>
      </c>
      <c r="U452" s="94">
        <f t="shared" si="281"/>
        <v>20</v>
      </c>
      <c r="V452" s="94">
        <v>252</v>
      </c>
      <c r="W452" s="93">
        <f t="shared" si="282"/>
        <v>1.0090349110000001</v>
      </c>
      <c r="X452" s="87">
        <f t="shared" si="283"/>
        <v>10.085095969999999</v>
      </c>
      <c r="Y452" s="87">
        <f t="shared" si="284"/>
        <v>0</v>
      </c>
      <c r="Z452" s="96" t="s">
        <v>142</v>
      </c>
      <c r="AA452" s="90">
        <f t="shared" si="285"/>
        <v>44803</v>
      </c>
      <c r="AB452" s="2"/>
      <c r="AC452" s="1"/>
      <c r="AD452" s="155">
        <f>[2]Plan1!$A537</f>
        <v>52590</v>
      </c>
      <c r="AE452" s="99" t="str">
        <f>[2]Plan1!$C537</f>
        <v>Natal</v>
      </c>
      <c r="AF452" s="1"/>
      <c r="AG452" s="1"/>
      <c r="AH452" s="1"/>
      <c r="AI452" s="6"/>
      <c r="AJ452" s="1"/>
      <c r="AK452" s="1"/>
      <c r="AL452" s="1"/>
      <c r="AM452" s="1"/>
      <c r="AN452" s="3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22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4"/>
      <c r="CR452" s="1"/>
      <c r="CS452" s="1"/>
      <c r="CT452" s="1"/>
      <c r="CU452" s="1"/>
      <c r="CV452" s="1"/>
      <c r="CW452" s="1"/>
      <c r="CX452" s="1"/>
      <c r="CY452" s="1"/>
      <c r="CZ452" s="1"/>
      <c r="DA452" s="2"/>
      <c r="DB452" s="1"/>
      <c r="DC452" s="1"/>
      <c r="DD452" s="1"/>
      <c r="DE452" s="1"/>
      <c r="DF452" s="1"/>
      <c r="DG452" s="1"/>
    </row>
    <row r="453" spans="1:111" x14ac:dyDescent="0.2">
      <c r="A453" s="86">
        <f t="shared" si="262"/>
        <v>44802</v>
      </c>
      <c r="B453" s="87">
        <f t="shared" si="265"/>
        <v>1126.3214350800001</v>
      </c>
      <c r="C453" s="87">
        <f t="shared" si="263"/>
        <v>1003.5164989</v>
      </c>
      <c r="D453" s="88">
        <f t="shared" si="266"/>
        <v>6411.95</v>
      </c>
      <c r="E453" s="89">
        <f>IF(K453=1,VLOOKUP(A453,[1]Plan1!$BO$80:$BQ$314,3),E452)</f>
        <v>6388.87</v>
      </c>
      <c r="F453" s="98">
        <f t="shared" si="267"/>
        <v>44789</v>
      </c>
      <c r="G453" s="91">
        <f t="shared" si="268"/>
        <v>-3.599529004437052E-3</v>
      </c>
      <c r="H453" s="90">
        <f t="shared" si="269"/>
        <v>44819</v>
      </c>
      <c r="I453" s="90">
        <f t="shared" si="270"/>
        <v>44819</v>
      </c>
      <c r="J453" s="92">
        <f t="shared" si="271"/>
        <v>22</v>
      </c>
      <c r="K453" s="92">
        <f t="shared" si="272"/>
        <v>10</v>
      </c>
      <c r="L453" s="87">
        <f t="shared" si="273"/>
        <v>0.99836223999999996</v>
      </c>
      <c r="M453" s="93">
        <f t="shared" si="274"/>
        <v>0.99319995999999999</v>
      </c>
      <c r="N453" s="93">
        <f t="shared" si="275"/>
        <v>1.1141495629400009</v>
      </c>
      <c r="O453" s="87">
        <f t="shared" si="276"/>
        <v>1.11232485</v>
      </c>
      <c r="P453" s="87">
        <f t="shared" si="277"/>
        <v>1116.23633911</v>
      </c>
      <c r="Q453" s="94">
        <f t="shared" si="278"/>
        <v>0</v>
      </c>
      <c r="R453" s="95">
        <f t="shared" si="279"/>
        <v>0</v>
      </c>
      <c r="S453" s="87">
        <f t="shared" si="280"/>
        <v>0</v>
      </c>
      <c r="T453" s="95">
        <f t="shared" si="264"/>
        <v>0.12</v>
      </c>
      <c r="U453" s="94">
        <f t="shared" si="281"/>
        <v>20</v>
      </c>
      <c r="V453" s="94">
        <v>252</v>
      </c>
      <c r="W453" s="93">
        <f t="shared" si="282"/>
        <v>1.0090349110000001</v>
      </c>
      <c r="X453" s="87">
        <f t="shared" si="283"/>
        <v>10.085095969999999</v>
      </c>
      <c r="Y453" s="87">
        <f t="shared" si="284"/>
        <v>0</v>
      </c>
      <c r="Z453" s="96" t="s">
        <v>142</v>
      </c>
      <c r="AA453" s="90">
        <f t="shared" si="285"/>
        <v>44803</v>
      </c>
      <c r="AB453" s="2"/>
      <c r="AC453" s="1"/>
      <c r="AD453" s="155">
        <f>[2]Plan1!$A538</f>
        <v>52597</v>
      </c>
      <c r="AE453" s="99" t="str">
        <f>[2]Plan1!$C538</f>
        <v>Confraternização Universal</v>
      </c>
      <c r="AF453" s="1"/>
      <c r="AG453" s="1"/>
      <c r="AH453" s="1"/>
      <c r="AI453" s="6"/>
      <c r="AJ453" s="1"/>
      <c r="AK453" s="1"/>
      <c r="AL453" s="1"/>
      <c r="AM453" s="1"/>
      <c r="AN453" s="3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22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4"/>
      <c r="CR453" s="1"/>
      <c r="CS453" s="1"/>
      <c r="CT453" s="1"/>
      <c r="CU453" s="1"/>
      <c r="CV453" s="1"/>
      <c r="CW453" s="1"/>
      <c r="CX453" s="1"/>
      <c r="CY453" s="1"/>
      <c r="CZ453" s="1"/>
      <c r="DA453" s="2"/>
      <c r="DB453" s="1"/>
      <c r="DC453" s="1"/>
      <c r="DD453" s="1"/>
      <c r="DE453" s="1"/>
      <c r="DF453" s="1"/>
      <c r="DG453" s="1"/>
    </row>
    <row r="454" spans="1:111" x14ac:dyDescent="0.2">
      <c r="A454" s="86">
        <f t="shared" si="262"/>
        <v>44803</v>
      </c>
      <c r="B454" s="87">
        <f t="shared" si="265"/>
        <v>1126.6433875799999</v>
      </c>
      <c r="C454" s="87">
        <f t="shared" si="263"/>
        <v>1003.5164989</v>
      </c>
      <c r="D454" s="88">
        <f t="shared" si="266"/>
        <v>6411.95</v>
      </c>
      <c r="E454" s="89">
        <f>IF(K454=1,VLOOKUP(A454,[1]Plan1!$BO$80:$BQ$314,3),E453)</f>
        <v>6388.87</v>
      </c>
      <c r="F454" s="98">
        <f t="shared" si="267"/>
        <v>44789</v>
      </c>
      <c r="G454" s="91">
        <f t="shared" si="268"/>
        <v>-3.599529004437052E-3</v>
      </c>
      <c r="H454" s="90">
        <f t="shared" si="269"/>
        <v>44819</v>
      </c>
      <c r="I454" s="90">
        <f t="shared" si="270"/>
        <v>44819</v>
      </c>
      <c r="J454" s="92">
        <f t="shared" si="271"/>
        <v>22</v>
      </c>
      <c r="K454" s="92">
        <f t="shared" si="272"/>
        <v>11</v>
      </c>
      <c r="L454" s="87">
        <f t="shared" si="273"/>
        <v>0.99819860999999999</v>
      </c>
      <c r="M454" s="93">
        <f t="shared" si="274"/>
        <v>0.99319995999999999</v>
      </c>
      <c r="N454" s="93">
        <f t="shared" si="275"/>
        <v>1.1141495629400009</v>
      </c>
      <c r="O454" s="87">
        <f t="shared" si="276"/>
        <v>1.11214254</v>
      </c>
      <c r="P454" s="87">
        <f t="shared" si="277"/>
        <v>1116.0533880099999</v>
      </c>
      <c r="Q454" s="94">
        <f t="shared" si="278"/>
        <v>9</v>
      </c>
      <c r="R454" s="95">
        <f t="shared" si="279"/>
        <v>0</v>
      </c>
      <c r="S454" s="87">
        <f t="shared" si="280"/>
        <v>0</v>
      </c>
      <c r="T454" s="95">
        <f t="shared" si="264"/>
        <v>0.12</v>
      </c>
      <c r="U454" s="94">
        <f t="shared" si="281"/>
        <v>21</v>
      </c>
      <c r="V454" s="94">
        <v>252</v>
      </c>
      <c r="W454" s="93">
        <f t="shared" si="282"/>
        <v>1.0094887930000001</v>
      </c>
      <c r="X454" s="87">
        <f t="shared" si="283"/>
        <v>10.58999957</v>
      </c>
      <c r="Y454" s="87">
        <f t="shared" si="284"/>
        <v>10.58999957</v>
      </c>
      <c r="Z454" s="96" t="s">
        <v>142</v>
      </c>
      <c r="AA454" s="90">
        <f t="shared" si="285"/>
        <v>44803</v>
      </c>
      <c r="AB454" s="2"/>
      <c r="AC454" s="1"/>
      <c r="AD454" s="155">
        <f>[2]Plan1!$A539</f>
        <v>52656</v>
      </c>
      <c r="AE454" s="99" t="str">
        <f>[2]Plan1!$C539</f>
        <v>Carnaval</v>
      </c>
      <c r="AF454" s="1"/>
      <c r="AG454" s="1"/>
      <c r="AH454" s="1"/>
      <c r="AI454" s="6"/>
      <c r="AJ454" s="1"/>
      <c r="AK454" s="1"/>
      <c r="AL454" s="1"/>
      <c r="AM454" s="1"/>
      <c r="AN454" s="3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22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4"/>
      <c r="CR454" s="1"/>
      <c r="CS454" s="1"/>
      <c r="CT454" s="1"/>
      <c r="CU454" s="1"/>
      <c r="CV454" s="1"/>
      <c r="CW454" s="1"/>
      <c r="CX454" s="1"/>
      <c r="CY454" s="1"/>
      <c r="CZ454" s="1"/>
      <c r="DA454" s="2"/>
      <c r="DB454" s="1"/>
      <c r="DC454" s="1"/>
      <c r="DD454" s="1"/>
      <c r="DE454" s="1"/>
      <c r="DF454" s="1"/>
      <c r="DG454" s="1"/>
    </row>
    <row r="455" spans="1:111" ht="18.75" x14ac:dyDescent="0.2">
      <c r="A455" s="86">
        <f t="shared" si="262"/>
        <v>44804</v>
      </c>
      <c r="B455" s="87">
        <f t="shared" si="265"/>
        <v>1126.9654424299999</v>
      </c>
      <c r="C455" s="165">
        <f>TRUNC(IF(Q454&gt;0,C454-(S454/O454)+(X454/O454),C454),8)</f>
        <v>1013.03865922</v>
      </c>
      <c r="D455" s="88">
        <f t="shared" si="266"/>
        <v>6411.95</v>
      </c>
      <c r="E455" s="89">
        <f>IF(K455=1,VLOOKUP(A455,[1]Plan1!$BO$80:$BQ$314,3),E454)</f>
        <v>6388.87</v>
      </c>
      <c r="F455" s="98">
        <f t="shared" si="267"/>
        <v>44789</v>
      </c>
      <c r="G455" s="91">
        <f t="shared" si="268"/>
        <v>-3.599529004437052E-3</v>
      </c>
      <c r="H455" s="90">
        <f t="shared" si="269"/>
        <v>44819</v>
      </c>
      <c r="I455" s="90">
        <f t="shared" si="270"/>
        <v>44819</v>
      </c>
      <c r="J455" s="92">
        <f t="shared" si="271"/>
        <v>22</v>
      </c>
      <c r="K455" s="92">
        <f t="shared" si="272"/>
        <v>12</v>
      </c>
      <c r="L455" s="87">
        <f t="shared" si="273"/>
        <v>0.99803500999999994</v>
      </c>
      <c r="M455" s="93">
        <f t="shared" si="274"/>
        <v>0.99319995999999999</v>
      </c>
      <c r="N455" s="93">
        <f t="shared" si="275"/>
        <v>1.1141495629400009</v>
      </c>
      <c r="O455" s="87">
        <f t="shared" si="276"/>
        <v>1.11196027</v>
      </c>
      <c r="P455" s="87">
        <f t="shared" si="277"/>
        <v>1126.4587410199999</v>
      </c>
      <c r="Q455" s="94">
        <f t="shared" si="278"/>
        <v>0</v>
      </c>
      <c r="R455" s="95">
        <f t="shared" si="279"/>
        <v>0</v>
      </c>
      <c r="S455" s="87">
        <f t="shared" si="280"/>
        <v>0</v>
      </c>
      <c r="T455" s="95">
        <f t="shared" si="264"/>
        <v>0.12</v>
      </c>
      <c r="U455" s="94">
        <f t="shared" si="281"/>
        <v>1</v>
      </c>
      <c r="V455" s="94">
        <v>252</v>
      </c>
      <c r="W455" s="93">
        <f t="shared" si="282"/>
        <v>1.0004498180000001</v>
      </c>
      <c r="X455" s="87">
        <f t="shared" si="283"/>
        <v>0.50670141000000002</v>
      </c>
      <c r="Y455" s="87">
        <f t="shared" si="284"/>
        <v>0</v>
      </c>
      <c r="Z455" s="96" t="s">
        <v>142</v>
      </c>
      <c r="AA455" s="90">
        <f t="shared" si="285"/>
        <v>44834</v>
      </c>
      <c r="AB455" s="2"/>
      <c r="AC455" s="1"/>
      <c r="AD455" s="155">
        <f>[2]Plan1!$A540</f>
        <v>52657</v>
      </c>
      <c r="AE455" s="99" t="str">
        <f>[2]Plan1!$C540</f>
        <v>Carnaval</v>
      </c>
      <c r="AF455" s="1"/>
      <c r="AG455" s="1"/>
      <c r="AH455" s="1"/>
      <c r="AI455" s="6"/>
      <c r="AJ455" s="1"/>
      <c r="AK455" s="1"/>
      <c r="AL455" s="1"/>
      <c r="AM455" s="1"/>
      <c r="AN455" s="3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22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4"/>
      <c r="CR455" s="1"/>
      <c r="CS455" s="1"/>
      <c r="CT455" s="1"/>
      <c r="CU455" s="1"/>
      <c r="CV455" s="1"/>
      <c r="CW455" s="1"/>
      <c r="CX455" s="1"/>
      <c r="CY455" s="1"/>
      <c r="CZ455" s="1"/>
      <c r="DA455" s="2"/>
      <c r="DB455" s="1"/>
      <c r="DC455" s="1"/>
      <c r="DD455" s="1"/>
      <c r="DE455" s="1"/>
      <c r="DF455" s="1"/>
      <c r="DG455" s="1"/>
    </row>
    <row r="456" spans="1:111" x14ac:dyDescent="0.2">
      <c r="A456" s="86">
        <f t="shared" si="262"/>
        <v>44805</v>
      </c>
      <c r="B456" s="87">
        <f t="shared" si="265"/>
        <v>1127.2875699600002</v>
      </c>
      <c r="C456" s="87">
        <f t="shared" si="263"/>
        <v>1013.03865922</v>
      </c>
      <c r="D456" s="88">
        <f t="shared" si="266"/>
        <v>6411.95</v>
      </c>
      <c r="E456" s="89">
        <f>IF(K456=1,VLOOKUP(A456,[1]Plan1!$BO$80:$BQ$314,3),E455)</f>
        <v>6388.87</v>
      </c>
      <c r="F456" s="98">
        <f t="shared" si="267"/>
        <v>44789</v>
      </c>
      <c r="G456" s="91">
        <f t="shared" si="268"/>
        <v>-3.599529004437052E-3</v>
      </c>
      <c r="H456" s="90">
        <f t="shared" si="269"/>
        <v>44819</v>
      </c>
      <c r="I456" s="90">
        <f t="shared" si="270"/>
        <v>44819</v>
      </c>
      <c r="J456" s="92">
        <f t="shared" si="271"/>
        <v>22</v>
      </c>
      <c r="K456" s="92">
        <f t="shared" si="272"/>
        <v>13</v>
      </c>
      <c r="L456" s="87">
        <f t="shared" si="273"/>
        <v>0.99787143</v>
      </c>
      <c r="M456" s="93">
        <f t="shared" si="274"/>
        <v>0.99319995999999999</v>
      </c>
      <c r="N456" s="93">
        <f t="shared" si="275"/>
        <v>1.1141495629400009</v>
      </c>
      <c r="O456" s="87">
        <f t="shared" si="276"/>
        <v>1.1117780100000001</v>
      </c>
      <c r="P456" s="87">
        <f t="shared" si="277"/>
        <v>1126.2741046000001</v>
      </c>
      <c r="Q456" s="94">
        <f t="shared" si="278"/>
        <v>0</v>
      </c>
      <c r="R456" s="95">
        <f t="shared" si="279"/>
        <v>0</v>
      </c>
      <c r="S456" s="87">
        <f t="shared" si="280"/>
        <v>0</v>
      </c>
      <c r="T456" s="95">
        <f t="shared" si="264"/>
        <v>0.12</v>
      </c>
      <c r="U456" s="94">
        <f t="shared" si="281"/>
        <v>2</v>
      </c>
      <c r="V456" s="94">
        <v>252</v>
      </c>
      <c r="W456" s="93">
        <f t="shared" si="282"/>
        <v>1.0008998389999999</v>
      </c>
      <c r="X456" s="87">
        <f t="shared" si="283"/>
        <v>1.0134653600000001</v>
      </c>
      <c r="Y456" s="87">
        <f t="shared" si="284"/>
        <v>0</v>
      </c>
      <c r="Z456" s="96" t="s">
        <v>142</v>
      </c>
      <c r="AA456" s="90">
        <f t="shared" si="285"/>
        <v>44834</v>
      </c>
      <c r="AB456" s="2"/>
      <c r="AC456" s="1"/>
      <c r="AD456" s="155">
        <f>[2]Plan1!$A541</f>
        <v>52702</v>
      </c>
      <c r="AE456" s="99" t="str">
        <f>[2]Plan1!$C541</f>
        <v>Paixão de Cristo</v>
      </c>
      <c r="AF456" s="1"/>
      <c r="AG456" s="1"/>
      <c r="AH456" s="1"/>
      <c r="AI456" s="6"/>
      <c r="AJ456" s="1"/>
      <c r="AK456" s="1"/>
      <c r="AL456" s="1"/>
      <c r="AM456" s="1"/>
      <c r="AN456" s="3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22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4"/>
      <c r="CR456" s="1"/>
      <c r="CS456" s="1"/>
      <c r="CT456" s="1"/>
      <c r="CU456" s="1"/>
      <c r="CV456" s="1"/>
      <c r="CW456" s="1"/>
      <c r="CX456" s="1"/>
      <c r="CY456" s="1"/>
      <c r="CZ456" s="1"/>
      <c r="DA456" s="2"/>
      <c r="DB456" s="1"/>
      <c r="DC456" s="1"/>
      <c r="DD456" s="1"/>
      <c r="DE456" s="1"/>
      <c r="DF456" s="1"/>
      <c r="DG456" s="1"/>
    </row>
    <row r="457" spans="1:111" x14ac:dyDescent="0.2">
      <c r="A457" s="86">
        <f t="shared" si="262"/>
        <v>44806</v>
      </c>
      <c r="B457" s="87">
        <f t="shared" si="265"/>
        <v>1127.60979821</v>
      </c>
      <c r="C457" s="87">
        <f t="shared" si="263"/>
        <v>1013.03865922</v>
      </c>
      <c r="D457" s="88">
        <f t="shared" si="266"/>
        <v>6411.95</v>
      </c>
      <c r="E457" s="89">
        <f>IF(K457=1,VLOOKUP(A457,[1]Plan1!$BO$80:$BQ$314,3),E456)</f>
        <v>6388.87</v>
      </c>
      <c r="F457" s="98">
        <f t="shared" si="267"/>
        <v>44789</v>
      </c>
      <c r="G457" s="91">
        <f t="shared" si="268"/>
        <v>-3.599529004437052E-3</v>
      </c>
      <c r="H457" s="90">
        <f t="shared" si="269"/>
        <v>44819</v>
      </c>
      <c r="I457" s="90">
        <f t="shared" si="270"/>
        <v>44819</v>
      </c>
      <c r="J457" s="92">
        <f t="shared" si="271"/>
        <v>22</v>
      </c>
      <c r="K457" s="92">
        <f t="shared" si="272"/>
        <v>14</v>
      </c>
      <c r="L457" s="87">
        <f t="shared" si="273"/>
        <v>0.99770787999999999</v>
      </c>
      <c r="M457" s="93">
        <f t="shared" si="274"/>
        <v>0.99319995999999999</v>
      </c>
      <c r="N457" s="93">
        <f t="shared" si="275"/>
        <v>1.1141495629400009</v>
      </c>
      <c r="O457" s="87">
        <f t="shared" si="276"/>
        <v>1.11159579</v>
      </c>
      <c r="P457" s="87">
        <f t="shared" si="277"/>
        <v>1126.08950869</v>
      </c>
      <c r="Q457" s="94">
        <f t="shared" si="278"/>
        <v>0</v>
      </c>
      <c r="R457" s="95">
        <f t="shared" si="279"/>
        <v>0</v>
      </c>
      <c r="S457" s="87">
        <f t="shared" si="280"/>
        <v>0</v>
      </c>
      <c r="T457" s="95">
        <f t="shared" si="264"/>
        <v>0.12</v>
      </c>
      <c r="U457" s="94">
        <f t="shared" si="281"/>
        <v>3</v>
      </c>
      <c r="V457" s="94">
        <v>252</v>
      </c>
      <c r="W457" s="93">
        <f t="shared" si="282"/>
        <v>1.0013500609999999</v>
      </c>
      <c r="X457" s="87">
        <f t="shared" si="283"/>
        <v>1.5202895199999999</v>
      </c>
      <c r="Y457" s="87">
        <f t="shared" si="284"/>
        <v>0</v>
      </c>
      <c r="Z457" s="96" t="s">
        <v>142</v>
      </c>
      <c r="AA457" s="90">
        <f t="shared" si="285"/>
        <v>44834</v>
      </c>
      <c r="AB457" s="2"/>
      <c r="AC457" s="1"/>
      <c r="AD457" s="155">
        <f>[2]Plan1!$A542</f>
        <v>52708</v>
      </c>
      <c r="AE457" s="99" t="str">
        <f>[2]Plan1!$C542</f>
        <v>Tiradentes</v>
      </c>
      <c r="AF457" s="1"/>
      <c r="AG457" s="1"/>
      <c r="AH457" s="1"/>
      <c r="AI457" s="6"/>
      <c r="AJ457" s="1"/>
      <c r="AK457" s="1"/>
      <c r="AL457" s="1"/>
      <c r="AM457" s="1"/>
      <c r="AN457" s="3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22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4"/>
      <c r="CR457" s="1"/>
      <c r="CS457" s="1"/>
      <c r="CT457" s="1"/>
      <c r="CU457" s="1"/>
      <c r="CV457" s="1"/>
      <c r="CW457" s="1"/>
      <c r="CX457" s="1"/>
      <c r="CY457" s="1"/>
      <c r="CZ457" s="1"/>
      <c r="DA457" s="2"/>
      <c r="DB457" s="1"/>
      <c r="DC457" s="1"/>
      <c r="DD457" s="1"/>
      <c r="DE457" s="1"/>
      <c r="DF457" s="1"/>
      <c r="DG457" s="1"/>
    </row>
    <row r="458" spans="1:111" x14ac:dyDescent="0.2">
      <c r="A458" s="86">
        <f t="shared" si="262"/>
        <v>44807</v>
      </c>
      <c r="B458" s="87">
        <f t="shared" si="265"/>
        <v>1127.9321305400001</v>
      </c>
      <c r="C458" s="87">
        <f t="shared" si="263"/>
        <v>1013.03865922</v>
      </c>
      <c r="D458" s="88">
        <f t="shared" si="266"/>
        <v>6411.95</v>
      </c>
      <c r="E458" s="89">
        <f>IF(K458=1,VLOOKUP(A458,[1]Plan1!$BO$80:$BQ$314,3),E457)</f>
        <v>6388.87</v>
      </c>
      <c r="F458" s="98">
        <f t="shared" si="267"/>
        <v>44789</v>
      </c>
      <c r="G458" s="91">
        <f t="shared" si="268"/>
        <v>-3.599529004437052E-3</v>
      </c>
      <c r="H458" s="90">
        <f t="shared" si="269"/>
        <v>44819</v>
      </c>
      <c r="I458" s="90">
        <f t="shared" si="270"/>
        <v>44819</v>
      </c>
      <c r="J458" s="92">
        <f t="shared" si="271"/>
        <v>22</v>
      </c>
      <c r="K458" s="92">
        <f t="shared" si="272"/>
        <v>15</v>
      </c>
      <c r="L458" s="87">
        <f t="shared" si="273"/>
        <v>0.99754436000000002</v>
      </c>
      <c r="M458" s="93">
        <f t="shared" si="274"/>
        <v>0.99319995999999999</v>
      </c>
      <c r="N458" s="93">
        <f t="shared" si="275"/>
        <v>1.1141495629400009</v>
      </c>
      <c r="O458" s="87">
        <f t="shared" si="276"/>
        <v>1.1114136100000001</v>
      </c>
      <c r="P458" s="87">
        <f t="shared" si="277"/>
        <v>1125.9049533100001</v>
      </c>
      <c r="Q458" s="94">
        <f t="shared" si="278"/>
        <v>0</v>
      </c>
      <c r="R458" s="95">
        <f t="shared" si="279"/>
        <v>0</v>
      </c>
      <c r="S458" s="87">
        <f t="shared" si="280"/>
        <v>0</v>
      </c>
      <c r="T458" s="95">
        <f t="shared" si="264"/>
        <v>0.12</v>
      </c>
      <c r="U458" s="94">
        <f t="shared" si="281"/>
        <v>4</v>
      </c>
      <c r="V458" s="94">
        <v>252</v>
      </c>
      <c r="W458" s="93">
        <f t="shared" si="282"/>
        <v>1.0018004869999999</v>
      </c>
      <c r="X458" s="87">
        <f t="shared" si="283"/>
        <v>2.0271772299999999</v>
      </c>
      <c r="Y458" s="87">
        <f t="shared" si="284"/>
        <v>0</v>
      </c>
      <c r="Z458" s="96" t="s">
        <v>142</v>
      </c>
      <c r="AA458" s="90">
        <f t="shared" si="285"/>
        <v>44834</v>
      </c>
      <c r="AB458" s="2"/>
      <c r="AC458" s="1"/>
      <c r="AD458" s="155">
        <f>[2]Plan1!$A543</f>
        <v>52718</v>
      </c>
      <c r="AE458" s="99" t="str">
        <f>[2]Plan1!$C543</f>
        <v>Dia do Trabalho</v>
      </c>
      <c r="AF458" s="1"/>
      <c r="AG458" s="1"/>
      <c r="AH458" s="1"/>
      <c r="AI458" s="6"/>
      <c r="AJ458" s="1"/>
      <c r="AK458" s="1"/>
      <c r="AL458" s="1"/>
      <c r="AM458" s="1"/>
      <c r="AN458" s="3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22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4"/>
      <c r="CR458" s="1"/>
      <c r="CS458" s="1"/>
      <c r="CT458" s="1"/>
      <c r="CU458" s="1"/>
      <c r="CV458" s="1"/>
      <c r="CW458" s="1"/>
      <c r="CX458" s="1"/>
      <c r="CY458" s="1"/>
      <c r="CZ458" s="1"/>
      <c r="DA458" s="2"/>
      <c r="DB458" s="1"/>
      <c r="DC458" s="1"/>
      <c r="DD458" s="1"/>
      <c r="DE458" s="1"/>
      <c r="DF458" s="1"/>
      <c r="DG458" s="1"/>
    </row>
    <row r="459" spans="1:111" x14ac:dyDescent="0.2">
      <c r="A459" s="86">
        <f t="shared" si="262"/>
        <v>44808</v>
      </c>
      <c r="B459" s="87">
        <f t="shared" si="265"/>
        <v>1127.9321305400001</v>
      </c>
      <c r="C459" s="87">
        <f t="shared" si="263"/>
        <v>1013.03865922</v>
      </c>
      <c r="D459" s="88">
        <f t="shared" si="266"/>
        <v>6411.95</v>
      </c>
      <c r="E459" s="89">
        <f>IF(K459=1,VLOOKUP(A459,[1]Plan1!$BO$80:$BQ$314,3),E458)</f>
        <v>6388.87</v>
      </c>
      <c r="F459" s="98">
        <f t="shared" si="267"/>
        <v>44789</v>
      </c>
      <c r="G459" s="91">
        <f t="shared" si="268"/>
        <v>-3.599529004437052E-3</v>
      </c>
      <c r="H459" s="90">
        <f t="shared" si="269"/>
        <v>44819</v>
      </c>
      <c r="I459" s="90">
        <f t="shared" si="270"/>
        <v>44819</v>
      </c>
      <c r="J459" s="92">
        <f t="shared" si="271"/>
        <v>22</v>
      </c>
      <c r="K459" s="92">
        <f t="shared" si="272"/>
        <v>15</v>
      </c>
      <c r="L459" s="87">
        <f t="shared" si="273"/>
        <v>0.99754436000000002</v>
      </c>
      <c r="M459" s="93">
        <f t="shared" si="274"/>
        <v>0.99319995999999999</v>
      </c>
      <c r="N459" s="93">
        <f t="shared" si="275"/>
        <v>1.1141495629400009</v>
      </c>
      <c r="O459" s="87">
        <f t="shared" si="276"/>
        <v>1.1114136100000001</v>
      </c>
      <c r="P459" s="87">
        <f t="shared" si="277"/>
        <v>1125.9049533100001</v>
      </c>
      <c r="Q459" s="94">
        <f t="shared" si="278"/>
        <v>0</v>
      </c>
      <c r="R459" s="95">
        <f t="shared" si="279"/>
        <v>0</v>
      </c>
      <c r="S459" s="87">
        <f t="shared" si="280"/>
        <v>0</v>
      </c>
      <c r="T459" s="95">
        <f t="shared" si="264"/>
        <v>0.12</v>
      </c>
      <c r="U459" s="94">
        <f t="shared" si="281"/>
        <v>4</v>
      </c>
      <c r="V459" s="94">
        <v>252</v>
      </c>
      <c r="W459" s="93">
        <f t="shared" si="282"/>
        <v>1.0018004869999999</v>
      </c>
      <c r="X459" s="87">
        <f t="shared" si="283"/>
        <v>2.0271772299999999</v>
      </c>
      <c r="Y459" s="87">
        <f t="shared" si="284"/>
        <v>0</v>
      </c>
      <c r="Z459" s="96" t="s">
        <v>142</v>
      </c>
      <c r="AA459" s="90">
        <f t="shared" si="285"/>
        <v>44834</v>
      </c>
      <c r="AB459" s="2"/>
      <c r="AC459" s="1"/>
      <c r="AD459" s="155">
        <f>[2]Plan1!$A544</f>
        <v>52764</v>
      </c>
      <c r="AE459" s="99" t="str">
        <f>[2]Plan1!$C544</f>
        <v>Corpus Christi</v>
      </c>
      <c r="AF459" s="1"/>
      <c r="AG459" s="1"/>
      <c r="AH459" s="1"/>
      <c r="AI459" s="6"/>
      <c r="AJ459" s="1"/>
      <c r="AK459" s="1"/>
      <c r="AL459" s="1"/>
      <c r="AM459" s="1"/>
      <c r="AN459" s="3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22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4"/>
      <c r="CR459" s="1"/>
      <c r="CS459" s="1"/>
      <c r="CT459" s="1"/>
      <c r="CU459" s="1"/>
      <c r="CV459" s="1"/>
      <c r="CW459" s="1"/>
      <c r="CX459" s="1"/>
      <c r="CY459" s="1"/>
      <c r="CZ459" s="1"/>
      <c r="DA459" s="2"/>
      <c r="DB459" s="1"/>
      <c r="DC459" s="1"/>
      <c r="DD459" s="1"/>
      <c r="DE459" s="1"/>
      <c r="DF459" s="1"/>
      <c r="DG459" s="1"/>
    </row>
    <row r="460" spans="1:111" x14ac:dyDescent="0.2">
      <c r="A460" s="86">
        <f t="shared" si="262"/>
        <v>44809</v>
      </c>
      <c r="B460" s="87">
        <f t="shared" si="265"/>
        <v>1127.9321305400001</v>
      </c>
      <c r="C460" s="87">
        <f t="shared" si="263"/>
        <v>1013.03865922</v>
      </c>
      <c r="D460" s="88">
        <f t="shared" si="266"/>
        <v>6411.95</v>
      </c>
      <c r="E460" s="89">
        <f>IF(K460=1,VLOOKUP(A460,[1]Plan1!$BO$80:$BQ$314,3),E459)</f>
        <v>6388.87</v>
      </c>
      <c r="F460" s="98">
        <f t="shared" si="267"/>
        <v>44789</v>
      </c>
      <c r="G460" s="91">
        <f t="shared" si="268"/>
        <v>-3.599529004437052E-3</v>
      </c>
      <c r="H460" s="90">
        <f t="shared" si="269"/>
        <v>44819</v>
      </c>
      <c r="I460" s="90">
        <f t="shared" si="270"/>
        <v>44819</v>
      </c>
      <c r="J460" s="92">
        <f t="shared" si="271"/>
        <v>22</v>
      </c>
      <c r="K460" s="92">
        <f t="shared" si="272"/>
        <v>15</v>
      </c>
      <c r="L460" s="87">
        <f t="shared" si="273"/>
        <v>0.99754436000000002</v>
      </c>
      <c r="M460" s="93">
        <f t="shared" si="274"/>
        <v>0.99319995999999999</v>
      </c>
      <c r="N460" s="93">
        <f t="shared" si="275"/>
        <v>1.1141495629400009</v>
      </c>
      <c r="O460" s="87">
        <f t="shared" si="276"/>
        <v>1.1114136100000001</v>
      </c>
      <c r="P460" s="87">
        <f t="shared" si="277"/>
        <v>1125.9049533100001</v>
      </c>
      <c r="Q460" s="94">
        <f t="shared" si="278"/>
        <v>0</v>
      </c>
      <c r="R460" s="95">
        <f t="shared" si="279"/>
        <v>0</v>
      </c>
      <c r="S460" s="87">
        <f t="shared" si="280"/>
        <v>0</v>
      </c>
      <c r="T460" s="95">
        <f t="shared" si="264"/>
        <v>0.12</v>
      </c>
      <c r="U460" s="94">
        <f t="shared" si="281"/>
        <v>4</v>
      </c>
      <c r="V460" s="94">
        <v>252</v>
      </c>
      <c r="W460" s="93">
        <f t="shared" si="282"/>
        <v>1.0018004869999999</v>
      </c>
      <c r="X460" s="87">
        <f t="shared" si="283"/>
        <v>2.0271772299999999</v>
      </c>
      <c r="Y460" s="87">
        <f t="shared" si="284"/>
        <v>0</v>
      </c>
      <c r="Z460" s="96" t="s">
        <v>142</v>
      </c>
      <c r="AA460" s="90">
        <f t="shared" si="285"/>
        <v>44834</v>
      </c>
      <c r="AB460" s="2"/>
      <c r="AC460" s="1"/>
      <c r="AD460" s="155">
        <f>[2]Plan1!$A545</f>
        <v>52847</v>
      </c>
      <c r="AE460" s="99" t="str">
        <f>[2]Plan1!$C545</f>
        <v>Independência do Brasil</v>
      </c>
      <c r="AF460" s="1"/>
      <c r="AG460" s="1"/>
      <c r="AH460" s="1"/>
      <c r="AI460" s="6"/>
      <c r="AJ460" s="1"/>
      <c r="AK460" s="1"/>
      <c r="AL460" s="1"/>
      <c r="AM460" s="1"/>
      <c r="AN460" s="3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22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4"/>
      <c r="CR460" s="1"/>
      <c r="CS460" s="1"/>
      <c r="CT460" s="1"/>
      <c r="CU460" s="1"/>
      <c r="CV460" s="1"/>
      <c r="CW460" s="1"/>
      <c r="CX460" s="1"/>
      <c r="CY460" s="1"/>
      <c r="CZ460" s="1"/>
      <c r="DA460" s="2"/>
      <c r="DB460" s="1"/>
      <c r="DC460" s="1"/>
      <c r="DD460" s="1"/>
      <c r="DE460" s="1"/>
      <c r="DF460" s="1"/>
      <c r="DG460" s="1"/>
    </row>
    <row r="461" spans="1:111" x14ac:dyDescent="0.2">
      <c r="A461" s="86">
        <f t="shared" si="262"/>
        <v>44810</v>
      </c>
      <c r="B461" s="87">
        <f t="shared" si="265"/>
        <v>1128.25455446</v>
      </c>
      <c r="C461" s="87">
        <f t="shared" si="263"/>
        <v>1013.03865922</v>
      </c>
      <c r="D461" s="88">
        <f t="shared" si="266"/>
        <v>6411.95</v>
      </c>
      <c r="E461" s="89">
        <f>IF(K461=1,VLOOKUP(A461,[1]Plan1!$BO$80:$BQ$314,3),E460)</f>
        <v>6388.87</v>
      </c>
      <c r="F461" s="98">
        <f t="shared" si="267"/>
        <v>44789</v>
      </c>
      <c r="G461" s="91">
        <f t="shared" si="268"/>
        <v>-3.599529004437052E-3</v>
      </c>
      <c r="H461" s="90">
        <f t="shared" si="269"/>
        <v>44819</v>
      </c>
      <c r="I461" s="90">
        <f t="shared" si="270"/>
        <v>44819</v>
      </c>
      <c r="J461" s="92">
        <f t="shared" si="271"/>
        <v>22</v>
      </c>
      <c r="K461" s="92">
        <f t="shared" si="272"/>
        <v>16</v>
      </c>
      <c r="L461" s="87">
        <f t="shared" si="273"/>
        <v>0.99738086999999997</v>
      </c>
      <c r="M461" s="93">
        <f t="shared" si="274"/>
        <v>0.99319995999999999</v>
      </c>
      <c r="N461" s="93">
        <f t="shared" si="275"/>
        <v>1.1141495629400009</v>
      </c>
      <c r="O461" s="87">
        <f t="shared" si="276"/>
        <v>1.1112314599999999</v>
      </c>
      <c r="P461" s="87">
        <f t="shared" si="277"/>
        <v>1125.7204283200001</v>
      </c>
      <c r="Q461" s="94">
        <f t="shared" si="278"/>
        <v>0</v>
      </c>
      <c r="R461" s="95">
        <f t="shared" si="279"/>
        <v>0</v>
      </c>
      <c r="S461" s="87">
        <f t="shared" si="280"/>
        <v>0</v>
      </c>
      <c r="T461" s="95">
        <f t="shared" si="264"/>
        <v>0.12</v>
      </c>
      <c r="U461" s="94">
        <f t="shared" si="281"/>
        <v>5</v>
      </c>
      <c r="V461" s="94">
        <v>252</v>
      </c>
      <c r="W461" s="93">
        <f t="shared" si="282"/>
        <v>1.002251115</v>
      </c>
      <c r="X461" s="87">
        <f t="shared" si="283"/>
        <v>2.5341261400000001</v>
      </c>
      <c r="Y461" s="87">
        <f t="shared" si="284"/>
        <v>0</v>
      </c>
      <c r="Z461" s="96" t="s">
        <v>142</v>
      </c>
      <c r="AA461" s="90">
        <f t="shared" si="285"/>
        <v>44834</v>
      </c>
      <c r="AB461" s="2"/>
      <c r="AC461" s="1"/>
      <c r="AD461" s="155">
        <f>[2]Plan1!$A546</f>
        <v>52882</v>
      </c>
      <c r="AE461" s="99" t="str">
        <f>[2]Plan1!$C546</f>
        <v>Nossa Sr.a Aparecida - Padroeira do Brasil</v>
      </c>
      <c r="AF461" s="1"/>
      <c r="AG461" s="1"/>
      <c r="AH461" s="1"/>
      <c r="AI461" s="6"/>
      <c r="AJ461" s="1"/>
      <c r="AK461" s="1"/>
      <c r="AL461" s="1"/>
      <c r="AM461" s="1"/>
      <c r="AN461" s="3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22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4"/>
      <c r="CR461" s="1"/>
      <c r="CS461" s="1"/>
      <c r="CT461" s="1"/>
      <c r="CU461" s="1"/>
      <c r="CV461" s="1"/>
      <c r="CW461" s="1"/>
      <c r="CX461" s="1"/>
      <c r="CY461" s="1"/>
      <c r="CZ461" s="1"/>
      <c r="DA461" s="2"/>
      <c r="DB461" s="1"/>
      <c r="DC461" s="1"/>
      <c r="DD461" s="1"/>
      <c r="DE461" s="1"/>
      <c r="DF461" s="1"/>
      <c r="DG461" s="1"/>
    </row>
    <row r="462" spans="1:111" x14ac:dyDescent="0.2">
      <c r="A462" s="86">
        <f t="shared" ref="A462:A525" si="286">(A461+1)</f>
        <v>44811</v>
      </c>
      <c r="B462" s="87">
        <f t="shared" si="265"/>
        <v>1128.57706087</v>
      </c>
      <c r="C462" s="87">
        <f t="shared" ref="C462:C525" si="287">TRUNC(IF(Q461&gt;0,C461-(S461/O461),C461),8)</f>
        <v>1013.03865922</v>
      </c>
      <c r="D462" s="88">
        <f t="shared" si="266"/>
        <v>6411.95</v>
      </c>
      <c r="E462" s="89">
        <f>IF(K462=1,VLOOKUP(A462,[1]Plan1!$BO$80:$BQ$314,3),E461)</f>
        <v>6388.87</v>
      </c>
      <c r="F462" s="98">
        <f t="shared" si="267"/>
        <v>44789</v>
      </c>
      <c r="G462" s="91">
        <f t="shared" si="268"/>
        <v>-3.599529004437052E-3</v>
      </c>
      <c r="H462" s="90">
        <f t="shared" si="269"/>
        <v>44819</v>
      </c>
      <c r="I462" s="90">
        <f t="shared" si="270"/>
        <v>44819</v>
      </c>
      <c r="J462" s="92">
        <f t="shared" si="271"/>
        <v>22</v>
      </c>
      <c r="K462" s="92">
        <f t="shared" si="272"/>
        <v>17</v>
      </c>
      <c r="L462" s="87">
        <f t="shared" si="273"/>
        <v>0.99721740000000003</v>
      </c>
      <c r="M462" s="93">
        <f t="shared" si="274"/>
        <v>0.99319995999999999</v>
      </c>
      <c r="N462" s="93">
        <f t="shared" si="275"/>
        <v>1.1141495629400009</v>
      </c>
      <c r="O462" s="87">
        <f t="shared" si="276"/>
        <v>1.1110493299999999</v>
      </c>
      <c r="P462" s="87">
        <f t="shared" si="277"/>
        <v>1125.53592359</v>
      </c>
      <c r="Q462" s="94">
        <f t="shared" si="278"/>
        <v>0</v>
      </c>
      <c r="R462" s="95">
        <f t="shared" si="279"/>
        <v>0</v>
      </c>
      <c r="S462" s="87">
        <f t="shared" si="280"/>
        <v>0</v>
      </c>
      <c r="T462" s="95">
        <f t="shared" ref="T462:T525" si="288">(T461)</f>
        <v>0.12</v>
      </c>
      <c r="U462" s="94">
        <f t="shared" si="281"/>
        <v>6</v>
      </c>
      <c r="V462" s="94">
        <v>252</v>
      </c>
      <c r="W462" s="93">
        <f t="shared" si="282"/>
        <v>1.002701946</v>
      </c>
      <c r="X462" s="87">
        <f t="shared" si="283"/>
        <v>3.0411372800000001</v>
      </c>
      <c r="Y462" s="87">
        <f t="shared" si="284"/>
        <v>0</v>
      </c>
      <c r="Z462" s="96" t="s">
        <v>142</v>
      </c>
      <c r="AA462" s="90">
        <f t="shared" si="285"/>
        <v>44834</v>
      </c>
      <c r="AB462" s="2"/>
      <c r="AC462" s="1"/>
      <c r="AD462" s="155">
        <f>[2]Plan1!$A547</f>
        <v>52903</v>
      </c>
      <c r="AE462" s="99" t="str">
        <f>[2]Plan1!$C547</f>
        <v>Finados</v>
      </c>
      <c r="AF462" s="1"/>
      <c r="AG462" s="1"/>
      <c r="AH462" s="1"/>
      <c r="AI462" s="6"/>
      <c r="AJ462" s="1"/>
      <c r="AK462" s="1"/>
      <c r="AL462" s="1"/>
      <c r="AM462" s="1"/>
      <c r="AN462" s="3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22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4"/>
      <c r="CR462" s="1"/>
      <c r="CS462" s="1"/>
      <c r="CT462" s="1"/>
      <c r="CU462" s="1"/>
      <c r="CV462" s="1"/>
      <c r="CW462" s="1"/>
      <c r="CX462" s="1"/>
      <c r="CY462" s="1"/>
      <c r="CZ462" s="1"/>
      <c r="DA462" s="2"/>
      <c r="DB462" s="1"/>
      <c r="DC462" s="1"/>
      <c r="DD462" s="1"/>
      <c r="DE462" s="1"/>
      <c r="DF462" s="1"/>
      <c r="DG462" s="1"/>
    </row>
    <row r="463" spans="1:111" x14ac:dyDescent="0.2">
      <c r="A463" s="86">
        <f t="shared" si="286"/>
        <v>44812</v>
      </c>
      <c r="B463" s="87">
        <f t="shared" si="265"/>
        <v>1128.57706087</v>
      </c>
      <c r="C463" s="87">
        <f t="shared" si="287"/>
        <v>1013.03865922</v>
      </c>
      <c r="D463" s="88">
        <f t="shared" si="266"/>
        <v>6411.95</v>
      </c>
      <c r="E463" s="89">
        <f>IF(K463=1,VLOOKUP(A463,[1]Plan1!$BO$80:$BQ$314,3),E462)</f>
        <v>6388.87</v>
      </c>
      <c r="F463" s="98">
        <f t="shared" si="267"/>
        <v>44789</v>
      </c>
      <c r="G463" s="91">
        <f t="shared" si="268"/>
        <v>-3.599529004437052E-3</v>
      </c>
      <c r="H463" s="90">
        <f t="shared" si="269"/>
        <v>44819</v>
      </c>
      <c r="I463" s="90">
        <f t="shared" si="270"/>
        <v>44819</v>
      </c>
      <c r="J463" s="92">
        <f t="shared" si="271"/>
        <v>22</v>
      </c>
      <c r="K463" s="92">
        <f t="shared" si="272"/>
        <v>17</v>
      </c>
      <c r="L463" s="87">
        <f t="shared" si="273"/>
        <v>0.99721740000000003</v>
      </c>
      <c r="M463" s="93">
        <f t="shared" si="274"/>
        <v>0.99319995999999999</v>
      </c>
      <c r="N463" s="93">
        <f t="shared" si="275"/>
        <v>1.1141495629400009</v>
      </c>
      <c r="O463" s="87">
        <f t="shared" si="276"/>
        <v>1.1110493299999999</v>
      </c>
      <c r="P463" s="87">
        <f t="shared" si="277"/>
        <v>1125.53592359</v>
      </c>
      <c r="Q463" s="94">
        <f t="shared" si="278"/>
        <v>0</v>
      </c>
      <c r="R463" s="95">
        <f t="shared" si="279"/>
        <v>0</v>
      </c>
      <c r="S463" s="87">
        <f t="shared" si="280"/>
        <v>0</v>
      </c>
      <c r="T463" s="95">
        <f t="shared" si="288"/>
        <v>0.12</v>
      </c>
      <c r="U463" s="94">
        <f t="shared" si="281"/>
        <v>6</v>
      </c>
      <c r="V463" s="94">
        <v>252</v>
      </c>
      <c r="W463" s="93">
        <f t="shared" si="282"/>
        <v>1.002701946</v>
      </c>
      <c r="X463" s="87">
        <f t="shared" si="283"/>
        <v>3.0411372800000001</v>
      </c>
      <c r="Y463" s="87">
        <f t="shared" si="284"/>
        <v>0</v>
      </c>
      <c r="Z463" s="96" t="s">
        <v>142</v>
      </c>
      <c r="AA463" s="90">
        <f t="shared" si="285"/>
        <v>44834</v>
      </c>
      <c r="AB463" s="2"/>
      <c r="AC463" s="1"/>
      <c r="AD463" s="155">
        <f>[2]Plan1!$A548</f>
        <v>52916</v>
      </c>
      <c r="AE463" s="99" t="str">
        <f>[2]Plan1!$C548</f>
        <v>Proclamação da República</v>
      </c>
      <c r="AF463" s="1"/>
      <c r="AG463" s="1"/>
      <c r="AH463" s="1"/>
      <c r="AI463" s="6"/>
      <c r="AJ463" s="1"/>
      <c r="AK463" s="1"/>
      <c r="AL463" s="1"/>
      <c r="AM463" s="1"/>
      <c r="AN463" s="3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22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4"/>
      <c r="CR463" s="1"/>
      <c r="CS463" s="1"/>
      <c r="CT463" s="1"/>
      <c r="CU463" s="1"/>
      <c r="CV463" s="1"/>
      <c r="CW463" s="1"/>
      <c r="CX463" s="1"/>
      <c r="CY463" s="1"/>
      <c r="CZ463" s="1"/>
      <c r="DA463" s="2"/>
      <c r="DB463" s="1"/>
      <c r="DC463" s="1"/>
      <c r="DD463" s="1"/>
      <c r="DE463" s="1"/>
      <c r="DF463" s="1"/>
      <c r="DG463" s="1"/>
    </row>
    <row r="464" spans="1:111" x14ac:dyDescent="0.2">
      <c r="A464" s="86">
        <f t="shared" si="286"/>
        <v>44813</v>
      </c>
      <c r="B464" s="87">
        <f t="shared" si="265"/>
        <v>1128.8996587300001</v>
      </c>
      <c r="C464" s="87">
        <f t="shared" si="287"/>
        <v>1013.03865922</v>
      </c>
      <c r="D464" s="88">
        <f t="shared" si="266"/>
        <v>6411.95</v>
      </c>
      <c r="E464" s="89">
        <f>IF(K464=1,VLOOKUP(A464,[1]Plan1!$BO$80:$BQ$314,3),E463)</f>
        <v>6388.87</v>
      </c>
      <c r="F464" s="98">
        <f t="shared" si="267"/>
        <v>44789</v>
      </c>
      <c r="G464" s="91">
        <f t="shared" si="268"/>
        <v>-3.599529004437052E-3</v>
      </c>
      <c r="H464" s="90">
        <f t="shared" si="269"/>
        <v>44819</v>
      </c>
      <c r="I464" s="90">
        <f t="shared" si="270"/>
        <v>44819</v>
      </c>
      <c r="J464" s="92">
        <f t="shared" si="271"/>
        <v>22</v>
      </c>
      <c r="K464" s="92">
        <f t="shared" si="272"/>
        <v>18</v>
      </c>
      <c r="L464" s="87">
        <f t="shared" si="273"/>
        <v>0.99705396000000002</v>
      </c>
      <c r="M464" s="93">
        <f t="shared" si="274"/>
        <v>0.99319995999999999</v>
      </c>
      <c r="N464" s="93">
        <f t="shared" si="275"/>
        <v>1.1141495629400009</v>
      </c>
      <c r="O464" s="87">
        <f t="shared" si="276"/>
        <v>1.11086723</v>
      </c>
      <c r="P464" s="87">
        <f t="shared" si="277"/>
        <v>1125.3514492500001</v>
      </c>
      <c r="Q464" s="94">
        <f t="shared" si="278"/>
        <v>0</v>
      </c>
      <c r="R464" s="95">
        <f t="shared" si="279"/>
        <v>0</v>
      </c>
      <c r="S464" s="87">
        <f t="shared" si="280"/>
        <v>0</v>
      </c>
      <c r="T464" s="95">
        <f t="shared" si="288"/>
        <v>0.12</v>
      </c>
      <c r="U464" s="94">
        <f t="shared" si="281"/>
        <v>7</v>
      </c>
      <c r="V464" s="94">
        <v>252</v>
      </c>
      <c r="W464" s="93">
        <f t="shared" si="282"/>
        <v>1.003152979</v>
      </c>
      <c r="X464" s="87">
        <f t="shared" si="283"/>
        <v>3.5482094800000001</v>
      </c>
      <c r="Y464" s="87">
        <f t="shared" si="284"/>
        <v>0</v>
      </c>
      <c r="Z464" s="96" t="s">
        <v>142</v>
      </c>
      <c r="AA464" s="90">
        <f t="shared" si="285"/>
        <v>44834</v>
      </c>
      <c r="AB464" s="2"/>
      <c r="AC464" s="1"/>
      <c r="AD464" s="155">
        <f>[2]Plan1!$A549</f>
        <v>52921</v>
      </c>
      <c r="AE464" s="99" t="str">
        <f>[2]Plan1!$C549</f>
        <v>Dia Nacional de Zumbi e da Consciência Negra</v>
      </c>
      <c r="AF464" s="1"/>
      <c r="AG464" s="1"/>
      <c r="AH464" s="1"/>
      <c r="AI464" s="6"/>
      <c r="AJ464" s="1"/>
      <c r="AK464" s="1"/>
      <c r="AL464" s="1"/>
      <c r="AM464" s="1"/>
      <c r="AN464" s="3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22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4"/>
      <c r="CR464" s="1"/>
      <c r="CS464" s="1"/>
      <c r="CT464" s="1"/>
      <c r="CU464" s="1"/>
      <c r="CV464" s="1"/>
      <c r="CW464" s="1"/>
      <c r="CX464" s="1"/>
      <c r="CY464" s="1"/>
      <c r="CZ464" s="1"/>
      <c r="DA464" s="2"/>
      <c r="DB464" s="1"/>
      <c r="DC464" s="1"/>
      <c r="DD464" s="1"/>
      <c r="DE464" s="1"/>
      <c r="DF464" s="1"/>
      <c r="DG464" s="1"/>
    </row>
    <row r="465" spans="1:111" x14ac:dyDescent="0.2">
      <c r="A465" s="86">
        <f t="shared" si="286"/>
        <v>44814</v>
      </c>
      <c r="B465" s="87">
        <f t="shared" si="265"/>
        <v>1129.2223603800001</v>
      </c>
      <c r="C465" s="87">
        <f t="shared" si="287"/>
        <v>1013.03865922</v>
      </c>
      <c r="D465" s="88">
        <f t="shared" si="266"/>
        <v>6411.95</v>
      </c>
      <c r="E465" s="89">
        <f>IF(K465=1,VLOOKUP(A465,[1]Plan1!$BO$80:$BQ$314,3),E464)</f>
        <v>6388.87</v>
      </c>
      <c r="F465" s="98">
        <f t="shared" si="267"/>
        <v>44789</v>
      </c>
      <c r="G465" s="91">
        <f t="shared" si="268"/>
        <v>-3.599529004437052E-3</v>
      </c>
      <c r="H465" s="90">
        <f t="shared" si="269"/>
        <v>44819</v>
      </c>
      <c r="I465" s="90">
        <f t="shared" si="270"/>
        <v>44819</v>
      </c>
      <c r="J465" s="92">
        <f t="shared" si="271"/>
        <v>22</v>
      </c>
      <c r="K465" s="92">
        <f t="shared" si="272"/>
        <v>19</v>
      </c>
      <c r="L465" s="87">
        <f t="shared" si="273"/>
        <v>0.99689055000000004</v>
      </c>
      <c r="M465" s="93">
        <f t="shared" si="274"/>
        <v>0.99319995999999999</v>
      </c>
      <c r="N465" s="93">
        <f t="shared" si="275"/>
        <v>1.1141495629400009</v>
      </c>
      <c r="O465" s="87">
        <f t="shared" si="276"/>
        <v>1.11068517</v>
      </c>
      <c r="P465" s="87">
        <f t="shared" si="277"/>
        <v>1125.16701543</v>
      </c>
      <c r="Q465" s="94">
        <f t="shared" si="278"/>
        <v>0</v>
      </c>
      <c r="R465" s="95">
        <f t="shared" si="279"/>
        <v>0</v>
      </c>
      <c r="S465" s="87">
        <f t="shared" si="280"/>
        <v>0</v>
      </c>
      <c r="T465" s="95">
        <f t="shared" si="288"/>
        <v>0.12</v>
      </c>
      <c r="U465" s="94">
        <f t="shared" si="281"/>
        <v>8</v>
      </c>
      <c r="V465" s="94">
        <v>252</v>
      </c>
      <c r="W465" s="93">
        <f t="shared" si="282"/>
        <v>1.003604216</v>
      </c>
      <c r="X465" s="87">
        <f t="shared" si="283"/>
        <v>4.0553449500000003</v>
      </c>
      <c r="Y465" s="87">
        <f t="shared" si="284"/>
        <v>0</v>
      </c>
      <c r="Z465" s="96" t="s">
        <v>142</v>
      </c>
      <c r="AA465" s="90">
        <f t="shared" si="285"/>
        <v>44834</v>
      </c>
      <c r="AB465" s="2"/>
      <c r="AC465" s="1"/>
      <c r="AD465" s="155">
        <f>[2]Plan1!$A550</f>
        <v>52956</v>
      </c>
      <c r="AE465" s="99" t="str">
        <f>[2]Plan1!$C550</f>
        <v>Natal</v>
      </c>
      <c r="AF465" s="1"/>
      <c r="AG465" s="1"/>
      <c r="AH465" s="1"/>
      <c r="AI465" s="6"/>
      <c r="AJ465" s="1"/>
      <c r="AK465" s="1"/>
      <c r="AL465" s="1"/>
      <c r="AM465" s="1"/>
      <c r="AN465" s="3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22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4"/>
      <c r="CR465" s="1"/>
      <c r="CS465" s="1"/>
      <c r="CT465" s="1"/>
      <c r="CU465" s="1"/>
      <c r="CV465" s="1"/>
      <c r="CW465" s="1"/>
      <c r="CX465" s="1"/>
      <c r="CY465" s="1"/>
      <c r="CZ465" s="1"/>
      <c r="DA465" s="2"/>
      <c r="DB465" s="1"/>
      <c r="DC465" s="1"/>
      <c r="DD465" s="1"/>
      <c r="DE465" s="1"/>
      <c r="DF465" s="1"/>
      <c r="DG465" s="1"/>
    </row>
    <row r="466" spans="1:111" x14ac:dyDescent="0.2">
      <c r="A466" s="86">
        <f t="shared" si="286"/>
        <v>44815</v>
      </c>
      <c r="B466" s="87">
        <f t="shared" si="265"/>
        <v>1129.2223603800001</v>
      </c>
      <c r="C466" s="87">
        <f t="shared" si="287"/>
        <v>1013.03865922</v>
      </c>
      <c r="D466" s="88">
        <f t="shared" si="266"/>
        <v>6411.95</v>
      </c>
      <c r="E466" s="89">
        <f>IF(K466=1,VLOOKUP(A466,[1]Plan1!$BO$80:$BQ$314,3),E465)</f>
        <v>6388.87</v>
      </c>
      <c r="F466" s="98">
        <f t="shared" si="267"/>
        <v>44789</v>
      </c>
      <c r="G466" s="91">
        <f t="shared" si="268"/>
        <v>-3.599529004437052E-3</v>
      </c>
      <c r="H466" s="90">
        <f t="shared" si="269"/>
        <v>44819</v>
      </c>
      <c r="I466" s="90">
        <f t="shared" si="270"/>
        <v>44819</v>
      </c>
      <c r="J466" s="92">
        <f t="shared" si="271"/>
        <v>22</v>
      </c>
      <c r="K466" s="92">
        <f t="shared" si="272"/>
        <v>19</v>
      </c>
      <c r="L466" s="87">
        <f t="shared" si="273"/>
        <v>0.99689055000000004</v>
      </c>
      <c r="M466" s="93">
        <f t="shared" si="274"/>
        <v>0.99319995999999999</v>
      </c>
      <c r="N466" s="93">
        <f t="shared" si="275"/>
        <v>1.1141495629400009</v>
      </c>
      <c r="O466" s="87">
        <f t="shared" si="276"/>
        <v>1.11068517</v>
      </c>
      <c r="P466" s="87">
        <f t="shared" si="277"/>
        <v>1125.16701543</v>
      </c>
      <c r="Q466" s="94">
        <f t="shared" si="278"/>
        <v>0</v>
      </c>
      <c r="R466" s="95">
        <f t="shared" si="279"/>
        <v>0</v>
      </c>
      <c r="S466" s="87">
        <f t="shared" si="280"/>
        <v>0</v>
      </c>
      <c r="T466" s="95">
        <f t="shared" si="288"/>
        <v>0.12</v>
      </c>
      <c r="U466" s="94">
        <f t="shared" si="281"/>
        <v>8</v>
      </c>
      <c r="V466" s="94">
        <v>252</v>
      </c>
      <c r="W466" s="93">
        <f t="shared" si="282"/>
        <v>1.003604216</v>
      </c>
      <c r="X466" s="87">
        <f t="shared" si="283"/>
        <v>4.0553449500000003</v>
      </c>
      <c r="Y466" s="87">
        <f t="shared" si="284"/>
        <v>0</v>
      </c>
      <c r="Z466" s="96" t="s">
        <v>142</v>
      </c>
      <c r="AA466" s="90">
        <f t="shared" si="285"/>
        <v>44834</v>
      </c>
      <c r="AB466" s="2"/>
      <c r="AC466" s="1"/>
      <c r="AD466" s="155">
        <f>[2]Plan1!$A551</f>
        <v>52963</v>
      </c>
      <c r="AE466" s="99" t="str">
        <f>[2]Plan1!$C551</f>
        <v>Confraternização Universal</v>
      </c>
      <c r="AF466" s="1"/>
      <c r="AG466" s="1"/>
      <c r="AH466" s="1"/>
      <c r="AI466" s="6"/>
      <c r="AJ466" s="1"/>
      <c r="AK466" s="1"/>
      <c r="AL466" s="1"/>
      <c r="AM466" s="1"/>
      <c r="AN466" s="3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22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4"/>
      <c r="CR466" s="1"/>
      <c r="CS466" s="1"/>
      <c r="CT466" s="1"/>
      <c r="CU466" s="1"/>
      <c r="CV466" s="1"/>
      <c r="CW466" s="1"/>
      <c r="CX466" s="1"/>
      <c r="CY466" s="1"/>
      <c r="CZ466" s="1"/>
      <c r="DA466" s="2"/>
      <c r="DB466" s="1"/>
      <c r="DC466" s="1"/>
      <c r="DD466" s="1"/>
      <c r="DE466" s="1"/>
      <c r="DF466" s="1"/>
      <c r="DG466" s="1"/>
    </row>
    <row r="467" spans="1:111" x14ac:dyDescent="0.2">
      <c r="A467" s="86">
        <f t="shared" si="286"/>
        <v>44816</v>
      </c>
      <c r="B467" s="87">
        <f t="shared" si="265"/>
        <v>1129.2223603800001</v>
      </c>
      <c r="C467" s="87">
        <f t="shared" si="287"/>
        <v>1013.03865922</v>
      </c>
      <c r="D467" s="88">
        <f t="shared" si="266"/>
        <v>6411.95</v>
      </c>
      <c r="E467" s="89">
        <f>IF(K467=1,VLOOKUP(A467,[1]Plan1!$BO$80:$BQ$314,3),E466)</f>
        <v>6388.87</v>
      </c>
      <c r="F467" s="98">
        <f t="shared" si="267"/>
        <v>44789</v>
      </c>
      <c r="G467" s="91">
        <f t="shared" si="268"/>
        <v>-3.599529004437052E-3</v>
      </c>
      <c r="H467" s="90">
        <f t="shared" si="269"/>
        <v>44819</v>
      </c>
      <c r="I467" s="90">
        <f t="shared" si="270"/>
        <v>44819</v>
      </c>
      <c r="J467" s="92">
        <f t="shared" si="271"/>
        <v>22</v>
      </c>
      <c r="K467" s="92">
        <f t="shared" si="272"/>
        <v>19</v>
      </c>
      <c r="L467" s="87">
        <f t="shared" si="273"/>
        <v>0.99689055000000004</v>
      </c>
      <c r="M467" s="93">
        <f t="shared" si="274"/>
        <v>0.99319995999999999</v>
      </c>
      <c r="N467" s="93">
        <f t="shared" si="275"/>
        <v>1.1141495629400009</v>
      </c>
      <c r="O467" s="87">
        <f t="shared" si="276"/>
        <v>1.11068517</v>
      </c>
      <c r="P467" s="87">
        <f t="shared" si="277"/>
        <v>1125.16701543</v>
      </c>
      <c r="Q467" s="94">
        <f t="shared" si="278"/>
        <v>0</v>
      </c>
      <c r="R467" s="95">
        <f t="shared" si="279"/>
        <v>0</v>
      </c>
      <c r="S467" s="87">
        <f t="shared" si="280"/>
        <v>0</v>
      </c>
      <c r="T467" s="95">
        <f t="shared" si="288"/>
        <v>0.12</v>
      </c>
      <c r="U467" s="94">
        <f t="shared" si="281"/>
        <v>8</v>
      </c>
      <c r="V467" s="94">
        <v>252</v>
      </c>
      <c r="W467" s="93">
        <f t="shared" si="282"/>
        <v>1.003604216</v>
      </c>
      <c r="X467" s="87">
        <f t="shared" si="283"/>
        <v>4.0553449500000003</v>
      </c>
      <c r="Y467" s="87">
        <f t="shared" si="284"/>
        <v>0</v>
      </c>
      <c r="Z467" s="96" t="s">
        <v>142</v>
      </c>
      <c r="AA467" s="90">
        <f t="shared" si="285"/>
        <v>44834</v>
      </c>
      <c r="AB467" s="2"/>
      <c r="AC467" s="1"/>
      <c r="AD467" s="155">
        <f>[2]Plan1!$A552</f>
        <v>53013</v>
      </c>
      <c r="AE467" s="99" t="str">
        <f>[2]Plan1!$C552</f>
        <v>Carnaval</v>
      </c>
      <c r="AF467" s="1"/>
      <c r="AG467" s="1"/>
      <c r="AH467" s="1"/>
      <c r="AI467" s="6"/>
      <c r="AJ467" s="1"/>
      <c r="AK467" s="1"/>
      <c r="AL467" s="1"/>
      <c r="AM467" s="1"/>
      <c r="AN467" s="3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22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4"/>
      <c r="CR467" s="1"/>
      <c r="CS467" s="1"/>
      <c r="CT467" s="1"/>
      <c r="CU467" s="1"/>
      <c r="CV467" s="1"/>
      <c r="CW467" s="1"/>
      <c r="CX467" s="1"/>
      <c r="CY467" s="1"/>
      <c r="CZ467" s="1"/>
      <c r="DA467" s="2"/>
      <c r="DB467" s="1"/>
      <c r="DC467" s="1"/>
      <c r="DD467" s="1"/>
      <c r="DE467" s="1"/>
      <c r="DF467" s="1"/>
      <c r="DG467" s="1"/>
    </row>
    <row r="468" spans="1:111" x14ac:dyDescent="0.2">
      <c r="A468" s="86">
        <f t="shared" si="286"/>
        <v>44817</v>
      </c>
      <c r="B468" s="87">
        <f t="shared" si="265"/>
        <v>1129.5451330100002</v>
      </c>
      <c r="C468" s="87">
        <f t="shared" si="287"/>
        <v>1013.03865922</v>
      </c>
      <c r="D468" s="88">
        <f t="shared" si="266"/>
        <v>6411.95</v>
      </c>
      <c r="E468" s="89">
        <f>IF(K468=1,VLOOKUP(A468,[1]Plan1!$BO$80:$BQ$314,3),E467)</f>
        <v>6388.87</v>
      </c>
      <c r="F468" s="98">
        <f t="shared" si="267"/>
        <v>44789</v>
      </c>
      <c r="G468" s="91">
        <f t="shared" si="268"/>
        <v>-3.599529004437052E-3</v>
      </c>
      <c r="H468" s="90">
        <f t="shared" si="269"/>
        <v>44819</v>
      </c>
      <c r="I468" s="90">
        <f t="shared" si="270"/>
        <v>44819</v>
      </c>
      <c r="J468" s="92">
        <f t="shared" si="271"/>
        <v>22</v>
      </c>
      <c r="K468" s="92">
        <f t="shared" si="272"/>
        <v>20</v>
      </c>
      <c r="L468" s="87">
        <f t="shared" si="273"/>
        <v>0.99672715999999995</v>
      </c>
      <c r="M468" s="93">
        <f t="shared" si="274"/>
        <v>0.99319995999999999</v>
      </c>
      <c r="N468" s="93">
        <f t="shared" si="275"/>
        <v>1.1141495629400009</v>
      </c>
      <c r="O468" s="87">
        <f t="shared" si="276"/>
        <v>1.11050312</v>
      </c>
      <c r="P468" s="87">
        <f t="shared" si="277"/>
        <v>1124.9825917400001</v>
      </c>
      <c r="Q468" s="94">
        <f t="shared" si="278"/>
        <v>0</v>
      </c>
      <c r="R468" s="95">
        <f t="shared" si="279"/>
        <v>0</v>
      </c>
      <c r="S468" s="87">
        <f t="shared" si="280"/>
        <v>0</v>
      </c>
      <c r="T468" s="95">
        <f t="shared" si="288"/>
        <v>0.12</v>
      </c>
      <c r="U468" s="94">
        <f t="shared" si="281"/>
        <v>9</v>
      </c>
      <c r="V468" s="94">
        <v>252</v>
      </c>
      <c r="W468" s="93">
        <f t="shared" si="282"/>
        <v>1.0040556549999999</v>
      </c>
      <c r="X468" s="87">
        <f t="shared" si="283"/>
        <v>4.5625412699999996</v>
      </c>
      <c r="Y468" s="87">
        <f t="shared" si="284"/>
        <v>0</v>
      </c>
      <c r="Z468" s="96" t="s">
        <v>142</v>
      </c>
      <c r="AA468" s="90">
        <f t="shared" si="285"/>
        <v>44834</v>
      </c>
      <c r="AB468" s="2"/>
      <c r="AC468" s="1"/>
      <c r="AD468" s="155">
        <f>[2]Plan1!$A553</f>
        <v>53014</v>
      </c>
      <c r="AE468" s="99" t="str">
        <f>[2]Plan1!$C553</f>
        <v>Carnaval</v>
      </c>
      <c r="AF468" s="1"/>
      <c r="AG468" s="1"/>
      <c r="AH468" s="1"/>
      <c r="AI468" s="6"/>
      <c r="AJ468" s="1"/>
      <c r="AK468" s="1"/>
      <c r="AL468" s="1"/>
      <c r="AM468" s="1"/>
      <c r="AN468" s="3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22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4"/>
      <c r="CR468" s="1"/>
      <c r="CS468" s="1"/>
      <c r="CT468" s="1"/>
      <c r="CU468" s="1"/>
      <c r="CV468" s="1"/>
      <c r="CW468" s="1"/>
      <c r="CX468" s="1"/>
      <c r="CY468" s="1"/>
      <c r="CZ468" s="1"/>
      <c r="DA468" s="2"/>
      <c r="DB468" s="1"/>
      <c r="DC468" s="1"/>
      <c r="DD468" s="1"/>
      <c r="DE468" s="1"/>
      <c r="DF468" s="1"/>
      <c r="DG468" s="1"/>
    </row>
    <row r="469" spans="1:111" x14ac:dyDescent="0.2">
      <c r="A469" s="86">
        <f t="shared" si="286"/>
        <v>44818</v>
      </c>
      <c r="B469" s="87">
        <f t="shared" si="265"/>
        <v>1129.86801833</v>
      </c>
      <c r="C469" s="87">
        <f t="shared" si="287"/>
        <v>1013.03865922</v>
      </c>
      <c r="D469" s="88">
        <f t="shared" si="266"/>
        <v>6411.95</v>
      </c>
      <c r="E469" s="89">
        <f>IF(K469=1,VLOOKUP(A469,[1]Plan1!$BO$80:$BQ$314,3),E468)</f>
        <v>6388.87</v>
      </c>
      <c r="F469" s="98">
        <f t="shared" si="267"/>
        <v>44789</v>
      </c>
      <c r="G469" s="91">
        <f t="shared" si="268"/>
        <v>-3.599529004437052E-3</v>
      </c>
      <c r="H469" s="90">
        <f t="shared" si="269"/>
        <v>44819</v>
      </c>
      <c r="I469" s="90">
        <f t="shared" si="270"/>
        <v>44819</v>
      </c>
      <c r="J469" s="92">
        <f t="shared" si="271"/>
        <v>22</v>
      </c>
      <c r="K469" s="92">
        <f t="shared" si="272"/>
        <v>21</v>
      </c>
      <c r="L469" s="87">
        <f t="shared" si="273"/>
        <v>0.9965638</v>
      </c>
      <c r="M469" s="93">
        <f t="shared" si="274"/>
        <v>0.99319995999999999</v>
      </c>
      <c r="N469" s="93">
        <f t="shared" si="275"/>
        <v>1.1141495629400009</v>
      </c>
      <c r="O469" s="87">
        <f t="shared" si="276"/>
        <v>1.1103211200000001</v>
      </c>
      <c r="P469" s="87">
        <f t="shared" si="277"/>
        <v>1124.7982187</v>
      </c>
      <c r="Q469" s="94">
        <f t="shared" si="278"/>
        <v>0</v>
      </c>
      <c r="R469" s="95">
        <f t="shared" si="279"/>
        <v>0</v>
      </c>
      <c r="S469" s="87">
        <f t="shared" si="280"/>
        <v>0</v>
      </c>
      <c r="T469" s="95">
        <f t="shared" si="288"/>
        <v>0.12</v>
      </c>
      <c r="U469" s="94">
        <f t="shared" si="281"/>
        <v>10</v>
      </c>
      <c r="V469" s="94">
        <v>252</v>
      </c>
      <c r="W469" s="93">
        <f t="shared" si="282"/>
        <v>1.004507297</v>
      </c>
      <c r="X469" s="87">
        <f t="shared" si="283"/>
        <v>5.0697996300000003</v>
      </c>
      <c r="Y469" s="87">
        <f t="shared" si="284"/>
        <v>0</v>
      </c>
      <c r="Z469" s="96" t="s">
        <v>142</v>
      </c>
      <c r="AA469" s="90">
        <f t="shared" si="285"/>
        <v>44834</v>
      </c>
      <c r="AB469" s="2"/>
      <c r="AC469" s="1"/>
      <c r="AD469" s="155">
        <f>[2]Plan1!$A554</f>
        <v>53059</v>
      </c>
      <c r="AE469" s="99" t="str">
        <f>[2]Plan1!$C554</f>
        <v>Paixão de Cristo</v>
      </c>
      <c r="AF469" s="1"/>
      <c r="AG469" s="1"/>
      <c r="AH469" s="1"/>
      <c r="AI469" s="6"/>
      <c r="AJ469" s="1"/>
      <c r="AK469" s="1"/>
      <c r="AL469" s="1"/>
      <c r="AM469" s="1"/>
      <c r="AN469" s="3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22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4"/>
      <c r="CR469" s="1"/>
      <c r="CS469" s="1"/>
      <c r="CT469" s="1"/>
      <c r="CU469" s="1"/>
      <c r="CV469" s="1"/>
      <c r="CW469" s="1"/>
      <c r="CX469" s="1"/>
      <c r="CY469" s="1"/>
      <c r="CZ469" s="1"/>
      <c r="DA469" s="2"/>
      <c r="DB469" s="1"/>
      <c r="DC469" s="1"/>
      <c r="DD469" s="1"/>
      <c r="DE469" s="1"/>
      <c r="DF469" s="1"/>
      <c r="DG469" s="1"/>
    </row>
    <row r="470" spans="1:111" x14ac:dyDescent="0.2">
      <c r="A470" s="86">
        <f t="shared" si="286"/>
        <v>44819</v>
      </c>
      <c r="B470" s="87">
        <f t="shared" si="265"/>
        <v>1130.19098691</v>
      </c>
      <c r="C470" s="87">
        <f t="shared" si="287"/>
        <v>1013.03865922</v>
      </c>
      <c r="D470" s="88">
        <f t="shared" si="266"/>
        <v>6411.95</v>
      </c>
      <c r="E470" s="89">
        <f>IF(K470=1,VLOOKUP(A470,[1]Plan1!$BO$80:$BQ$314,3),E469)</f>
        <v>6388.87</v>
      </c>
      <c r="F470" s="98">
        <f t="shared" si="267"/>
        <v>44789</v>
      </c>
      <c r="G470" s="91">
        <f t="shared" si="268"/>
        <v>-3.599529004437052E-3</v>
      </c>
      <c r="H470" s="90">
        <f t="shared" si="269"/>
        <v>44851</v>
      </c>
      <c r="I470" s="90">
        <f t="shared" si="270"/>
        <v>44819</v>
      </c>
      <c r="J470" s="92">
        <f t="shared" si="271"/>
        <v>22</v>
      </c>
      <c r="K470" s="92">
        <f t="shared" si="272"/>
        <v>22</v>
      </c>
      <c r="L470" s="87">
        <f t="shared" si="273"/>
        <v>0.99640046999999998</v>
      </c>
      <c r="M470" s="93">
        <f t="shared" si="274"/>
        <v>0.99319995999999999</v>
      </c>
      <c r="N470" s="93">
        <f t="shared" si="275"/>
        <v>1.1141495629400009</v>
      </c>
      <c r="O470" s="87">
        <f t="shared" si="276"/>
        <v>1.11013914</v>
      </c>
      <c r="P470" s="87">
        <f t="shared" si="277"/>
        <v>1124.61386593</v>
      </c>
      <c r="Q470" s="94">
        <f t="shared" si="278"/>
        <v>0</v>
      </c>
      <c r="R470" s="95">
        <f t="shared" si="279"/>
        <v>0</v>
      </c>
      <c r="S470" s="87">
        <f t="shared" si="280"/>
        <v>0</v>
      </c>
      <c r="T470" s="95">
        <f t="shared" si="288"/>
        <v>0.12</v>
      </c>
      <c r="U470" s="94">
        <f t="shared" si="281"/>
        <v>11</v>
      </c>
      <c r="V470" s="94">
        <v>252</v>
      </c>
      <c r="W470" s="93">
        <f t="shared" si="282"/>
        <v>1.004959143</v>
      </c>
      <c r="X470" s="87">
        <f t="shared" si="283"/>
        <v>5.5771209800000001</v>
      </c>
      <c r="Y470" s="87">
        <f t="shared" si="284"/>
        <v>0</v>
      </c>
      <c r="Z470" s="96" t="s">
        <v>142</v>
      </c>
      <c r="AA470" s="90">
        <f t="shared" si="285"/>
        <v>44834</v>
      </c>
      <c r="AB470" s="2"/>
      <c r="AC470" s="1"/>
      <c r="AD470" s="155">
        <f>[2]Plan1!$A555</f>
        <v>53073</v>
      </c>
      <c r="AE470" s="99" t="str">
        <f>[2]Plan1!$C555</f>
        <v>Tiradentes</v>
      </c>
      <c r="AF470" s="1"/>
      <c r="AG470" s="1"/>
      <c r="AH470" s="1"/>
      <c r="AI470" s="6"/>
      <c r="AJ470" s="1"/>
      <c r="AK470" s="1"/>
      <c r="AL470" s="1"/>
      <c r="AM470" s="1"/>
      <c r="AN470" s="3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22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4"/>
      <c r="CR470" s="1"/>
      <c r="CS470" s="1"/>
      <c r="CT470" s="1"/>
      <c r="CU470" s="1"/>
      <c r="CV470" s="1"/>
      <c r="CW470" s="1"/>
      <c r="CX470" s="1"/>
      <c r="CY470" s="1"/>
      <c r="CZ470" s="1"/>
      <c r="DA470" s="2"/>
      <c r="DB470" s="1"/>
      <c r="DC470" s="1"/>
      <c r="DD470" s="1"/>
      <c r="DE470" s="1"/>
      <c r="DF470" s="1"/>
      <c r="DG470" s="1"/>
    </row>
    <row r="471" spans="1:111" x14ac:dyDescent="0.2">
      <c r="A471" s="86">
        <f t="shared" si="286"/>
        <v>44820</v>
      </c>
      <c r="B471" s="87">
        <f t="shared" si="265"/>
        <v>1130.5429838499999</v>
      </c>
      <c r="C471" s="87">
        <f t="shared" si="287"/>
        <v>1013.03865922</v>
      </c>
      <c r="D471" s="88">
        <f t="shared" si="266"/>
        <v>6388.87</v>
      </c>
      <c r="E471" s="89">
        <f>IF(K471=1,VLOOKUP(A471,[1]Plan1!$BO$80:$BQ$314,3),E470)</f>
        <v>6370.34</v>
      </c>
      <c r="F471" s="98">
        <f t="shared" si="267"/>
        <v>44820</v>
      </c>
      <c r="G471" s="91">
        <f t="shared" si="268"/>
        <v>-2.9003564010536831E-3</v>
      </c>
      <c r="H471" s="90">
        <f t="shared" si="269"/>
        <v>44851</v>
      </c>
      <c r="I471" s="90">
        <f t="shared" si="270"/>
        <v>44851</v>
      </c>
      <c r="J471" s="92">
        <f t="shared" si="271"/>
        <v>21</v>
      </c>
      <c r="K471" s="92">
        <f t="shared" si="272"/>
        <v>1</v>
      </c>
      <c r="L471" s="87">
        <f t="shared" si="273"/>
        <v>0.99986169000000003</v>
      </c>
      <c r="M471" s="93">
        <f t="shared" si="274"/>
        <v>0.99640046999999998</v>
      </c>
      <c r="N471" s="93">
        <f t="shared" si="275"/>
        <v>1.1101391481637115</v>
      </c>
      <c r="O471" s="87">
        <f t="shared" si="276"/>
        <v>1.1099855999999999</v>
      </c>
      <c r="P471" s="87">
        <f t="shared" si="277"/>
        <v>1124.45832397</v>
      </c>
      <c r="Q471" s="94">
        <f t="shared" si="278"/>
        <v>0</v>
      </c>
      <c r="R471" s="95">
        <f t="shared" si="279"/>
        <v>0</v>
      </c>
      <c r="S471" s="87">
        <f t="shared" si="280"/>
        <v>0</v>
      </c>
      <c r="T471" s="95">
        <f t="shared" si="288"/>
        <v>0.12</v>
      </c>
      <c r="U471" s="94">
        <f t="shared" si="281"/>
        <v>12</v>
      </c>
      <c r="V471" s="94">
        <v>252</v>
      </c>
      <c r="W471" s="93">
        <f t="shared" si="282"/>
        <v>1.005411192</v>
      </c>
      <c r="X471" s="87">
        <f t="shared" si="283"/>
        <v>6.0846598800000002</v>
      </c>
      <c r="Y471" s="87">
        <f t="shared" si="284"/>
        <v>0</v>
      </c>
      <c r="Z471" s="96" t="s">
        <v>142</v>
      </c>
      <c r="AA471" s="90">
        <f t="shared" si="285"/>
        <v>44834</v>
      </c>
      <c r="AB471" s="2"/>
      <c r="AC471" s="1"/>
      <c r="AD471" s="155">
        <f>[2]Plan1!$A556</f>
        <v>53083</v>
      </c>
      <c r="AE471" s="99" t="str">
        <f>[2]Plan1!$C556</f>
        <v>Dia do Trabalho</v>
      </c>
      <c r="AF471" s="1"/>
      <c r="AG471" s="1"/>
      <c r="AH471" s="1"/>
      <c r="AI471" s="6"/>
      <c r="AJ471" s="1"/>
      <c r="AK471" s="1"/>
      <c r="AL471" s="1"/>
      <c r="AM471" s="1"/>
      <c r="AN471" s="3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22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4"/>
      <c r="CR471" s="1"/>
      <c r="CS471" s="1"/>
      <c r="CT471" s="1"/>
      <c r="CU471" s="1"/>
      <c r="CV471" s="1"/>
      <c r="CW471" s="1"/>
      <c r="CX471" s="1"/>
      <c r="CY471" s="1"/>
      <c r="CZ471" s="1"/>
      <c r="DA471" s="2"/>
      <c r="DB471" s="1"/>
      <c r="DC471" s="1"/>
      <c r="DD471" s="1"/>
      <c r="DE471" s="1"/>
      <c r="DF471" s="1"/>
      <c r="DG471" s="1"/>
    </row>
    <row r="472" spans="1:111" x14ac:dyDescent="0.2">
      <c r="A472" s="86">
        <f t="shared" si="286"/>
        <v>44821</v>
      </c>
      <c r="B472" s="87">
        <f t="shared" si="265"/>
        <v>1130.8950989799998</v>
      </c>
      <c r="C472" s="87">
        <f t="shared" si="287"/>
        <v>1013.03865922</v>
      </c>
      <c r="D472" s="88">
        <f t="shared" si="266"/>
        <v>6388.87</v>
      </c>
      <c r="E472" s="89">
        <f>IF(K472=1,VLOOKUP(A472,[1]Plan1!$BO$80:$BQ$314,3),E471)</f>
        <v>6370.34</v>
      </c>
      <c r="F472" s="98">
        <f t="shared" si="267"/>
        <v>44820</v>
      </c>
      <c r="G472" s="91">
        <f t="shared" si="268"/>
        <v>-2.9003564010536831E-3</v>
      </c>
      <c r="H472" s="90">
        <f t="shared" si="269"/>
        <v>44851</v>
      </c>
      <c r="I472" s="90">
        <f t="shared" si="270"/>
        <v>44851</v>
      </c>
      <c r="J472" s="92">
        <f t="shared" si="271"/>
        <v>21</v>
      </c>
      <c r="K472" s="92">
        <f t="shared" si="272"/>
        <v>2</v>
      </c>
      <c r="L472" s="87">
        <f t="shared" si="273"/>
        <v>0.99972340999999998</v>
      </c>
      <c r="M472" s="93">
        <f t="shared" si="274"/>
        <v>0.99640046999999998</v>
      </c>
      <c r="N472" s="93">
        <f t="shared" si="275"/>
        <v>1.1101391481637115</v>
      </c>
      <c r="O472" s="87">
        <f t="shared" si="276"/>
        <v>1.10983209</v>
      </c>
      <c r="P472" s="87">
        <f t="shared" si="277"/>
        <v>1124.3028124099999</v>
      </c>
      <c r="Q472" s="94">
        <f t="shared" si="278"/>
        <v>0</v>
      </c>
      <c r="R472" s="95">
        <f t="shared" si="279"/>
        <v>0</v>
      </c>
      <c r="S472" s="87">
        <f t="shared" si="280"/>
        <v>0</v>
      </c>
      <c r="T472" s="95">
        <f t="shared" si="288"/>
        <v>0.12</v>
      </c>
      <c r="U472" s="94">
        <f t="shared" si="281"/>
        <v>13</v>
      </c>
      <c r="V472" s="94">
        <v>252</v>
      </c>
      <c r="W472" s="93">
        <f t="shared" si="282"/>
        <v>1.0058634440000001</v>
      </c>
      <c r="X472" s="87">
        <f t="shared" si="283"/>
        <v>6.5922865699999997</v>
      </c>
      <c r="Y472" s="87">
        <f t="shared" si="284"/>
        <v>0</v>
      </c>
      <c r="Z472" s="96" t="s">
        <v>142</v>
      </c>
      <c r="AA472" s="90">
        <f t="shared" si="285"/>
        <v>44834</v>
      </c>
      <c r="AB472" s="2"/>
      <c r="AC472" s="1"/>
      <c r="AD472" s="155">
        <f>[2]Plan1!$A557</f>
        <v>53121</v>
      </c>
      <c r="AE472" s="99" t="str">
        <f>[2]Plan1!$C557</f>
        <v>Corpus Christi</v>
      </c>
      <c r="AF472" s="1"/>
      <c r="AG472" s="1"/>
      <c r="AH472" s="1"/>
      <c r="AI472" s="6"/>
      <c r="AJ472" s="1"/>
      <c r="AK472" s="1"/>
      <c r="AL472" s="1"/>
      <c r="AM472" s="1"/>
      <c r="AN472" s="3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22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4"/>
      <c r="CR472" s="1"/>
      <c r="CS472" s="1"/>
      <c r="CT472" s="1"/>
      <c r="CU472" s="1"/>
      <c r="CV472" s="1"/>
      <c r="CW472" s="1"/>
      <c r="CX472" s="1"/>
      <c r="CY472" s="1"/>
      <c r="CZ472" s="1"/>
      <c r="DA472" s="2"/>
      <c r="DB472" s="1"/>
      <c r="DC472" s="1"/>
      <c r="DD472" s="1"/>
      <c r="DE472" s="1"/>
      <c r="DF472" s="1"/>
      <c r="DG472" s="1"/>
    </row>
    <row r="473" spans="1:111" x14ac:dyDescent="0.2">
      <c r="A473" s="86">
        <f t="shared" si="286"/>
        <v>44822</v>
      </c>
      <c r="B473" s="87">
        <f t="shared" si="265"/>
        <v>1130.8950989799998</v>
      </c>
      <c r="C473" s="87">
        <f t="shared" si="287"/>
        <v>1013.03865922</v>
      </c>
      <c r="D473" s="88">
        <f t="shared" si="266"/>
        <v>6388.87</v>
      </c>
      <c r="E473" s="89">
        <f>IF(K473=1,VLOOKUP(A473,[1]Plan1!$BO$80:$BQ$314,3),E472)</f>
        <v>6370.34</v>
      </c>
      <c r="F473" s="98">
        <f t="shared" si="267"/>
        <v>44820</v>
      </c>
      <c r="G473" s="91">
        <f t="shared" si="268"/>
        <v>-2.9003564010536831E-3</v>
      </c>
      <c r="H473" s="90">
        <f t="shared" si="269"/>
        <v>44851</v>
      </c>
      <c r="I473" s="90">
        <f t="shared" si="270"/>
        <v>44851</v>
      </c>
      <c r="J473" s="92">
        <f t="shared" si="271"/>
        <v>21</v>
      </c>
      <c r="K473" s="92">
        <f t="shared" si="272"/>
        <v>2</v>
      </c>
      <c r="L473" s="87">
        <f t="shared" si="273"/>
        <v>0.99972340999999998</v>
      </c>
      <c r="M473" s="93">
        <f t="shared" si="274"/>
        <v>0.99640046999999998</v>
      </c>
      <c r="N473" s="93">
        <f t="shared" si="275"/>
        <v>1.1101391481637115</v>
      </c>
      <c r="O473" s="87">
        <f t="shared" si="276"/>
        <v>1.10983209</v>
      </c>
      <c r="P473" s="87">
        <f t="shared" si="277"/>
        <v>1124.3028124099999</v>
      </c>
      <c r="Q473" s="94">
        <f t="shared" si="278"/>
        <v>0</v>
      </c>
      <c r="R473" s="95">
        <f t="shared" si="279"/>
        <v>0</v>
      </c>
      <c r="S473" s="87">
        <f t="shared" si="280"/>
        <v>0</v>
      </c>
      <c r="T473" s="95">
        <f t="shared" si="288"/>
        <v>0.12</v>
      </c>
      <c r="U473" s="94">
        <f t="shared" si="281"/>
        <v>13</v>
      </c>
      <c r="V473" s="94">
        <v>252</v>
      </c>
      <c r="W473" s="93">
        <f t="shared" si="282"/>
        <v>1.0058634440000001</v>
      </c>
      <c r="X473" s="87">
        <f t="shared" si="283"/>
        <v>6.5922865699999997</v>
      </c>
      <c r="Y473" s="87">
        <f t="shared" si="284"/>
        <v>0</v>
      </c>
      <c r="Z473" s="96" t="s">
        <v>142</v>
      </c>
      <c r="AA473" s="90">
        <f t="shared" si="285"/>
        <v>44834</v>
      </c>
      <c r="AB473" s="2"/>
      <c r="AC473" s="1"/>
      <c r="AD473" s="155">
        <f>[2]Plan1!$A558</f>
        <v>53212</v>
      </c>
      <c r="AE473" s="99" t="str">
        <f>[2]Plan1!$C558</f>
        <v>Independência do Brasil</v>
      </c>
      <c r="AF473" s="1"/>
      <c r="AG473" s="1"/>
      <c r="AH473" s="1"/>
      <c r="AI473" s="6"/>
      <c r="AJ473" s="1"/>
      <c r="AK473" s="1"/>
      <c r="AL473" s="1"/>
      <c r="AM473" s="1"/>
      <c r="AN473" s="3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22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4"/>
      <c r="CR473" s="1"/>
      <c r="CS473" s="1"/>
      <c r="CT473" s="1"/>
      <c r="CU473" s="1"/>
      <c r="CV473" s="1"/>
      <c r="CW473" s="1"/>
      <c r="CX473" s="1"/>
      <c r="CY473" s="1"/>
      <c r="CZ473" s="1"/>
      <c r="DA473" s="2"/>
      <c r="DB473" s="1"/>
      <c r="DC473" s="1"/>
      <c r="DD473" s="1"/>
      <c r="DE473" s="1"/>
      <c r="DF473" s="1"/>
      <c r="DG473" s="1"/>
    </row>
    <row r="474" spans="1:111" x14ac:dyDescent="0.2">
      <c r="A474" s="86">
        <f t="shared" si="286"/>
        <v>44823</v>
      </c>
      <c r="B474" s="87">
        <f t="shared" si="265"/>
        <v>1130.8950989799998</v>
      </c>
      <c r="C474" s="87">
        <f t="shared" si="287"/>
        <v>1013.03865922</v>
      </c>
      <c r="D474" s="88">
        <f t="shared" si="266"/>
        <v>6388.87</v>
      </c>
      <c r="E474" s="89">
        <f>IF(K474=1,VLOOKUP(A474,[1]Plan1!$BO$80:$BQ$314,3),E473)</f>
        <v>6370.34</v>
      </c>
      <c r="F474" s="98">
        <f t="shared" si="267"/>
        <v>44820</v>
      </c>
      <c r="G474" s="91">
        <f t="shared" si="268"/>
        <v>-2.9003564010536831E-3</v>
      </c>
      <c r="H474" s="90">
        <f t="shared" si="269"/>
        <v>44851</v>
      </c>
      <c r="I474" s="90">
        <f t="shared" si="270"/>
        <v>44851</v>
      </c>
      <c r="J474" s="92">
        <f t="shared" si="271"/>
        <v>21</v>
      </c>
      <c r="K474" s="92">
        <f t="shared" si="272"/>
        <v>2</v>
      </c>
      <c r="L474" s="87">
        <f t="shared" si="273"/>
        <v>0.99972340999999998</v>
      </c>
      <c r="M474" s="93">
        <f t="shared" si="274"/>
        <v>0.99640046999999998</v>
      </c>
      <c r="N474" s="93">
        <f t="shared" si="275"/>
        <v>1.1101391481637115</v>
      </c>
      <c r="O474" s="87">
        <f t="shared" si="276"/>
        <v>1.10983209</v>
      </c>
      <c r="P474" s="87">
        <f t="shared" si="277"/>
        <v>1124.3028124099999</v>
      </c>
      <c r="Q474" s="94">
        <f t="shared" si="278"/>
        <v>0</v>
      </c>
      <c r="R474" s="95">
        <f t="shared" si="279"/>
        <v>0</v>
      </c>
      <c r="S474" s="87">
        <f t="shared" si="280"/>
        <v>0</v>
      </c>
      <c r="T474" s="95">
        <f t="shared" si="288"/>
        <v>0.12</v>
      </c>
      <c r="U474" s="94">
        <f t="shared" si="281"/>
        <v>13</v>
      </c>
      <c r="V474" s="94">
        <v>252</v>
      </c>
      <c r="W474" s="93">
        <f t="shared" si="282"/>
        <v>1.0058634440000001</v>
      </c>
      <c r="X474" s="87">
        <f t="shared" si="283"/>
        <v>6.5922865699999997</v>
      </c>
      <c r="Y474" s="87">
        <f t="shared" si="284"/>
        <v>0</v>
      </c>
      <c r="Z474" s="96" t="s">
        <v>142</v>
      </c>
      <c r="AA474" s="90">
        <f t="shared" si="285"/>
        <v>44834</v>
      </c>
      <c r="AB474" s="2"/>
      <c r="AC474" s="1"/>
      <c r="AD474" s="155">
        <f>[2]Plan1!$A559</f>
        <v>53247</v>
      </c>
      <c r="AE474" s="99" t="str">
        <f>[2]Plan1!$C559</f>
        <v>Nossa Sr.a Aparecida - Padroeira do Brasil</v>
      </c>
      <c r="AF474" s="1"/>
      <c r="AG474" s="1"/>
      <c r="AH474" s="1"/>
      <c r="AI474" s="6"/>
      <c r="AJ474" s="1"/>
      <c r="AK474" s="1"/>
      <c r="AL474" s="1"/>
      <c r="AM474" s="1"/>
      <c r="AN474" s="3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22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4"/>
      <c r="CR474" s="1"/>
      <c r="CS474" s="1"/>
      <c r="CT474" s="1"/>
      <c r="CU474" s="1"/>
      <c r="CV474" s="1"/>
      <c r="CW474" s="1"/>
      <c r="CX474" s="1"/>
      <c r="CY474" s="1"/>
      <c r="CZ474" s="1"/>
      <c r="DA474" s="2"/>
      <c r="DB474" s="1"/>
      <c r="DC474" s="1"/>
      <c r="DD474" s="1"/>
      <c r="DE474" s="1"/>
      <c r="DF474" s="1"/>
      <c r="DG474" s="1"/>
    </row>
    <row r="475" spans="1:111" x14ac:dyDescent="0.2">
      <c r="A475" s="86">
        <f t="shared" si="286"/>
        <v>44824</v>
      </c>
      <c r="B475" s="87">
        <f t="shared" si="265"/>
        <v>1131.2473129699999</v>
      </c>
      <c r="C475" s="87">
        <f t="shared" si="287"/>
        <v>1013.03865922</v>
      </c>
      <c r="D475" s="88">
        <f t="shared" si="266"/>
        <v>6388.87</v>
      </c>
      <c r="E475" s="89">
        <f>IF(K475=1,VLOOKUP(A475,[1]Plan1!$BO$80:$BQ$314,3),E474)</f>
        <v>6370.34</v>
      </c>
      <c r="F475" s="98">
        <f t="shared" si="267"/>
        <v>44820</v>
      </c>
      <c r="G475" s="91">
        <f t="shared" si="268"/>
        <v>-2.9003564010536831E-3</v>
      </c>
      <c r="H475" s="90">
        <f t="shared" si="269"/>
        <v>44851</v>
      </c>
      <c r="I475" s="90">
        <f t="shared" si="270"/>
        <v>44851</v>
      </c>
      <c r="J475" s="92">
        <f t="shared" si="271"/>
        <v>21</v>
      </c>
      <c r="K475" s="92">
        <f t="shared" si="272"/>
        <v>3</v>
      </c>
      <c r="L475" s="87">
        <f t="shared" si="273"/>
        <v>0.99958513999999998</v>
      </c>
      <c r="M475" s="93">
        <f t="shared" si="274"/>
        <v>0.99640046999999998</v>
      </c>
      <c r="N475" s="93">
        <f t="shared" si="275"/>
        <v>1.1101391481637115</v>
      </c>
      <c r="O475" s="87">
        <f t="shared" si="276"/>
        <v>1.1096785899999999</v>
      </c>
      <c r="P475" s="87">
        <f t="shared" si="277"/>
        <v>1124.14731097</v>
      </c>
      <c r="Q475" s="94">
        <f t="shared" si="278"/>
        <v>0</v>
      </c>
      <c r="R475" s="95">
        <f t="shared" si="279"/>
        <v>0</v>
      </c>
      <c r="S475" s="87">
        <f t="shared" si="280"/>
        <v>0</v>
      </c>
      <c r="T475" s="95">
        <f t="shared" si="288"/>
        <v>0.12</v>
      </c>
      <c r="U475" s="94">
        <f t="shared" si="281"/>
        <v>14</v>
      </c>
      <c r="V475" s="94">
        <v>252</v>
      </c>
      <c r="W475" s="93">
        <f t="shared" si="282"/>
        <v>1.0063158999999999</v>
      </c>
      <c r="X475" s="87">
        <f t="shared" si="283"/>
        <v>7.1000019999999999</v>
      </c>
      <c r="Y475" s="87">
        <f t="shared" si="284"/>
        <v>0</v>
      </c>
      <c r="Z475" s="96" t="s">
        <v>142</v>
      </c>
      <c r="AA475" s="90">
        <f t="shared" si="285"/>
        <v>44834</v>
      </c>
      <c r="AB475" s="2"/>
      <c r="AC475" s="1"/>
      <c r="AD475" s="155">
        <f>[2]Plan1!$A560</f>
        <v>53268</v>
      </c>
      <c r="AE475" s="99" t="str">
        <f>[2]Plan1!$C560</f>
        <v>Finados</v>
      </c>
      <c r="AF475" s="1"/>
      <c r="AG475" s="1"/>
      <c r="AH475" s="1"/>
      <c r="AI475" s="6"/>
      <c r="AJ475" s="1"/>
      <c r="AK475" s="1"/>
      <c r="AL475" s="1"/>
      <c r="AM475" s="1"/>
      <c r="AN475" s="3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22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4"/>
      <c r="CR475" s="1"/>
      <c r="CS475" s="1"/>
      <c r="CT475" s="1"/>
      <c r="CU475" s="1"/>
      <c r="CV475" s="1"/>
      <c r="CW475" s="1"/>
      <c r="CX475" s="1"/>
      <c r="CY475" s="1"/>
      <c r="CZ475" s="1"/>
      <c r="DA475" s="2"/>
      <c r="DB475" s="1"/>
      <c r="DC475" s="1"/>
      <c r="DD475" s="1"/>
      <c r="DE475" s="1"/>
      <c r="DF475" s="1"/>
      <c r="DG475" s="1"/>
    </row>
    <row r="476" spans="1:111" x14ac:dyDescent="0.2">
      <c r="A476" s="86">
        <f t="shared" si="286"/>
        <v>44825</v>
      </c>
      <c r="B476" s="87">
        <f t="shared" si="265"/>
        <v>1131.59965521</v>
      </c>
      <c r="C476" s="87">
        <f t="shared" si="287"/>
        <v>1013.03865922</v>
      </c>
      <c r="D476" s="88">
        <f t="shared" si="266"/>
        <v>6388.87</v>
      </c>
      <c r="E476" s="89">
        <f>IF(K476=1,VLOOKUP(A476,[1]Plan1!$BO$80:$BQ$314,3),E475)</f>
        <v>6370.34</v>
      </c>
      <c r="F476" s="98">
        <f t="shared" si="267"/>
        <v>44820</v>
      </c>
      <c r="G476" s="91">
        <f t="shared" si="268"/>
        <v>-2.9003564010536831E-3</v>
      </c>
      <c r="H476" s="90">
        <f t="shared" si="269"/>
        <v>44851</v>
      </c>
      <c r="I476" s="90">
        <f t="shared" si="270"/>
        <v>44851</v>
      </c>
      <c r="J476" s="92">
        <f t="shared" si="271"/>
        <v>21</v>
      </c>
      <c r="K476" s="92">
        <f t="shared" si="272"/>
        <v>4</v>
      </c>
      <c r="L476" s="87">
        <f t="shared" si="273"/>
        <v>0.99944690000000003</v>
      </c>
      <c r="M476" s="93">
        <f t="shared" si="274"/>
        <v>0.99640046999999998</v>
      </c>
      <c r="N476" s="93">
        <f t="shared" si="275"/>
        <v>1.1101391481637115</v>
      </c>
      <c r="O476" s="87">
        <f t="shared" si="276"/>
        <v>1.10952513</v>
      </c>
      <c r="P476" s="87">
        <f t="shared" si="277"/>
        <v>1123.9918500599999</v>
      </c>
      <c r="Q476" s="94">
        <f t="shared" si="278"/>
        <v>0</v>
      </c>
      <c r="R476" s="95">
        <f t="shared" si="279"/>
        <v>0</v>
      </c>
      <c r="S476" s="87">
        <f t="shared" si="280"/>
        <v>0</v>
      </c>
      <c r="T476" s="95">
        <f t="shared" si="288"/>
        <v>0.12</v>
      </c>
      <c r="U476" s="94">
        <f t="shared" si="281"/>
        <v>15</v>
      </c>
      <c r="V476" s="94">
        <v>252</v>
      </c>
      <c r="W476" s="93">
        <f t="shared" si="282"/>
        <v>1.006768559</v>
      </c>
      <c r="X476" s="87">
        <f t="shared" si="283"/>
        <v>7.6078051499999999</v>
      </c>
      <c r="Y476" s="87">
        <f t="shared" si="284"/>
        <v>0</v>
      </c>
      <c r="Z476" s="96" t="s">
        <v>142</v>
      </c>
      <c r="AA476" s="90">
        <f t="shared" si="285"/>
        <v>44834</v>
      </c>
      <c r="AB476" s="2"/>
      <c r="AC476" s="1"/>
      <c r="AD476" s="155">
        <f>[2]Plan1!$A561</f>
        <v>53281</v>
      </c>
      <c r="AE476" s="99" t="str">
        <f>[2]Plan1!$C561</f>
        <v>Proclamação da República</v>
      </c>
      <c r="AF476" s="1"/>
      <c r="AG476" s="1"/>
      <c r="AH476" s="1"/>
      <c r="AI476" s="6"/>
      <c r="AJ476" s="1"/>
      <c r="AK476" s="1"/>
      <c r="AL476" s="1"/>
      <c r="AM476" s="1"/>
      <c r="AN476" s="3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22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4"/>
      <c r="CR476" s="1"/>
      <c r="CS476" s="1"/>
      <c r="CT476" s="1"/>
      <c r="CU476" s="1"/>
      <c r="CV476" s="1"/>
      <c r="CW476" s="1"/>
      <c r="CX476" s="1"/>
      <c r="CY476" s="1"/>
      <c r="CZ476" s="1"/>
      <c r="DA476" s="2"/>
      <c r="DB476" s="1"/>
      <c r="DC476" s="1"/>
      <c r="DD476" s="1"/>
      <c r="DE476" s="1"/>
      <c r="DF476" s="1"/>
      <c r="DG476" s="1"/>
    </row>
    <row r="477" spans="1:111" x14ac:dyDescent="0.2">
      <c r="A477" s="86">
        <f t="shared" si="286"/>
        <v>44826</v>
      </c>
      <c r="B477" s="87">
        <f t="shared" si="265"/>
        <v>1131.9520859700001</v>
      </c>
      <c r="C477" s="87">
        <f t="shared" si="287"/>
        <v>1013.03865922</v>
      </c>
      <c r="D477" s="88">
        <f t="shared" si="266"/>
        <v>6388.87</v>
      </c>
      <c r="E477" s="89">
        <f>IF(K477=1,VLOOKUP(A477,[1]Plan1!$BO$80:$BQ$314,3),E476)</f>
        <v>6370.34</v>
      </c>
      <c r="F477" s="98">
        <f t="shared" si="267"/>
        <v>44820</v>
      </c>
      <c r="G477" s="91">
        <f t="shared" si="268"/>
        <v>-2.9003564010536831E-3</v>
      </c>
      <c r="H477" s="90">
        <f t="shared" si="269"/>
        <v>44851</v>
      </c>
      <c r="I477" s="90">
        <f t="shared" si="270"/>
        <v>44851</v>
      </c>
      <c r="J477" s="92">
        <f t="shared" si="271"/>
        <v>21</v>
      </c>
      <c r="K477" s="92">
        <f t="shared" si="272"/>
        <v>5</v>
      </c>
      <c r="L477" s="87">
        <f t="shared" si="273"/>
        <v>0.99930867000000001</v>
      </c>
      <c r="M477" s="93">
        <f t="shared" si="274"/>
        <v>0.99640046999999998</v>
      </c>
      <c r="N477" s="93">
        <f t="shared" si="275"/>
        <v>1.1101391481637115</v>
      </c>
      <c r="O477" s="87">
        <f t="shared" si="276"/>
        <v>1.10937167</v>
      </c>
      <c r="P477" s="87">
        <f t="shared" si="277"/>
        <v>1123.8363891500001</v>
      </c>
      <c r="Q477" s="94">
        <f t="shared" si="278"/>
        <v>0</v>
      </c>
      <c r="R477" s="95">
        <f t="shared" si="279"/>
        <v>0</v>
      </c>
      <c r="S477" s="87">
        <f t="shared" si="280"/>
        <v>0</v>
      </c>
      <c r="T477" s="95">
        <f t="shared" si="288"/>
        <v>0.12</v>
      </c>
      <c r="U477" s="94">
        <f t="shared" si="281"/>
        <v>16</v>
      </c>
      <c r="V477" s="94">
        <v>252</v>
      </c>
      <c r="W477" s="93">
        <f t="shared" si="282"/>
        <v>1.007221422</v>
      </c>
      <c r="X477" s="87">
        <f t="shared" si="283"/>
        <v>8.1156968200000001</v>
      </c>
      <c r="Y477" s="87">
        <f t="shared" si="284"/>
        <v>0</v>
      </c>
      <c r="Z477" s="96" t="s">
        <v>142</v>
      </c>
      <c r="AA477" s="90">
        <f t="shared" si="285"/>
        <v>44834</v>
      </c>
      <c r="AB477" s="2"/>
      <c r="AC477" s="1"/>
      <c r="AD477" s="155">
        <f>[2]Plan1!$A562</f>
        <v>53286</v>
      </c>
      <c r="AE477" s="99" t="str">
        <f>[2]Plan1!$C562</f>
        <v>Dia Nacional de Zumbi e da Consciência Negra</v>
      </c>
      <c r="AF477" s="1"/>
      <c r="AG477" s="1"/>
      <c r="AH477" s="1"/>
      <c r="AI477" s="6"/>
      <c r="AJ477" s="1"/>
      <c r="AK477" s="1"/>
      <c r="AL477" s="1"/>
      <c r="AM477" s="1"/>
      <c r="AN477" s="3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22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4"/>
      <c r="CR477" s="1"/>
      <c r="CS477" s="1"/>
      <c r="CT477" s="1"/>
      <c r="CU477" s="1"/>
      <c r="CV477" s="1"/>
      <c r="CW477" s="1"/>
      <c r="CX477" s="1"/>
      <c r="CY477" s="1"/>
      <c r="CZ477" s="1"/>
      <c r="DA477" s="2"/>
      <c r="DB477" s="1"/>
      <c r="DC477" s="1"/>
      <c r="DD477" s="1"/>
      <c r="DE477" s="1"/>
      <c r="DF477" s="1"/>
      <c r="DG477" s="1"/>
    </row>
    <row r="478" spans="1:111" x14ac:dyDescent="0.2">
      <c r="A478" s="86">
        <f t="shared" si="286"/>
        <v>44827</v>
      </c>
      <c r="B478" s="87">
        <f t="shared" si="265"/>
        <v>1132.3046346600001</v>
      </c>
      <c r="C478" s="87">
        <f t="shared" si="287"/>
        <v>1013.03865922</v>
      </c>
      <c r="D478" s="88">
        <f t="shared" si="266"/>
        <v>6388.87</v>
      </c>
      <c r="E478" s="89">
        <f>IF(K478=1,VLOOKUP(A478,[1]Plan1!$BO$80:$BQ$314,3),E477)</f>
        <v>6370.34</v>
      </c>
      <c r="F478" s="98">
        <f t="shared" si="267"/>
        <v>44820</v>
      </c>
      <c r="G478" s="91">
        <f t="shared" si="268"/>
        <v>-2.9003564010536831E-3</v>
      </c>
      <c r="H478" s="90">
        <f t="shared" si="269"/>
        <v>44851</v>
      </c>
      <c r="I478" s="90">
        <f t="shared" si="270"/>
        <v>44851</v>
      </c>
      <c r="J478" s="92">
        <f t="shared" si="271"/>
        <v>21</v>
      </c>
      <c r="K478" s="92">
        <f t="shared" si="272"/>
        <v>6</v>
      </c>
      <c r="L478" s="87">
        <f t="shared" si="273"/>
        <v>0.99917045999999998</v>
      </c>
      <c r="M478" s="93">
        <f t="shared" si="274"/>
        <v>0.99640046999999998</v>
      </c>
      <c r="N478" s="93">
        <f t="shared" si="275"/>
        <v>1.1101391481637115</v>
      </c>
      <c r="O478" s="87">
        <f t="shared" si="276"/>
        <v>1.1092182399999999</v>
      </c>
      <c r="P478" s="87">
        <f t="shared" si="277"/>
        <v>1123.6809586300001</v>
      </c>
      <c r="Q478" s="94">
        <f t="shared" si="278"/>
        <v>0</v>
      </c>
      <c r="R478" s="95">
        <f t="shared" si="279"/>
        <v>0</v>
      </c>
      <c r="S478" s="87">
        <f t="shared" si="280"/>
        <v>0</v>
      </c>
      <c r="T478" s="95">
        <f t="shared" si="288"/>
        <v>0.12</v>
      </c>
      <c r="U478" s="94">
        <f t="shared" si="281"/>
        <v>17</v>
      </c>
      <c r="V478" s="94">
        <v>252</v>
      </c>
      <c r="W478" s="93">
        <f t="shared" si="282"/>
        <v>1.0076744879999999</v>
      </c>
      <c r="X478" s="87">
        <f t="shared" si="283"/>
        <v>8.6236760300000004</v>
      </c>
      <c r="Y478" s="87">
        <f t="shared" si="284"/>
        <v>0</v>
      </c>
      <c r="Z478" s="96" t="s">
        <v>142</v>
      </c>
      <c r="AA478" s="90">
        <f t="shared" si="285"/>
        <v>44834</v>
      </c>
      <c r="AB478" s="2"/>
      <c r="AC478" s="1"/>
      <c r="AD478" s="155">
        <f>[2]Plan1!$A563</f>
        <v>53321</v>
      </c>
      <c r="AE478" s="99" t="str">
        <f>[2]Plan1!$C563</f>
        <v>Natal</v>
      </c>
      <c r="AF478" s="1"/>
      <c r="AG478" s="1"/>
      <c r="AH478" s="1"/>
      <c r="AI478" s="6"/>
      <c r="AJ478" s="1"/>
      <c r="AK478" s="1"/>
      <c r="AL478" s="1"/>
      <c r="AM478" s="1"/>
      <c r="AN478" s="3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22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4"/>
      <c r="CR478" s="1"/>
      <c r="CS478" s="1"/>
      <c r="CT478" s="1"/>
      <c r="CU478" s="1"/>
      <c r="CV478" s="1"/>
      <c r="CW478" s="1"/>
      <c r="CX478" s="1"/>
      <c r="CY478" s="1"/>
      <c r="CZ478" s="1"/>
      <c r="DA478" s="2"/>
      <c r="DB478" s="1"/>
      <c r="DC478" s="1"/>
      <c r="DD478" s="1"/>
      <c r="DE478" s="1"/>
      <c r="DF478" s="1"/>
      <c r="DG478" s="1"/>
    </row>
    <row r="479" spans="1:111" x14ac:dyDescent="0.2">
      <c r="A479" s="86">
        <f t="shared" si="286"/>
        <v>44828</v>
      </c>
      <c r="B479" s="87">
        <f t="shared" si="265"/>
        <v>1132.6572921300001</v>
      </c>
      <c r="C479" s="87">
        <f t="shared" si="287"/>
        <v>1013.03865922</v>
      </c>
      <c r="D479" s="88">
        <f t="shared" si="266"/>
        <v>6388.87</v>
      </c>
      <c r="E479" s="89">
        <f>IF(K479=1,VLOOKUP(A479,[1]Plan1!$BO$80:$BQ$314,3),E478)</f>
        <v>6370.34</v>
      </c>
      <c r="F479" s="98">
        <f t="shared" si="267"/>
        <v>44820</v>
      </c>
      <c r="G479" s="91">
        <f t="shared" si="268"/>
        <v>-2.9003564010536831E-3</v>
      </c>
      <c r="H479" s="90">
        <f t="shared" si="269"/>
        <v>44851</v>
      </c>
      <c r="I479" s="90">
        <f t="shared" si="270"/>
        <v>44851</v>
      </c>
      <c r="J479" s="92">
        <f t="shared" si="271"/>
        <v>21</v>
      </c>
      <c r="K479" s="92">
        <f t="shared" si="272"/>
        <v>7</v>
      </c>
      <c r="L479" s="87">
        <f t="shared" si="273"/>
        <v>0.99903227000000006</v>
      </c>
      <c r="M479" s="93">
        <f t="shared" si="274"/>
        <v>0.99640046999999998</v>
      </c>
      <c r="N479" s="93">
        <f t="shared" si="275"/>
        <v>1.1101391481637115</v>
      </c>
      <c r="O479" s="87">
        <f t="shared" si="276"/>
        <v>1.1090648299999999</v>
      </c>
      <c r="P479" s="87">
        <f t="shared" si="277"/>
        <v>1123.52554837</v>
      </c>
      <c r="Q479" s="94">
        <f t="shared" si="278"/>
        <v>0</v>
      </c>
      <c r="R479" s="95">
        <f t="shared" si="279"/>
        <v>0</v>
      </c>
      <c r="S479" s="87">
        <f t="shared" si="280"/>
        <v>0</v>
      </c>
      <c r="T479" s="95">
        <f t="shared" si="288"/>
        <v>0.12</v>
      </c>
      <c r="U479" s="94">
        <f t="shared" si="281"/>
        <v>18</v>
      </c>
      <c r="V479" s="94">
        <v>252</v>
      </c>
      <c r="W479" s="93">
        <f t="shared" si="282"/>
        <v>1.0081277580000001</v>
      </c>
      <c r="X479" s="87">
        <f t="shared" si="283"/>
        <v>9.1317437600000009</v>
      </c>
      <c r="Y479" s="87">
        <f t="shared" si="284"/>
        <v>0</v>
      </c>
      <c r="Z479" s="96" t="s">
        <v>142</v>
      </c>
      <c r="AA479" s="90">
        <f t="shared" si="285"/>
        <v>44834</v>
      </c>
      <c r="AB479" s="2"/>
      <c r="AC479" s="1"/>
      <c r="AD479" s="155">
        <f>[2]Plan1!$A564</f>
        <v>53328</v>
      </c>
      <c r="AE479" s="99" t="str">
        <f>[2]Plan1!$C564</f>
        <v>Confraternização Universal</v>
      </c>
      <c r="AF479" s="1"/>
      <c r="AG479" s="1"/>
      <c r="AH479" s="1"/>
      <c r="AI479" s="6"/>
      <c r="AJ479" s="1"/>
      <c r="AK479" s="1"/>
      <c r="AL479" s="1"/>
      <c r="AM479" s="1"/>
      <c r="AN479" s="3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22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4"/>
      <c r="CR479" s="1"/>
      <c r="CS479" s="1"/>
      <c r="CT479" s="1"/>
      <c r="CU479" s="1"/>
      <c r="CV479" s="1"/>
      <c r="CW479" s="1"/>
      <c r="CX479" s="1"/>
      <c r="CY479" s="1"/>
      <c r="CZ479" s="1"/>
      <c r="DA479" s="2"/>
      <c r="DB479" s="1"/>
      <c r="DC479" s="1"/>
      <c r="DD479" s="1"/>
      <c r="DE479" s="1"/>
      <c r="DF479" s="1"/>
      <c r="DG479" s="1"/>
    </row>
    <row r="480" spans="1:111" x14ac:dyDescent="0.2">
      <c r="A480" s="86">
        <f t="shared" si="286"/>
        <v>44829</v>
      </c>
      <c r="B480" s="87">
        <f t="shared" si="265"/>
        <v>1132.6572921300001</v>
      </c>
      <c r="C480" s="87">
        <f t="shared" si="287"/>
        <v>1013.03865922</v>
      </c>
      <c r="D480" s="88">
        <f t="shared" si="266"/>
        <v>6388.87</v>
      </c>
      <c r="E480" s="89">
        <f>IF(K480=1,VLOOKUP(A480,[1]Plan1!$BO$80:$BQ$314,3),E479)</f>
        <v>6370.34</v>
      </c>
      <c r="F480" s="98">
        <f t="shared" si="267"/>
        <v>44820</v>
      </c>
      <c r="G480" s="91">
        <f t="shared" si="268"/>
        <v>-2.9003564010536831E-3</v>
      </c>
      <c r="H480" s="90">
        <f t="shared" si="269"/>
        <v>44851</v>
      </c>
      <c r="I480" s="90">
        <f t="shared" si="270"/>
        <v>44851</v>
      </c>
      <c r="J480" s="92">
        <f t="shared" si="271"/>
        <v>21</v>
      </c>
      <c r="K480" s="92">
        <f t="shared" si="272"/>
        <v>7</v>
      </c>
      <c r="L480" s="87">
        <f t="shared" si="273"/>
        <v>0.99903227000000006</v>
      </c>
      <c r="M480" s="93">
        <f t="shared" si="274"/>
        <v>0.99640046999999998</v>
      </c>
      <c r="N480" s="93">
        <f t="shared" si="275"/>
        <v>1.1101391481637115</v>
      </c>
      <c r="O480" s="87">
        <f t="shared" si="276"/>
        <v>1.1090648299999999</v>
      </c>
      <c r="P480" s="87">
        <f t="shared" si="277"/>
        <v>1123.52554837</v>
      </c>
      <c r="Q480" s="94">
        <f t="shared" si="278"/>
        <v>0</v>
      </c>
      <c r="R480" s="95">
        <f t="shared" si="279"/>
        <v>0</v>
      </c>
      <c r="S480" s="87">
        <f t="shared" si="280"/>
        <v>0</v>
      </c>
      <c r="T480" s="95">
        <f t="shared" si="288"/>
        <v>0.12</v>
      </c>
      <c r="U480" s="94">
        <f t="shared" si="281"/>
        <v>18</v>
      </c>
      <c r="V480" s="94">
        <v>252</v>
      </c>
      <c r="W480" s="93">
        <f t="shared" si="282"/>
        <v>1.0081277580000001</v>
      </c>
      <c r="X480" s="87">
        <f t="shared" si="283"/>
        <v>9.1317437600000009</v>
      </c>
      <c r="Y480" s="87">
        <f t="shared" si="284"/>
        <v>0</v>
      </c>
      <c r="Z480" s="96" t="s">
        <v>142</v>
      </c>
      <c r="AA480" s="90">
        <f t="shared" si="285"/>
        <v>44834</v>
      </c>
      <c r="AB480" s="2"/>
      <c r="AC480" s="1"/>
      <c r="AD480" s="155">
        <f>[2]Plan1!$A565</f>
        <v>53363</v>
      </c>
      <c r="AE480" s="99" t="str">
        <f>[2]Plan1!$C565</f>
        <v>Carnaval</v>
      </c>
      <c r="AF480" s="1"/>
      <c r="AG480" s="1"/>
      <c r="AH480" s="1"/>
      <c r="AI480" s="6"/>
      <c r="AJ480" s="1"/>
      <c r="AK480" s="1"/>
      <c r="AL480" s="1"/>
      <c r="AM480" s="1"/>
      <c r="AN480" s="3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22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4"/>
      <c r="CR480" s="1"/>
      <c r="CS480" s="1"/>
      <c r="CT480" s="1"/>
      <c r="CU480" s="1"/>
      <c r="CV480" s="1"/>
      <c r="CW480" s="1"/>
      <c r="CX480" s="1"/>
      <c r="CY480" s="1"/>
      <c r="CZ480" s="1"/>
      <c r="DA480" s="2"/>
      <c r="DB480" s="1"/>
      <c r="DC480" s="1"/>
      <c r="DD480" s="1"/>
      <c r="DE480" s="1"/>
      <c r="DF480" s="1"/>
      <c r="DG480" s="1"/>
    </row>
    <row r="481" spans="1:111" x14ac:dyDescent="0.2">
      <c r="A481" s="86">
        <f t="shared" si="286"/>
        <v>44830</v>
      </c>
      <c r="B481" s="87">
        <f t="shared" si="265"/>
        <v>1132.6572921300001</v>
      </c>
      <c r="C481" s="87">
        <f t="shared" si="287"/>
        <v>1013.03865922</v>
      </c>
      <c r="D481" s="88">
        <f t="shared" si="266"/>
        <v>6388.87</v>
      </c>
      <c r="E481" s="89">
        <f>IF(K481=1,VLOOKUP(A481,[1]Plan1!$BO$80:$BQ$314,3),E480)</f>
        <v>6370.34</v>
      </c>
      <c r="F481" s="98">
        <f t="shared" si="267"/>
        <v>44820</v>
      </c>
      <c r="G481" s="91">
        <f t="shared" si="268"/>
        <v>-2.9003564010536831E-3</v>
      </c>
      <c r="H481" s="90">
        <f t="shared" si="269"/>
        <v>44851</v>
      </c>
      <c r="I481" s="90">
        <f t="shared" si="270"/>
        <v>44851</v>
      </c>
      <c r="J481" s="92">
        <f t="shared" si="271"/>
        <v>21</v>
      </c>
      <c r="K481" s="92">
        <f t="shared" si="272"/>
        <v>7</v>
      </c>
      <c r="L481" s="87">
        <f t="shared" si="273"/>
        <v>0.99903227000000006</v>
      </c>
      <c r="M481" s="93">
        <f t="shared" si="274"/>
        <v>0.99640046999999998</v>
      </c>
      <c r="N481" s="93">
        <f t="shared" si="275"/>
        <v>1.1101391481637115</v>
      </c>
      <c r="O481" s="87">
        <f t="shared" si="276"/>
        <v>1.1090648299999999</v>
      </c>
      <c r="P481" s="87">
        <f t="shared" si="277"/>
        <v>1123.52554837</v>
      </c>
      <c r="Q481" s="94">
        <f t="shared" si="278"/>
        <v>0</v>
      </c>
      <c r="R481" s="95">
        <f t="shared" si="279"/>
        <v>0</v>
      </c>
      <c r="S481" s="87">
        <f t="shared" si="280"/>
        <v>0</v>
      </c>
      <c r="T481" s="95">
        <f t="shared" si="288"/>
        <v>0.12</v>
      </c>
      <c r="U481" s="94">
        <f t="shared" si="281"/>
        <v>18</v>
      </c>
      <c r="V481" s="94">
        <v>252</v>
      </c>
      <c r="W481" s="93">
        <f t="shared" si="282"/>
        <v>1.0081277580000001</v>
      </c>
      <c r="X481" s="87">
        <f t="shared" si="283"/>
        <v>9.1317437600000009</v>
      </c>
      <c r="Y481" s="87">
        <f t="shared" si="284"/>
        <v>0</v>
      </c>
      <c r="Z481" s="96" t="s">
        <v>142</v>
      </c>
      <c r="AA481" s="90">
        <f t="shared" si="285"/>
        <v>44834</v>
      </c>
      <c r="AB481" s="2"/>
      <c r="AC481" s="1"/>
      <c r="AD481" s="155">
        <f>[2]Plan1!$A566</f>
        <v>53364</v>
      </c>
      <c r="AE481" s="99" t="str">
        <f>[2]Plan1!$C566</f>
        <v>Carnaval</v>
      </c>
      <c r="AF481" s="1"/>
      <c r="AG481" s="1"/>
      <c r="AH481" s="1"/>
      <c r="AI481" s="6"/>
      <c r="AJ481" s="1"/>
      <c r="AK481" s="1"/>
      <c r="AL481" s="1"/>
      <c r="AM481" s="1"/>
      <c r="AN481" s="3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22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4"/>
      <c r="CR481" s="1"/>
      <c r="CS481" s="1"/>
      <c r="CT481" s="1"/>
      <c r="CU481" s="1"/>
      <c r="CV481" s="1"/>
      <c r="CW481" s="1"/>
      <c r="CX481" s="1"/>
      <c r="CY481" s="1"/>
      <c r="CZ481" s="1"/>
      <c r="DA481" s="2"/>
      <c r="DB481" s="1"/>
      <c r="DC481" s="1"/>
      <c r="DD481" s="1"/>
      <c r="DE481" s="1"/>
      <c r="DF481" s="1"/>
      <c r="DG481" s="1"/>
    </row>
    <row r="482" spans="1:111" x14ac:dyDescent="0.2">
      <c r="A482" s="86">
        <f t="shared" si="286"/>
        <v>44831</v>
      </c>
      <c r="B482" s="87">
        <f t="shared" si="265"/>
        <v>1133.0100594399998</v>
      </c>
      <c r="C482" s="87">
        <f t="shared" si="287"/>
        <v>1013.03865922</v>
      </c>
      <c r="D482" s="88">
        <f t="shared" si="266"/>
        <v>6388.87</v>
      </c>
      <c r="E482" s="89">
        <f>IF(K482=1,VLOOKUP(A482,[1]Plan1!$BO$80:$BQ$314,3),E481)</f>
        <v>6370.34</v>
      </c>
      <c r="F482" s="98">
        <f t="shared" si="267"/>
        <v>44820</v>
      </c>
      <c r="G482" s="91">
        <f t="shared" si="268"/>
        <v>-2.9003564010536831E-3</v>
      </c>
      <c r="H482" s="90">
        <f t="shared" si="269"/>
        <v>44851</v>
      </c>
      <c r="I482" s="90">
        <f t="shared" si="270"/>
        <v>44851</v>
      </c>
      <c r="J482" s="92">
        <f t="shared" si="271"/>
        <v>21</v>
      </c>
      <c r="K482" s="92">
        <f t="shared" si="272"/>
        <v>8</v>
      </c>
      <c r="L482" s="87">
        <f t="shared" si="273"/>
        <v>0.99889410000000001</v>
      </c>
      <c r="M482" s="93">
        <f t="shared" si="274"/>
        <v>0.99640046999999998</v>
      </c>
      <c r="N482" s="93">
        <f t="shared" si="275"/>
        <v>1.1101391481637115</v>
      </c>
      <c r="O482" s="87">
        <f t="shared" si="276"/>
        <v>1.10891144</v>
      </c>
      <c r="P482" s="87">
        <f t="shared" si="277"/>
        <v>1123.3701583699999</v>
      </c>
      <c r="Q482" s="94">
        <f t="shared" si="278"/>
        <v>0</v>
      </c>
      <c r="R482" s="95">
        <f t="shared" si="279"/>
        <v>0</v>
      </c>
      <c r="S482" s="87">
        <f t="shared" si="280"/>
        <v>0</v>
      </c>
      <c r="T482" s="95">
        <f t="shared" si="288"/>
        <v>0.12</v>
      </c>
      <c r="U482" s="94">
        <f t="shared" si="281"/>
        <v>19</v>
      </c>
      <c r="V482" s="94">
        <v>252</v>
      </c>
      <c r="W482" s="93">
        <f t="shared" si="282"/>
        <v>1.0085812329999999</v>
      </c>
      <c r="X482" s="87">
        <f t="shared" si="283"/>
        <v>9.6399010700000005</v>
      </c>
      <c r="Y482" s="87">
        <f t="shared" si="284"/>
        <v>0</v>
      </c>
      <c r="Z482" s="96" t="s">
        <v>142</v>
      </c>
      <c r="AA482" s="90">
        <f t="shared" si="285"/>
        <v>44834</v>
      </c>
      <c r="AB482" s="2"/>
      <c r="AC482" s="1"/>
      <c r="AD482" s="155">
        <f>[2]Plan1!$A567</f>
        <v>53409</v>
      </c>
      <c r="AE482" s="99" t="str">
        <f>[2]Plan1!$C567</f>
        <v>Paixão de Cristo</v>
      </c>
      <c r="AF482" s="1"/>
      <c r="AG482" s="1"/>
      <c r="AH482" s="1"/>
      <c r="AI482" s="6"/>
      <c r="AJ482" s="1"/>
      <c r="AK482" s="1"/>
      <c r="AL482" s="1"/>
      <c r="AM482" s="1"/>
      <c r="AN482" s="3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22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4"/>
      <c r="CR482" s="1"/>
      <c r="CS482" s="1"/>
      <c r="CT482" s="1"/>
      <c r="CU482" s="1"/>
      <c r="CV482" s="1"/>
      <c r="CW482" s="1"/>
      <c r="CX482" s="1"/>
      <c r="CY482" s="1"/>
      <c r="CZ482" s="1"/>
      <c r="DA482" s="2"/>
      <c r="DB482" s="1"/>
      <c r="DC482" s="1"/>
      <c r="DD482" s="1"/>
      <c r="DE482" s="1"/>
      <c r="DF482" s="1"/>
      <c r="DG482" s="1"/>
    </row>
    <row r="483" spans="1:111" x14ac:dyDescent="0.2">
      <c r="A483" s="86">
        <f t="shared" si="286"/>
        <v>44832</v>
      </c>
      <c r="B483" s="87">
        <f t="shared" si="265"/>
        <v>1133.3629342699999</v>
      </c>
      <c r="C483" s="87">
        <f t="shared" si="287"/>
        <v>1013.03865922</v>
      </c>
      <c r="D483" s="88">
        <f t="shared" si="266"/>
        <v>6388.87</v>
      </c>
      <c r="E483" s="89">
        <f>IF(K483=1,VLOOKUP(A483,[1]Plan1!$BO$80:$BQ$314,3),E482)</f>
        <v>6370.34</v>
      </c>
      <c r="F483" s="98">
        <f t="shared" si="267"/>
        <v>44820</v>
      </c>
      <c r="G483" s="91">
        <f t="shared" si="268"/>
        <v>-2.9003564010536831E-3</v>
      </c>
      <c r="H483" s="90">
        <f t="shared" si="269"/>
        <v>44851</v>
      </c>
      <c r="I483" s="90">
        <f t="shared" si="270"/>
        <v>44851</v>
      </c>
      <c r="J483" s="92">
        <f t="shared" si="271"/>
        <v>21</v>
      </c>
      <c r="K483" s="92">
        <f t="shared" si="272"/>
        <v>9</v>
      </c>
      <c r="L483" s="87">
        <f t="shared" si="273"/>
        <v>0.99875594999999995</v>
      </c>
      <c r="M483" s="93">
        <f t="shared" si="274"/>
        <v>0.99640046999999998</v>
      </c>
      <c r="N483" s="93">
        <f t="shared" si="275"/>
        <v>1.1101391481637115</v>
      </c>
      <c r="O483" s="87">
        <f t="shared" si="276"/>
        <v>1.1087580699999999</v>
      </c>
      <c r="P483" s="87">
        <f t="shared" si="277"/>
        <v>1123.2147886299999</v>
      </c>
      <c r="Q483" s="94">
        <f t="shared" si="278"/>
        <v>0</v>
      </c>
      <c r="R483" s="95">
        <f t="shared" si="279"/>
        <v>0</v>
      </c>
      <c r="S483" s="87">
        <f t="shared" si="280"/>
        <v>0</v>
      </c>
      <c r="T483" s="95">
        <f t="shared" si="288"/>
        <v>0.12</v>
      </c>
      <c r="U483" s="94">
        <f t="shared" si="281"/>
        <v>20</v>
      </c>
      <c r="V483" s="94">
        <v>252</v>
      </c>
      <c r="W483" s="93">
        <f t="shared" si="282"/>
        <v>1.0090349110000001</v>
      </c>
      <c r="X483" s="87">
        <f t="shared" si="283"/>
        <v>10.148145639999999</v>
      </c>
      <c r="Y483" s="87">
        <f t="shared" si="284"/>
        <v>0</v>
      </c>
      <c r="Z483" s="96" t="s">
        <v>142</v>
      </c>
      <c r="AA483" s="90">
        <f t="shared" si="285"/>
        <v>44834</v>
      </c>
      <c r="AB483" s="2"/>
      <c r="AC483" s="1"/>
      <c r="AD483" s="155">
        <f>[2]Plan1!$A568</f>
        <v>53438</v>
      </c>
      <c r="AE483" s="99" t="str">
        <f>[2]Plan1!$C568</f>
        <v>Tiradentes</v>
      </c>
      <c r="AF483" s="1"/>
      <c r="AG483" s="1"/>
      <c r="AH483" s="1"/>
      <c r="AI483" s="6"/>
      <c r="AJ483" s="1"/>
      <c r="AK483" s="1"/>
      <c r="AL483" s="1"/>
      <c r="AM483" s="1"/>
      <c r="AN483" s="3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22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4"/>
      <c r="CR483" s="1"/>
      <c r="CS483" s="1"/>
      <c r="CT483" s="1"/>
      <c r="CU483" s="1"/>
      <c r="CV483" s="1"/>
      <c r="CW483" s="1"/>
      <c r="CX483" s="1"/>
      <c r="CY483" s="1"/>
      <c r="CZ483" s="1"/>
      <c r="DA483" s="2"/>
      <c r="DB483" s="1"/>
      <c r="DC483" s="1"/>
      <c r="DD483" s="1"/>
      <c r="DE483" s="1"/>
      <c r="DF483" s="1"/>
      <c r="DG483" s="1"/>
    </row>
    <row r="484" spans="1:111" x14ac:dyDescent="0.2">
      <c r="A484" s="86">
        <f t="shared" si="286"/>
        <v>44833</v>
      </c>
      <c r="B484" s="87">
        <f t="shared" si="265"/>
        <v>1133.71592792</v>
      </c>
      <c r="C484" s="87">
        <f t="shared" si="287"/>
        <v>1013.03865922</v>
      </c>
      <c r="D484" s="88">
        <f t="shared" si="266"/>
        <v>6388.87</v>
      </c>
      <c r="E484" s="89">
        <f>IF(K484=1,VLOOKUP(A484,[1]Plan1!$BO$80:$BQ$314,3),E483)</f>
        <v>6370.34</v>
      </c>
      <c r="F484" s="98">
        <f t="shared" si="267"/>
        <v>44820</v>
      </c>
      <c r="G484" s="91">
        <f t="shared" si="268"/>
        <v>-2.9003564010536831E-3</v>
      </c>
      <c r="H484" s="90">
        <f t="shared" si="269"/>
        <v>44851</v>
      </c>
      <c r="I484" s="90">
        <f t="shared" si="270"/>
        <v>44851</v>
      </c>
      <c r="J484" s="92">
        <f t="shared" si="271"/>
        <v>21</v>
      </c>
      <c r="K484" s="92">
        <f t="shared" si="272"/>
        <v>10</v>
      </c>
      <c r="L484" s="87">
        <f t="shared" si="273"/>
        <v>0.99861781999999999</v>
      </c>
      <c r="M484" s="93">
        <f t="shared" si="274"/>
        <v>0.99640046999999998</v>
      </c>
      <c r="N484" s="93">
        <f t="shared" si="275"/>
        <v>1.1101391481637115</v>
      </c>
      <c r="O484" s="87">
        <f t="shared" si="276"/>
        <v>1.1086047299999999</v>
      </c>
      <c r="P484" s="87">
        <f t="shared" si="277"/>
        <v>1123.0594492800001</v>
      </c>
      <c r="Q484" s="94">
        <f t="shared" si="278"/>
        <v>0</v>
      </c>
      <c r="R484" s="95">
        <f t="shared" si="279"/>
        <v>0</v>
      </c>
      <c r="S484" s="87">
        <f t="shared" si="280"/>
        <v>0</v>
      </c>
      <c r="T484" s="95">
        <f t="shared" si="288"/>
        <v>0.12</v>
      </c>
      <c r="U484" s="94">
        <f t="shared" si="281"/>
        <v>21</v>
      </c>
      <c r="V484" s="94">
        <v>252</v>
      </c>
      <c r="W484" s="93">
        <f t="shared" si="282"/>
        <v>1.0094887930000001</v>
      </c>
      <c r="X484" s="87">
        <f t="shared" si="283"/>
        <v>10.65647864</v>
      </c>
      <c r="Y484" s="87">
        <f t="shared" si="284"/>
        <v>0</v>
      </c>
      <c r="Z484" s="96" t="s">
        <v>142</v>
      </c>
      <c r="AA484" s="90">
        <f t="shared" si="285"/>
        <v>44834</v>
      </c>
      <c r="AB484" s="2"/>
      <c r="AC484" s="1"/>
      <c r="AD484" s="155">
        <f>[2]Plan1!$A569</f>
        <v>53448</v>
      </c>
      <c r="AE484" s="99" t="str">
        <f>[2]Plan1!$C569</f>
        <v>Dia do Trabalho</v>
      </c>
      <c r="AF484" s="1"/>
      <c r="AG484" s="1"/>
      <c r="AH484" s="1"/>
      <c r="AI484" s="6"/>
      <c r="AJ484" s="1"/>
      <c r="AK484" s="1"/>
      <c r="AL484" s="1"/>
      <c r="AM484" s="1"/>
      <c r="AN484" s="3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22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4"/>
      <c r="CR484" s="1"/>
      <c r="CS484" s="1"/>
      <c r="CT484" s="1"/>
      <c r="CU484" s="1"/>
      <c r="CV484" s="1"/>
      <c r="CW484" s="1"/>
      <c r="CX484" s="1"/>
      <c r="CY484" s="1"/>
      <c r="CZ484" s="1"/>
      <c r="DA484" s="2"/>
      <c r="DB484" s="1"/>
      <c r="DC484" s="1"/>
      <c r="DD484" s="1"/>
      <c r="DE484" s="1"/>
      <c r="DF484" s="1"/>
      <c r="DG484" s="1"/>
    </row>
    <row r="485" spans="1:111" x14ac:dyDescent="0.2">
      <c r="A485" s="86">
        <f t="shared" si="286"/>
        <v>44834</v>
      </c>
      <c r="B485" s="87">
        <f t="shared" si="265"/>
        <v>1134.0690300799999</v>
      </c>
      <c r="C485" s="87">
        <f t="shared" si="287"/>
        <v>1013.03865922</v>
      </c>
      <c r="D485" s="88">
        <f t="shared" si="266"/>
        <v>6388.87</v>
      </c>
      <c r="E485" s="89">
        <f>IF(K485=1,VLOOKUP(A485,[1]Plan1!$BO$80:$BQ$314,3),E484)</f>
        <v>6370.34</v>
      </c>
      <c r="F485" s="98">
        <f t="shared" si="267"/>
        <v>44820</v>
      </c>
      <c r="G485" s="91">
        <f t="shared" si="268"/>
        <v>-2.9003564010536831E-3</v>
      </c>
      <c r="H485" s="90">
        <f t="shared" si="269"/>
        <v>44851</v>
      </c>
      <c r="I485" s="90">
        <f t="shared" si="270"/>
        <v>44851</v>
      </c>
      <c r="J485" s="92">
        <f t="shared" si="271"/>
        <v>21</v>
      </c>
      <c r="K485" s="92">
        <f t="shared" si="272"/>
        <v>11</v>
      </c>
      <c r="L485" s="87">
        <f t="shared" si="273"/>
        <v>0.99847971000000002</v>
      </c>
      <c r="M485" s="93">
        <f t="shared" si="274"/>
        <v>0.99640046999999998</v>
      </c>
      <c r="N485" s="93">
        <f t="shared" si="275"/>
        <v>1.1101391481637115</v>
      </c>
      <c r="O485" s="87">
        <f t="shared" si="276"/>
        <v>1.10845141</v>
      </c>
      <c r="P485" s="87">
        <f t="shared" si="277"/>
        <v>1122.9041301899999</v>
      </c>
      <c r="Q485" s="94">
        <f t="shared" si="278"/>
        <v>10</v>
      </c>
      <c r="R485" s="95">
        <f t="shared" si="279"/>
        <v>0</v>
      </c>
      <c r="S485" s="87">
        <f t="shared" si="280"/>
        <v>0</v>
      </c>
      <c r="T485" s="95">
        <f t="shared" si="288"/>
        <v>0.12</v>
      </c>
      <c r="U485" s="94">
        <f t="shared" si="281"/>
        <v>22</v>
      </c>
      <c r="V485" s="94">
        <v>252</v>
      </c>
      <c r="W485" s="93">
        <f t="shared" si="282"/>
        <v>1.009942879</v>
      </c>
      <c r="X485" s="87">
        <f t="shared" si="283"/>
        <v>11.164899889999999</v>
      </c>
      <c r="Y485" s="87">
        <f t="shared" si="284"/>
        <v>11.164899889999999</v>
      </c>
      <c r="Z485" s="96" t="s">
        <v>142</v>
      </c>
      <c r="AA485" s="90">
        <f t="shared" si="285"/>
        <v>44834</v>
      </c>
      <c r="AB485" s="2"/>
      <c r="AC485" s="1"/>
      <c r="AD485" s="155">
        <f>[2]Plan1!$A570</f>
        <v>53471</v>
      </c>
      <c r="AE485" s="99" t="str">
        <f>[2]Plan1!$C570</f>
        <v>Corpus Christi</v>
      </c>
      <c r="AF485" s="1"/>
      <c r="AG485" s="1"/>
      <c r="AH485" s="1"/>
      <c r="AI485" s="6"/>
      <c r="AJ485" s="1"/>
      <c r="AK485" s="1"/>
      <c r="AL485" s="1"/>
      <c r="AM485" s="1"/>
      <c r="AN485" s="3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22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4"/>
      <c r="CR485" s="1"/>
      <c r="CS485" s="1"/>
      <c r="CT485" s="1"/>
      <c r="CU485" s="1"/>
      <c r="CV485" s="1"/>
      <c r="CW485" s="1"/>
      <c r="CX485" s="1"/>
      <c r="CY485" s="1"/>
      <c r="CZ485" s="1"/>
      <c r="DA485" s="2"/>
      <c r="DB485" s="1"/>
      <c r="DC485" s="1"/>
      <c r="DD485" s="1"/>
      <c r="DE485" s="1"/>
      <c r="DF485" s="1"/>
      <c r="DG485" s="1"/>
    </row>
    <row r="486" spans="1:111" ht="18.75" x14ac:dyDescent="0.2">
      <c r="A486" s="86">
        <f t="shared" si="286"/>
        <v>44835</v>
      </c>
      <c r="B486" s="87">
        <f t="shared" si="265"/>
        <v>1134.4222412399999</v>
      </c>
      <c r="C486" s="165">
        <f>TRUNC(IF(Q485&gt;0,C485-(S485/O485)+(X485/O485),C485),8)</f>
        <v>1023.11118002</v>
      </c>
      <c r="D486" s="88">
        <f t="shared" si="266"/>
        <v>6388.87</v>
      </c>
      <c r="E486" s="89">
        <f>IF(K486=1,VLOOKUP(A486,[1]Plan1!$BO$80:$BQ$314,3),E485)</f>
        <v>6370.34</v>
      </c>
      <c r="F486" s="98">
        <f t="shared" si="267"/>
        <v>44820</v>
      </c>
      <c r="G486" s="91">
        <f t="shared" si="268"/>
        <v>-2.9003564010536831E-3</v>
      </c>
      <c r="H486" s="90">
        <f t="shared" si="269"/>
        <v>44851</v>
      </c>
      <c r="I486" s="90">
        <f t="shared" si="270"/>
        <v>44851</v>
      </c>
      <c r="J486" s="92">
        <f t="shared" si="271"/>
        <v>21</v>
      </c>
      <c r="K486" s="92">
        <f t="shared" si="272"/>
        <v>12</v>
      </c>
      <c r="L486" s="87">
        <f t="shared" si="273"/>
        <v>0.99834162000000004</v>
      </c>
      <c r="M486" s="93">
        <f t="shared" si="274"/>
        <v>0.99640046999999998</v>
      </c>
      <c r="N486" s="93">
        <f t="shared" si="275"/>
        <v>1.1101391481637115</v>
      </c>
      <c r="O486" s="87">
        <f t="shared" si="276"/>
        <v>1.10829811</v>
      </c>
      <c r="P486" s="87">
        <f t="shared" si="277"/>
        <v>1133.9121871299999</v>
      </c>
      <c r="Q486" s="94">
        <f t="shared" si="278"/>
        <v>0</v>
      </c>
      <c r="R486" s="95">
        <f t="shared" si="279"/>
        <v>0</v>
      </c>
      <c r="S486" s="87">
        <f t="shared" si="280"/>
        <v>0</v>
      </c>
      <c r="T486" s="95">
        <f t="shared" si="288"/>
        <v>0.12</v>
      </c>
      <c r="U486" s="94">
        <f t="shared" si="281"/>
        <v>1</v>
      </c>
      <c r="V486" s="94">
        <v>252</v>
      </c>
      <c r="W486" s="93">
        <f t="shared" si="282"/>
        <v>1.0004498180000001</v>
      </c>
      <c r="X486" s="87">
        <f t="shared" si="283"/>
        <v>0.51005411</v>
      </c>
      <c r="Y486" s="87">
        <f t="shared" si="284"/>
        <v>0</v>
      </c>
      <c r="Z486" s="96" t="s">
        <v>142</v>
      </c>
      <c r="AA486" s="90">
        <f t="shared" si="285"/>
        <v>44865</v>
      </c>
      <c r="AB486" s="2"/>
      <c r="AC486" s="1"/>
      <c r="AD486" s="155">
        <f>[2]Plan1!$A571</f>
        <v>53577</v>
      </c>
      <c r="AE486" s="99" t="str">
        <f>[2]Plan1!$C571</f>
        <v>Independência do Brasil</v>
      </c>
      <c r="AF486" s="1"/>
      <c r="AG486" s="1"/>
      <c r="AH486" s="1"/>
      <c r="AI486" s="6"/>
      <c r="AJ486" s="1"/>
      <c r="AK486" s="1"/>
      <c r="AL486" s="1"/>
      <c r="AM486" s="1"/>
      <c r="AN486" s="3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22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4"/>
      <c r="CR486" s="1"/>
      <c r="CS486" s="1"/>
      <c r="CT486" s="1"/>
      <c r="CU486" s="1"/>
      <c r="CV486" s="1"/>
      <c r="CW486" s="1"/>
      <c r="CX486" s="1"/>
      <c r="CY486" s="1"/>
      <c r="CZ486" s="1"/>
      <c r="DA486" s="2"/>
      <c r="DB486" s="1"/>
      <c r="DC486" s="1"/>
      <c r="DD486" s="1"/>
      <c r="DE486" s="1"/>
      <c r="DF486" s="1"/>
      <c r="DG486" s="1"/>
    </row>
    <row r="487" spans="1:111" x14ac:dyDescent="0.2">
      <c r="A487" s="86">
        <f t="shared" si="286"/>
        <v>44836</v>
      </c>
      <c r="B487" s="87">
        <f t="shared" si="265"/>
        <v>1134.4222412399999</v>
      </c>
      <c r="C487" s="87">
        <f t="shared" si="287"/>
        <v>1023.11118002</v>
      </c>
      <c r="D487" s="88">
        <f t="shared" si="266"/>
        <v>6388.87</v>
      </c>
      <c r="E487" s="89">
        <f>IF(K487=1,VLOOKUP(A487,[1]Plan1!$BO$80:$BQ$314,3),E486)</f>
        <v>6370.34</v>
      </c>
      <c r="F487" s="98">
        <f t="shared" si="267"/>
        <v>44820</v>
      </c>
      <c r="G487" s="91">
        <f t="shared" si="268"/>
        <v>-2.9003564010536831E-3</v>
      </c>
      <c r="H487" s="90">
        <f t="shared" si="269"/>
        <v>44851</v>
      </c>
      <c r="I487" s="90">
        <f t="shared" si="270"/>
        <v>44851</v>
      </c>
      <c r="J487" s="92">
        <f t="shared" si="271"/>
        <v>21</v>
      </c>
      <c r="K487" s="92">
        <f t="shared" si="272"/>
        <v>12</v>
      </c>
      <c r="L487" s="87">
        <f t="shared" si="273"/>
        <v>0.99834162000000004</v>
      </c>
      <c r="M487" s="93">
        <f t="shared" si="274"/>
        <v>0.99640046999999998</v>
      </c>
      <c r="N487" s="93">
        <f t="shared" si="275"/>
        <v>1.1101391481637115</v>
      </c>
      <c r="O487" s="87">
        <f t="shared" si="276"/>
        <v>1.10829811</v>
      </c>
      <c r="P487" s="87">
        <f t="shared" si="277"/>
        <v>1133.9121871299999</v>
      </c>
      <c r="Q487" s="94">
        <f t="shared" si="278"/>
        <v>0</v>
      </c>
      <c r="R487" s="95">
        <f t="shared" si="279"/>
        <v>0</v>
      </c>
      <c r="S487" s="87">
        <f t="shared" si="280"/>
        <v>0</v>
      </c>
      <c r="T487" s="95">
        <f t="shared" si="288"/>
        <v>0.12</v>
      </c>
      <c r="U487" s="94">
        <f t="shared" si="281"/>
        <v>1</v>
      </c>
      <c r="V487" s="94">
        <v>252</v>
      </c>
      <c r="W487" s="93">
        <f t="shared" si="282"/>
        <v>1.0004498180000001</v>
      </c>
      <c r="X487" s="87">
        <f t="shared" si="283"/>
        <v>0.51005411</v>
      </c>
      <c r="Y487" s="87">
        <f t="shared" si="284"/>
        <v>0</v>
      </c>
      <c r="Z487" s="96" t="s">
        <v>142</v>
      </c>
      <c r="AA487" s="90">
        <f t="shared" si="285"/>
        <v>44865</v>
      </c>
      <c r="AB487" s="2"/>
      <c r="AC487" s="1"/>
      <c r="AD487" s="155">
        <f>[2]Plan1!$A572</f>
        <v>53612</v>
      </c>
      <c r="AE487" s="99" t="str">
        <f>[2]Plan1!$C572</f>
        <v>Nossa Sr.a Aparecida - Padroeira do Brasil</v>
      </c>
      <c r="AF487" s="1"/>
      <c r="AG487" s="1"/>
      <c r="AH487" s="1"/>
      <c r="AI487" s="6"/>
      <c r="AJ487" s="1"/>
      <c r="AK487" s="1"/>
      <c r="AL487" s="1"/>
      <c r="AM487" s="1"/>
      <c r="AN487" s="3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22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4"/>
      <c r="CR487" s="1"/>
      <c r="CS487" s="1"/>
      <c r="CT487" s="1"/>
      <c r="CU487" s="1"/>
      <c r="CV487" s="1"/>
      <c r="CW487" s="1"/>
      <c r="CX487" s="1"/>
      <c r="CY487" s="1"/>
      <c r="CZ487" s="1"/>
      <c r="DA487" s="2"/>
      <c r="DB487" s="1"/>
      <c r="DC487" s="1"/>
      <c r="DD487" s="1"/>
      <c r="DE487" s="1"/>
      <c r="DF487" s="1"/>
      <c r="DG487" s="1"/>
    </row>
    <row r="488" spans="1:111" x14ac:dyDescent="0.2">
      <c r="A488" s="86">
        <f t="shared" si="286"/>
        <v>44837</v>
      </c>
      <c r="B488" s="87">
        <f t="shared" si="265"/>
        <v>1134.4222412399999</v>
      </c>
      <c r="C488" s="87">
        <f t="shared" si="287"/>
        <v>1023.11118002</v>
      </c>
      <c r="D488" s="88">
        <f t="shared" si="266"/>
        <v>6388.87</v>
      </c>
      <c r="E488" s="89">
        <f>IF(K488=1,VLOOKUP(A488,[1]Plan1!$BO$80:$BQ$314,3),E487)</f>
        <v>6370.34</v>
      </c>
      <c r="F488" s="98">
        <f t="shared" si="267"/>
        <v>44820</v>
      </c>
      <c r="G488" s="91">
        <f t="shared" si="268"/>
        <v>-2.9003564010536831E-3</v>
      </c>
      <c r="H488" s="90">
        <f t="shared" si="269"/>
        <v>44851</v>
      </c>
      <c r="I488" s="90">
        <f t="shared" si="270"/>
        <v>44851</v>
      </c>
      <c r="J488" s="92">
        <f t="shared" si="271"/>
        <v>21</v>
      </c>
      <c r="K488" s="92">
        <f t="shared" si="272"/>
        <v>12</v>
      </c>
      <c r="L488" s="87">
        <f t="shared" si="273"/>
        <v>0.99834162000000004</v>
      </c>
      <c r="M488" s="93">
        <f t="shared" si="274"/>
        <v>0.99640046999999998</v>
      </c>
      <c r="N488" s="93">
        <f t="shared" si="275"/>
        <v>1.1101391481637115</v>
      </c>
      <c r="O488" s="87">
        <f t="shared" si="276"/>
        <v>1.10829811</v>
      </c>
      <c r="P488" s="87">
        <f t="shared" si="277"/>
        <v>1133.9121871299999</v>
      </c>
      <c r="Q488" s="94">
        <f t="shared" si="278"/>
        <v>0</v>
      </c>
      <c r="R488" s="95">
        <f t="shared" si="279"/>
        <v>0</v>
      </c>
      <c r="S488" s="87">
        <f t="shared" si="280"/>
        <v>0</v>
      </c>
      <c r="T488" s="95">
        <f t="shared" si="288"/>
        <v>0.12</v>
      </c>
      <c r="U488" s="94">
        <f t="shared" si="281"/>
        <v>1</v>
      </c>
      <c r="V488" s="94">
        <v>252</v>
      </c>
      <c r="W488" s="93">
        <f t="shared" si="282"/>
        <v>1.0004498180000001</v>
      </c>
      <c r="X488" s="87">
        <f t="shared" si="283"/>
        <v>0.51005411</v>
      </c>
      <c r="Y488" s="87">
        <f t="shared" si="284"/>
        <v>0</v>
      </c>
      <c r="Z488" s="96" t="s">
        <v>142</v>
      </c>
      <c r="AA488" s="90">
        <f t="shared" si="285"/>
        <v>44865</v>
      </c>
      <c r="AB488" s="2"/>
      <c r="AC488" s="1"/>
      <c r="AD488" s="155">
        <f>[2]Plan1!$A573</f>
        <v>53633</v>
      </c>
      <c r="AE488" s="99" t="str">
        <f>[2]Plan1!$C573</f>
        <v>Finados</v>
      </c>
      <c r="AF488" s="1"/>
      <c r="AG488" s="1"/>
      <c r="AH488" s="1"/>
      <c r="AI488" s="6"/>
      <c r="AJ488" s="1"/>
      <c r="AK488" s="1"/>
      <c r="AL488" s="1"/>
      <c r="AM488" s="1"/>
      <c r="AN488" s="3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22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4"/>
      <c r="CR488" s="1"/>
      <c r="CS488" s="1"/>
      <c r="CT488" s="1"/>
      <c r="CU488" s="1"/>
      <c r="CV488" s="1"/>
      <c r="CW488" s="1"/>
      <c r="CX488" s="1"/>
      <c r="CY488" s="1"/>
      <c r="CZ488" s="1"/>
      <c r="DA488" s="2"/>
      <c r="DB488" s="1"/>
      <c r="DC488" s="1"/>
      <c r="DD488" s="1"/>
      <c r="DE488" s="1"/>
      <c r="DF488" s="1"/>
      <c r="DG488" s="1"/>
    </row>
    <row r="489" spans="1:111" x14ac:dyDescent="0.2">
      <c r="A489" s="86">
        <f t="shared" si="286"/>
        <v>44838</v>
      </c>
      <c r="B489" s="87">
        <f t="shared" si="265"/>
        <v>1134.7755517000001</v>
      </c>
      <c r="C489" s="87">
        <f t="shared" si="287"/>
        <v>1023.11118002</v>
      </c>
      <c r="D489" s="88">
        <f t="shared" si="266"/>
        <v>6388.87</v>
      </c>
      <c r="E489" s="89">
        <f>IF(K489=1,VLOOKUP(A489,[1]Plan1!$BO$80:$BQ$314,3),E488)</f>
        <v>6370.34</v>
      </c>
      <c r="F489" s="98">
        <f t="shared" si="267"/>
        <v>44820</v>
      </c>
      <c r="G489" s="91">
        <f t="shared" si="268"/>
        <v>-2.9003564010536831E-3</v>
      </c>
      <c r="H489" s="90">
        <f t="shared" si="269"/>
        <v>44851</v>
      </c>
      <c r="I489" s="90">
        <f t="shared" si="270"/>
        <v>44851</v>
      </c>
      <c r="J489" s="92">
        <f t="shared" si="271"/>
        <v>21</v>
      </c>
      <c r="K489" s="92">
        <f t="shared" si="272"/>
        <v>13</v>
      </c>
      <c r="L489" s="87">
        <f t="shared" si="273"/>
        <v>0.99820354</v>
      </c>
      <c r="M489" s="93">
        <f t="shared" si="274"/>
        <v>0.99640046999999998</v>
      </c>
      <c r="N489" s="93">
        <f t="shared" si="275"/>
        <v>1.1101391481637115</v>
      </c>
      <c r="O489" s="87">
        <f t="shared" si="276"/>
        <v>1.1081448199999999</v>
      </c>
      <c r="P489" s="87">
        <f t="shared" si="277"/>
        <v>1133.75535442</v>
      </c>
      <c r="Q489" s="94">
        <f t="shared" si="278"/>
        <v>0</v>
      </c>
      <c r="R489" s="95">
        <f t="shared" si="279"/>
        <v>0</v>
      </c>
      <c r="S489" s="87">
        <f t="shared" si="280"/>
        <v>0</v>
      </c>
      <c r="T489" s="95">
        <f t="shared" si="288"/>
        <v>0.12</v>
      </c>
      <c r="U489" s="94">
        <f t="shared" si="281"/>
        <v>2</v>
      </c>
      <c r="V489" s="94">
        <v>252</v>
      </c>
      <c r="W489" s="93">
        <f t="shared" si="282"/>
        <v>1.0008998389999999</v>
      </c>
      <c r="X489" s="87">
        <f t="shared" si="283"/>
        <v>1.0201972800000001</v>
      </c>
      <c r="Y489" s="87">
        <f t="shared" si="284"/>
        <v>0</v>
      </c>
      <c r="Z489" s="96" t="s">
        <v>142</v>
      </c>
      <c r="AA489" s="90">
        <f t="shared" si="285"/>
        <v>44865</v>
      </c>
      <c r="AB489" s="2"/>
      <c r="AC489" s="1"/>
      <c r="AD489" s="155">
        <f>[2]Plan1!$A574</f>
        <v>53646</v>
      </c>
      <c r="AE489" s="99" t="str">
        <f>[2]Plan1!$C574</f>
        <v>Proclamação da República</v>
      </c>
      <c r="AF489" s="1"/>
      <c r="AG489" s="1"/>
      <c r="AH489" s="1"/>
      <c r="AI489" s="6"/>
      <c r="AJ489" s="1"/>
      <c r="AK489" s="1"/>
      <c r="AL489" s="1"/>
      <c r="AM489" s="1"/>
      <c r="AN489" s="3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22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4"/>
      <c r="CR489" s="1"/>
      <c r="CS489" s="1"/>
      <c r="CT489" s="1"/>
      <c r="CU489" s="1"/>
      <c r="CV489" s="1"/>
      <c r="CW489" s="1"/>
      <c r="CX489" s="1"/>
      <c r="CY489" s="1"/>
      <c r="CZ489" s="1"/>
      <c r="DA489" s="2"/>
      <c r="DB489" s="1"/>
      <c r="DC489" s="1"/>
      <c r="DD489" s="1"/>
      <c r="DE489" s="1"/>
      <c r="DF489" s="1"/>
      <c r="DG489" s="1"/>
    </row>
    <row r="490" spans="1:111" x14ac:dyDescent="0.2">
      <c r="A490" s="86">
        <f t="shared" si="286"/>
        <v>44839</v>
      </c>
      <c r="B490" s="87">
        <f t="shared" ref="B490:B553" si="289">(P490+X490)</f>
        <v>1135.1289898300001</v>
      </c>
      <c r="C490" s="87">
        <f t="shared" si="287"/>
        <v>1023.11118002</v>
      </c>
      <c r="D490" s="88">
        <f t="shared" ref="D490:D553" si="290">IF(E490=E489,D489,E489)</f>
        <v>6388.87</v>
      </c>
      <c r="E490" s="89">
        <f>IF(K490=1,VLOOKUP(A490,[1]Plan1!$BO$80:$BQ$314,3),E489)</f>
        <v>6370.34</v>
      </c>
      <c r="F490" s="98">
        <f t="shared" ref="F490:F553" si="291">IF(D490=D489,F489,A490)</f>
        <v>44820</v>
      </c>
      <c r="G490" s="91">
        <f t="shared" ref="G490:G553" si="292">(E490/D490)-1</f>
        <v>-2.9003564010536831E-3</v>
      </c>
      <c r="H490" s="90">
        <f t="shared" ref="H490:H553" si="293">IF(DAY(A490)=15,VLOOKUP(A490,AH$121:AK$170,4),H489)</f>
        <v>44851</v>
      </c>
      <c r="I490" s="90">
        <f t="shared" ref="I490:I553" si="294">IF(A490&gt;I489,H490,I489)</f>
        <v>44851</v>
      </c>
      <c r="J490" s="92">
        <f t="shared" ref="J490:J553" si="295">IF(I490=I489,J489,NETWORKDAYS(I489,I490,$AD$121:$AD$505)-1)</f>
        <v>21</v>
      </c>
      <c r="K490" s="92">
        <f t="shared" ref="K490:K553" si="296">(J490-(NETWORKDAYS(A490,I490,AD$121:AD$505)-1))</f>
        <v>14</v>
      </c>
      <c r="L490" s="87">
        <f t="shared" ref="L490:L553" si="297">TRUNC((E490/D490)^TRUNC((K490/J490),9),8)</f>
        <v>0.99806549</v>
      </c>
      <c r="M490" s="93">
        <f t="shared" ref="M490:M553" si="298">IF(I490&gt;I489,L489,M489)</f>
        <v>0.99640046999999998</v>
      </c>
      <c r="N490" s="93">
        <f t="shared" ref="N490:N553" si="299">IF(I490&gt;I489,N489*M490,N489)</f>
        <v>1.1101391481637115</v>
      </c>
      <c r="O490" s="87">
        <f t="shared" ref="O490:O553" si="300">TRUNC(TRUNC((L490*N490),15),8)</f>
        <v>1.10799157</v>
      </c>
      <c r="P490" s="87">
        <f t="shared" ref="P490:P553" si="301">TRUNC(C490*O490,8)</f>
        <v>1133.5985626300001</v>
      </c>
      <c r="Q490" s="94">
        <f t="shared" ref="Q490:Q553" si="302">IF(VLOOKUP(A490,AD$13:AK$117,8)=VLOOKUP(A489,AD$13:AK$117,8),0,VLOOKUP(A490,AD$13:AK$117,8))</f>
        <v>0</v>
      </c>
      <c r="R490" s="95">
        <f t="shared" ref="R490:R553" si="303">IF(Q490&gt;0,VLOOKUP($A490,$AD$13:$AI$117,6),0)</f>
        <v>0</v>
      </c>
      <c r="S490" s="87">
        <f t="shared" ref="S490:S553" si="304">IF(R490&gt;0,TRUNC(R490*P490,8),0)</f>
        <v>0</v>
      </c>
      <c r="T490" s="95">
        <f t="shared" si="288"/>
        <v>0.12</v>
      </c>
      <c r="U490" s="94">
        <f t="shared" ref="U490:U553" si="305">IF(Q489&gt;0,1,IF(K490=K489,U489,U489+1))</f>
        <v>3</v>
      </c>
      <c r="V490" s="94">
        <v>252</v>
      </c>
      <c r="W490" s="93">
        <f t="shared" ref="W490:W553" si="306">ROUND((1+T490)^TRUNC((U490/V490),9),9)</f>
        <v>1.0013500609999999</v>
      </c>
      <c r="X490" s="87">
        <f t="shared" ref="X490:X553" si="307">TRUNC((P490*(W490-1)),8)</f>
        <v>1.5304272000000001</v>
      </c>
      <c r="Y490" s="87">
        <f t="shared" ref="Y490:Y553" si="308">IF(Q490&gt;0,S490+X490,0)</f>
        <v>0</v>
      </c>
      <c r="Z490" s="96" t="s">
        <v>142</v>
      </c>
      <c r="AA490" s="90">
        <f t="shared" ref="AA490:AA553" si="309">IF(Q489&gt;0,VLOOKUP(A489,$AD$13:$AL$117,9),AA489)</f>
        <v>44865</v>
      </c>
      <c r="AB490" s="2"/>
      <c r="AC490" s="1"/>
      <c r="AD490" s="155">
        <f>[2]Plan1!$A575</f>
        <v>53651</v>
      </c>
      <c r="AE490" s="99" t="str">
        <f>[2]Plan1!$C575</f>
        <v>Dia Nacional de Zumbi e da Consciência Negra</v>
      </c>
      <c r="AF490" s="1"/>
      <c r="AG490" s="1"/>
      <c r="AH490" s="1"/>
      <c r="AI490" s="6"/>
      <c r="AJ490" s="1"/>
      <c r="AK490" s="1"/>
      <c r="AL490" s="1"/>
      <c r="AM490" s="1"/>
      <c r="AN490" s="3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22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4"/>
      <c r="CR490" s="1"/>
      <c r="CS490" s="1"/>
      <c r="CT490" s="1"/>
      <c r="CU490" s="1"/>
      <c r="CV490" s="1"/>
      <c r="CW490" s="1"/>
      <c r="CX490" s="1"/>
      <c r="CY490" s="1"/>
      <c r="CZ490" s="1"/>
      <c r="DA490" s="2"/>
      <c r="DB490" s="1"/>
      <c r="DC490" s="1"/>
      <c r="DD490" s="1"/>
      <c r="DE490" s="1"/>
      <c r="DF490" s="1"/>
      <c r="DG490" s="1"/>
    </row>
    <row r="491" spans="1:111" ht="15" x14ac:dyDescent="0.2">
      <c r="A491" s="86">
        <f t="shared" si="286"/>
        <v>44840</v>
      </c>
      <c r="B491" s="87">
        <f t="shared" si="289"/>
        <v>1135.4825180099999</v>
      </c>
      <c r="C491" s="87">
        <f t="shared" si="287"/>
        <v>1023.11118002</v>
      </c>
      <c r="D491" s="88">
        <f t="shared" si="290"/>
        <v>6388.87</v>
      </c>
      <c r="E491" s="89">
        <f>IF(K491=1,VLOOKUP(A491,[1]Plan1!$BO$80:$BQ$314,3),E490)</f>
        <v>6370.34</v>
      </c>
      <c r="F491" s="98">
        <f t="shared" si="291"/>
        <v>44820</v>
      </c>
      <c r="G491" s="91">
        <f t="shared" si="292"/>
        <v>-2.9003564010536831E-3</v>
      </c>
      <c r="H491" s="90">
        <f t="shared" si="293"/>
        <v>44851</v>
      </c>
      <c r="I491" s="90">
        <f t="shared" si="294"/>
        <v>44851</v>
      </c>
      <c r="J491" s="92">
        <f t="shared" si="295"/>
        <v>21</v>
      </c>
      <c r="K491" s="92">
        <f t="shared" si="296"/>
        <v>15</v>
      </c>
      <c r="L491" s="87">
        <f t="shared" si="297"/>
        <v>0.99792745000000005</v>
      </c>
      <c r="M491" s="93">
        <f t="shared" si="298"/>
        <v>0.99640046999999998</v>
      </c>
      <c r="N491" s="93">
        <f t="shared" si="299"/>
        <v>1.1101391481637115</v>
      </c>
      <c r="O491" s="87">
        <f t="shared" si="300"/>
        <v>1.1078383199999999</v>
      </c>
      <c r="P491" s="87">
        <f t="shared" si="301"/>
        <v>1133.4417708399999</v>
      </c>
      <c r="Q491" s="94">
        <f t="shared" si="302"/>
        <v>0</v>
      </c>
      <c r="R491" s="95">
        <f t="shared" si="303"/>
        <v>0</v>
      </c>
      <c r="S491" s="87">
        <f t="shared" si="304"/>
        <v>0</v>
      </c>
      <c r="T491" s="95">
        <f t="shared" si="288"/>
        <v>0.12</v>
      </c>
      <c r="U491" s="94">
        <f t="shared" si="305"/>
        <v>4</v>
      </c>
      <c r="V491" s="94">
        <v>252</v>
      </c>
      <c r="W491" s="93">
        <f t="shared" si="306"/>
        <v>1.0018004869999999</v>
      </c>
      <c r="X491" s="87">
        <f t="shared" si="307"/>
        <v>2.0407471699999999</v>
      </c>
      <c r="Y491" s="87">
        <f t="shared" si="308"/>
        <v>0</v>
      </c>
      <c r="Z491" s="96" t="s">
        <v>142</v>
      </c>
      <c r="AA491" s="90">
        <f t="shared" si="309"/>
        <v>44865</v>
      </c>
      <c r="AB491" s="100" t="s">
        <v>143</v>
      </c>
      <c r="AC491" s="1"/>
      <c r="AD491" s="155">
        <f>[2]Plan1!$A576</f>
        <v>53686</v>
      </c>
      <c r="AE491" s="99" t="str">
        <f>[2]Plan1!$C576</f>
        <v>Natal</v>
      </c>
      <c r="AF491" s="1"/>
      <c r="AG491" s="1"/>
      <c r="AH491" s="1"/>
      <c r="AI491" s="6"/>
      <c r="AJ491" s="1"/>
      <c r="AK491" s="1"/>
      <c r="AL491" s="1"/>
      <c r="AM491" s="1"/>
      <c r="AN491" s="3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22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4"/>
      <c r="CR491" s="1"/>
      <c r="CS491" s="1"/>
      <c r="CT491" s="1"/>
      <c r="CU491" s="1"/>
      <c r="CV491" s="1"/>
      <c r="CW491" s="1"/>
      <c r="CX491" s="1"/>
      <c r="CY491" s="1"/>
      <c r="CZ491" s="1"/>
      <c r="DA491" s="2"/>
      <c r="DB491" s="1"/>
      <c r="DC491" s="1"/>
      <c r="DD491" s="1"/>
      <c r="DE491" s="1"/>
      <c r="DF491" s="1"/>
      <c r="DG491" s="1"/>
    </row>
    <row r="492" spans="1:111" ht="15.75" x14ac:dyDescent="0.25">
      <c r="A492" s="166">
        <f t="shared" si="286"/>
        <v>44841</v>
      </c>
      <c r="B492" s="156">
        <f t="shared" si="289"/>
        <v>1135.83617488</v>
      </c>
      <c r="C492" s="156">
        <f t="shared" si="287"/>
        <v>1023.11118002</v>
      </c>
      <c r="D492" s="167">
        <f t="shared" si="290"/>
        <v>6388.87</v>
      </c>
      <c r="E492" s="168">
        <f>IF(K492=1,VLOOKUP(A492,[1]Plan1!$BO$80:$BQ$314,3),E491)</f>
        <v>6370.34</v>
      </c>
      <c r="F492" s="169">
        <f t="shared" si="291"/>
        <v>44820</v>
      </c>
      <c r="G492" s="170">
        <f t="shared" si="292"/>
        <v>-2.9003564010536831E-3</v>
      </c>
      <c r="H492" s="166">
        <f t="shared" si="293"/>
        <v>44851</v>
      </c>
      <c r="I492" s="166">
        <f t="shared" si="294"/>
        <v>44851</v>
      </c>
      <c r="J492" s="171">
        <f t="shared" si="295"/>
        <v>21</v>
      </c>
      <c r="K492" s="171">
        <f t="shared" si="296"/>
        <v>16</v>
      </c>
      <c r="L492" s="156">
        <f t="shared" si="297"/>
        <v>0.99778944000000003</v>
      </c>
      <c r="M492" s="172">
        <f t="shared" si="298"/>
        <v>0.99640046999999998</v>
      </c>
      <c r="N492" s="172">
        <f t="shared" si="299"/>
        <v>1.1101391481637115</v>
      </c>
      <c r="O492" s="156">
        <f t="shared" si="300"/>
        <v>1.10768511</v>
      </c>
      <c r="P492" s="156">
        <f t="shared" si="301"/>
        <v>1133.28501998</v>
      </c>
      <c r="Q492" s="173">
        <v>10.5</v>
      </c>
      <c r="R492" s="174">
        <f>S492/P492</f>
        <v>8.0678495092217514E-2</v>
      </c>
      <c r="S492" s="156">
        <f>AB508</f>
        <v>91.431729922540057</v>
      </c>
      <c r="T492" s="174">
        <f t="shared" si="288"/>
        <v>0.12</v>
      </c>
      <c r="U492" s="173">
        <f t="shared" si="305"/>
        <v>5</v>
      </c>
      <c r="V492" s="173">
        <v>252</v>
      </c>
      <c r="W492" s="172">
        <f t="shared" si="306"/>
        <v>1.002251115</v>
      </c>
      <c r="X492" s="156">
        <f t="shared" si="307"/>
        <v>2.5511548999999998</v>
      </c>
      <c r="Y492" s="156">
        <f t="shared" si="308"/>
        <v>93.982884822540058</v>
      </c>
      <c r="Z492" s="175" t="s">
        <v>142</v>
      </c>
      <c r="AA492" s="166">
        <f t="shared" si="309"/>
        <v>44865</v>
      </c>
      <c r="AB492" s="158">
        <f>B492*15000</f>
        <v>17037542.623199999</v>
      </c>
      <c r="AC492" s="1"/>
      <c r="AD492" s="155">
        <f>[2]Plan1!$A577</f>
        <v>53693</v>
      </c>
      <c r="AE492" s="99" t="str">
        <f>[2]Plan1!$C577</f>
        <v>Confraternização Universal</v>
      </c>
      <c r="AF492" s="1"/>
      <c r="AG492" s="1"/>
      <c r="AH492" s="1"/>
      <c r="AI492" s="6"/>
      <c r="AJ492" s="1"/>
      <c r="AK492" s="1"/>
      <c r="AL492" s="1"/>
      <c r="AM492" s="1"/>
      <c r="AN492" s="3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22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4"/>
      <c r="CR492" s="1"/>
      <c r="CS492" s="1"/>
      <c r="CT492" s="1"/>
      <c r="CU492" s="1"/>
      <c r="CV492" s="1"/>
      <c r="CW492" s="1"/>
      <c r="CX492" s="1"/>
      <c r="CY492" s="1"/>
      <c r="CZ492" s="1"/>
      <c r="DA492" s="2"/>
      <c r="DB492" s="1"/>
      <c r="DC492" s="1"/>
      <c r="DD492" s="1"/>
      <c r="DE492" s="1"/>
      <c r="DF492" s="1"/>
      <c r="DG492" s="1"/>
    </row>
    <row r="493" spans="1:111" ht="18.75" x14ac:dyDescent="0.2">
      <c r="A493" s="86">
        <f t="shared" si="286"/>
        <v>44842</v>
      </c>
      <c r="B493" s="87">
        <f t="shared" si="289"/>
        <v>1042.17777456</v>
      </c>
      <c r="C493" s="165">
        <f t="shared" si="287"/>
        <v>940.56810970000004</v>
      </c>
      <c r="D493" s="88">
        <f t="shared" si="290"/>
        <v>6388.87</v>
      </c>
      <c r="E493" s="89">
        <f>IF(K493=1,VLOOKUP(A493,[1]Plan1!$BO$80:$BQ$314,3),E492)</f>
        <v>6370.34</v>
      </c>
      <c r="F493" s="98">
        <f t="shared" si="291"/>
        <v>44820</v>
      </c>
      <c r="G493" s="91">
        <f t="shared" si="292"/>
        <v>-2.9003564010536831E-3</v>
      </c>
      <c r="H493" s="90">
        <f t="shared" si="293"/>
        <v>44851</v>
      </c>
      <c r="I493" s="90">
        <f t="shared" si="294"/>
        <v>44851</v>
      </c>
      <c r="J493" s="92">
        <f t="shared" si="295"/>
        <v>21</v>
      </c>
      <c r="K493" s="92">
        <f t="shared" si="296"/>
        <v>17</v>
      </c>
      <c r="L493" s="87">
        <f t="shared" si="297"/>
        <v>0.99765143999999994</v>
      </c>
      <c r="M493" s="93">
        <f t="shared" si="298"/>
        <v>0.99640046999999998</v>
      </c>
      <c r="N493" s="93">
        <f t="shared" si="299"/>
        <v>1.1101391481637115</v>
      </c>
      <c r="O493" s="87">
        <f t="shared" si="300"/>
        <v>1.1075319100000001</v>
      </c>
      <c r="P493" s="87">
        <f t="shared" si="301"/>
        <v>1041.7091950199999</v>
      </c>
      <c r="Q493" s="94">
        <f t="shared" si="302"/>
        <v>0</v>
      </c>
      <c r="R493" s="95">
        <f t="shared" si="303"/>
        <v>0</v>
      </c>
      <c r="S493" s="87">
        <f t="shared" si="304"/>
        <v>0</v>
      </c>
      <c r="T493" s="95">
        <f t="shared" si="288"/>
        <v>0.12</v>
      </c>
      <c r="U493" s="94">
        <f t="shared" si="305"/>
        <v>1</v>
      </c>
      <c r="V493" s="94">
        <v>252</v>
      </c>
      <c r="W493" s="93">
        <f t="shared" si="306"/>
        <v>1.0004498180000001</v>
      </c>
      <c r="X493" s="87">
        <f t="shared" si="307"/>
        <v>0.46857954000000002</v>
      </c>
      <c r="Y493" s="87">
        <f t="shared" si="308"/>
        <v>0</v>
      </c>
      <c r="Z493" s="96" t="s">
        <v>142</v>
      </c>
      <c r="AA493" s="90">
        <f t="shared" si="309"/>
        <v>44865</v>
      </c>
      <c r="AB493" s="100" t="s">
        <v>144</v>
      </c>
      <c r="AC493" s="1"/>
      <c r="AD493" s="155">
        <f>[2]Plan1!$A578</f>
        <v>53748</v>
      </c>
      <c r="AE493" s="99" t="str">
        <f>[2]Plan1!$C578</f>
        <v>Carnaval</v>
      </c>
      <c r="AF493" s="1"/>
      <c r="AG493" s="1"/>
      <c r="AH493" s="1"/>
      <c r="AI493" s="6"/>
      <c r="AJ493" s="1"/>
      <c r="AK493" s="1"/>
      <c r="AL493" s="1"/>
      <c r="AM493" s="1"/>
      <c r="AN493" s="3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22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4"/>
      <c r="CR493" s="1"/>
      <c r="CS493" s="1"/>
      <c r="CT493" s="1"/>
      <c r="CU493" s="1"/>
      <c r="CV493" s="1"/>
      <c r="CW493" s="1"/>
      <c r="CX493" s="1"/>
      <c r="CY493" s="1"/>
      <c r="CZ493" s="1"/>
      <c r="DA493" s="2"/>
      <c r="DB493" s="1"/>
      <c r="DC493" s="1"/>
      <c r="DD493" s="1"/>
      <c r="DE493" s="1"/>
      <c r="DF493" s="1"/>
      <c r="DG493" s="1"/>
    </row>
    <row r="494" spans="1:111" ht="15" x14ac:dyDescent="0.2">
      <c r="A494" s="86">
        <f t="shared" si="286"/>
        <v>44843</v>
      </c>
      <c r="B494" s="87">
        <f t="shared" si="289"/>
        <v>1042.17777456</v>
      </c>
      <c r="C494" s="87">
        <f t="shared" si="287"/>
        <v>940.56810970000004</v>
      </c>
      <c r="D494" s="88">
        <f t="shared" si="290"/>
        <v>6388.87</v>
      </c>
      <c r="E494" s="89">
        <f>IF(K494=1,VLOOKUP(A494,[1]Plan1!$BO$80:$BQ$314,3),E493)</f>
        <v>6370.34</v>
      </c>
      <c r="F494" s="98">
        <f t="shared" si="291"/>
        <v>44820</v>
      </c>
      <c r="G494" s="91">
        <f t="shared" si="292"/>
        <v>-2.9003564010536831E-3</v>
      </c>
      <c r="H494" s="90">
        <f t="shared" si="293"/>
        <v>44851</v>
      </c>
      <c r="I494" s="90">
        <f t="shared" si="294"/>
        <v>44851</v>
      </c>
      <c r="J494" s="92">
        <f t="shared" si="295"/>
        <v>21</v>
      </c>
      <c r="K494" s="92">
        <f t="shared" si="296"/>
        <v>17</v>
      </c>
      <c r="L494" s="87">
        <f t="shared" si="297"/>
        <v>0.99765143999999994</v>
      </c>
      <c r="M494" s="93">
        <f t="shared" si="298"/>
        <v>0.99640046999999998</v>
      </c>
      <c r="N494" s="93">
        <f t="shared" si="299"/>
        <v>1.1101391481637115</v>
      </c>
      <c r="O494" s="87">
        <f t="shared" si="300"/>
        <v>1.1075319100000001</v>
      </c>
      <c r="P494" s="87">
        <f t="shared" si="301"/>
        <v>1041.7091950199999</v>
      </c>
      <c r="Q494" s="94">
        <f t="shared" si="302"/>
        <v>0</v>
      </c>
      <c r="R494" s="95">
        <f t="shared" si="303"/>
        <v>0</v>
      </c>
      <c r="S494" s="87">
        <f t="shared" si="304"/>
        <v>0</v>
      </c>
      <c r="T494" s="95">
        <f t="shared" si="288"/>
        <v>0.12</v>
      </c>
      <c r="U494" s="94">
        <f t="shared" si="305"/>
        <v>1</v>
      </c>
      <c r="V494" s="94">
        <v>252</v>
      </c>
      <c r="W494" s="93">
        <f t="shared" si="306"/>
        <v>1.0004498180000001</v>
      </c>
      <c r="X494" s="87">
        <f t="shared" si="307"/>
        <v>0.46857954000000002</v>
      </c>
      <c r="Y494" s="87">
        <f t="shared" si="308"/>
        <v>0</v>
      </c>
      <c r="Z494" s="96" t="s">
        <v>142</v>
      </c>
      <c r="AA494" s="90">
        <f t="shared" si="309"/>
        <v>44865</v>
      </c>
      <c r="AB494" s="158">
        <v>5500670.4890969321</v>
      </c>
      <c r="AC494" s="1"/>
      <c r="AD494" s="155">
        <f>[2]Plan1!$A579</f>
        <v>53749</v>
      </c>
      <c r="AE494" s="99" t="str">
        <f>[2]Plan1!$C579</f>
        <v>Carnaval</v>
      </c>
      <c r="AF494" s="1"/>
      <c r="AG494" s="1"/>
      <c r="AH494" s="1"/>
      <c r="AI494" s="6"/>
      <c r="AJ494" s="1"/>
      <c r="AK494" s="1"/>
      <c r="AL494" s="1"/>
      <c r="AM494" s="1"/>
      <c r="AN494" s="3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22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4"/>
      <c r="CR494" s="1"/>
      <c r="CS494" s="1"/>
      <c r="CT494" s="1"/>
      <c r="CU494" s="1"/>
      <c r="CV494" s="1"/>
      <c r="CW494" s="1"/>
      <c r="CX494" s="1"/>
      <c r="CY494" s="1"/>
      <c r="CZ494" s="1"/>
      <c r="DA494" s="2"/>
      <c r="DB494" s="1"/>
      <c r="DC494" s="1"/>
      <c r="DD494" s="1"/>
      <c r="DE494" s="1"/>
      <c r="DF494" s="1"/>
      <c r="DG494" s="1"/>
    </row>
    <row r="495" spans="1:111" ht="15" x14ac:dyDescent="0.2">
      <c r="A495" s="86">
        <f t="shared" si="286"/>
        <v>44844</v>
      </c>
      <c r="B495" s="87">
        <f t="shared" si="289"/>
        <v>1042.17777456</v>
      </c>
      <c r="C495" s="87">
        <f t="shared" si="287"/>
        <v>940.56810970000004</v>
      </c>
      <c r="D495" s="88">
        <f t="shared" si="290"/>
        <v>6388.87</v>
      </c>
      <c r="E495" s="89">
        <f>IF(K495=1,VLOOKUP(A495,[1]Plan1!$BO$80:$BQ$314,3),E494)</f>
        <v>6370.34</v>
      </c>
      <c r="F495" s="98">
        <f t="shared" si="291"/>
        <v>44820</v>
      </c>
      <c r="G495" s="91">
        <f t="shared" si="292"/>
        <v>-2.9003564010536831E-3</v>
      </c>
      <c r="H495" s="90">
        <f t="shared" si="293"/>
        <v>44851</v>
      </c>
      <c r="I495" s="90">
        <f t="shared" si="294"/>
        <v>44851</v>
      </c>
      <c r="J495" s="92">
        <f t="shared" si="295"/>
        <v>21</v>
      </c>
      <c r="K495" s="92">
        <f t="shared" si="296"/>
        <v>17</v>
      </c>
      <c r="L495" s="87">
        <f t="shared" si="297"/>
        <v>0.99765143999999994</v>
      </c>
      <c r="M495" s="93">
        <f t="shared" si="298"/>
        <v>0.99640046999999998</v>
      </c>
      <c r="N495" s="93">
        <f t="shared" si="299"/>
        <v>1.1101391481637115</v>
      </c>
      <c r="O495" s="87">
        <f t="shared" si="300"/>
        <v>1.1075319100000001</v>
      </c>
      <c r="P495" s="87">
        <f t="shared" si="301"/>
        <v>1041.7091950199999</v>
      </c>
      <c r="Q495" s="94">
        <f t="shared" si="302"/>
        <v>0</v>
      </c>
      <c r="R495" s="95">
        <f t="shared" si="303"/>
        <v>0</v>
      </c>
      <c r="S495" s="87">
        <f t="shared" si="304"/>
        <v>0</v>
      </c>
      <c r="T495" s="95">
        <f t="shared" si="288"/>
        <v>0.12</v>
      </c>
      <c r="U495" s="94">
        <f t="shared" si="305"/>
        <v>1</v>
      </c>
      <c r="V495" s="94">
        <v>252</v>
      </c>
      <c r="W495" s="93">
        <f t="shared" si="306"/>
        <v>1.0004498180000001</v>
      </c>
      <c r="X495" s="87">
        <f t="shared" si="307"/>
        <v>0.46857954000000002</v>
      </c>
      <c r="Y495" s="87">
        <f t="shared" si="308"/>
        <v>0</v>
      </c>
      <c r="Z495" s="96" t="s">
        <v>142</v>
      </c>
      <c r="AA495" s="90">
        <f t="shared" si="309"/>
        <v>44865</v>
      </c>
      <c r="AB495" s="101" t="s">
        <v>145</v>
      </c>
      <c r="AC495" s="1"/>
      <c r="AD495" s="155">
        <f>[2]Plan1!$A580</f>
        <v>53794</v>
      </c>
      <c r="AE495" s="99" t="str">
        <f>[2]Plan1!$C580</f>
        <v>Paixão de Cristo</v>
      </c>
      <c r="AF495" s="1"/>
      <c r="AG495" s="1"/>
      <c r="AH495" s="1"/>
      <c r="AI495" s="6"/>
      <c r="AJ495" s="1"/>
      <c r="AK495" s="1"/>
      <c r="AL495" s="1"/>
      <c r="AM495" s="1"/>
      <c r="AN495" s="3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22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4"/>
      <c r="CR495" s="1"/>
      <c r="CS495" s="1"/>
      <c r="CT495" s="1"/>
      <c r="CU495" s="1"/>
      <c r="CV495" s="1"/>
      <c r="CW495" s="1"/>
      <c r="CX495" s="1"/>
      <c r="CY495" s="1"/>
      <c r="CZ495" s="1"/>
      <c r="DA495" s="2"/>
      <c r="DB495" s="1"/>
      <c r="DC495" s="1"/>
      <c r="DD495" s="1"/>
      <c r="DE495" s="1"/>
      <c r="DF495" s="1"/>
      <c r="DG495" s="1"/>
    </row>
    <row r="496" spans="1:111" ht="15" x14ac:dyDescent="0.2">
      <c r="A496" s="86">
        <f t="shared" si="286"/>
        <v>44845</v>
      </c>
      <c r="B496" s="87">
        <f t="shared" si="289"/>
        <v>1042.5023691199999</v>
      </c>
      <c r="C496" s="87">
        <f t="shared" si="287"/>
        <v>940.56810970000004</v>
      </c>
      <c r="D496" s="88">
        <f t="shared" si="290"/>
        <v>6388.87</v>
      </c>
      <c r="E496" s="89">
        <f>IF(K496=1,VLOOKUP(A496,[1]Plan1!$BO$80:$BQ$314,3),E495)</f>
        <v>6370.34</v>
      </c>
      <c r="F496" s="98">
        <f t="shared" si="291"/>
        <v>44820</v>
      </c>
      <c r="G496" s="91">
        <f t="shared" si="292"/>
        <v>-2.9003564010536831E-3</v>
      </c>
      <c r="H496" s="90">
        <f t="shared" si="293"/>
        <v>44851</v>
      </c>
      <c r="I496" s="90">
        <f t="shared" si="294"/>
        <v>44851</v>
      </c>
      <c r="J496" s="92">
        <f t="shared" si="295"/>
        <v>21</v>
      </c>
      <c r="K496" s="92">
        <f t="shared" si="296"/>
        <v>18</v>
      </c>
      <c r="L496" s="87">
        <f t="shared" si="297"/>
        <v>0.99751345999999996</v>
      </c>
      <c r="M496" s="93">
        <f t="shared" si="298"/>
        <v>0.99640046999999998</v>
      </c>
      <c r="N496" s="93">
        <f t="shared" si="299"/>
        <v>1.1101391481637115</v>
      </c>
      <c r="O496" s="87">
        <f t="shared" si="300"/>
        <v>1.1073787399999999</v>
      </c>
      <c r="P496" s="87">
        <f t="shared" si="301"/>
        <v>1041.5651281999999</v>
      </c>
      <c r="Q496" s="94">
        <f t="shared" si="302"/>
        <v>0</v>
      </c>
      <c r="R496" s="95">
        <f t="shared" si="303"/>
        <v>0</v>
      </c>
      <c r="S496" s="87">
        <f t="shared" si="304"/>
        <v>0</v>
      </c>
      <c r="T496" s="95">
        <f t="shared" si="288"/>
        <v>0.12</v>
      </c>
      <c r="U496" s="94">
        <f t="shared" si="305"/>
        <v>2</v>
      </c>
      <c r="V496" s="94">
        <v>252</v>
      </c>
      <c r="W496" s="93">
        <f t="shared" si="306"/>
        <v>1.0008998389999999</v>
      </c>
      <c r="X496" s="87">
        <f t="shared" si="307"/>
        <v>0.93724092000000003</v>
      </c>
      <c r="Y496" s="87">
        <f t="shared" si="308"/>
        <v>0</v>
      </c>
      <c r="Z496" s="96" t="s">
        <v>142</v>
      </c>
      <c r="AA496" s="90">
        <f t="shared" si="309"/>
        <v>44865</v>
      </c>
      <c r="AB496" s="158">
        <v>1864887.15</v>
      </c>
      <c r="AC496" s="1"/>
      <c r="AD496" s="155">
        <f>[2]Plan1!$A581</f>
        <v>53803</v>
      </c>
      <c r="AE496" s="99" t="str">
        <f>[2]Plan1!$C581</f>
        <v>Tiradentes</v>
      </c>
      <c r="AF496" s="1"/>
      <c r="AG496" s="1"/>
      <c r="AH496" s="1"/>
      <c r="AI496" s="6"/>
      <c r="AJ496" s="1"/>
      <c r="AK496" s="1"/>
      <c r="AL496" s="1"/>
      <c r="AM496" s="1"/>
      <c r="AN496" s="3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22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4"/>
      <c r="CR496" s="1"/>
      <c r="CS496" s="1"/>
      <c r="CT496" s="1"/>
      <c r="CU496" s="1"/>
      <c r="CV496" s="1"/>
      <c r="CW496" s="1"/>
      <c r="CX496" s="1"/>
      <c r="CY496" s="1"/>
      <c r="CZ496" s="1"/>
      <c r="DA496" s="2"/>
      <c r="DB496" s="1"/>
      <c r="DC496" s="1"/>
      <c r="DD496" s="1"/>
      <c r="DE496" s="1"/>
      <c r="DF496" s="1"/>
      <c r="DG496" s="1"/>
    </row>
    <row r="497" spans="1:111" ht="15" x14ac:dyDescent="0.2">
      <c r="A497" s="86">
        <f t="shared" si="286"/>
        <v>44846</v>
      </c>
      <c r="B497" s="87">
        <f t="shared" si="289"/>
        <v>1042.82705276</v>
      </c>
      <c r="C497" s="87">
        <f t="shared" si="287"/>
        <v>940.56810970000004</v>
      </c>
      <c r="D497" s="88">
        <f t="shared" si="290"/>
        <v>6388.87</v>
      </c>
      <c r="E497" s="89">
        <f>IF(K497=1,VLOOKUP(A497,[1]Plan1!$BO$80:$BQ$314,3),E496)</f>
        <v>6370.34</v>
      </c>
      <c r="F497" s="98">
        <f t="shared" si="291"/>
        <v>44820</v>
      </c>
      <c r="G497" s="91">
        <f t="shared" si="292"/>
        <v>-2.9003564010536831E-3</v>
      </c>
      <c r="H497" s="90">
        <f t="shared" si="293"/>
        <v>44851</v>
      </c>
      <c r="I497" s="90">
        <f t="shared" si="294"/>
        <v>44851</v>
      </c>
      <c r="J497" s="92">
        <f t="shared" si="295"/>
        <v>21</v>
      </c>
      <c r="K497" s="92">
        <f t="shared" si="296"/>
        <v>19</v>
      </c>
      <c r="L497" s="87">
        <f t="shared" si="297"/>
        <v>0.99737549999999997</v>
      </c>
      <c r="M497" s="93">
        <f t="shared" si="298"/>
        <v>0.99640046999999998</v>
      </c>
      <c r="N497" s="93">
        <f t="shared" si="299"/>
        <v>1.1101391481637115</v>
      </c>
      <c r="O497" s="87">
        <f t="shared" si="300"/>
        <v>1.1072255799999999</v>
      </c>
      <c r="P497" s="87">
        <f t="shared" si="301"/>
        <v>1041.4210707899999</v>
      </c>
      <c r="Q497" s="94">
        <f t="shared" si="302"/>
        <v>0</v>
      </c>
      <c r="R497" s="95">
        <f t="shared" si="303"/>
        <v>0</v>
      </c>
      <c r="S497" s="87">
        <f t="shared" si="304"/>
        <v>0</v>
      </c>
      <c r="T497" s="95">
        <f t="shared" si="288"/>
        <v>0.12</v>
      </c>
      <c r="U497" s="94">
        <f t="shared" si="305"/>
        <v>3</v>
      </c>
      <c r="V497" s="94">
        <v>252</v>
      </c>
      <c r="W497" s="93">
        <f t="shared" si="306"/>
        <v>1.0013500609999999</v>
      </c>
      <c r="X497" s="87">
        <f t="shared" si="307"/>
        <v>1.40598197</v>
      </c>
      <c r="Y497" s="87">
        <f t="shared" si="308"/>
        <v>0</v>
      </c>
      <c r="Z497" s="96" t="s">
        <v>142</v>
      </c>
      <c r="AA497" s="90">
        <f t="shared" si="309"/>
        <v>44865</v>
      </c>
      <c r="AB497" s="100" t="s">
        <v>146</v>
      </c>
      <c r="AC497" s="1"/>
      <c r="AD497" s="155">
        <f>[2]Plan1!$A582</f>
        <v>53813</v>
      </c>
      <c r="AE497" s="99" t="str">
        <f>[2]Plan1!$C582</f>
        <v>Dia do Trabalho</v>
      </c>
      <c r="AF497" s="1"/>
      <c r="AG497" s="1"/>
      <c r="AH497" s="1"/>
      <c r="AI497" s="6"/>
      <c r="AJ497" s="1"/>
      <c r="AK497" s="1"/>
      <c r="AL497" s="1"/>
      <c r="AM497" s="1"/>
      <c r="AN497" s="3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22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4"/>
      <c r="CR497" s="1"/>
      <c r="CS497" s="1"/>
      <c r="CT497" s="1"/>
      <c r="CU497" s="1"/>
      <c r="CV497" s="1"/>
      <c r="CW497" s="1"/>
      <c r="CX497" s="1"/>
      <c r="CY497" s="1"/>
      <c r="CZ497" s="1"/>
      <c r="DA497" s="2"/>
      <c r="DB497" s="1"/>
      <c r="DC497" s="1"/>
      <c r="DD497" s="1"/>
      <c r="DE497" s="1"/>
      <c r="DF497" s="1"/>
      <c r="DG497" s="1"/>
    </row>
    <row r="498" spans="1:111" ht="15" x14ac:dyDescent="0.2">
      <c r="A498" s="86">
        <f t="shared" si="286"/>
        <v>44847</v>
      </c>
      <c r="B498" s="87">
        <f t="shared" si="289"/>
        <v>1042.82705276</v>
      </c>
      <c r="C498" s="87">
        <f t="shared" si="287"/>
        <v>940.56810970000004</v>
      </c>
      <c r="D498" s="88">
        <f t="shared" si="290"/>
        <v>6388.87</v>
      </c>
      <c r="E498" s="89">
        <f>IF(K498=1,VLOOKUP(A498,[1]Plan1!$BO$80:$BQ$314,3),E497)</f>
        <v>6370.34</v>
      </c>
      <c r="F498" s="98">
        <f t="shared" si="291"/>
        <v>44820</v>
      </c>
      <c r="G498" s="91">
        <f t="shared" si="292"/>
        <v>-2.9003564010536831E-3</v>
      </c>
      <c r="H498" s="90">
        <f t="shared" si="293"/>
        <v>44851</v>
      </c>
      <c r="I498" s="90">
        <f t="shared" si="294"/>
        <v>44851</v>
      </c>
      <c r="J498" s="92">
        <f t="shared" si="295"/>
        <v>21</v>
      </c>
      <c r="K498" s="92">
        <f t="shared" si="296"/>
        <v>19</v>
      </c>
      <c r="L498" s="87">
        <f t="shared" si="297"/>
        <v>0.99737549999999997</v>
      </c>
      <c r="M498" s="93">
        <f t="shared" si="298"/>
        <v>0.99640046999999998</v>
      </c>
      <c r="N498" s="93">
        <f t="shared" si="299"/>
        <v>1.1101391481637115</v>
      </c>
      <c r="O498" s="87">
        <f t="shared" si="300"/>
        <v>1.1072255799999999</v>
      </c>
      <c r="P498" s="87">
        <f t="shared" si="301"/>
        <v>1041.4210707899999</v>
      </c>
      <c r="Q498" s="94">
        <f t="shared" si="302"/>
        <v>0</v>
      </c>
      <c r="R498" s="95">
        <f t="shared" si="303"/>
        <v>0</v>
      </c>
      <c r="S498" s="87">
        <f t="shared" si="304"/>
        <v>0</v>
      </c>
      <c r="T498" s="95">
        <f t="shared" si="288"/>
        <v>0.12</v>
      </c>
      <c r="U498" s="94">
        <f t="shared" si="305"/>
        <v>3</v>
      </c>
      <c r="V498" s="94">
        <v>252</v>
      </c>
      <c r="W498" s="93">
        <f t="shared" si="306"/>
        <v>1.0013500609999999</v>
      </c>
      <c r="X498" s="87">
        <f t="shared" si="307"/>
        <v>1.40598197</v>
      </c>
      <c r="Y498" s="87">
        <f t="shared" si="308"/>
        <v>0</v>
      </c>
      <c r="Z498" s="96" t="s">
        <v>142</v>
      </c>
      <c r="AA498" s="90">
        <f t="shared" si="309"/>
        <v>44865</v>
      </c>
      <c r="AB498" s="158">
        <f>(AB494/(AB492+AB494))*AB496</f>
        <v>455143.87766189902</v>
      </c>
      <c r="AC498" s="1"/>
      <c r="AD498" s="155">
        <f>[2]Plan1!$A583</f>
        <v>53856</v>
      </c>
      <c r="AE498" s="99" t="str">
        <f>[2]Plan1!$C583</f>
        <v>Corpus Christi</v>
      </c>
      <c r="AF498" s="1"/>
      <c r="AG498" s="1"/>
      <c r="AH498" s="1"/>
      <c r="AI498" s="6"/>
      <c r="AJ498" s="1"/>
      <c r="AK498" s="1"/>
      <c r="AL498" s="1"/>
      <c r="AM498" s="1"/>
      <c r="AN498" s="3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22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4"/>
      <c r="CR498" s="1"/>
      <c r="CS498" s="1"/>
      <c r="CT498" s="1"/>
      <c r="CU498" s="1"/>
      <c r="CV498" s="1"/>
      <c r="CW498" s="1"/>
      <c r="CX498" s="1"/>
      <c r="CY498" s="1"/>
      <c r="CZ498" s="1"/>
      <c r="DA498" s="2"/>
      <c r="DB498" s="1"/>
      <c r="DC498" s="1"/>
      <c r="DD498" s="1"/>
      <c r="DE498" s="1"/>
      <c r="DF498" s="1"/>
      <c r="DG498" s="1"/>
    </row>
    <row r="499" spans="1:111" ht="15" x14ac:dyDescent="0.2">
      <c r="A499" s="86">
        <f t="shared" si="286"/>
        <v>44848</v>
      </c>
      <c r="B499" s="87">
        <f t="shared" si="289"/>
        <v>1043.1518473599999</v>
      </c>
      <c r="C499" s="87">
        <f t="shared" si="287"/>
        <v>940.56810970000004</v>
      </c>
      <c r="D499" s="88">
        <f t="shared" si="290"/>
        <v>6388.87</v>
      </c>
      <c r="E499" s="89">
        <f>IF(K499=1,VLOOKUP(A499,[1]Plan1!$BO$80:$BQ$314,3),E498)</f>
        <v>6370.34</v>
      </c>
      <c r="F499" s="98">
        <f t="shared" si="291"/>
        <v>44820</v>
      </c>
      <c r="G499" s="91">
        <f t="shared" si="292"/>
        <v>-2.9003564010536831E-3</v>
      </c>
      <c r="H499" s="90">
        <f t="shared" si="293"/>
        <v>44851</v>
      </c>
      <c r="I499" s="90">
        <f t="shared" si="294"/>
        <v>44851</v>
      </c>
      <c r="J499" s="92">
        <f t="shared" si="295"/>
        <v>21</v>
      </c>
      <c r="K499" s="92">
        <f t="shared" si="296"/>
        <v>20</v>
      </c>
      <c r="L499" s="87">
        <f t="shared" si="297"/>
        <v>0.99723755999999997</v>
      </c>
      <c r="M499" s="93">
        <f t="shared" si="298"/>
        <v>0.99640046999999998</v>
      </c>
      <c r="N499" s="93">
        <f t="shared" si="299"/>
        <v>1.1101391481637115</v>
      </c>
      <c r="O499" s="87">
        <f t="shared" si="300"/>
        <v>1.10707245</v>
      </c>
      <c r="P499" s="87">
        <f t="shared" si="301"/>
        <v>1041.27704159</v>
      </c>
      <c r="Q499" s="94">
        <f t="shared" si="302"/>
        <v>0</v>
      </c>
      <c r="R499" s="95">
        <f t="shared" si="303"/>
        <v>0</v>
      </c>
      <c r="S499" s="87">
        <f t="shared" si="304"/>
        <v>0</v>
      </c>
      <c r="T499" s="95">
        <f t="shared" si="288"/>
        <v>0.12</v>
      </c>
      <c r="U499" s="94">
        <f t="shared" si="305"/>
        <v>4</v>
      </c>
      <c r="V499" s="94">
        <v>252</v>
      </c>
      <c r="W499" s="93">
        <f t="shared" si="306"/>
        <v>1.0018004869999999</v>
      </c>
      <c r="X499" s="87">
        <f t="shared" si="307"/>
        <v>1.87480577</v>
      </c>
      <c r="Y499" s="87">
        <f t="shared" si="308"/>
        <v>0</v>
      </c>
      <c r="Z499" s="96" t="s">
        <v>142</v>
      </c>
      <c r="AA499" s="90">
        <f t="shared" si="309"/>
        <v>44865</v>
      </c>
      <c r="AB499" s="100" t="s">
        <v>147</v>
      </c>
      <c r="AC499" s="1"/>
      <c r="AD499" s="155">
        <f>[2]Plan1!$A584</f>
        <v>53942</v>
      </c>
      <c r="AE499" s="99" t="str">
        <f>[2]Plan1!$C584</f>
        <v>Independência do Brasil</v>
      </c>
      <c r="AF499" s="1"/>
      <c r="AG499" s="1"/>
      <c r="AH499" s="1"/>
      <c r="AI499" s="6"/>
      <c r="AJ499" s="1"/>
      <c r="AK499" s="1"/>
      <c r="AL499" s="1"/>
      <c r="AM499" s="1"/>
      <c r="AN499" s="3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22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4"/>
      <c r="CR499" s="1"/>
      <c r="CS499" s="1"/>
      <c r="CT499" s="1"/>
      <c r="CU499" s="1"/>
      <c r="CV499" s="1"/>
      <c r="CW499" s="1"/>
      <c r="CX499" s="1"/>
      <c r="CY499" s="1"/>
      <c r="CZ499" s="1"/>
      <c r="DA499" s="2"/>
      <c r="DB499" s="1"/>
      <c r="DC499" s="1"/>
      <c r="DD499" s="1"/>
      <c r="DE499" s="1"/>
      <c r="DF499" s="1"/>
      <c r="DG499" s="1"/>
    </row>
    <row r="500" spans="1:111" ht="15" x14ac:dyDescent="0.2">
      <c r="A500" s="86">
        <f t="shared" si="286"/>
        <v>44849</v>
      </c>
      <c r="B500" s="87">
        <f t="shared" si="289"/>
        <v>1043.4767413899999</v>
      </c>
      <c r="C500" s="87">
        <f t="shared" si="287"/>
        <v>940.56810970000004</v>
      </c>
      <c r="D500" s="88">
        <f t="shared" si="290"/>
        <v>6388.87</v>
      </c>
      <c r="E500" s="89">
        <f>IF(K500=1,VLOOKUP(A500,[1]Plan1!$BO$80:$BQ$314,3),E499)</f>
        <v>6370.34</v>
      </c>
      <c r="F500" s="98">
        <f t="shared" si="291"/>
        <v>44820</v>
      </c>
      <c r="G500" s="91">
        <f t="shared" si="292"/>
        <v>-2.9003564010536831E-3</v>
      </c>
      <c r="H500" s="90">
        <f t="shared" si="293"/>
        <v>44881</v>
      </c>
      <c r="I500" s="90">
        <f t="shared" si="294"/>
        <v>44851</v>
      </c>
      <c r="J500" s="92">
        <f t="shared" si="295"/>
        <v>21</v>
      </c>
      <c r="K500" s="92">
        <f t="shared" si="296"/>
        <v>21</v>
      </c>
      <c r="L500" s="87">
        <f t="shared" si="297"/>
        <v>0.99709963999999995</v>
      </c>
      <c r="M500" s="93">
        <f t="shared" si="298"/>
        <v>0.99640046999999998</v>
      </c>
      <c r="N500" s="93">
        <f t="shared" si="299"/>
        <v>1.1101391481637115</v>
      </c>
      <c r="O500" s="87">
        <f t="shared" si="300"/>
        <v>1.1069193399999999</v>
      </c>
      <c r="P500" s="87">
        <f t="shared" si="301"/>
        <v>1041.1330312099999</v>
      </c>
      <c r="Q500" s="94">
        <f t="shared" si="302"/>
        <v>0</v>
      </c>
      <c r="R500" s="95">
        <f t="shared" si="303"/>
        <v>0</v>
      </c>
      <c r="S500" s="87">
        <f t="shared" si="304"/>
        <v>0</v>
      </c>
      <c r="T500" s="95">
        <f t="shared" si="288"/>
        <v>0.12</v>
      </c>
      <c r="U500" s="94">
        <f t="shared" si="305"/>
        <v>5</v>
      </c>
      <c r="V500" s="94">
        <v>252</v>
      </c>
      <c r="W500" s="93">
        <f t="shared" si="306"/>
        <v>1.002251115</v>
      </c>
      <c r="X500" s="87">
        <f t="shared" si="307"/>
        <v>2.34371018</v>
      </c>
      <c r="Y500" s="87">
        <f t="shared" si="308"/>
        <v>0</v>
      </c>
      <c r="Z500" s="96" t="s">
        <v>142</v>
      </c>
      <c r="AA500" s="90">
        <f t="shared" si="309"/>
        <v>44865</v>
      </c>
      <c r="AB500" s="158">
        <f>AB496-AB498</f>
        <v>1409743.2723381009</v>
      </c>
      <c r="AC500" s="1"/>
      <c r="AD500" s="155">
        <f>[2]Plan1!$A585</f>
        <v>53977</v>
      </c>
      <c r="AE500" s="99" t="str">
        <f>[2]Plan1!$C585</f>
        <v>Nossa Sr.a Aparecida - Padroeira do Brasil</v>
      </c>
      <c r="AF500" s="1"/>
      <c r="AG500" s="1"/>
      <c r="AH500" s="1"/>
      <c r="AI500" s="6"/>
      <c r="AJ500" s="1"/>
      <c r="AK500" s="1"/>
      <c r="AL500" s="1"/>
      <c r="AM500" s="1"/>
      <c r="AN500" s="3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22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4"/>
      <c r="CR500" s="1"/>
      <c r="CS500" s="1"/>
      <c r="CT500" s="1"/>
      <c r="CU500" s="1"/>
      <c r="CV500" s="1"/>
      <c r="CW500" s="1"/>
      <c r="CX500" s="1"/>
      <c r="CY500" s="1"/>
      <c r="CZ500" s="1"/>
      <c r="DA500" s="2"/>
      <c r="DB500" s="1"/>
      <c r="DC500" s="1"/>
      <c r="DD500" s="1"/>
      <c r="DE500" s="1"/>
      <c r="DF500" s="1"/>
      <c r="DG500" s="1"/>
    </row>
    <row r="501" spans="1:111" ht="15" x14ac:dyDescent="0.2">
      <c r="A501" s="86">
        <f t="shared" si="286"/>
        <v>44850</v>
      </c>
      <c r="B501" s="87">
        <f t="shared" si="289"/>
        <v>1043.4767413899999</v>
      </c>
      <c r="C501" s="87">
        <f t="shared" si="287"/>
        <v>940.56810970000004</v>
      </c>
      <c r="D501" s="88">
        <f t="shared" si="290"/>
        <v>6388.87</v>
      </c>
      <c r="E501" s="89">
        <f>IF(K501=1,VLOOKUP(A501,[1]Plan1!$BO$80:$BQ$314,3),E500)</f>
        <v>6370.34</v>
      </c>
      <c r="F501" s="98">
        <f t="shared" si="291"/>
        <v>44820</v>
      </c>
      <c r="G501" s="91">
        <f t="shared" si="292"/>
        <v>-2.9003564010536831E-3</v>
      </c>
      <c r="H501" s="90">
        <f t="shared" si="293"/>
        <v>44881</v>
      </c>
      <c r="I501" s="90">
        <f t="shared" si="294"/>
        <v>44851</v>
      </c>
      <c r="J501" s="92">
        <f t="shared" si="295"/>
        <v>21</v>
      </c>
      <c r="K501" s="92">
        <f t="shared" si="296"/>
        <v>21</v>
      </c>
      <c r="L501" s="87">
        <f t="shared" si="297"/>
        <v>0.99709963999999995</v>
      </c>
      <c r="M501" s="93">
        <f t="shared" si="298"/>
        <v>0.99640046999999998</v>
      </c>
      <c r="N501" s="93">
        <f t="shared" si="299"/>
        <v>1.1101391481637115</v>
      </c>
      <c r="O501" s="87">
        <f t="shared" si="300"/>
        <v>1.1069193399999999</v>
      </c>
      <c r="P501" s="87">
        <f t="shared" si="301"/>
        <v>1041.1330312099999</v>
      </c>
      <c r="Q501" s="94">
        <f t="shared" si="302"/>
        <v>0</v>
      </c>
      <c r="R501" s="95">
        <f t="shared" si="303"/>
        <v>0</v>
      </c>
      <c r="S501" s="87">
        <f t="shared" si="304"/>
        <v>0</v>
      </c>
      <c r="T501" s="95">
        <f t="shared" si="288"/>
        <v>0.12</v>
      </c>
      <c r="U501" s="94">
        <f t="shared" si="305"/>
        <v>5</v>
      </c>
      <c r="V501" s="94">
        <v>252</v>
      </c>
      <c r="W501" s="93">
        <f t="shared" si="306"/>
        <v>1.002251115</v>
      </c>
      <c r="X501" s="87">
        <f t="shared" si="307"/>
        <v>2.34371018</v>
      </c>
      <c r="Y501" s="87">
        <f t="shared" si="308"/>
        <v>0</v>
      </c>
      <c r="Z501" s="96" t="s">
        <v>142</v>
      </c>
      <c r="AA501" s="90">
        <f t="shared" si="309"/>
        <v>44865</v>
      </c>
      <c r="AB501" s="100" t="s">
        <v>148</v>
      </c>
      <c r="AD501" s="155">
        <f>[2]Plan1!$A586</f>
        <v>53998</v>
      </c>
      <c r="AE501" s="99" t="str">
        <f>[2]Plan1!$C586</f>
        <v>Finados</v>
      </c>
      <c r="AF501" s="1"/>
      <c r="AG501" s="1"/>
      <c r="AH501" s="1"/>
      <c r="AI501" s="6"/>
      <c r="AJ501" s="1"/>
      <c r="AK501" s="1"/>
      <c r="AL501" s="1"/>
      <c r="AM501" s="1"/>
      <c r="AN501" s="3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22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4"/>
      <c r="CR501" s="1"/>
      <c r="CS501" s="1"/>
      <c r="CT501" s="1"/>
      <c r="CU501" s="1"/>
      <c r="CV501" s="1"/>
      <c r="CW501" s="1"/>
      <c r="CX501" s="1"/>
      <c r="CY501" s="1"/>
      <c r="CZ501" s="1"/>
      <c r="DA501" s="2"/>
      <c r="DB501" s="1"/>
      <c r="DC501" s="1"/>
      <c r="DD501" s="1"/>
      <c r="DE501" s="1"/>
      <c r="DF501" s="1"/>
      <c r="DG501" s="1"/>
    </row>
    <row r="502" spans="1:111" ht="15" x14ac:dyDescent="0.2">
      <c r="A502" s="86">
        <f t="shared" si="286"/>
        <v>44851</v>
      </c>
      <c r="B502" s="87">
        <f t="shared" si="289"/>
        <v>1043.4767413899999</v>
      </c>
      <c r="C502" s="87">
        <f t="shared" si="287"/>
        <v>940.56810970000004</v>
      </c>
      <c r="D502" s="88">
        <f t="shared" si="290"/>
        <v>6388.87</v>
      </c>
      <c r="E502" s="89">
        <f>IF(K502=1,VLOOKUP(A502,[1]Plan1!$BO$80:$BQ$314,3),E501)</f>
        <v>6370.34</v>
      </c>
      <c r="F502" s="98">
        <f t="shared" si="291"/>
        <v>44820</v>
      </c>
      <c r="G502" s="91">
        <f t="shared" si="292"/>
        <v>-2.9003564010536831E-3</v>
      </c>
      <c r="H502" s="90">
        <f t="shared" si="293"/>
        <v>44881</v>
      </c>
      <c r="I502" s="90">
        <f t="shared" si="294"/>
        <v>44851</v>
      </c>
      <c r="J502" s="92">
        <f t="shared" si="295"/>
        <v>21</v>
      </c>
      <c r="K502" s="92">
        <f t="shared" si="296"/>
        <v>21</v>
      </c>
      <c r="L502" s="87">
        <f t="shared" si="297"/>
        <v>0.99709963999999995</v>
      </c>
      <c r="M502" s="93">
        <f t="shared" si="298"/>
        <v>0.99640046999999998</v>
      </c>
      <c r="N502" s="93">
        <f t="shared" si="299"/>
        <v>1.1101391481637115</v>
      </c>
      <c r="O502" s="87">
        <f t="shared" si="300"/>
        <v>1.1069193399999999</v>
      </c>
      <c r="P502" s="87">
        <f t="shared" si="301"/>
        <v>1041.1330312099999</v>
      </c>
      <c r="Q502" s="94">
        <f t="shared" si="302"/>
        <v>0</v>
      </c>
      <c r="R502" s="95">
        <f t="shared" si="303"/>
        <v>0</v>
      </c>
      <c r="S502" s="87">
        <f t="shared" si="304"/>
        <v>0</v>
      </c>
      <c r="T502" s="95">
        <f t="shared" si="288"/>
        <v>0.12</v>
      </c>
      <c r="U502" s="94">
        <f t="shared" si="305"/>
        <v>5</v>
      </c>
      <c r="V502" s="94">
        <v>252</v>
      </c>
      <c r="W502" s="93">
        <f t="shared" si="306"/>
        <v>1.002251115</v>
      </c>
      <c r="X502" s="87">
        <f t="shared" si="307"/>
        <v>2.34371018</v>
      </c>
      <c r="Y502" s="87">
        <f t="shared" si="308"/>
        <v>0</v>
      </c>
      <c r="Z502" s="96" t="s">
        <v>142</v>
      </c>
      <c r="AA502" s="90">
        <f t="shared" si="309"/>
        <v>44865</v>
      </c>
      <c r="AB502" s="159">
        <f>AB500/15000</f>
        <v>93.982884822540058</v>
      </c>
      <c r="AD502" s="155">
        <f>[2]Plan1!$A587</f>
        <v>54011</v>
      </c>
      <c r="AE502" s="99" t="str">
        <f>[2]Plan1!$C587</f>
        <v>Proclamação da República</v>
      </c>
      <c r="AF502" s="1"/>
      <c r="AG502" s="1"/>
      <c r="AH502" s="1"/>
      <c r="AI502" s="6"/>
      <c r="AJ502" s="1"/>
      <c r="AK502" s="1"/>
      <c r="AL502" s="1"/>
      <c r="AM502" s="1"/>
      <c r="AN502" s="3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22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4"/>
      <c r="CR502" s="1"/>
      <c r="CS502" s="1"/>
      <c r="CT502" s="1"/>
      <c r="CU502" s="1"/>
      <c r="CV502" s="1"/>
      <c r="CW502" s="1"/>
      <c r="CX502" s="1"/>
      <c r="CY502" s="1"/>
      <c r="CZ502" s="1"/>
      <c r="DA502" s="2"/>
      <c r="DB502" s="1"/>
      <c r="DC502" s="1"/>
      <c r="DD502" s="1"/>
      <c r="DE502" s="1"/>
      <c r="DF502" s="1"/>
      <c r="DG502" s="1"/>
    </row>
    <row r="503" spans="1:111" ht="15" x14ac:dyDescent="0.2">
      <c r="A503" s="86">
        <f t="shared" si="286"/>
        <v>44852</v>
      </c>
      <c r="B503" s="87">
        <f t="shared" si="289"/>
        <v>1044.2532589</v>
      </c>
      <c r="C503" s="87">
        <f t="shared" si="287"/>
        <v>940.56810970000004</v>
      </c>
      <c r="D503" s="88">
        <f t="shared" si="290"/>
        <v>6370.34</v>
      </c>
      <c r="E503" s="89">
        <f>IF(K503=1,VLOOKUP(A503,[1]Plan1!$BO$80:$BQ$314,3),E502)</f>
        <v>6407.93</v>
      </c>
      <c r="F503" s="98">
        <f t="shared" si="291"/>
        <v>44852</v>
      </c>
      <c r="G503" s="91">
        <f t="shared" si="292"/>
        <v>5.9007839455980093E-3</v>
      </c>
      <c r="H503" s="90">
        <f t="shared" si="293"/>
        <v>44881</v>
      </c>
      <c r="I503" s="90">
        <f t="shared" si="294"/>
        <v>44881</v>
      </c>
      <c r="J503" s="92">
        <f t="shared" si="295"/>
        <v>20</v>
      </c>
      <c r="K503" s="92">
        <f t="shared" si="296"/>
        <v>1</v>
      </c>
      <c r="L503" s="87">
        <f t="shared" si="297"/>
        <v>1.0002942100000001</v>
      </c>
      <c r="M503" s="93">
        <f t="shared" si="298"/>
        <v>0.99709963999999995</v>
      </c>
      <c r="N503" s="93">
        <f t="shared" si="299"/>
        <v>1.1069193449839434</v>
      </c>
      <c r="O503" s="87">
        <f t="shared" si="300"/>
        <v>1.10724501</v>
      </c>
      <c r="P503" s="87">
        <f t="shared" si="301"/>
        <v>1041.43934603</v>
      </c>
      <c r="Q503" s="94">
        <f t="shared" si="302"/>
        <v>0</v>
      </c>
      <c r="R503" s="95">
        <f t="shared" si="303"/>
        <v>0</v>
      </c>
      <c r="S503" s="87">
        <f t="shared" si="304"/>
        <v>0</v>
      </c>
      <c r="T503" s="95">
        <f t="shared" si="288"/>
        <v>0.12</v>
      </c>
      <c r="U503" s="94">
        <f t="shared" si="305"/>
        <v>6</v>
      </c>
      <c r="V503" s="94">
        <v>252</v>
      </c>
      <c r="W503" s="93">
        <f t="shared" si="306"/>
        <v>1.002701946</v>
      </c>
      <c r="X503" s="87">
        <f t="shared" si="307"/>
        <v>2.8139128699999998</v>
      </c>
      <c r="Y503" s="87">
        <f t="shared" si="308"/>
        <v>0</v>
      </c>
      <c r="Z503" s="96" t="s">
        <v>142</v>
      </c>
      <c r="AA503" s="90">
        <f t="shared" si="309"/>
        <v>44865</v>
      </c>
      <c r="AB503" s="100" t="s">
        <v>149</v>
      </c>
      <c r="AC503" s="1"/>
      <c r="AD503" s="155">
        <f>[2]Plan1!$A588</f>
        <v>54016</v>
      </c>
      <c r="AE503" s="99" t="str">
        <f>[2]Plan1!$C588</f>
        <v>Dia Nacional de Zumbi e da Consciência Negra</v>
      </c>
      <c r="AF503" s="1"/>
      <c r="AG503" s="1"/>
      <c r="AH503" s="1"/>
      <c r="AI503" s="6"/>
      <c r="AJ503" s="1"/>
      <c r="AK503" s="1"/>
      <c r="AL503" s="1"/>
      <c r="AM503" s="1"/>
      <c r="AN503" s="3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22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4"/>
      <c r="CR503" s="1"/>
      <c r="CS503" s="1"/>
      <c r="CT503" s="1"/>
      <c r="CU503" s="1"/>
      <c r="CV503" s="1"/>
      <c r="CW503" s="1"/>
      <c r="CX503" s="1"/>
      <c r="CY503" s="1"/>
      <c r="CZ503" s="1"/>
      <c r="DA503" s="2"/>
      <c r="DB503" s="1"/>
      <c r="DC503" s="1"/>
      <c r="DD503" s="1"/>
      <c r="DE503" s="1"/>
      <c r="DF503" s="1"/>
      <c r="DG503" s="1"/>
    </row>
    <row r="504" spans="1:111" ht="15" x14ac:dyDescent="0.2">
      <c r="A504" s="86">
        <f t="shared" si="286"/>
        <v>44853</v>
      </c>
      <c r="B504" s="87">
        <f t="shared" si="289"/>
        <v>1045.03034794</v>
      </c>
      <c r="C504" s="87">
        <f t="shared" si="287"/>
        <v>940.56810970000004</v>
      </c>
      <c r="D504" s="88">
        <f t="shared" si="290"/>
        <v>6370.34</v>
      </c>
      <c r="E504" s="89">
        <f>IF(K504=1,VLOOKUP(A504,[1]Plan1!$BO$80:$BQ$314,3),E503)</f>
        <v>6407.93</v>
      </c>
      <c r="F504" s="98">
        <f t="shared" si="291"/>
        <v>44852</v>
      </c>
      <c r="G504" s="91">
        <f t="shared" si="292"/>
        <v>5.9007839455980093E-3</v>
      </c>
      <c r="H504" s="90">
        <f t="shared" si="293"/>
        <v>44881</v>
      </c>
      <c r="I504" s="90">
        <f t="shared" si="294"/>
        <v>44881</v>
      </c>
      <c r="J504" s="92">
        <f t="shared" si="295"/>
        <v>20</v>
      </c>
      <c r="K504" s="92">
        <f t="shared" si="296"/>
        <v>2</v>
      </c>
      <c r="L504" s="87">
        <f t="shared" si="297"/>
        <v>1.00058851</v>
      </c>
      <c r="M504" s="93">
        <f t="shared" si="298"/>
        <v>0.99709963999999995</v>
      </c>
      <c r="N504" s="93">
        <f t="shared" si="299"/>
        <v>1.1069193449839434</v>
      </c>
      <c r="O504" s="87">
        <f t="shared" si="300"/>
        <v>1.1075707699999999</v>
      </c>
      <c r="P504" s="87">
        <f t="shared" si="301"/>
        <v>1041.74574549</v>
      </c>
      <c r="Q504" s="94">
        <f t="shared" si="302"/>
        <v>0</v>
      </c>
      <c r="R504" s="95">
        <f t="shared" si="303"/>
        <v>0</v>
      </c>
      <c r="S504" s="87">
        <f t="shared" si="304"/>
        <v>0</v>
      </c>
      <c r="T504" s="95">
        <f t="shared" si="288"/>
        <v>0.12</v>
      </c>
      <c r="U504" s="94">
        <f t="shared" si="305"/>
        <v>7</v>
      </c>
      <c r="V504" s="94">
        <v>252</v>
      </c>
      <c r="W504" s="93">
        <f t="shared" si="306"/>
        <v>1.003152979</v>
      </c>
      <c r="X504" s="87">
        <f t="shared" si="307"/>
        <v>3.28460245</v>
      </c>
      <c r="Y504" s="87">
        <f t="shared" si="308"/>
        <v>0</v>
      </c>
      <c r="Z504" s="96" t="s">
        <v>142</v>
      </c>
      <c r="AA504" s="90">
        <f t="shared" si="309"/>
        <v>44865</v>
      </c>
      <c r="AB504" s="159">
        <f>AB498/20818</f>
        <v>21.862997293779376</v>
      </c>
      <c r="AC504" s="1"/>
      <c r="AD504" s="155">
        <f>[2]Plan1!$A589</f>
        <v>54051</v>
      </c>
      <c r="AE504" s="99" t="str">
        <f>[2]Plan1!$C589</f>
        <v>Natal</v>
      </c>
      <c r="AF504" s="1"/>
      <c r="AG504" s="1"/>
      <c r="AH504" s="1"/>
      <c r="AI504" s="6"/>
      <c r="AJ504" s="1"/>
      <c r="AK504" s="1"/>
      <c r="AL504" s="1"/>
      <c r="AM504" s="1"/>
      <c r="AN504" s="3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22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4"/>
      <c r="CR504" s="1"/>
      <c r="CS504" s="1"/>
      <c r="CT504" s="1"/>
      <c r="CU504" s="1"/>
      <c r="CV504" s="1"/>
      <c r="CW504" s="1"/>
      <c r="CX504" s="1"/>
      <c r="CY504" s="1"/>
      <c r="CZ504" s="1"/>
      <c r="DA504" s="2"/>
      <c r="DB504" s="1"/>
      <c r="DC504" s="1"/>
      <c r="DD504" s="1"/>
      <c r="DE504" s="1"/>
      <c r="DF504" s="1"/>
      <c r="DG504" s="1"/>
    </row>
    <row r="505" spans="1:111" ht="15" x14ac:dyDescent="0.2">
      <c r="A505" s="86">
        <f t="shared" si="286"/>
        <v>44854</v>
      </c>
      <c r="B505" s="87">
        <f t="shared" si="289"/>
        <v>1045.8080298</v>
      </c>
      <c r="C505" s="87">
        <f t="shared" si="287"/>
        <v>940.56810970000004</v>
      </c>
      <c r="D505" s="88">
        <f t="shared" si="290"/>
        <v>6370.34</v>
      </c>
      <c r="E505" s="89">
        <f>IF(K505=1,VLOOKUP(A505,[1]Plan1!$BO$80:$BQ$314,3),E504)</f>
        <v>6407.93</v>
      </c>
      <c r="F505" s="98">
        <f t="shared" si="291"/>
        <v>44852</v>
      </c>
      <c r="G505" s="91">
        <f t="shared" si="292"/>
        <v>5.9007839455980093E-3</v>
      </c>
      <c r="H505" s="90">
        <f t="shared" si="293"/>
        <v>44881</v>
      </c>
      <c r="I505" s="90">
        <f t="shared" si="294"/>
        <v>44881</v>
      </c>
      <c r="J505" s="92">
        <f t="shared" si="295"/>
        <v>20</v>
      </c>
      <c r="K505" s="92">
        <f t="shared" si="296"/>
        <v>3</v>
      </c>
      <c r="L505" s="87">
        <f t="shared" si="297"/>
        <v>1.0008828999999999</v>
      </c>
      <c r="M505" s="93">
        <f t="shared" si="298"/>
        <v>0.99709963999999995</v>
      </c>
      <c r="N505" s="93">
        <f t="shared" si="299"/>
        <v>1.1069193449839434</v>
      </c>
      <c r="O505" s="87">
        <f t="shared" si="300"/>
        <v>1.1078966400000001</v>
      </c>
      <c r="P505" s="87">
        <f t="shared" si="301"/>
        <v>1042.0522484200001</v>
      </c>
      <c r="Q505" s="94">
        <f t="shared" si="302"/>
        <v>0</v>
      </c>
      <c r="R505" s="95">
        <f t="shared" si="303"/>
        <v>0</v>
      </c>
      <c r="S505" s="87">
        <f t="shared" si="304"/>
        <v>0</v>
      </c>
      <c r="T505" s="95">
        <f t="shared" si="288"/>
        <v>0.12</v>
      </c>
      <c r="U505" s="94">
        <f t="shared" si="305"/>
        <v>8</v>
      </c>
      <c r="V505" s="94">
        <v>252</v>
      </c>
      <c r="W505" s="93">
        <f t="shared" si="306"/>
        <v>1.003604216</v>
      </c>
      <c r="X505" s="87">
        <f t="shared" si="307"/>
        <v>3.7557813800000002</v>
      </c>
      <c r="Y505" s="87">
        <f t="shared" si="308"/>
        <v>0</v>
      </c>
      <c r="Z505" s="96" t="s">
        <v>142</v>
      </c>
      <c r="AA505" s="90">
        <f t="shared" si="309"/>
        <v>44865</v>
      </c>
      <c r="AB505" s="100" t="s">
        <v>150</v>
      </c>
      <c r="AD505" s="155">
        <f>[2]Plan1!$A590</f>
        <v>54058</v>
      </c>
      <c r="AE505" s="99" t="str">
        <f>[2]Plan1!$C590</f>
        <v>Confraternização Universal</v>
      </c>
      <c r="AF505" s="1"/>
      <c r="AG505" s="1"/>
      <c r="AH505" s="1"/>
      <c r="AI505" s="6"/>
      <c r="AJ505" s="1"/>
      <c r="AK505" s="1"/>
      <c r="AL505" s="1"/>
      <c r="AM505" s="1"/>
      <c r="AN505" s="3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22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4"/>
      <c r="CR505" s="1"/>
      <c r="CS505" s="1"/>
      <c r="CT505" s="1"/>
      <c r="CU505" s="1"/>
      <c r="CV505" s="1"/>
      <c r="CW505" s="1"/>
      <c r="CX505" s="1"/>
      <c r="CY505" s="1"/>
      <c r="CZ505" s="1"/>
      <c r="DA505" s="2"/>
      <c r="DB505" s="1"/>
      <c r="DC505" s="1"/>
      <c r="DD505" s="1"/>
      <c r="DE505" s="1"/>
      <c r="DF505" s="1"/>
      <c r="DG505" s="1"/>
    </row>
    <row r="506" spans="1:111" ht="15" x14ac:dyDescent="0.2">
      <c r="A506" s="86">
        <f t="shared" si="286"/>
        <v>44855</v>
      </c>
      <c r="B506" s="87">
        <f t="shared" si="289"/>
        <v>1046.5862838200001</v>
      </c>
      <c r="C506" s="87">
        <f t="shared" si="287"/>
        <v>940.56810970000004</v>
      </c>
      <c r="D506" s="88">
        <f t="shared" si="290"/>
        <v>6370.34</v>
      </c>
      <c r="E506" s="89">
        <f>IF(K506=1,VLOOKUP(A506,[1]Plan1!$BO$80:$BQ$314,3),E505)</f>
        <v>6407.93</v>
      </c>
      <c r="F506" s="98">
        <f t="shared" si="291"/>
        <v>44852</v>
      </c>
      <c r="G506" s="91">
        <f t="shared" si="292"/>
        <v>5.9007839455980093E-3</v>
      </c>
      <c r="H506" s="90">
        <f t="shared" si="293"/>
        <v>44881</v>
      </c>
      <c r="I506" s="90">
        <f t="shared" si="294"/>
        <v>44881</v>
      </c>
      <c r="J506" s="92">
        <f t="shared" si="295"/>
        <v>20</v>
      </c>
      <c r="K506" s="92">
        <f t="shared" si="296"/>
        <v>4</v>
      </c>
      <c r="L506" s="87">
        <f t="shared" si="297"/>
        <v>1.0011773799999999</v>
      </c>
      <c r="M506" s="93">
        <f t="shared" si="298"/>
        <v>0.99709963999999995</v>
      </c>
      <c r="N506" s="93">
        <f t="shared" si="299"/>
        <v>1.1069193449839434</v>
      </c>
      <c r="O506" s="87">
        <f t="shared" si="300"/>
        <v>1.1082225999999999</v>
      </c>
      <c r="P506" s="87">
        <f t="shared" si="301"/>
        <v>1042.3588360000001</v>
      </c>
      <c r="Q506" s="94">
        <f t="shared" si="302"/>
        <v>0</v>
      </c>
      <c r="R506" s="95">
        <f t="shared" si="303"/>
        <v>0</v>
      </c>
      <c r="S506" s="87">
        <f t="shared" si="304"/>
        <v>0</v>
      </c>
      <c r="T506" s="95">
        <f t="shared" si="288"/>
        <v>0.12</v>
      </c>
      <c r="U506" s="94">
        <f t="shared" si="305"/>
        <v>9</v>
      </c>
      <c r="V506" s="94">
        <v>252</v>
      </c>
      <c r="W506" s="93">
        <f t="shared" si="306"/>
        <v>1.0040556549999999</v>
      </c>
      <c r="X506" s="87">
        <f t="shared" si="307"/>
        <v>4.2274478200000001</v>
      </c>
      <c r="Y506" s="87">
        <f t="shared" si="308"/>
        <v>0</v>
      </c>
      <c r="Z506" s="96" t="s">
        <v>142</v>
      </c>
      <c r="AA506" s="90">
        <f t="shared" si="309"/>
        <v>44865</v>
      </c>
      <c r="AB506" s="176">
        <f>X492</f>
        <v>2.5511548999999998</v>
      </c>
      <c r="AM506" s="1"/>
      <c r="AN506" s="3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22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4"/>
      <c r="CR506" s="1"/>
      <c r="CS506" s="1"/>
      <c r="CT506" s="1"/>
      <c r="CU506" s="1"/>
      <c r="CV506" s="1"/>
      <c r="CW506" s="1"/>
      <c r="CX506" s="1"/>
      <c r="CY506" s="1"/>
      <c r="CZ506" s="1"/>
      <c r="DA506" s="2"/>
      <c r="DB506" s="1"/>
      <c r="DC506" s="1"/>
      <c r="DD506" s="1"/>
      <c r="DE506" s="1"/>
      <c r="DF506" s="1"/>
      <c r="DG506" s="1"/>
    </row>
    <row r="507" spans="1:111" ht="15" x14ac:dyDescent="0.2">
      <c r="A507" s="86">
        <f t="shared" si="286"/>
        <v>44856</v>
      </c>
      <c r="B507" s="87">
        <f t="shared" si="289"/>
        <v>1047.36512079</v>
      </c>
      <c r="C507" s="87">
        <f t="shared" si="287"/>
        <v>940.56810970000004</v>
      </c>
      <c r="D507" s="88">
        <f t="shared" si="290"/>
        <v>6370.34</v>
      </c>
      <c r="E507" s="89">
        <f>IF(K507=1,VLOOKUP(A507,[1]Plan1!$BO$80:$BQ$314,3),E506)</f>
        <v>6407.93</v>
      </c>
      <c r="F507" s="98">
        <f t="shared" si="291"/>
        <v>44852</v>
      </c>
      <c r="G507" s="91">
        <f t="shared" si="292"/>
        <v>5.9007839455980093E-3</v>
      </c>
      <c r="H507" s="90">
        <f t="shared" si="293"/>
        <v>44881</v>
      </c>
      <c r="I507" s="90">
        <f t="shared" si="294"/>
        <v>44881</v>
      </c>
      <c r="J507" s="92">
        <f t="shared" si="295"/>
        <v>20</v>
      </c>
      <c r="K507" s="92">
        <f t="shared" si="296"/>
        <v>5</v>
      </c>
      <c r="L507" s="87">
        <f t="shared" si="297"/>
        <v>1.0014719400000001</v>
      </c>
      <c r="M507" s="93">
        <f t="shared" si="298"/>
        <v>0.99709963999999995</v>
      </c>
      <c r="N507" s="93">
        <f t="shared" si="299"/>
        <v>1.1069193449839434</v>
      </c>
      <c r="O507" s="87">
        <f t="shared" si="300"/>
        <v>1.1085486600000001</v>
      </c>
      <c r="P507" s="87">
        <f t="shared" si="301"/>
        <v>1042.66551764</v>
      </c>
      <c r="Q507" s="94">
        <f t="shared" si="302"/>
        <v>0</v>
      </c>
      <c r="R507" s="95">
        <f t="shared" si="303"/>
        <v>0</v>
      </c>
      <c r="S507" s="87">
        <f t="shared" si="304"/>
        <v>0</v>
      </c>
      <c r="T507" s="95">
        <f t="shared" si="288"/>
        <v>0.12</v>
      </c>
      <c r="U507" s="94">
        <f t="shared" si="305"/>
        <v>10</v>
      </c>
      <c r="V507" s="94">
        <v>252</v>
      </c>
      <c r="W507" s="93">
        <f t="shared" si="306"/>
        <v>1.004507297</v>
      </c>
      <c r="X507" s="87">
        <f t="shared" si="307"/>
        <v>4.6996031499999997</v>
      </c>
      <c r="Y507" s="87">
        <f t="shared" si="308"/>
        <v>0</v>
      </c>
      <c r="Z507" s="96" t="s">
        <v>142</v>
      </c>
      <c r="AA507" s="90">
        <f t="shared" si="309"/>
        <v>44865</v>
      </c>
      <c r="AB507" s="100" t="s">
        <v>68</v>
      </c>
      <c r="AM507" s="1"/>
      <c r="AN507" s="3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22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4"/>
      <c r="CR507" s="1"/>
      <c r="CS507" s="1"/>
      <c r="CT507" s="1"/>
      <c r="CU507" s="1"/>
      <c r="CV507" s="1"/>
      <c r="CW507" s="1"/>
      <c r="CX507" s="1"/>
      <c r="CY507" s="1"/>
      <c r="CZ507" s="1"/>
      <c r="DA507" s="2"/>
      <c r="DB507" s="1"/>
      <c r="DC507" s="1"/>
      <c r="DD507" s="1"/>
      <c r="DE507" s="1"/>
      <c r="DF507" s="1"/>
      <c r="DG507" s="1"/>
    </row>
    <row r="508" spans="1:111" ht="15" x14ac:dyDescent="0.2">
      <c r="A508" s="86">
        <f t="shared" si="286"/>
        <v>44857</v>
      </c>
      <c r="B508" s="87">
        <f t="shared" si="289"/>
        <v>1047.36512079</v>
      </c>
      <c r="C508" s="87">
        <f t="shared" si="287"/>
        <v>940.56810970000004</v>
      </c>
      <c r="D508" s="88">
        <f t="shared" si="290"/>
        <v>6370.34</v>
      </c>
      <c r="E508" s="89">
        <f>IF(K508=1,VLOOKUP(A508,[1]Plan1!$BO$80:$BQ$314,3),E507)</f>
        <v>6407.93</v>
      </c>
      <c r="F508" s="98">
        <f t="shared" si="291"/>
        <v>44852</v>
      </c>
      <c r="G508" s="91">
        <f t="shared" si="292"/>
        <v>5.9007839455980093E-3</v>
      </c>
      <c r="H508" s="90">
        <f t="shared" si="293"/>
        <v>44881</v>
      </c>
      <c r="I508" s="90">
        <f t="shared" si="294"/>
        <v>44881</v>
      </c>
      <c r="J508" s="92">
        <f t="shared" si="295"/>
        <v>20</v>
      </c>
      <c r="K508" s="92">
        <f t="shared" si="296"/>
        <v>5</v>
      </c>
      <c r="L508" s="87">
        <f t="shared" si="297"/>
        <v>1.0014719400000001</v>
      </c>
      <c r="M508" s="93">
        <f t="shared" si="298"/>
        <v>0.99709963999999995</v>
      </c>
      <c r="N508" s="93">
        <f t="shared" si="299"/>
        <v>1.1069193449839434</v>
      </c>
      <c r="O508" s="87">
        <f t="shared" si="300"/>
        <v>1.1085486600000001</v>
      </c>
      <c r="P508" s="87">
        <f t="shared" si="301"/>
        <v>1042.66551764</v>
      </c>
      <c r="Q508" s="94">
        <f t="shared" si="302"/>
        <v>0</v>
      </c>
      <c r="R508" s="95">
        <f t="shared" si="303"/>
        <v>0</v>
      </c>
      <c r="S508" s="87">
        <f t="shared" si="304"/>
        <v>0</v>
      </c>
      <c r="T508" s="95">
        <f t="shared" si="288"/>
        <v>0.12</v>
      </c>
      <c r="U508" s="94">
        <f t="shared" si="305"/>
        <v>10</v>
      </c>
      <c r="V508" s="94">
        <v>252</v>
      </c>
      <c r="W508" s="93">
        <f t="shared" si="306"/>
        <v>1.004507297</v>
      </c>
      <c r="X508" s="87">
        <f t="shared" si="307"/>
        <v>4.6996031499999997</v>
      </c>
      <c r="Y508" s="87">
        <f t="shared" si="308"/>
        <v>0</v>
      </c>
      <c r="Z508" s="96" t="s">
        <v>142</v>
      </c>
      <c r="AA508" s="90">
        <f t="shared" si="309"/>
        <v>44865</v>
      </c>
      <c r="AB508" s="176">
        <f>AB502-AB506</f>
        <v>91.431729922540057</v>
      </c>
      <c r="AM508" s="1"/>
      <c r="AN508" s="3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22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4"/>
      <c r="CR508" s="1"/>
      <c r="CS508" s="1"/>
      <c r="CT508" s="1"/>
      <c r="CU508" s="1"/>
      <c r="CV508" s="1"/>
      <c r="CW508" s="1"/>
      <c r="CX508" s="1"/>
      <c r="CY508" s="1"/>
      <c r="CZ508" s="1"/>
      <c r="DA508" s="2"/>
      <c r="DB508" s="1"/>
      <c r="DC508" s="1"/>
      <c r="DD508" s="1"/>
      <c r="DE508" s="1"/>
      <c r="DF508" s="1"/>
      <c r="DG508" s="1"/>
    </row>
    <row r="509" spans="1:111" x14ac:dyDescent="0.2">
      <c r="A509" s="86">
        <f t="shared" si="286"/>
        <v>44858</v>
      </c>
      <c r="B509" s="87">
        <f t="shared" si="289"/>
        <v>1047.36512079</v>
      </c>
      <c r="C509" s="87">
        <f t="shared" si="287"/>
        <v>940.56810970000004</v>
      </c>
      <c r="D509" s="88">
        <f t="shared" si="290"/>
        <v>6370.34</v>
      </c>
      <c r="E509" s="89">
        <f>IF(K509=1,VLOOKUP(A509,[1]Plan1!$BO$80:$BQ$314,3),E508)</f>
        <v>6407.93</v>
      </c>
      <c r="F509" s="98">
        <f t="shared" si="291"/>
        <v>44852</v>
      </c>
      <c r="G509" s="91">
        <f t="shared" si="292"/>
        <v>5.9007839455980093E-3</v>
      </c>
      <c r="H509" s="90">
        <f t="shared" si="293"/>
        <v>44881</v>
      </c>
      <c r="I509" s="90">
        <f t="shared" si="294"/>
        <v>44881</v>
      </c>
      <c r="J509" s="92">
        <f t="shared" si="295"/>
        <v>20</v>
      </c>
      <c r="K509" s="92">
        <f t="shared" si="296"/>
        <v>5</v>
      </c>
      <c r="L509" s="87">
        <f t="shared" si="297"/>
        <v>1.0014719400000001</v>
      </c>
      <c r="M509" s="93">
        <f t="shared" si="298"/>
        <v>0.99709963999999995</v>
      </c>
      <c r="N509" s="93">
        <f t="shared" si="299"/>
        <v>1.1069193449839434</v>
      </c>
      <c r="O509" s="87">
        <f t="shared" si="300"/>
        <v>1.1085486600000001</v>
      </c>
      <c r="P509" s="87">
        <f t="shared" si="301"/>
        <v>1042.66551764</v>
      </c>
      <c r="Q509" s="94">
        <f t="shared" si="302"/>
        <v>0</v>
      </c>
      <c r="R509" s="95">
        <f t="shared" si="303"/>
        <v>0</v>
      </c>
      <c r="S509" s="87">
        <f t="shared" si="304"/>
        <v>0</v>
      </c>
      <c r="T509" s="95">
        <f t="shared" si="288"/>
        <v>0.12</v>
      </c>
      <c r="U509" s="94">
        <f t="shared" si="305"/>
        <v>10</v>
      </c>
      <c r="V509" s="94">
        <v>252</v>
      </c>
      <c r="W509" s="93">
        <f t="shared" si="306"/>
        <v>1.004507297</v>
      </c>
      <c r="X509" s="87">
        <f t="shared" si="307"/>
        <v>4.6996031499999997</v>
      </c>
      <c r="Y509" s="87">
        <f t="shared" si="308"/>
        <v>0</v>
      </c>
      <c r="Z509" s="96" t="s">
        <v>142</v>
      </c>
      <c r="AA509" s="90">
        <f t="shared" si="309"/>
        <v>44865</v>
      </c>
      <c r="AB509" s="2"/>
      <c r="AM509" s="1"/>
      <c r="AN509" s="3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22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4"/>
      <c r="CR509" s="1"/>
      <c r="CS509" s="1"/>
      <c r="CT509" s="1"/>
      <c r="CU509" s="1"/>
      <c r="CV509" s="1"/>
      <c r="CW509" s="1"/>
      <c r="CX509" s="1"/>
      <c r="CY509" s="1"/>
      <c r="CZ509" s="1"/>
      <c r="DA509" s="2"/>
      <c r="DB509" s="1"/>
      <c r="DC509" s="1"/>
      <c r="DD509" s="1"/>
      <c r="DE509" s="1"/>
      <c r="DF509" s="1"/>
      <c r="DG509" s="1"/>
    </row>
    <row r="510" spans="1:111" x14ac:dyDescent="0.2">
      <c r="A510" s="86">
        <f t="shared" si="286"/>
        <v>44859</v>
      </c>
      <c r="B510" s="87">
        <f t="shared" si="289"/>
        <v>1048.14453263</v>
      </c>
      <c r="C510" s="87">
        <f t="shared" si="287"/>
        <v>940.56810970000004</v>
      </c>
      <c r="D510" s="88">
        <f t="shared" si="290"/>
        <v>6370.34</v>
      </c>
      <c r="E510" s="89">
        <f>IF(K510=1,VLOOKUP(A510,[1]Plan1!$BO$80:$BQ$314,3),E509)</f>
        <v>6407.93</v>
      </c>
      <c r="F510" s="98">
        <f t="shared" si="291"/>
        <v>44852</v>
      </c>
      <c r="G510" s="91">
        <f t="shared" si="292"/>
        <v>5.9007839455980093E-3</v>
      </c>
      <c r="H510" s="90">
        <f t="shared" si="293"/>
        <v>44881</v>
      </c>
      <c r="I510" s="90">
        <f t="shared" si="294"/>
        <v>44881</v>
      </c>
      <c r="J510" s="92">
        <f t="shared" si="295"/>
        <v>20</v>
      </c>
      <c r="K510" s="92">
        <f t="shared" si="296"/>
        <v>6</v>
      </c>
      <c r="L510" s="87">
        <f t="shared" si="297"/>
        <v>1.0017665899999999</v>
      </c>
      <c r="M510" s="93">
        <f t="shared" si="298"/>
        <v>0.99709963999999995</v>
      </c>
      <c r="N510" s="93">
        <f t="shared" si="299"/>
        <v>1.1069193449839434</v>
      </c>
      <c r="O510" s="87">
        <f t="shared" si="300"/>
        <v>1.1088748100000001</v>
      </c>
      <c r="P510" s="87">
        <f t="shared" si="301"/>
        <v>1042.97228393</v>
      </c>
      <c r="Q510" s="94">
        <f t="shared" si="302"/>
        <v>0</v>
      </c>
      <c r="R510" s="95">
        <f t="shared" si="303"/>
        <v>0</v>
      </c>
      <c r="S510" s="87">
        <f t="shared" si="304"/>
        <v>0</v>
      </c>
      <c r="T510" s="95">
        <f t="shared" si="288"/>
        <v>0.12</v>
      </c>
      <c r="U510" s="94">
        <f t="shared" si="305"/>
        <v>11</v>
      </c>
      <c r="V510" s="94">
        <v>252</v>
      </c>
      <c r="W510" s="93">
        <f t="shared" si="306"/>
        <v>1.004959143</v>
      </c>
      <c r="X510" s="87">
        <f t="shared" si="307"/>
        <v>5.1722486999999999</v>
      </c>
      <c r="Y510" s="87">
        <f t="shared" si="308"/>
        <v>0</v>
      </c>
      <c r="Z510" s="96" t="s">
        <v>142</v>
      </c>
      <c r="AA510" s="90">
        <f t="shared" si="309"/>
        <v>44865</v>
      </c>
      <c r="AB510" s="2"/>
      <c r="AM510" s="1"/>
      <c r="AN510" s="3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22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4"/>
      <c r="CR510" s="1"/>
      <c r="CS510" s="1"/>
      <c r="CT510" s="1"/>
      <c r="CU510" s="1"/>
      <c r="CV510" s="1"/>
      <c r="CW510" s="1"/>
      <c r="CX510" s="1"/>
      <c r="CY510" s="1"/>
      <c r="CZ510" s="1"/>
      <c r="DA510" s="2"/>
      <c r="DB510" s="1"/>
      <c r="DC510" s="1"/>
      <c r="DD510" s="1"/>
      <c r="DE510" s="1"/>
      <c r="DF510" s="1"/>
      <c r="DG510" s="1"/>
    </row>
    <row r="511" spans="1:111" x14ac:dyDescent="0.2">
      <c r="A511" s="86">
        <f t="shared" si="286"/>
        <v>44860</v>
      </c>
      <c r="B511" s="87">
        <f t="shared" si="289"/>
        <v>1048.9245185699999</v>
      </c>
      <c r="C511" s="87">
        <f t="shared" si="287"/>
        <v>940.56810970000004</v>
      </c>
      <c r="D511" s="88">
        <f t="shared" si="290"/>
        <v>6370.34</v>
      </c>
      <c r="E511" s="89">
        <f>IF(K511=1,VLOOKUP(A511,[1]Plan1!$BO$80:$BQ$314,3),E510)</f>
        <v>6407.93</v>
      </c>
      <c r="F511" s="98">
        <f t="shared" si="291"/>
        <v>44852</v>
      </c>
      <c r="G511" s="91">
        <f t="shared" si="292"/>
        <v>5.9007839455980093E-3</v>
      </c>
      <c r="H511" s="90">
        <f t="shared" si="293"/>
        <v>44881</v>
      </c>
      <c r="I511" s="90">
        <f t="shared" si="294"/>
        <v>44881</v>
      </c>
      <c r="J511" s="92">
        <f t="shared" si="295"/>
        <v>20</v>
      </c>
      <c r="K511" s="92">
        <f t="shared" si="296"/>
        <v>7</v>
      </c>
      <c r="L511" s="87">
        <f t="shared" si="297"/>
        <v>1.0020613199999999</v>
      </c>
      <c r="M511" s="93">
        <f t="shared" si="298"/>
        <v>0.99709963999999995</v>
      </c>
      <c r="N511" s="93">
        <f t="shared" si="299"/>
        <v>1.1069193449839434</v>
      </c>
      <c r="O511" s="87">
        <f t="shared" si="300"/>
        <v>1.10920105</v>
      </c>
      <c r="P511" s="87">
        <f t="shared" si="301"/>
        <v>1043.27913487</v>
      </c>
      <c r="Q511" s="94">
        <f t="shared" si="302"/>
        <v>0</v>
      </c>
      <c r="R511" s="95">
        <f t="shared" si="303"/>
        <v>0</v>
      </c>
      <c r="S511" s="87">
        <f t="shared" si="304"/>
        <v>0</v>
      </c>
      <c r="T511" s="95">
        <f t="shared" si="288"/>
        <v>0.12</v>
      </c>
      <c r="U511" s="94">
        <f t="shared" si="305"/>
        <v>12</v>
      </c>
      <c r="V511" s="94">
        <v>252</v>
      </c>
      <c r="W511" s="93">
        <f t="shared" si="306"/>
        <v>1.005411192</v>
      </c>
      <c r="X511" s="87">
        <f t="shared" si="307"/>
        <v>5.6453837</v>
      </c>
      <c r="Y511" s="87">
        <f t="shared" si="308"/>
        <v>0</v>
      </c>
      <c r="Z511" s="96" t="s">
        <v>142</v>
      </c>
      <c r="AA511" s="90">
        <f t="shared" si="309"/>
        <v>44865</v>
      </c>
      <c r="AB511" s="2"/>
      <c r="AM511" s="1"/>
      <c r="AN511" s="3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22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4"/>
      <c r="CR511" s="1"/>
      <c r="CS511" s="1"/>
      <c r="CT511" s="1"/>
      <c r="CU511" s="1"/>
      <c r="CV511" s="1"/>
      <c r="CW511" s="1"/>
      <c r="CX511" s="1"/>
      <c r="CY511" s="1"/>
      <c r="CZ511" s="1"/>
      <c r="DA511" s="2"/>
      <c r="DB511" s="1"/>
      <c r="DC511" s="1"/>
      <c r="DD511" s="1"/>
      <c r="DE511" s="1"/>
      <c r="DF511" s="1"/>
      <c r="DG511" s="1"/>
    </row>
    <row r="512" spans="1:111" x14ac:dyDescent="0.2">
      <c r="A512" s="86">
        <f t="shared" si="286"/>
        <v>44861</v>
      </c>
      <c r="B512" s="87">
        <f t="shared" si="289"/>
        <v>1049.70509786</v>
      </c>
      <c r="C512" s="87">
        <f t="shared" si="287"/>
        <v>940.56810970000004</v>
      </c>
      <c r="D512" s="88">
        <f t="shared" si="290"/>
        <v>6370.34</v>
      </c>
      <c r="E512" s="89">
        <f>IF(K512=1,VLOOKUP(A512,[1]Plan1!$BO$80:$BQ$314,3),E511)</f>
        <v>6407.93</v>
      </c>
      <c r="F512" s="98">
        <f t="shared" si="291"/>
        <v>44852</v>
      </c>
      <c r="G512" s="91">
        <f t="shared" si="292"/>
        <v>5.9007839455980093E-3</v>
      </c>
      <c r="H512" s="90">
        <f t="shared" si="293"/>
        <v>44881</v>
      </c>
      <c r="I512" s="90">
        <f t="shared" si="294"/>
        <v>44881</v>
      </c>
      <c r="J512" s="92">
        <f t="shared" si="295"/>
        <v>20</v>
      </c>
      <c r="K512" s="92">
        <f t="shared" si="296"/>
        <v>8</v>
      </c>
      <c r="L512" s="87">
        <f t="shared" si="297"/>
        <v>1.0023561400000001</v>
      </c>
      <c r="M512" s="93">
        <f t="shared" si="298"/>
        <v>0.99709963999999995</v>
      </c>
      <c r="N512" s="93">
        <f t="shared" si="299"/>
        <v>1.1069193449839434</v>
      </c>
      <c r="O512" s="87">
        <f t="shared" si="300"/>
        <v>1.1095273999999999</v>
      </c>
      <c r="P512" s="87">
        <f t="shared" si="301"/>
        <v>1043.58608927</v>
      </c>
      <c r="Q512" s="94">
        <f t="shared" si="302"/>
        <v>0</v>
      </c>
      <c r="R512" s="95">
        <f t="shared" si="303"/>
        <v>0</v>
      </c>
      <c r="S512" s="87">
        <f t="shared" si="304"/>
        <v>0</v>
      </c>
      <c r="T512" s="95">
        <f t="shared" si="288"/>
        <v>0.12</v>
      </c>
      <c r="U512" s="94">
        <f t="shared" si="305"/>
        <v>13</v>
      </c>
      <c r="V512" s="94">
        <v>252</v>
      </c>
      <c r="W512" s="93">
        <f t="shared" si="306"/>
        <v>1.0058634440000001</v>
      </c>
      <c r="X512" s="87">
        <f t="shared" si="307"/>
        <v>6.11900859</v>
      </c>
      <c r="Y512" s="87">
        <f t="shared" si="308"/>
        <v>0</v>
      </c>
      <c r="Z512" s="96" t="s">
        <v>142</v>
      </c>
      <c r="AA512" s="90">
        <f t="shared" si="309"/>
        <v>44865</v>
      </c>
      <c r="AB512" s="2"/>
      <c r="AM512" s="1"/>
      <c r="AN512" s="3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22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4"/>
      <c r="CR512" s="1"/>
      <c r="CS512" s="1"/>
      <c r="CT512" s="1"/>
      <c r="CU512" s="1"/>
      <c r="CV512" s="1"/>
      <c r="CW512" s="1"/>
      <c r="CX512" s="1"/>
      <c r="CY512" s="1"/>
      <c r="CZ512" s="1"/>
      <c r="DA512" s="2"/>
      <c r="DB512" s="1"/>
      <c r="DC512" s="1"/>
      <c r="DD512" s="1"/>
      <c r="DE512" s="1"/>
      <c r="DF512" s="1"/>
      <c r="DG512" s="1"/>
    </row>
    <row r="513" spans="1:111" x14ac:dyDescent="0.2">
      <c r="A513" s="86">
        <f t="shared" si="286"/>
        <v>44862</v>
      </c>
      <c r="B513" s="87">
        <f t="shared" si="289"/>
        <v>1050.4862529300001</v>
      </c>
      <c r="C513" s="87">
        <f t="shared" si="287"/>
        <v>940.56810970000004</v>
      </c>
      <c r="D513" s="88">
        <f t="shared" si="290"/>
        <v>6370.34</v>
      </c>
      <c r="E513" s="89">
        <f>IF(K513=1,VLOOKUP(A513,[1]Plan1!$BO$80:$BQ$314,3),E512)</f>
        <v>6407.93</v>
      </c>
      <c r="F513" s="98">
        <f t="shared" si="291"/>
        <v>44852</v>
      </c>
      <c r="G513" s="91">
        <f t="shared" si="292"/>
        <v>5.9007839455980093E-3</v>
      </c>
      <c r="H513" s="90">
        <f t="shared" si="293"/>
        <v>44881</v>
      </c>
      <c r="I513" s="90">
        <f t="shared" si="294"/>
        <v>44881</v>
      </c>
      <c r="J513" s="92">
        <f t="shared" si="295"/>
        <v>20</v>
      </c>
      <c r="K513" s="92">
        <f t="shared" si="296"/>
        <v>9</v>
      </c>
      <c r="L513" s="87">
        <f t="shared" si="297"/>
        <v>1.0026510500000001</v>
      </c>
      <c r="M513" s="93">
        <f t="shared" si="298"/>
        <v>0.99709963999999995</v>
      </c>
      <c r="N513" s="93">
        <f t="shared" si="299"/>
        <v>1.1069193449839434</v>
      </c>
      <c r="O513" s="87">
        <f t="shared" si="300"/>
        <v>1.10985384</v>
      </c>
      <c r="P513" s="87">
        <f t="shared" si="301"/>
        <v>1043.8931283300001</v>
      </c>
      <c r="Q513" s="94">
        <f t="shared" si="302"/>
        <v>0</v>
      </c>
      <c r="R513" s="95">
        <f t="shared" si="303"/>
        <v>0</v>
      </c>
      <c r="S513" s="87">
        <f t="shared" si="304"/>
        <v>0</v>
      </c>
      <c r="T513" s="95">
        <f t="shared" si="288"/>
        <v>0.12</v>
      </c>
      <c r="U513" s="94">
        <f t="shared" si="305"/>
        <v>14</v>
      </c>
      <c r="V513" s="94">
        <v>252</v>
      </c>
      <c r="W513" s="93">
        <f t="shared" si="306"/>
        <v>1.0063158999999999</v>
      </c>
      <c r="X513" s="87">
        <f t="shared" si="307"/>
        <v>6.5931246000000003</v>
      </c>
      <c r="Y513" s="87">
        <f t="shared" si="308"/>
        <v>0</v>
      </c>
      <c r="Z513" s="96" t="s">
        <v>142</v>
      </c>
      <c r="AA513" s="90">
        <f t="shared" si="309"/>
        <v>44865</v>
      </c>
      <c r="AB513" s="2"/>
      <c r="AM513" s="1"/>
      <c r="AN513" s="3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22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4"/>
      <c r="CR513" s="1"/>
      <c r="CS513" s="1"/>
      <c r="CT513" s="1"/>
      <c r="CU513" s="1"/>
      <c r="CV513" s="1"/>
      <c r="CW513" s="1"/>
      <c r="CX513" s="1"/>
      <c r="CY513" s="1"/>
      <c r="CZ513" s="1"/>
      <c r="DA513" s="2"/>
      <c r="DB513" s="1"/>
      <c r="DC513" s="1"/>
      <c r="DD513" s="1"/>
      <c r="DE513" s="1"/>
      <c r="DF513" s="1"/>
      <c r="DG513" s="1"/>
    </row>
    <row r="514" spans="1:111" x14ac:dyDescent="0.2">
      <c r="A514" s="86">
        <f t="shared" si="286"/>
        <v>44863</v>
      </c>
      <c r="B514" s="87">
        <f t="shared" si="289"/>
        <v>1051.2679925100001</v>
      </c>
      <c r="C514" s="87">
        <f t="shared" si="287"/>
        <v>940.56810970000004</v>
      </c>
      <c r="D514" s="88">
        <f t="shared" si="290"/>
        <v>6370.34</v>
      </c>
      <c r="E514" s="89">
        <f>IF(K514=1,VLOOKUP(A514,[1]Plan1!$BO$80:$BQ$314,3),E513)</f>
        <v>6407.93</v>
      </c>
      <c r="F514" s="98">
        <f t="shared" si="291"/>
        <v>44852</v>
      </c>
      <c r="G514" s="91">
        <f t="shared" si="292"/>
        <v>5.9007839455980093E-3</v>
      </c>
      <c r="H514" s="90">
        <f t="shared" si="293"/>
        <v>44881</v>
      </c>
      <c r="I514" s="90">
        <f t="shared" si="294"/>
        <v>44881</v>
      </c>
      <c r="J514" s="92">
        <f t="shared" si="295"/>
        <v>20</v>
      </c>
      <c r="K514" s="92">
        <f t="shared" si="296"/>
        <v>10</v>
      </c>
      <c r="L514" s="87">
        <f t="shared" si="297"/>
        <v>1.00294605</v>
      </c>
      <c r="M514" s="93">
        <f t="shared" si="298"/>
        <v>0.99709963999999995</v>
      </c>
      <c r="N514" s="93">
        <f t="shared" si="299"/>
        <v>1.1069193449839434</v>
      </c>
      <c r="O514" s="87">
        <f t="shared" si="300"/>
        <v>1.1101803800000001</v>
      </c>
      <c r="P514" s="87">
        <f t="shared" si="301"/>
        <v>1044.2002614400001</v>
      </c>
      <c r="Q514" s="94">
        <f t="shared" si="302"/>
        <v>0</v>
      </c>
      <c r="R514" s="95">
        <f t="shared" si="303"/>
        <v>0</v>
      </c>
      <c r="S514" s="87">
        <f t="shared" si="304"/>
        <v>0</v>
      </c>
      <c r="T514" s="95">
        <f t="shared" si="288"/>
        <v>0.12</v>
      </c>
      <c r="U514" s="94">
        <f t="shared" si="305"/>
        <v>15</v>
      </c>
      <c r="V514" s="94">
        <v>252</v>
      </c>
      <c r="W514" s="93">
        <f t="shared" si="306"/>
        <v>1.006768559</v>
      </c>
      <c r="X514" s="87">
        <f t="shared" si="307"/>
        <v>7.0677310699999998</v>
      </c>
      <c r="Y514" s="87">
        <f t="shared" si="308"/>
        <v>0</v>
      </c>
      <c r="Z514" s="96" t="s">
        <v>142</v>
      </c>
      <c r="AA514" s="90">
        <f t="shared" si="309"/>
        <v>44865</v>
      </c>
      <c r="AB514" s="2"/>
      <c r="AM514" s="1"/>
      <c r="AN514" s="3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22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4"/>
      <c r="CR514" s="1"/>
      <c r="CS514" s="1"/>
      <c r="CT514" s="1"/>
      <c r="CU514" s="1"/>
      <c r="CV514" s="1"/>
      <c r="CW514" s="1"/>
      <c r="CX514" s="1"/>
      <c r="CY514" s="1"/>
      <c r="CZ514" s="1"/>
      <c r="DA514" s="2"/>
      <c r="DB514" s="1"/>
      <c r="DC514" s="1"/>
      <c r="DD514" s="1"/>
      <c r="DE514" s="1"/>
      <c r="DF514" s="1"/>
      <c r="DG514" s="1"/>
    </row>
    <row r="515" spans="1:111" x14ac:dyDescent="0.2">
      <c r="A515" s="86">
        <f t="shared" si="286"/>
        <v>44864</v>
      </c>
      <c r="B515" s="87">
        <f t="shared" si="289"/>
        <v>1051.2679925100001</v>
      </c>
      <c r="C515" s="87">
        <f t="shared" si="287"/>
        <v>940.56810970000004</v>
      </c>
      <c r="D515" s="88">
        <f t="shared" si="290"/>
        <v>6370.34</v>
      </c>
      <c r="E515" s="89">
        <f>IF(K515=1,VLOOKUP(A515,[1]Plan1!$BO$80:$BQ$314,3),E514)</f>
        <v>6407.93</v>
      </c>
      <c r="F515" s="98">
        <f t="shared" si="291"/>
        <v>44852</v>
      </c>
      <c r="G515" s="91">
        <f t="shared" si="292"/>
        <v>5.9007839455980093E-3</v>
      </c>
      <c r="H515" s="90">
        <f t="shared" si="293"/>
        <v>44881</v>
      </c>
      <c r="I515" s="90">
        <f t="shared" si="294"/>
        <v>44881</v>
      </c>
      <c r="J515" s="92">
        <f t="shared" si="295"/>
        <v>20</v>
      </c>
      <c r="K515" s="92">
        <f t="shared" si="296"/>
        <v>10</v>
      </c>
      <c r="L515" s="87">
        <f t="shared" si="297"/>
        <v>1.00294605</v>
      </c>
      <c r="M515" s="93">
        <f t="shared" si="298"/>
        <v>0.99709963999999995</v>
      </c>
      <c r="N515" s="93">
        <f t="shared" si="299"/>
        <v>1.1069193449839434</v>
      </c>
      <c r="O515" s="87">
        <f t="shared" si="300"/>
        <v>1.1101803800000001</v>
      </c>
      <c r="P515" s="87">
        <f t="shared" si="301"/>
        <v>1044.2002614400001</v>
      </c>
      <c r="Q515" s="94">
        <f t="shared" si="302"/>
        <v>0</v>
      </c>
      <c r="R515" s="95">
        <f t="shared" si="303"/>
        <v>0</v>
      </c>
      <c r="S515" s="87">
        <f t="shared" si="304"/>
        <v>0</v>
      </c>
      <c r="T515" s="95">
        <f t="shared" si="288"/>
        <v>0.12</v>
      </c>
      <c r="U515" s="94">
        <f t="shared" si="305"/>
        <v>15</v>
      </c>
      <c r="V515" s="94">
        <v>252</v>
      </c>
      <c r="W515" s="93">
        <f t="shared" si="306"/>
        <v>1.006768559</v>
      </c>
      <c r="X515" s="87">
        <f t="shared" si="307"/>
        <v>7.0677310699999998</v>
      </c>
      <c r="Y515" s="87">
        <f t="shared" si="308"/>
        <v>0</v>
      </c>
      <c r="Z515" s="96" t="s">
        <v>142</v>
      </c>
      <c r="AA515" s="90">
        <f t="shared" si="309"/>
        <v>44865</v>
      </c>
      <c r="AB515" s="2"/>
      <c r="AM515" s="1"/>
      <c r="AN515" s="3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22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4"/>
      <c r="CR515" s="1"/>
      <c r="CS515" s="1"/>
      <c r="CT515" s="1"/>
      <c r="CU515" s="1"/>
      <c r="CV515" s="1"/>
      <c r="CW515" s="1"/>
      <c r="CX515" s="1"/>
      <c r="CY515" s="1"/>
      <c r="CZ515" s="1"/>
      <c r="DA515" s="2"/>
      <c r="DB515" s="1"/>
      <c r="DC515" s="1"/>
      <c r="DD515" s="1"/>
      <c r="DE515" s="1"/>
      <c r="DF515" s="1"/>
      <c r="DG515" s="1"/>
    </row>
    <row r="516" spans="1:111" x14ac:dyDescent="0.2">
      <c r="A516" s="86">
        <f t="shared" si="286"/>
        <v>44865</v>
      </c>
      <c r="B516" s="87">
        <f t="shared" si="289"/>
        <v>1051.2679925100001</v>
      </c>
      <c r="C516" s="87">
        <f t="shared" si="287"/>
        <v>940.56810970000004</v>
      </c>
      <c r="D516" s="88">
        <f t="shared" si="290"/>
        <v>6370.34</v>
      </c>
      <c r="E516" s="89">
        <f>IF(K516=1,VLOOKUP(A516,[1]Plan1!$BO$80:$BQ$314,3),E515)</f>
        <v>6407.93</v>
      </c>
      <c r="F516" s="98">
        <f t="shared" si="291"/>
        <v>44852</v>
      </c>
      <c r="G516" s="91">
        <f t="shared" si="292"/>
        <v>5.9007839455980093E-3</v>
      </c>
      <c r="H516" s="90">
        <f t="shared" si="293"/>
        <v>44881</v>
      </c>
      <c r="I516" s="90">
        <f t="shared" si="294"/>
        <v>44881</v>
      </c>
      <c r="J516" s="92">
        <f t="shared" si="295"/>
        <v>20</v>
      </c>
      <c r="K516" s="92">
        <f t="shared" si="296"/>
        <v>10</v>
      </c>
      <c r="L516" s="87">
        <f t="shared" si="297"/>
        <v>1.00294605</v>
      </c>
      <c r="M516" s="93">
        <f t="shared" si="298"/>
        <v>0.99709963999999995</v>
      </c>
      <c r="N516" s="93">
        <f t="shared" si="299"/>
        <v>1.1069193449839434</v>
      </c>
      <c r="O516" s="87">
        <f t="shared" si="300"/>
        <v>1.1101803800000001</v>
      </c>
      <c r="P516" s="87">
        <f t="shared" si="301"/>
        <v>1044.2002614400001</v>
      </c>
      <c r="Q516" s="94">
        <f t="shared" si="302"/>
        <v>11</v>
      </c>
      <c r="R516" s="95">
        <f t="shared" si="303"/>
        <v>0</v>
      </c>
      <c r="S516" s="87">
        <f t="shared" si="304"/>
        <v>0</v>
      </c>
      <c r="T516" s="95">
        <f t="shared" si="288"/>
        <v>0.12</v>
      </c>
      <c r="U516" s="94">
        <f t="shared" si="305"/>
        <v>15</v>
      </c>
      <c r="V516" s="94">
        <v>252</v>
      </c>
      <c r="W516" s="93">
        <f t="shared" si="306"/>
        <v>1.006768559</v>
      </c>
      <c r="X516" s="87">
        <f t="shared" si="307"/>
        <v>7.0677310699999998</v>
      </c>
      <c r="Y516" s="87">
        <f t="shared" si="308"/>
        <v>7.0677310699999998</v>
      </c>
      <c r="Z516" s="96" t="s">
        <v>142</v>
      </c>
      <c r="AA516" s="90">
        <f t="shared" si="309"/>
        <v>44865</v>
      </c>
      <c r="AB516" s="2"/>
      <c r="AM516" s="1"/>
      <c r="AN516" s="3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22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4"/>
      <c r="CR516" s="1"/>
      <c r="CS516" s="1"/>
      <c r="CT516" s="1"/>
      <c r="CU516" s="1"/>
      <c r="CV516" s="1"/>
      <c r="CW516" s="1"/>
      <c r="CX516" s="1"/>
      <c r="CY516" s="1"/>
      <c r="CZ516" s="1"/>
      <c r="DA516" s="2"/>
      <c r="DB516" s="1"/>
      <c r="DC516" s="1"/>
      <c r="DD516" s="1"/>
      <c r="DE516" s="1"/>
      <c r="DF516" s="1"/>
      <c r="DG516" s="1"/>
    </row>
    <row r="517" spans="1:111" ht="18.75" x14ac:dyDescent="0.2">
      <c r="A517" s="86">
        <f t="shared" si="286"/>
        <v>44866</v>
      </c>
      <c r="B517" s="87">
        <f t="shared" si="289"/>
        <v>1052.05030807</v>
      </c>
      <c r="C517" s="165">
        <f>TRUNC(IF(Q516&gt;0,C516-(S516/O516)+(X516/O516),C516),8)</f>
        <v>946.93440042999998</v>
      </c>
      <c r="D517" s="88">
        <f t="shared" si="290"/>
        <v>6370.34</v>
      </c>
      <c r="E517" s="89">
        <f>IF(K517=1,VLOOKUP(A517,[1]Plan1!$BO$80:$BQ$314,3),E516)</f>
        <v>6407.93</v>
      </c>
      <c r="F517" s="98">
        <f t="shared" si="291"/>
        <v>44852</v>
      </c>
      <c r="G517" s="91">
        <f t="shared" si="292"/>
        <v>5.9007839455980093E-3</v>
      </c>
      <c r="H517" s="90">
        <f t="shared" si="293"/>
        <v>44881</v>
      </c>
      <c r="I517" s="90">
        <f t="shared" si="294"/>
        <v>44881</v>
      </c>
      <c r="J517" s="92">
        <f t="shared" si="295"/>
        <v>20</v>
      </c>
      <c r="K517" s="92">
        <f t="shared" si="296"/>
        <v>11</v>
      </c>
      <c r="L517" s="87">
        <f t="shared" si="297"/>
        <v>1.0032411299999999</v>
      </c>
      <c r="M517" s="93">
        <f t="shared" si="298"/>
        <v>0.99709963999999995</v>
      </c>
      <c r="N517" s="93">
        <f t="shared" si="299"/>
        <v>1.1069193449839434</v>
      </c>
      <c r="O517" s="87">
        <f t="shared" si="300"/>
        <v>1.1105070100000001</v>
      </c>
      <c r="P517" s="87">
        <f t="shared" si="301"/>
        <v>1051.5772896799999</v>
      </c>
      <c r="Q517" s="94">
        <f t="shared" si="302"/>
        <v>0</v>
      </c>
      <c r="R517" s="95">
        <f t="shared" si="303"/>
        <v>0</v>
      </c>
      <c r="S517" s="87">
        <f t="shared" si="304"/>
        <v>0</v>
      </c>
      <c r="T517" s="95">
        <f t="shared" si="288"/>
        <v>0.12</v>
      </c>
      <c r="U517" s="94">
        <f t="shared" si="305"/>
        <v>1</v>
      </c>
      <c r="V517" s="94">
        <v>252</v>
      </c>
      <c r="W517" s="93">
        <f t="shared" si="306"/>
        <v>1.0004498180000001</v>
      </c>
      <c r="X517" s="87">
        <f t="shared" si="307"/>
        <v>0.47301839000000001</v>
      </c>
      <c r="Y517" s="87">
        <f t="shared" si="308"/>
        <v>0</v>
      </c>
      <c r="Z517" s="96" t="s">
        <v>142</v>
      </c>
      <c r="AA517" s="90">
        <f t="shared" si="309"/>
        <v>44895</v>
      </c>
      <c r="AC517" s="1"/>
      <c r="AM517" s="1"/>
      <c r="AN517" s="3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22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4"/>
      <c r="CR517" s="1"/>
      <c r="CS517" s="1"/>
      <c r="CT517" s="1"/>
      <c r="CU517" s="1"/>
      <c r="CV517" s="1"/>
      <c r="CW517" s="1"/>
      <c r="CX517" s="1"/>
      <c r="CY517" s="1"/>
      <c r="CZ517" s="1"/>
      <c r="DA517" s="2"/>
      <c r="DB517" s="1"/>
      <c r="DC517" s="1"/>
      <c r="DD517" s="1"/>
      <c r="DE517" s="1"/>
      <c r="DF517" s="1"/>
      <c r="DG517" s="1"/>
    </row>
    <row r="518" spans="1:111" x14ac:dyDescent="0.2">
      <c r="A518" s="86">
        <f t="shared" si="286"/>
        <v>44867</v>
      </c>
      <c r="B518" s="87">
        <f t="shared" si="289"/>
        <v>1052.8332102099998</v>
      </c>
      <c r="C518" s="87">
        <f t="shared" si="287"/>
        <v>946.93440042999998</v>
      </c>
      <c r="D518" s="88">
        <f t="shared" si="290"/>
        <v>6370.34</v>
      </c>
      <c r="E518" s="89">
        <f>IF(K518=1,VLOOKUP(A518,[1]Plan1!$BO$80:$BQ$314,3),E517)</f>
        <v>6407.93</v>
      </c>
      <c r="F518" s="98">
        <f t="shared" si="291"/>
        <v>44852</v>
      </c>
      <c r="G518" s="91">
        <f t="shared" si="292"/>
        <v>5.9007839455980093E-3</v>
      </c>
      <c r="H518" s="90">
        <f t="shared" si="293"/>
        <v>44881</v>
      </c>
      <c r="I518" s="90">
        <f t="shared" si="294"/>
        <v>44881</v>
      </c>
      <c r="J518" s="92">
        <f t="shared" si="295"/>
        <v>20</v>
      </c>
      <c r="K518" s="92">
        <f t="shared" si="296"/>
        <v>12</v>
      </c>
      <c r="L518" s="87">
        <f t="shared" si="297"/>
        <v>1.0035362999999999</v>
      </c>
      <c r="M518" s="93">
        <f t="shared" si="298"/>
        <v>0.99709963999999995</v>
      </c>
      <c r="N518" s="93">
        <f t="shared" si="299"/>
        <v>1.1069193449839434</v>
      </c>
      <c r="O518" s="87">
        <f t="shared" si="300"/>
        <v>1.1108337399999999</v>
      </c>
      <c r="P518" s="87">
        <f t="shared" si="301"/>
        <v>1051.8866815599999</v>
      </c>
      <c r="Q518" s="94">
        <f t="shared" si="302"/>
        <v>0</v>
      </c>
      <c r="R518" s="95">
        <f t="shared" si="303"/>
        <v>0</v>
      </c>
      <c r="S518" s="87">
        <f t="shared" si="304"/>
        <v>0</v>
      </c>
      <c r="T518" s="95">
        <f t="shared" si="288"/>
        <v>0.12</v>
      </c>
      <c r="U518" s="94">
        <f t="shared" si="305"/>
        <v>2</v>
      </c>
      <c r="V518" s="94">
        <v>252</v>
      </c>
      <c r="W518" s="93">
        <f t="shared" si="306"/>
        <v>1.0008998389999999</v>
      </c>
      <c r="X518" s="87">
        <f t="shared" si="307"/>
        <v>0.94652864999999997</v>
      </c>
      <c r="Y518" s="87">
        <f t="shared" si="308"/>
        <v>0</v>
      </c>
      <c r="Z518" s="96" t="s">
        <v>142</v>
      </c>
      <c r="AA518" s="90">
        <f t="shared" si="309"/>
        <v>44895</v>
      </c>
      <c r="AB518" s="2"/>
      <c r="AC518" s="1"/>
      <c r="AM518" s="1"/>
      <c r="AN518" s="3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22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4"/>
      <c r="CR518" s="1"/>
      <c r="CS518" s="1"/>
      <c r="CT518" s="1"/>
      <c r="CU518" s="1"/>
      <c r="CV518" s="1"/>
      <c r="CW518" s="1"/>
      <c r="CX518" s="1"/>
      <c r="CY518" s="1"/>
      <c r="CZ518" s="1"/>
      <c r="DA518" s="2"/>
      <c r="DB518" s="1"/>
      <c r="DC518" s="1"/>
      <c r="DD518" s="1"/>
      <c r="DE518" s="1"/>
      <c r="DF518" s="1"/>
      <c r="DG518" s="1"/>
    </row>
    <row r="519" spans="1:111" x14ac:dyDescent="0.2">
      <c r="A519" s="86">
        <f t="shared" si="286"/>
        <v>44868</v>
      </c>
      <c r="B519" s="87">
        <f t="shared" si="289"/>
        <v>1052.8332102099998</v>
      </c>
      <c r="C519" s="87">
        <f t="shared" si="287"/>
        <v>946.93440042999998</v>
      </c>
      <c r="D519" s="88">
        <f t="shared" si="290"/>
        <v>6370.34</v>
      </c>
      <c r="E519" s="89">
        <f>IF(K519=1,VLOOKUP(A519,[1]Plan1!$BO$80:$BQ$314,3),E518)</f>
        <v>6407.93</v>
      </c>
      <c r="F519" s="98">
        <f t="shared" si="291"/>
        <v>44852</v>
      </c>
      <c r="G519" s="91">
        <f t="shared" si="292"/>
        <v>5.9007839455980093E-3</v>
      </c>
      <c r="H519" s="90">
        <f t="shared" si="293"/>
        <v>44881</v>
      </c>
      <c r="I519" s="90">
        <f t="shared" si="294"/>
        <v>44881</v>
      </c>
      <c r="J519" s="92">
        <f t="shared" si="295"/>
        <v>20</v>
      </c>
      <c r="K519" s="92">
        <f t="shared" si="296"/>
        <v>12</v>
      </c>
      <c r="L519" s="87">
        <f t="shared" si="297"/>
        <v>1.0035362999999999</v>
      </c>
      <c r="M519" s="93">
        <f t="shared" si="298"/>
        <v>0.99709963999999995</v>
      </c>
      <c r="N519" s="93">
        <f t="shared" si="299"/>
        <v>1.1069193449839434</v>
      </c>
      <c r="O519" s="87">
        <f t="shared" si="300"/>
        <v>1.1108337399999999</v>
      </c>
      <c r="P519" s="87">
        <f t="shared" si="301"/>
        <v>1051.8866815599999</v>
      </c>
      <c r="Q519" s="94">
        <f t="shared" si="302"/>
        <v>0</v>
      </c>
      <c r="R519" s="95">
        <f t="shared" si="303"/>
        <v>0</v>
      </c>
      <c r="S519" s="87">
        <f t="shared" si="304"/>
        <v>0</v>
      </c>
      <c r="T519" s="95">
        <f t="shared" si="288"/>
        <v>0.12</v>
      </c>
      <c r="U519" s="94">
        <f t="shared" si="305"/>
        <v>2</v>
      </c>
      <c r="V519" s="94">
        <v>252</v>
      </c>
      <c r="W519" s="93">
        <f t="shared" si="306"/>
        <v>1.0008998389999999</v>
      </c>
      <c r="X519" s="87">
        <f t="shared" si="307"/>
        <v>0.94652864999999997</v>
      </c>
      <c r="Y519" s="87">
        <f t="shared" si="308"/>
        <v>0</v>
      </c>
      <c r="Z519" s="96" t="s">
        <v>142</v>
      </c>
      <c r="AA519" s="90">
        <f t="shared" si="309"/>
        <v>44895</v>
      </c>
      <c r="AB519" s="2"/>
      <c r="AC519" s="1"/>
      <c r="AM519" s="1"/>
      <c r="AN519" s="3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22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4"/>
      <c r="CR519" s="1"/>
      <c r="CS519" s="1"/>
      <c r="CT519" s="1"/>
      <c r="CU519" s="1"/>
      <c r="CV519" s="1"/>
      <c r="CW519" s="1"/>
      <c r="CX519" s="1"/>
      <c r="CY519" s="1"/>
      <c r="CZ519" s="1"/>
      <c r="DA519" s="2"/>
      <c r="DB519" s="1"/>
      <c r="DC519" s="1"/>
      <c r="DD519" s="1"/>
      <c r="DE519" s="1"/>
      <c r="DF519" s="1"/>
      <c r="DG519" s="1"/>
    </row>
    <row r="520" spans="1:111" x14ac:dyDescent="0.2">
      <c r="A520" s="86">
        <f t="shared" si="286"/>
        <v>44869</v>
      </c>
      <c r="B520" s="87">
        <f t="shared" si="289"/>
        <v>1053.6166876500001</v>
      </c>
      <c r="C520" s="87">
        <f t="shared" si="287"/>
        <v>946.93440042999998</v>
      </c>
      <c r="D520" s="88">
        <f t="shared" si="290"/>
        <v>6370.34</v>
      </c>
      <c r="E520" s="89">
        <f>IF(K520=1,VLOOKUP(A520,[1]Plan1!$BO$80:$BQ$314,3),E519)</f>
        <v>6407.93</v>
      </c>
      <c r="F520" s="98">
        <f t="shared" si="291"/>
        <v>44852</v>
      </c>
      <c r="G520" s="91">
        <f t="shared" si="292"/>
        <v>5.9007839455980093E-3</v>
      </c>
      <c r="H520" s="90">
        <f t="shared" si="293"/>
        <v>44881</v>
      </c>
      <c r="I520" s="90">
        <f t="shared" si="294"/>
        <v>44881</v>
      </c>
      <c r="J520" s="92">
        <f t="shared" si="295"/>
        <v>20</v>
      </c>
      <c r="K520" s="92">
        <f t="shared" si="296"/>
        <v>13</v>
      </c>
      <c r="L520" s="87">
        <f t="shared" si="297"/>
        <v>1.0038315499999999</v>
      </c>
      <c r="M520" s="93">
        <f t="shared" si="298"/>
        <v>0.99709963999999995</v>
      </c>
      <c r="N520" s="93">
        <f t="shared" si="299"/>
        <v>1.1069193449839434</v>
      </c>
      <c r="O520" s="87">
        <f t="shared" si="300"/>
        <v>1.1111605600000001</v>
      </c>
      <c r="P520" s="87">
        <f t="shared" si="301"/>
        <v>1052.19615866</v>
      </c>
      <c r="Q520" s="94">
        <f t="shared" si="302"/>
        <v>0</v>
      </c>
      <c r="R520" s="95">
        <f t="shared" si="303"/>
        <v>0</v>
      </c>
      <c r="S520" s="87">
        <f t="shared" si="304"/>
        <v>0</v>
      </c>
      <c r="T520" s="95">
        <f t="shared" si="288"/>
        <v>0.12</v>
      </c>
      <c r="U520" s="94">
        <f t="shared" si="305"/>
        <v>3</v>
      </c>
      <c r="V520" s="94">
        <v>252</v>
      </c>
      <c r="W520" s="93">
        <f t="shared" si="306"/>
        <v>1.0013500609999999</v>
      </c>
      <c r="X520" s="87">
        <f t="shared" si="307"/>
        <v>1.42052899</v>
      </c>
      <c r="Y520" s="87">
        <f t="shared" si="308"/>
        <v>0</v>
      </c>
      <c r="Z520" s="96" t="s">
        <v>142</v>
      </c>
      <c r="AA520" s="90">
        <f t="shared" si="309"/>
        <v>44895</v>
      </c>
      <c r="AB520" s="2"/>
      <c r="AC520" s="1"/>
      <c r="AM520" s="1"/>
      <c r="AN520" s="3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22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4"/>
      <c r="CR520" s="1"/>
      <c r="CS520" s="1"/>
      <c r="CT520" s="1"/>
      <c r="CU520" s="1"/>
      <c r="CV520" s="1"/>
      <c r="CW520" s="1"/>
      <c r="CX520" s="1"/>
      <c r="CY520" s="1"/>
      <c r="CZ520" s="1"/>
      <c r="DA520" s="2"/>
      <c r="DB520" s="1"/>
      <c r="DC520" s="1"/>
      <c r="DD520" s="1"/>
      <c r="DE520" s="1"/>
      <c r="DF520" s="1"/>
      <c r="DG520" s="1"/>
    </row>
    <row r="521" spans="1:111" x14ac:dyDescent="0.2">
      <c r="A521" s="86">
        <f t="shared" si="286"/>
        <v>44870</v>
      </c>
      <c r="B521" s="87">
        <f t="shared" si="289"/>
        <v>1054.40076282</v>
      </c>
      <c r="C521" s="87">
        <f t="shared" si="287"/>
        <v>946.93440042999998</v>
      </c>
      <c r="D521" s="88">
        <f t="shared" si="290"/>
        <v>6370.34</v>
      </c>
      <c r="E521" s="89">
        <f>IF(K521=1,VLOOKUP(A521,[1]Plan1!$BO$80:$BQ$314,3),E520)</f>
        <v>6407.93</v>
      </c>
      <c r="F521" s="98">
        <f t="shared" si="291"/>
        <v>44852</v>
      </c>
      <c r="G521" s="91">
        <f t="shared" si="292"/>
        <v>5.9007839455980093E-3</v>
      </c>
      <c r="H521" s="90">
        <f t="shared" si="293"/>
        <v>44881</v>
      </c>
      <c r="I521" s="90">
        <f t="shared" si="294"/>
        <v>44881</v>
      </c>
      <c r="J521" s="92">
        <f t="shared" si="295"/>
        <v>20</v>
      </c>
      <c r="K521" s="92">
        <f t="shared" si="296"/>
        <v>14</v>
      </c>
      <c r="L521" s="87">
        <f t="shared" si="297"/>
        <v>1.0041268999999999</v>
      </c>
      <c r="M521" s="93">
        <f t="shared" si="298"/>
        <v>0.99709963999999995</v>
      </c>
      <c r="N521" s="93">
        <f t="shared" si="299"/>
        <v>1.1069193449839434</v>
      </c>
      <c r="O521" s="87">
        <f t="shared" si="300"/>
        <v>1.11148749</v>
      </c>
      <c r="P521" s="87">
        <f t="shared" si="301"/>
        <v>1052.50573992</v>
      </c>
      <c r="Q521" s="94">
        <f t="shared" si="302"/>
        <v>0</v>
      </c>
      <c r="R521" s="95">
        <f t="shared" si="303"/>
        <v>0</v>
      </c>
      <c r="S521" s="87">
        <f t="shared" si="304"/>
        <v>0</v>
      </c>
      <c r="T521" s="95">
        <f t="shared" si="288"/>
        <v>0.12</v>
      </c>
      <c r="U521" s="94">
        <f t="shared" si="305"/>
        <v>4</v>
      </c>
      <c r="V521" s="94">
        <v>252</v>
      </c>
      <c r="W521" s="93">
        <f t="shared" si="306"/>
        <v>1.0018004869999999</v>
      </c>
      <c r="X521" s="87">
        <f t="shared" si="307"/>
        <v>1.8950229000000001</v>
      </c>
      <c r="Y521" s="87">
        <f t="shared" si="308"/>
        <v>0</v>
      </c>
      <c r="Z521" s="96" t="s">
        <v>142</v>
      </c>
      <c r="AA521" s="90">
        <f t="shared" si="309"/>
        <v>44895</v>
      </c>
      <c r="AB521" s="2"/>
      <c r="AC521" s="1"/>
      <c r="AM521" s="1"/>
      <c r="AN521" s="3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22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4"/>
      <c r="CR521" s="1"/>
      <c r="CS521" s="1"/>
      <c r="CT521" s="1"/>
      <c r="CU521" s="1"/>
      <c r="CV521" s="1"/>
      <c r="CW521" s="1"/>
      <c r="CX521" s="1"/>
      <c r="CY521" s="1"/>
      <c r="CZ521" s="1"/>
      <c r="DA521" s="2"/>
      <c r="DB521" s="1"/>
      <c r="DC521" s="1"/>
      <c r="DD521" s="1"/>
      <c r="DE521" s="1"/>
      <c r="DF521" s="1"/>
      <c r="DG521" s="1"/>
    </row>
    <row r="522" spans="1:111" x14ac:dyDescent="0.2">
      <c r="A522" s="86">
        <f t="shared" si="286"/>
        <v>44871</v>
      </c>
      <c r="B522" s="87">
        <f t="shared" si="289"/>
        <v>1054.40076282</v>
      </c>
      <c r="C522" s="87">
        <f t="shared" si="287"/>
        <v>946.93440042999998</v>
      </c>
      <c r="D522" s="88">
        <f t="shared" si="290"/>
        <v>6370.34</v>
      </c>
      <c r="E522" s="89">
        <f>IF(K522=1,VLOOKUP(A522,[1]Plan1!$BO$80:$BQ$314,3),E521)</f>
        <v>6407.93</v>
      </c>
      <c r="F522" s="98">
        <f t="shared" si="291"/>
        <v>44852</v>
      </c>
      <c r="G522" s="91">
        <f t="shared" si="292"/>
        <v>5.9007839455980093E-3</v>
      </c>
      <c r="H522" s="90">
        <f t="shared" si="293"/>
        <v>44881</v>
      </c>
      <c r="I522" s="90">
        <f t="shared" si="294"/>
        <v>44881</v>
      </c>
      <c r="J522" s="92">
        <f t="shared" si="295"/>
        <v>20</v>
      </c>
      <c r="K522" s="92">
        <f t="shared" si="296"/>
        <v>14</v>
      </c>
      <c r="L522" s="87">
        <f t="shared" si="297"/>
        <v>1.0041268999999999</v>
      </c>
      <c r="M522" s="93">
        <f t="shared" si="298"/>
        <v>0.99709963999999995</v>
      </c>
      <c r="N522" s="93">
        <f t="shared" si="299"/>
        <v>1.1069193449839434</v>
      </c>
      <c r="O522" s="87">
        <f t="shared" si="300"/>
        <v>1.11148749</v>
      </c>
      <c r="P522" s="87">
        <f t="shared" si="301"/>
        <v>1052.50573992</v>
      </c>
      <c r="Q522" s="94">
        <f t="shared" si="302"/>
        <v>0</v>
      </c>
      <c r="R522" s="95">
        <f t="shared" si="303"/>
        <v>0</v>
      </c>
      <c r="S522" s="87">
        <f t="shared" si="304"/>
        <v>0</v>
      </c>
      <c r="T522" s="95">
        <f t="shared" si="288"/>
        <v>0.12</v>
      </c>
      <c r="U522" s="94">
        <f t="shared" si="305"/>
        <v>4</v>
      </c>
      <c r="V522" s="94">
        <v>252</v>
      </c>
      <c r="W522" s="93">
        <f t="shared" si="306"/>
        <v>1.0018004869999999</v>
      </c>
      <c r="X522" s="87">
        <f t="shared" si="307"/>
        <v>1.8950229000000001</v>
      </c>
      <c r="Y522" s="87">
        <f t="shared" si="308"/>
        <v>0</v>
      </c>
      <c r="Z522" s="96" t="s">
        <v>142</v>
      </c>
      <c r="AA522" s="90">
        <f t="shared" si="309"/>
        <v>44895</v>
      </c>
      <c r="AB522" s="2"/>
      <c r="AC522" s="1"/>
      <c r="AM522" s="1"/>
      <c r="AN522" s="3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22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4"/>
      <c r="CR522" s="1"/>
      <c r="CS522" s="1"/>
      <c r="CT522" s="1"/>
      <c r="CU522" s="1"/>
      <c r="CV522" s="1"/>
      <c r="CW522" s="1"/>
      <c r="CX522" s="1"/>
      <c r="CY522" s="1"/>
      <c r="CZ522" s="1"/>
      <c r="DA522" s="2"/>
      <c r="DB522" s="1"/>
      <c r="DC522" s="1"/>
      <c r="DD522" s="1"/>
      <c r="DE522" s="1"/>
      <c r="DF522" s="1"/>
      <c r="DG522" s="1"/>
    </row>
    <row r="523" spans="1:111" x14ac:dyDescent="0.2">
      <c r="A523" s="86">
        <f t="shared" si="286"/>
        <v>44872</v>
      </c>
      <c r="B523" s="87">
        <f t="shared" si="289"/>
        <v>1054.40076282</v>
      </c>
      <c r="C523" s="87">
        <f t="shared" si="287"/>
        <v>946.93440042999998</v>
      </c>
      <c r="D523" s="88">
        <f t="shared" si="290"/>
        <v>6370.34</v>
      </c>
      <c r="E523" s="89">
        <f>IF(K523=1,VLOOKUP(A523,[1]Plan1!$BO$80:$BQ$314,3),E522)</f>
        <v>6407.93</v>
      </c>
      <c r="F523" s="98">
        <f t="shared" si="291"/>
        <v>44852</v>
      </c>
      <c r="G523" s="91">
        <f t="shared" si="292"/>
        <v>5.9007839455980093E-3</v>
      </c>
      <c r="H523" s="90">
        <f t="shared" si="293"/>
        <v>44881</v>
      </c>
      <c r="I523" s="90">
        <f t="shared" si="294"/>
        <v>44881</v>
      </c>
      <c r="J523" s="92">
        <f t="shared" si="295"/>
        <v>20</v>
      </c>
      <c r="K523" s="92">
        <f t="shared" si="296"/>
        <v>14</v>
      </c>
      <c r="L523" s="87">
        <f t="shared" si="297"/>
        <v>1.0041268999999999</v>
      </c>
      <c r="M523" s="93">
        <f t="shared" si="298"/>
        <v>0.99709963999999995</v>
      </c>
      <c r="N523" s="93">
        <f t="shared" si="299"/>
        <v>1.1069193449839434</v>
      </c>
      <c r="O523" s="87">
        <f t="shared" si="300"/>
        <v>1.11148749</v>
      </c>
      <c r="P523" s="87">
        <f t="shared" si="301"/>
        <v>1052.50573992</v>
      </c>
      <c r="Q523" s="94">
        <f t="shared" si="302"/>
        <v>0</v>
      </c>
      <c r="R523" s="95">
        <f t="shared" si="303"/>
        <v>0</v>
      </c>
      <c r="S523" s="87">
        <f t="shared" si="304"/>
        <v>0</v>
      </c>
      <c r="T523" s="95">
        <f t="shared" si="288"/>
        <v>0.12</v>
      </c>
      <c r="U523" s="94">
        <f t="shared" si="305"/>
        <v>4</v>
      </c>
      <c r="V523" s="94">
        <v>252</v>
      </c>
      <c r="W523" s="93">
        <f t="shared" si="306"/>
        <v>1.0018004869999999</v>
      </c>
      <c r="X523" s="87">
        <f t="shared" si="307"/>
        <v>1.8950229000000001</v>
      </c>
      <c r="Y523" s="87">
        <f t="shared" si="308"/>
        <v>0</v>
      </c>
      <c r="Z523" s="96" t="s">
        <v>142</v>
      </c>
      <c r="AA523" s="90">
        <f t="shared" si="309"/>
        <v>44895</v>
      </c>
      <c r="AB523" s="2"/>
      <c r="AC523" s="1"/>
      <c r="AM523" s="1"/>
      <c r="AN523" s="3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22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4"/>
      <c r="CR523" s="1"/>
      <c r="CS523" s="1"/>
      <c r="CT523" s="1"/>
      <c r="CU523" s="1"/>
      <c r="CV523" s="1"/>
      <c r="CW523" s="1"/>
      <c r="CX523" s="1"/>
      <c r="CY523" s="1"/>
      <c r="CZ523" s="1"/>
      <c r="DA523" s="2"/>
      <c r="DB523" s="1"/>
      <c r="DC523" s="1"/>
      <c r="DD523" s="1"/>
      <c r="DE523" s="1"/>
      <c r="DF523" s="1"/>
      <c r="DG523" s="1"/>
    </row>
    <row r="524" spans="1:111" x14ac:dyDescent="0.2">
      <c r="A524" s="86">
        <f t="shared" si="286"/>
        <v>44873</v>
      </c>
      <c r="B524" s="87">
        <f t="shared" si="289"/>
        <v>1055.18540547</v>
      </c>
      <c r="C524" s="87">
        <f t="shared" si="287"/>
        <v>946.93440042999998</v>
      </c>
      <c r="D524" s="88">
        <f t="shared" si="290"/>
        <v>6370.34</v>
      </c>
      <c r="E524" s="89">
        <f>IF(K524=1,VLOOKUP(A524,[1]Plan1!$BO$80:$BQ$314,3),E523)</f>
        <v>6407.93</v>
      </c>
      <c r="F524" s="98">
        <f t="shared" si="291"/>
        <v>44852</v>
      </c>
      <c r="G524" s="91">
        <f t="shared" si="292"/>
        <v>5.9007839455980093E-3</v>
      </c>
      <c r="H524" s="90">
        <f t="shared" si="293"/>
        <v>44881</v>
      </c>
      <c r="I524" s="90">
        <f t="shared" si="294"/>
        <v>44881</v>
      </c>
      <c r="J524" s="92">
        <f t="shared" si="295"/>
        <v>20</v>
      </c>
      <c r="K524" s="92">
        <f t="shared" si="296"/>
        <v>15</v>
      </c>
      <c r="L524" s="87">
        <f t="shared" si="297"/>
        <v>1.0044223299999999</v>
      </c>
      <c r="M524" s="93">
        <f t="shared" si="298"/>
        <v>0.99709963999999995</v>
      </c>
      <c r="N524" s="93">
        <f t="shared" si="299"/>
        <v>1.1069193449839434</v>
      </c>
      <c r="O524" s="87">
        <f t="shared" si="300"/>
        <v>1.1118144999999999</v>
      </c>
      <c r="P524" s="87">
        <f t="shared" si="301"/>
        <v>1052.81539694</v>
      </c>
      <c r="Q524" s="94">
        <f t="shared" si="302"/>
        <v>0</v>
      </c>
      <c r="R524" s="95">
        <f t="shared" si="303"/>
        <v>0</v>
      </c>
      <c r="S524" s="87">
        <f t="shared" si="304"/>
        <v>0</v>
      </c>
      <c r="T524" s="95">
        <f t="shared" si="288"/>
        <v>0.12</v>
      </c>
      <c r="U524" s="94">
        <f t="shared" si="305"/>
        <v>5</v>
      </c>
      <c r="V524" s="94">
        <v>252</v>
      </c>
      <c r="W524" s="93">
        <f t="shared" si="306"/>
        <v>1.002251115</v>
      </c>
      <c r="X524" s="87">
        <f t="shared" si="307"/>
        <v>2.3700085299999998</v>
      </c>
      <c r="Y524" s="87">
        <f t="shared" si="308"/>
        <v>0</v>
      </c>
      <c r="Z524" s="96" t="s">
        <v>142</v>
      </c>
      <c r="AA524" s="90">
        <f t="shared" si="309"/>
        <v>44895</v>
      </c>
      <c r="AB524" s="2"/>
      <c r="AC524" s="1"/>
      <c r="AM524" s="1"/>
      <c r="AN524" s="3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22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4"/>
      <c r="CR524" s="1"/>
      <c r="CS524" s="1"/>
      <c r="CT524" s="1"/>
      <c r="CU524" s="1"/>
      <c r="CV524" s="1"/>
      <c r="CW524" s="1"/>
      <c r="CX524" s="1"/>
      <c r="CY524" s="1"/>
      <c r="CZ524" s="1"/>
      <c r="DA524" s="2"/>
      <c r="DB524" s="1"/>
      <c r="DC524" s="1"/>
      <c r="DD524" s="1"/>
      <c r="DE524" s="1"/>
      <c r="DF524" s="1"/>
      <c r="DG524" s="1"/>
    </row>
    <row r="525" spans="1:111" x14ac:dyDescent="0.2">
      <c r="A525" s="86">
        <f t="shared" si="286"/>
        <v>44874</v>
      </c>
      <c r="B525" s="87">
        <f t="shared" si="289"/>
        <v>1055.9706359300001</v>
      </c>
      <c r="C525" s="87">
        <f t="shared" si="287"/>
        <v>946.93440042999998</v>
      </c>
      <c r="D525" s="88">
        <f t="shared" si="290"/>
        <v>6370.34</v>
      </c>
      <c r="E525" s="89">
        <f>IF(K525=1,VLOOKUP(A525,[1]Plan1!$BO$80:$BQ$314,3),E524)</f>
        <v>6407.93</v>
      </c>
      <c r="F525" s="98">
        <f t="shared" si="291"/>
        <v>44852</v>
      </c>
      <c r="G525" s="91">
        <f t="shared" si="292"/>
        <v>5.9007839455980093E-3</v>
      </c>
      <c r="H525" s="90">
        <f t="shared" si="293"/>
        <v>44881</v>
      </c>
      <c r="I525" s="90">
        <f t="shared" si="294"/>
        <v>44881</v>
      </c>
      <c r="J525" s="92">
        <f t="shared" si="295"/>
        <v>20</v>
      </c>
      <c r="K525" s="92">
        <f t="shared" si="296"/>
        <v>16</v>
      </c>
      <c r="L525" s="87">
        <f t="shared" si="297"/>
        <v>1.0047178400000001</v>
      </c>
      <c r="M525" s="93">
        <f t="shared" si="298"/>
        <v>0.99709963999999995</v>
      </c>
      <c r="N525" s="93">
        <f t="shared" si="299"/>
        <v>1.1069193449839434</v>
      </c>
      <c r="O525" s="87">
        <f t="shared" si="300"/>
        <v>1.1121416099999999</v>
      </c>
      <c r="P525" s="87">
        <f t="shared" si="301"/>
        <v>1053.12514865</v>
      </c>
      <c r="Q525" s="94">
        <f t="shared" si="302"/>
        <v>0</v>
      </c>
      <c r="R525" s="95">
        <f t="shared" si="303"/>
        <v>0</v>
      </c>
      <c r="S525" s="87">
        <f t="shared" si="304"/>
        <v>0</v>
      </c>
      <c r="T525" s="95">
        <f t="shared" si="288"/>
        <v>0.12</v>
      </c>
      <c r="U525" s="94">
        <f t="shared" si="305"/>
        <v>6</v>
      </c>
      <c r="V525" s="94">
        <v>252</v>
      </c>
      <c r="W525" s="93">
        <f t="shared" si="306"/>
        <v>1.002701946</v>
      </c>
      <c r="X525" s="87">
        <f t="shared" si="307"/>
        <v>2.84548728</v>
      </c>
      <c r="Y525" s="87">
        <f t="shared" si="308"/>
        <v>0</v>
      </c>
      <c r="Z525" s="96" t="s">
        <v>142</v>
      </c>
      <c r="AA525" s="90">
        <f t="shared" si="309"/>
        <v>44895</v>
      </c>
      <c r="AB525" s="2"/>
      <c r="AC525" s="1"/>
      <c r="AM525" s="1"/>
      <c r="AN525" s="3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22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4"/>
      <c r="CR525" s="1"/>
      <c r="CS525" s="1"/>
      <c r="CT525" s="1"/>
      <c r="CU525" s="1"/>
      <c r="CV525" s="1"/>
      <c r="CW525" s="1"/>
      <c r="CX525" s="1"/>
      <c r="CY525" s="1"/>
      <c r="CZ525" s="1"/>
      <c r="DA525" s="2"/>
      <c r="DB525" s="1"/>
      <c r="DC525" s="1"/>
      <c r="DD525" s="1"/>
      <c r="DE525" s="1"/>
      <c r="DF525" s="1"/>
      <c r="DG525" s="1"/>
    </row>
    <row r="526" spans="1:111" x14ac:dyDescent="0.2">
      <c r="A526" s="86">
        <f t="shared" ref="A526:A589" si="310">(A525+1)</f>
        <v>44875</v>
      </c>
      <c r="B526" s="87">
        <f t="shared" si="289"/>
        <v>1056.75645347</v>
      </c>
      <c r="C526" s="87">
        <f t="shared" ref="C526:C589" si="311">TRUNC(IF(Q525&gt;0,C525-(S525/O525),C525),8)</f>
        <v>946.93440042999998</v>
      </c>
      <c r="D526" s="88">
        <f t="shared" si="290"/>
        <v>6370.34</v>
      </c>
      <c r="E526" s="89">
        <f>IF(K526=1,VLOOKUP(A526,[1]Plan1!$BO$80:$BQ$314,3),E525)</f>
        <v>6407.93</v>
      </c>
      <c r="F526" s="98">
        <f t="shared" si="291"/>
        <v>44852</v>
      </c>
      <c r="G526" s="91">
        <f t="shared" si="292"/>
        <v>5.9007839455980093E-3</v>
      </c>
      <c r="H526" s="90">
        <f t="shared" si="293"/>
        <v>44881</v>
      </c>
      <c r="I526" s="90">
        <f t="shared" si="294"/>
        <v>44881</v>
      </c>
      <c r="J526" s="92">
        <f t="shared" si="295"/>
        <v>20</v>
      </c>
      <c r="K526" s="92">
        <f t="shared" si="296"/>
        <v>17</v>
      </c>
      <c r="L526" s="87">
        <f t="shared" si="297"/>
        <v>1.0050134500000001</v>
      </c>
      <c r="M526" s="93">
        <f t="shared" si="298"/>
        <v>0.99709963999999995</v>
      </c>
      <c r="N526" s="93">
        <f t="shared" si="299"/>
        <v>1.1069193449839434</v>
      </c>
      <c r="O526" s="87">
        <f t="shared" si="300"/>
        <v>1.1124688199999999</v>
      </c>
      <c r="P526" s="87">
        <f t="shared" si="301"/>
        <v>1053.4349950599999</v>
      </c>
      <c r="Q526" s="94">
        <f t="shared" si="302"/>
        <v>0</v>
      </c>
      <c r="R526" s="95">
        <f t="shared" si="303"/>
        <v>0</v>
      </c>
      <c r="S526" s="87">
        <f t="shared" si="304"/>
        <v>0</v>
      </c>
      <c r="T526" s="95">
        <f t="shared" ref="T526:T589" si="312">(T525)</f>
        <v>0.12</v>
      </c>
      <c r="U526" s="94">
        <f t="shared" si="305"/>
        <v>7</v>
      </c>
      <c r="V526" s="94">
        <v>252</v>
      </c>
      <c r="W526" s="93">
        <f t="shared" si="306"/>
        <v>1.003152979</v>
      </c>
      <c r="X526" s="87">
        <f t="shared" si="307"/>
        <v>3.32145841</v>
      </c>
      <c r="Y526" s="87">
        <f t="shared" si="308"/>
        <v>0</v>
      </c>
      <c r="Z526" s="96" t="s">
        <v>142</v>
      </c>
      <c r="AA526" s="90">
        <f t="shared" si="309"/>
        <v>44895</v>
      </c>
      <c r="AB526" s="2"/>
      <c r="AC526" s="1"/>
      <c r="AM526" s="1"/>
      <c r="AN526" s="3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22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4"/>
      <c r="CR526" s="1"/>
      <c r="CS526" s="1"/>
      <c r="CT526" s="1"/>
      <c r="CU526" s="1"/>
      <c r="CV526" s="1"/>
      <c r="CW526" s="1"/>
      <c r="CX526" s="1"/>
      <c r="CY526" s="1"/>
      <c r="CZ526" s="1"/>
      <c r="DA526" s="2"/>
      <c r="DB526" s="1"/>
      <c r="DC526" s="1"/>
      <c r="DD526" s="1"/>
      <c r="DE526" s="1"/>
      <c r="DF526" s="1"/>
      <c r="DG526" s="1"/>
    </row>
    <row r="527" spans="1:111" x14ac:dyDescent="0.2">
      <c r="A527" s="86">
        <f t="shared" si="310"/>
        <v>44876</v>
      </c>
      <c r="B527" s="87">
        <f t="shared" si="289"/>
        <v>1057.5428605099999</v>
      </c>
      <c r="C527" s="87">
        <f t="shared" si="311"/>
        <v>946.93440042999998</v>
      </c>
      <c r="D527" s="88">
        <f t="shared" si="290"/>
        <v>6370.34</v>
      </c>
      <c r="E527" s="89">
        <f>IF(K527=1,VLOOKUP(A527,[1]Plan1!$BO$80:$BQ$314,3),E526)</f>
        <v>6407.93</v>
      </c>
      <c r="F527" s="98">
        <f t="shared" si="291"/>
        <v>44852</v>
      </c>
      <c r="G527" s="91">
        <f t="shared" si="292"/>
        <v>5.9007839455980093E-3</v>
      </c>
      <c r="H527" s="90">
        <f t="shared" si="293"/>
        <v>44881</v>
      </c>
      <c r="I527" s="90">
        <f t="shared" si="294"/>
        <v>44881</v>
      </c>
      <c r="J527" s="92">
        <f t="shared" si="295"/>
        <v>20</v>
      </c>
      <c r="K527" s="92">
        <f t="shared" si="296"/>
        <v>18</v>
      </c>
      <c r="L527" s="87">
        <f t="shared" si="297"/>
        <v>1.00530914</v>
      </c>
      <c r="M527" s="93">
        <f t="shared" si="298"/>
        <v>0.99709963999999995</v>
      </c>
      <c r="N527" s="93">
        <f t="shared" si="299"/>
        <v>1.1069193449839434</v>
      </c>
      <c r="O527" s="87">
        <f t="shared" si="300"/>
        <v>1.11279613</v>
      </c>
      <c r="P527" s="87">
        <f t="shared" si="301"/>
        <v>1053.74493616</v>
      </c>
      <c r="Q527" s="94">
        <f t="shared" si="302"/>
        <v>0</v>
      </c>
      <c r="R527" s="95">
        <f t="shared" si="303"/>
        <v>0</v>
      </c>
      <c r="S527" s="87">
        <f t="shared" si="304"/>
        <v>0</v>
      </c>
      <c r="T527" s="95">
        <f t="shared" si="312"/>
        <v>0.12</v>
      </c>
      <c r="U527" s="94">
        <f t="shared" si="305"/>
        <v>8</v>
      </c>
      <c r="V527" s="94">
        <v>252</v>
      </c>
      <c r="W527" s="93">
        <f t="shared" si="306"/>
        <v>1.003604216</v>
      </c>
      <c r="X527" s="87">
        <f t="shared" si="307"/>
        <v>3.7979243500000002</v>
      </c>
      <c r="Y527" s="87">
        <f t="shared" si="308"/>
        <v>0</v>
      </c>
      <c r="Z527" s="96" t="s">
        <v>142</v>
      </c>
      <c r="AA527" s="90">
        <f t="shared" si="309"/>
        <v>44895</v>
      </c>
      <c r="AB527" s="2"/>
      <c r="AC527" s="1"/>
      <c r="AM527" s="1"/>
      <c r="AN527" s="3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22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4"/>
      <c r="CR527" s="1"/>
      <c r="CS527" s="1"/>
      <c r="CT527" s="1"/>
      <c r="CU527" s="1"/>
      <c r="CV527" s="1"/>
      <c r="CW527" s="1"/>
      <c r="CX527" s="1"/>
      <c r="CY527" s="1"/>
      <c r="CZ527" s="1"/>
      <c r="DA527" s="2"/>
      <c r="DB527" s="1"/>
      <c r="DC527" s="1"/>
      <c r="DD527" s="1"/>
      <c r="DE527" s="1"/>
      <c r="DF527" s="1"/>
      <c r="DG527" s="1"/>
    </row>
    <row r="528" spans="1:111" x14ac:dyDescent="0.2">
      <c r="A528" s="86">
        <f t="shared" si="310"/>
        <v>44877</v>
      </c>
      <c r="B528" s="87">
        <f t="shared" si="289"/>
        <v>1058.32983625</v>
      </c>
      <c r="C528" s="87">
        <f t="shared" si="311"/>
        <v>946.93440042999998</v>
      </c>
      <c r="D528" s="88">
        <f t="shared" si="290"/>
        <v>6370.34</v>
      </c>
      <c r="E528" s="89">
        <f>IF(K528=1,VLOOKUP(A528,[1]Plan1!$BO$80:$BQ$314,3),E527)</f>
        <v>6407.93</v>
      </c>
      <c r="F528" s="98">
        <f t="shared" si="291"/>
        <v>44852</v>
      </c>
      <c r="G528" s="91">
        <f t="shared" si="292"/>
        <v>5.9007839455980093E-3</v>
      </c>
      <c r="H528" s="90">
        <f t="shared" si="293"/>
        <v>44881</v>
      </c>
      <c r="I528" s="90">
        <f t="shared" si="294"/>
        <v>44881</v>
      </c>
      <c r="J528" s="92">
        <f t="shared" si="295"/>
        <v>20</v>
      </c>
      <c r="K528" s="92">
        <f t="shared" si="296"/>
        <v>19</v>
      </c>
      <c r="L528" s="87">
        <f t="shared" si="297"/>
        <v>1.00560491</v>
      </c>
      <c r="M528" s="93">
        <f t="shared" si="298"/>
        <v>0.99709963999999995</v>
      </c>
      <c r="N528" s="93">
        <f t="shared" si="299"/>
        <v>1.1069193449839434</v>
      </c>
      <c r="O528" s="87">
        <f t="shared" si="300"/>
        <v>1.11312352</v>
      </c>
      <c r="P528" s="87">
        <f t="shared" si="301"/>
        <v>1054.05495301</v>
      </c>
      <c r="Q528" s="94">
        <f t="shared" si="302"/>
        <v>0</v>
      </c>
      <c r="R528" s="95">
        <f t="shared" si="303"/>
        <v>0</v>
      </c>
      <c r="S528" s="87">
        <f t="shared" si="304"/>
        <v>0</v>
      </c>
      <c r="T528" s="95">
        <f t="shared" si="312"/>
        <v>0.12</v>
      </c>
      <c r="U528" s="94">
        <f t="shared" si="305"/>
        <v>9</v>
      </c>
      <c r="V528" s="94">
        <v>252</v>
      </c>
      <c r="W528" s="93">
        <f t="shared" si="306"/>
        <v>1.0040556549999999</v>
      </c>
      <c r="X528" s="87">
        <f t="shared" si="307"/>
        <v>4.2748832400000003</v>
      </c>
      <c r="Y528" s="87">
        <f t="shared" si="308"/>
        <v>0</v>
      </c>
      <c r="Z528" s="96" t="s">
        <v>142</v>
      </c>
      <c r="AA528" s="90">
        <f t="shared" si="309"/>
        <v>44895</v>
      </c>
      <c r="AB528" s="2"/>
      <c r="AC528" s="1"/>
      <c r="AM528" s="1"/>
      <c r="AN528" s="3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22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4"/>
      <c r="CR528" s="1"/>
      <c r="CS528" s="1"/>
      <c r="CT528" s="1"/>
      <c r="CU528" s="1"/>
      <c r="CV528" s="1"/>
      <c r="CW528" s="1"/>
      <c r="CX528" s="1"/>
      <c r="CY528" s="1"/>
      <c r="CZ528" s="1"/>
      <c r="DA528" s="2"/>
      <c r="DB528" s="1"/>
      <c r="DC528" s="1"/>
      <c r="DD528" s="1"/>
      <c r="DE528" s="1"/>
      <c r="DF528" s="1"/>
      <c r="DG528" s="1"/>
    </row>
    <row r="529" spans="1:111" x14ac:dyDescent="0.2">
      <c r="A529" s="86">
        <f t="shared" si="310"/>
        <v>44878</v>
      </c>
      <c r="B529" s="87">
        <f t="shared" si="289"/>
        <v>1058.32983625</v>
      </c>
      <c r="C529" s="87">
        <f t="shared" si="311"/>
        <v>946.93440042999998</v>
      </c>
      <c r="D529" s="88">
        <f t="shared" si="290"/>
        <v>6370.34</v>
      </c>
      <c r="E529" s="89">
        <f>IF(K529=1,VLOOKUP(A529,[1]Plan1!$BO$80:$BQ$314,3),E528)</f>
        <v>6407.93</v>
      </c>
      <c r="F529" s="98">
        <f t="shared" si="291"/>
        <v>44852</v>
      </c>
      <c r="G529" s="91">
        <f t="shared" si="292"/>
        <v>5.9007839455980093E-3</v>
      </c>
      <c r="H529" s="90">
        <f t="shared" si="293"/>
        <v>44881</v>
      </c>
      <c r="I529" s="90">
        <f t="shared" si="294"/>
        <v>44881</v>
      </c>
      <c r="J529" s="92">
        <f t="shared" si="295"/>
        <v>20</v>
      </c>
      <c r="K529" s="92">
        <f t="shared" si="296"/>
        <v>19</v>
      </c>
      <c r="L529" s="87">
        <f t="shared" si="297"/>
        <v>1.00560491</v>
      </c>
      <c r="M529" s="93">
        <f t="shared" si="298"/>
        <v>0.99709963999999995</v>
      </c>
      <c r="N529" s="93">
        <f t="shared" si="299"/>
        <v>1.1069193449839434</v>
      </c>
      <c r="O529" s="87">
        <f t="shared" si="300"/>
        <v>1.11312352</v>
      </c>
      <c r="P529" s="87">
        <f t="shared" si="301"/>
        <v>1054.05495301</v>
      </c>
      <c r="Q529" s="94">
        <f t="shared" si="302"/>
        <v>0</v>
      </c>
      <c r="R529" s="95">
        <f t="shared" si="303"/>
        <v>0</v>
      </c>
      <c r="S529" s="87">
        <f t="shared" si="304"/>
        <v>0</v>
      </c>
      <c r="T529" s="95">
        <f t="shared" si="312"/>
        <v>0.12</v>
      </c>
      <c r="U529" s="94">
        <f t="shared" si="305"/>
        <v>9</v>
      </c>
      <c r="V529" s="94">
        <v>252</v>
      </c>
      <c r="W529" s="93">
        <f t="shared" si="306"/>
        <v>1.0040556549999999</v>
      </c>
      <c r="X529" s="87">
        <f t="shared" si="307"/>
        <v>4.2748832400000003</v>
      </c>
      <c r="Y529" s="87">
        <f t="shared" si="308"/>
        <v>0</v>
      </c>
      <c r="Z529" s="96" t="s">
        <v>142</v>
      </c>
      <c r="AA529" s="90">
        <f t="shared" si="309"/>
        <v>44895</v>
      </c>
      <c r="AB529" s="2"/>
      <c r="AC529" s="1"/>
      <c r="AM529" s="1"/>
      <c r="AN529" s="3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22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4"/>
      <c r="CR529" s="1"/>
      <c r="CS529" s="1"/>
      <c r="CT529" s="1"/>
      <c r="CU529" s="1"/>
      <c r="CV529" s="1"/>
      <c r="CW529" s="1"/>
      <c r="CX529" s="1"/>
      <c r="CY529" s="1"/>
      <c r="CZ529" s="1"/>
      <c r="DA529" s="2"/>
      <c r="DB529" s="1"/>
      <c r="DC529" s="1"/>
      <c r="DD529" s="1"/>
      <c r="DE529" s="1"/>
      <c r="DF529" s="1"/>
      <c r="DG529" s="1"/>
    </row>
    <row r="530" spans="1:111" x14ac:dyDescent="0.2">
      <c r="A530" s="86">
        <f t="shared" si="310"/>
        <v>44879</v>
      </c>
      <c r="B530" s="87">
        <f t="shared" si="289"/>
        <v>1058.32983625</v>
      </c>
      <c r="C530" s="87">
        <f t="shared" si="311"/>
        <v>946.93440042999998</v>
      </c>
      <c r="D530" s="88">
        <f t="shared" si="290"/>
        <v>6370.34</v>
      </c>
      <c r="E530" s="89">
        <f>IF(K530=1,VLOOKUP(A530,[1]Plan1!$BO$80:$BQ$314,3),E529)</f>
        <v>6407.93</v>
      </c>
      <c r="F530" s="98">
        <f t="shared" si="291"/>
        <v>44852</v>
      </c>
      <c r="G530" s="91">
        <f t="shared" si="292"/>
        <v>5.9007839455980093E-3</v>
      </c>
      <c r="H530" s="90">
        <f t="shared" si="293"/>
        <v>44881</v>
      </c>
      <c r="I530" s="90">
        <f t="shared" si="294"/>
        <v>44881</v>
      </c>
      <c r="J530" s="92">
        <f t="shared" si="295"/>
        <v>20</v>
      </c>
      <c r="K530" s="92">
        <f t="shared" si="296"/>
        <v>19</v>
      </c>
      <c r="L530" s="87">
        <f t="shared" si="297"/>
        <v>1.00560491</v>
      </c>
      <c r="M530" s="93">
        <f t="shared" si="298"/>
        <v>0.99709963999999995</v>
      </c>
      <c r="N530" s="93">
        <f t="shared" si="299"/>
        <v>1.1069193449839434</v>
      </c>
      <c r="O530" s="87">
        <f t="shared" si="300"/>
        <v>1.11312352</v>
      </c>
      <c r="P530" s="87">
        <f t="shared" si="301"/>
        <v>1054.05495301</v>
      </c>
      <c r="Q530" s="94">
        <f t="shared" si="302"/>
        <v>0</v>
      </c>
      <c r="R530" s="95">
        <f t="shared" si="303"/>
        <v>0</v>
      </c>
      <c r="S530" s="87">
        <f t="shared" si="304"/>
        <v>0</v>
      </c>
      <c r="T530" s="95">
        <f t="shared" si="312"/>
        <v>0.12</v>
      </c>
      <c r="U530" s="94">
        <f t="shared" si="305"/>
        <v>9</v>
      </c>
      <c r="V530" s="94">
        <v>252</v>
      </c>
      <c r="W530" s="93">
        <f t="shared" si="306"/>
        <v>1.0040556549999999</v>
      </c>
      <c r="X530" s="87">
        <f t="shared" si="307"/>
        <v>4.2748832400000003</v>
      </c>
      <c r="Y530" s="87">
        <f t="shared" si="308"/>
        <v>0</v>
      </c>
      <c r="Z530" s="96" t="s">
        <v>142</v>
      </c>
      <c r="AA530" s="90">
        <f t="shared" si="309"/>
        <v>44895</v>
      </c>
      <c r="AB530" s="2"/>
      <c r="AC530" s="1"/>
      <c r="AM530" s="1"/>
      <c r="AN530" s="3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22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4"/>
      <c r="CR530" s="1"/>
      <c r="CS530" s="1"/>
      <c r="CT530" s="1"/>
      <c r="CU530" s="1"/>
      <c r="CV530" s="1"/>
      <c r="CW530" s="1"/>
      <c r="CX530" s="1"/>
      <c r="CY530" s="1"/>
      <c r="CZ530" s="1"/>
      <c r="DA530" s="2"/>
      <c r="DB530" s="1"/>
      <c r="DC530" s="1"/>
      <c r="DD530" s="1"/>
      <c r="DE530" s="1"/>
      <c r="DF530" s="1"/>
      <c r="DG530" s="1"/>
    </row>
    <row r="531" spans="1:111" x14ac:dyDescent="0.2">
      <c r="A531" s="86">
        <f t="shared" si="310"/>
        <v>44880</v>
      </c>
      <c r="B531" s="87">
        <f t="shared" si="289"/>
        <v>1059.11742007</v>
      </c>
      <c r="C531" s="87">
        <f t="shared" si="311"/>
        <v>946.93440042999998</v>
      </c>
      <c r="D531" s="88">
        <f t="shared" si="290"/>
        <v>6370.34</v>
      </c>
      <c r="E531" s="89">
        <f>IF(K531=1,VLOOKUP(A531,[1]Plan1!$BO$80:$BQ$314,3),E530)</f>
        <v>6407.93</v>
      </c>
      <c r="F531" s="98">
        <f t="shared" si="291"/>
        <v>44852</v>
      </c>
      <c r="G531" s="91">
        <f t="shared" si="292"/>
        <v>5.9007839455980093E-3</v>
      </c>
      <c r="H531" s="90">
        <f t="shared" si="293"/>
        <v>44910</v>
      </c>
      <c r="I531" s="90">
        <f t="shared" si="294"/>
        <v>44881</v>
      </c>
      <c r="J531" s="92">
        <f t="shared" si="295"/>
        <v>20</v>
      </c>
      <c r="K531" s="92">
        <f t="shared" si="296"/>
        <v>20</v>
      </c>
      <c r="L531" s="87">
        <f t="shared" si="297"/>
        <v>1.0059007799999999</v>
      </c>
      <c r="M531" s="93">
        <f t="shared" si="298"/>
        <v>0.99709963999999995</v>
      </c>
      <c r="N531" s="93">
        <f t="shared" si="299"/>
        <v>1.1069193449839434</v>
      </c>
      <c r="O531" s="87">
        <f t="shared" si="300"/>
        <v>1.11345103</v>
      </c>
      <c r="P531" s="87">
        <f t="shared" si="301"/>
        <v>1054.3650835000001</v>
      </c>
      <c r="Q531" s="94">
        <f t="shared" si="302"/>
        <v>0</v>
      </c>
      <c r="R531" s="95">
        <f t="shared" si="303"/>
        <v>0</v>
      </c>
      <c r="S531" s="87">
        <f t="shared" si="304"/>
        <v>0</v>
      </c>
      <c r="T531" s="95">
        <f t="shared" si="312"/>
        <v>0.12</v>
      </c>
      <c r="U531" s="94">
        <f t="shared" si="305"/>
        <v>10</v>
      </c>
      <c r="V531" s="94">
        <v>252</v>
      </c>
      <c r="W531" s="93">
        <f t="shared" si="306"/>
        <v>1.004507297</v>
      </c>
      <c r="X531" s="87">
        <f t="shared" si="307"/>
        <v>4.7523365699999998</v>
      </c>
      <c r="Y531" s="87">
        <f t="shared" si="308"/>
        <v>0</v>
      </c>
      <c r="Z531" s="96" t="s">
        <v>142</v>
      </c>
      <c r="AA531" s="90">
        <f t="shared" si="309"/>
        <v>44895</v>
      </c>
      <c r="AB531" s="2"/>
      <c r="AC531" s="1"/>
      <c r="AM531" s="1"/>
      <c r="AN531" s="3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22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4"/>
      <c r="CR531" s="1"/>
      <c r="CS531" s="1"/>
      <c r="CT531" s="1"/>
      <c r="CU531" s="1"/>
      <c r="CV531" s="1"/>
      <c r="CW531" s="1"/>
      <c r="CX531" s="1"/>
      <c r="CY531" s="1"/>
      <c r="CZ531" s="1"/>
      <c r="DA531" s="2"/>
      <c r="DB531" s="1"/>
      <c r="DC531" s="1"/>
      <c r="DD531" s="1"/>
      <c r="DE531" s="1"/>
      <c r="DF531" s="1"/>
      <c r="DG531" s="1"/>
    </row>
    <row r="532" spans="1:111" x14ac:dyDescent="0.2">
      <c r="A532" s="86">
        <f t="shared" si="310"/>
        <v>44881</v>
      </c>
      <c r="B532" s="87">
        <f t="shared" si="289"/>
        <v>1059.11742007</v>
      </c>
      <c r="C532" s="87">
        <f t="shared" si="311"/>
        <v>946.93440042999998</v>
      </c>
      <c r="D532" s="88">
        <f t="shared" si="290"/>
        <v>6370.34</v>
      </c>
      <c r="E532" s="89">
        <f>IF(K532=1,VLOOKUP(A532,[1]Plan1!$BO$80:$BQ$314,3),E531)</f>
        <v>6407.93</v>
      </c>
      <c r="F532" s="98">
        <f t="shared" si="291"/>
        <v>44852</v>
      </c>
      <c r="G532" s="91">
        <f t="shared" si="292"/>
        <v>5.9007839455980093E-3</v>
      </c>
      <c r="H532" s="90">
        <f t="shared" si="293"/>
        <v>44910</v>
      </c>
      <c r="I532" s="90">
        <f t="shared" si="294"/>
        <v>44881</v>
      </c>
      <c r="J532" s="92">
        <f t="shared" si="295"/>
        <v>20</v>
      </c>
      <c r="K532" s="92">
        <f t="shared" si="296"/>
        <v>20</v>
      </c>
      <c r="L532" s="87">
        <f t="shared" si="297"/>
        <v>1.0059007799999999</v>
      </c>
      <c r="M532" s="93">
        <f t="shared" si="298"/>
        <v>0.99709963999999995</v>
      </c>
      <c r="N532" s="93">
        <f t="shared" si="299"/>
        <v>1.1069193449839434</v>
      </c>
      <c r="O532" s="87">
        <f t="shared" si="300"/>
        <v>1.11345103</v>
      </c>
      <c r="P532" s="87">
        <f t="shared" si="301"/>
        <v>1054.3650835000001</v>
      </c>
      <c r="Q532" s="94">
        <f t="shared" si="302"/>
        <v>0</v>
      </c>
      <c r="R532" s="95">
        <f t="shared" si="303"/>
        <v>0</v>
      </c>
      <c r="S532" s="87">
        <f t="shared" si="304"/>
        <v>0</v>
      </c>
      <c r="T532" s="95">
        <f t="shared" si="312"/>
        <v>0.12</v>
      </c>
      <c r="U532" s="94">
        <f t="shared" si="305"/>
        <v>10</v>
      </c>
      <c r="V532" s="94">
        <v>252</v>
      </c>
      <c r="W532" s="93">
        <f t="shared" si="306"/>
        <v>1.004507297</v>
      </c>
      <c r="X532" s="87">
        <f t="shared" si="307"/>
        <v>4.7523365699999998</v>
      </c>
      <c r="Y532" s="87">
        <f t="shared" si="308"/>
        <v>0</v>
      </c>
      <c r="Z532" s="96" t="s">
        <v>142</v>
      </c>
      <c r="AA532" s="90">
        <f t="shared" si="309"/>
        <v>44895</v>
      </c>
      <c r="AB532" s="2"/>
      <c r="AC532" s="1"/>
      <c r="AM532" s="1"/>
      <c r="AN532" s="3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22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4"/>
      <c r="CR532" s="1"/>
      <c r="CS532" s="1"/>
      <c r="CT532" s="1"/>
      <c r="CU532" s="1"/>
      <c r="CV532" s="1"/>
      <c r="CW532" s="1"/>
      <c r="CX532" s="1"/>
      <c r="CY532" s="1"/>
      <c r="CZ532" s="1"/>
      <c r="DA532" s="2"/>
      <c r="DB532" s="1"/>
      <c r="DC532" s="1"/>
      <c r="DD532" s="1"/>
      <c r="DE532" s="1"/>
      <c r="DF532" s="1"/>
      <c r="DG532" s="1"/>
    </row>
    <row r="533" spans="1:111" x14ac:dyDescent="0.2">
      <c r="A533" s="86">
        <f t="shared" si="310"/>
        <v>44882</v>
      </c>
      <c r="B533" s="87">
        <f t="shared" si="289"/>
        <v>1059.8002679000001</v>
      </c>
      <c r="C533" s="87">
        <f t="shared" si="311"/>
        <v>946.93440042999998</v>
      </c>
      <c r="D533" s="88">
        <f t="shared" si="290"/>
        <v>6407.93</v>
      </c>
      <c r="E533" s="89">
        <f>IF(K533=1,VLOOKUP(A533,[1]Plan1!$BO$80:$BQ$314,3),E532)</f>
        <v>6434.2</v>
      </c>
      <c r="F533" s="98">
        <f t="shared" si="291"/>
        <v>44882</v>
      </c>
      <c r="G533" s="91">
        <f t="shared" si="292"/>
        <v>4.0996078296735572E-3</v>
      </c>
      <c r="H533" s="90">
        <f t="shared" si="293"/>
        <v>44910</v>
      </c>
      <c r="I533" s="90">
        <f t="shared" si="294"/>
        <v>44910</v>
      </c>
      <c r="J533" s="92">
        <f t="shared" si="295"/>
        <v>21</v>
      </c>
      <c r="K533" s="92">
        <f t="shared" si="296"/>
        <v>1</v>
      </c>
      <c r="L533" s="87">
        <f t="shared" si="297"/>
        <v>1.0001948300000001</v>
      </c>
      <c r="M533" s="93">
        <f t="shared" si="298"/>
        <v>1.0059007799999999</v>
      </c>
      <c r="N533" s="93">
        <f t="shared" si="299"/>
        <v>1.1134510325164377</v>
      </c>
      <c r="O533" s="87">
        <f t="shared" si="300"/>
        <v>1.1136679599999999</v>
      </c>
      <c r="P533" s="87">
        <f t="shared" si="301"/>
        <v>1054.57050198</v>
      </c>
      <c r="Q533" s="94">
        <f t="shared" si="302"/>
        <v>0</v>
      </c>
      <c r="R533" s="95">
        <f t="shared" si="303"/>
        <v>0</v>
      </c>
      <c r="S533" s="87">
        <f t="shared" si="304"/>
        <v>0</v>
      </c>
      <c r="T533" s="95">
        <f t="shared" si="312"/>
        <v>0.12</v>
      </c>
      <c r="U533" s="94">
        <f t="shared" si="305"/>
        <v>11</v>
      </c>
      <c r="V533" s="94">
        <v>252</v>
      </c>
      <c r="W533" s="93">
        <f t="shared" si="306"/>
        <v>1.004959143</v>
      </c>
      <c r="X533" s="87">
        <f t="shared" si="307"/>
        <v>5.2297659200000002</v>
      </c>
      <c r="Y533" s="87">
        <f t="shared" si="308"/>
        <v>0</v>
      </c>
      <c r="Z533" s="96" t="s">
        <v>142</v>
      </c>
      <c r="AA533" s="90">
        <f t="shared" si="309"/>
        <v>44895</v>
      </c>
      <c r="AB533" s="2"/>
      <c r="AC533" s="1"/>
      <c r="AM533" s="1"/>
      <c r="AN533" s="3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22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4"/>
      <c r="CR533" s="1"/>
      <c r="CS533" s="1"/>
      <c r="CT533" s="1"/>
      <c r="CU533" s="1"/>
      <c r="CV533" s="1"/>
      <c r="CW533" s="1"/>
      <c r="CX533" s="1"/>
      <c r="CY533" s="1"/>
      <c r="CZ533" s="1"/>
      <c r="DA533" s="2"/>
      <c r="DB533" s="1"/>
      <c r="DC533" s="1"/>
      <c r="DD533" s="1"/>
      <c r="DE533" s="1"/>
      <c r="DF533" s="1"/>
      <c r="DG533" s="1"/>
    </row>
    <row r="534" spans="1:111" x14ac:dyDescent="0.2">
      <c r="A534" s="86">
        <f t="shared" si="310"/>
        <v>44883</v>
      </c>
      <c r="B534" s="87">
        <f t="shared" si="289"/>
        <v>1060.4835725900002</v>
      </c>
      <c r="C534" s="87">
        <f t="shared" si="311"/>
        <v>946.93440042999998</v>
      </c>
      <c r="D534" s="88">
        <f t="shared" si="290"/>
        <v>6407.93</v>
      </c>
      <c r="E534" s="89">
        <f>IF(K534=1,VLOOKUP(A534,[1]Plan1!$BO$80:$BQ$314,3),E533)</f>
        <v>6434.2</v>
      </c>
      <c r="F534" s="98">
        <f t="shared" si="291"/>
        <v>44882</v>
      </c>
      <c r="G534" s="91">
        <f t="shared" si="292"/>
        <v>4.0996078296735572E-3</v>
      </c>
      <c r="H534" s="90">
        <f t="shared" si="293"/>
        <v>44910</v>
      </c>
      <c r="I534" s="90">
        <f t="shared" si="294"/>
        <v>44910</v>
      </c>
      <c r="J534" s="92">
        <f t="shared" si="295"/>
        <v>21</v>
      </c>
      <c r="K534" s="92">
        <f t="shared" si="296"/>
        <v>2</v>
      </c>
      <c r="L534" s="87">
        <f t="shared" si="297"/>
        <v>1.0003897100000001</v>
      </c>
      <c r="M534" s="93">
        <f t="shared" si="298"/>
        <v>1.0059007799999999</v>
      </c>
      <c r="N534" s="93">
        <f t="shared" si="299"/>
        <v>1.1134510325164377</v>
      </c>
      <c r="O534" s="87">
        <f t="shared" si="300"/>
        <v>1.1138849500000001</v>
      </c>
      <c r="P534" s="87">
        <f t="shared" si="301"/>
        <v>1054.7759772700001</v>
      </c>
      <c r="Q534" s="94">
        <f t="shared" si="302"/>
        <v>0</v>
      </c>
      <c r="R534" s="95">
        <f t="shared" si="303"/>
        <v>0</v>
      </c>
      <c r="S534" s="87">
        <f t="shared" si="304"/>
        <v>0</v>
      </c>
      <c r="T534" s="95">
        <f t="shared" si="312"/>
        <v>0.12</v>
      </c>
      <c r="U534" s="94">
        <f t="shared" si="305"/>
        <v>12</v>
      </c>
      <c r="V534" s="94">
        <v>252</v>
      </c>
      <c r="W534" s="93">
        <f t="shared" si="306"/>
        <v>1.005411192</v>
      </c>
      <c r="X534" s="87">
        <f t="shared" si="307"/>
        <v>5.7075953200000002</v>
      </c>
      <c r="Y534" s="87">
        <f t="shared" si="308"/>
        <v>0</v>
      </c>
      <c r="Z534" s="96" t="s">
        <v>142</v>
      </c>
      <c r="AA534" s="90">
        <f t="shared" si="309"/>
        <v>44895</v>
      </c>
      <c r="AB534" s="2"/>
      <c r="AC534" s="1"/>
      <c r="AM534" s="1"/>
      <c r="AN534" s="3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22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4"/>
      <c r="CR534" s="1"/>
      <c r="CS534" s="1"/>
      <c r="CT534" s="1"/>
      <c r="CU534" s="1"/>
      <c r="CV534" s="1"/>
      <c r="CW534" s="1"/>
      <c r="CX534" s="1"/>
      <c r="CY534" s="1"/>
      <c r="CZ534" s="1"/>
      <c r="DA534" s="2"/>
      <c r="DB534" s="1"/>
      <c r="DC534" s="1"/>
      <c r="DD534" s="1"/>
      <c r="DE534" s="1"/>
      <c r="DF534" s="1"/>
      <c r="DG534" s="1"/>
    </row>
    <row r="535" spans="1:111" x14ac:dyDescent="0.2">
      <c r="A535" s="86">
        <f t="shared" si="310"/>
        <v>44884</v>
      </c>
      <c r="B535" s="87">
        <f t="shared" si="289"/>
        <v>1061.1673153300001</v>
      </c>
      <c r="C535" s="87">
        <f t="shared" si="311"/>
        <v>946.93440042999998</v>
      </c>
      <c r="D535" s="88">
        <f t="shared" si="290"/>
        <v>6407.93</v>
      </c>
      <c r="E535" s="89">
        <f>IF(K535=1,VLOOKUP(A535,[1]Plan1!$BO$80:$BQ$314,3),E534)</f>
        <v>6434.2</v>
      </c>
      <c r="F535" s="98">
        <f t="shared" si="291"/>
        <v>44882</v>
      </c>
      <c r="G535" s="91">
        <f t="shared" si="292"/>
        <v>4.0996078296735572E-3</v>
      </c>
      <c r="H535" s="90">
        <f t="shared" si="293"/>
        <v>44910</v>
      </c>
      <c r="I535" s="90">
        <f t="shared" si="294"/>
        <v>44910</v>
      </c>
      <c r="J535" s="92">
        <f t="shared" si="295"/>
        <v>21</v>
      </c>
      <c r="K535" s="92">
        <f t="shared" si="296"/>
        <v>3</v>
      </c>
      <c r="L535" s="87">
        <f t="shared" si="297"/>
        <v>1.0005846300000001</v>
      </c>
      <c r="M535" s="93">
        <f t="shared" si="298"/>
        <v>1.0059007799999999</v>
      </c>
      <c r="N535" s="93">
        <f t="shared" si="299"/>
        <v>1.1134510325164377</v>
      </c>
      <c r="O535" s="87">
        <f t="shared" si="300"/>
        <v>1.11410198</v>
      </c>
      <c r="P535" s="87">
        <f t="shared" si="301"/>
        <v>1054.98149044</v>
      </c>
      <c r="Q535" s="94">
        <f t="shared" si="302"/>
        <v>0</v>
      </c>
      <c r="R535" s="95">
        <f t="shared" si="303"/>
        <v>0</v>
      </c>
      <c r="S535" s="87">
        <f t="shared" si="304"/>
        <v>0</v>
      </c>
      <c r="T535" s="95">
        <f t="shared" si="312"/>
        <v>0.12</v>
      </c>
      <c r="U535" s="94">
        <f t="shared" si="305"/>
        <v>13</v>
      </c>
      <c r="V535" s="94">
        <v>252</v>
      </c>
      <c r="W535" s="93">
        <f t="shared" si="306"/>
        <v>1.0058634440000001</v>
      </c>
      <c r="X535" s="87">
        <f t="shared" si="307"/>
        <v>6.1858248900000001</v>
      </c>
      <c r="Y535" s="87">
        <f t="shared" si="308"/>
        <v>0</v>
      </c>
      <c r="Z535" s="96" t="s">
        <v>142</v>
      </c>
      <c r="AA535" s="90">
        <f t="shared" si="309"/>
        <v>44895</v>
      </c>
      <c r="AB535" s="2"/>
      <c r="AC535" s="1"/>
      <c r="AM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22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4"/>
      <c r="CR535" s="1"/>
      <c r="CS535" s="1"/>
      <c r="CT535" s="1"/>
      <c r="CU535" s="1"/>
      <c r="CV535" s="1"/>
      <c r="CW535" s="1"/>
      <c r="CX535" s="1"/>
      <c r="CY535" s="1"/>
      <c r="CZ535" s="1"/>
      <c r="DA535" s="2"/>
      <c r="DB535" s="1"/>
      <c r="DC535" s="1"/>
      <c r="DD535" s="1"/>
      <c r="DE535" s="1"/>
      <c r="DF535" s="1"/>
      <c r="DG535" s="1"/>
    </row>
    <row r="536" spans="1:111" x14ac:dyDescent="0.2">
      <c r="A536" s="86">
        <f t="shared" si="310"/>
        <v>44885</v>
      </c>
      <c r="B536" s="87">
        <f t="shared" si="289"/>
        <v>1061.1673153300001</v>
      </c>
      <c r="C536" s="87">
        <f t="shared" si="311"/>
        <v>946.93440042999998</v>
      </c>
      <c r="D536" s="88">
        <f t="shared" si="290"/>
        <v>6407.93</v>
      </c>
      <c r="E536" s="89">
        <f>IF(K536=1,VLOOKUP(A536,[1]Plan1!$BO$80:$BQ$314,3),E535)</f>
        <v>6434.2</v>
      </c>
      <c r="F536" s="98">
        <f t="shared" si="291"/>
        <v>44882</v>
      </c>
      <c r="G536" s="91">
        <f t="shared" si="292"/>
        <v>4.0996078296735572E-3</v>
      </c>
      <c r="H536" s="90">
        <f t="shared" si="293"/>
        <v>44910</v>
      </c>
      <c r="I536" s="90">
        <f t="shared" si="294"/>
        <v>44910</v>
      </c>
      <c r="J536" s="92">
        <f t="shared" si="295"/>
        <v>21</v>
      </c>
      <c r="K536" s="92">
        <f t="shared" si="296"/>
        <v>3</v>
      </c>
      <c r="L536" s="87">
        <f t="shared" si="297"/>
        <v>1.0005846300000001</v>
      </c>
      <c r="M536" s="93">
        <f t="shared" si="298"/>
        <v>1.0059007799999999</v>
      </c>
      <c r="N536" s="93">
        <f t="shared" si="299"/>
        <v>1.1134510325164377</v>
      </c>
      <c r="O536" s="87">
        <f t="shared" si="300"/>
        <v>1.11410198</v>
      </c>
      <c r="P536" s="87">
        <f t="shared" si="301"/>
        <v>1054.98149044</v>
      </c>
      <c r="Q536" s="94">
        <f t="shared" si="302"/>
        <v>0</v>
      </c>
      <c r="R536" s="95">
        <f t="shared" si="303"/>
        <v>0</v>
      </c>
      <c r="S536" s="87">
        <f t="shared" si="304"/>
        <v>0</v>
      </c>
      <c r="T536" s="95">
        <f t="shared" si="312"/>
        <v>0.12</v>
      </c>
      <c r="U536" s="94">
        <f t="shared" si="305"/>
        <v>13</v>
      </c>
      <c r="V536" s="94">
        <v>252</v>
      </c>
      <c r="W536" s="93">
        <f t="shared" si="306"/>
        <v>1.0058634440000001</v>
      </c>
      <c r="X536" s="87">
        <f t="shared" si="307"/>
        <v>6.1858248900000001</v>
      </c>
      <c r="Y536" s="87">
        <f t="shared" si="308"/>
        <v>0</v>
      </c>
      <c r="Z536" s="96" t="s">
        <v>142</v>
      </c>
      <c r="AA536" s="90">
        <f t="shared" si="309"/>
        <v>44895</v>
      </c>
      <c r="AB536" s="2"/>
      <c r="AC536" s="1"/>
      <c r="AM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22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4"/>
      <c r="CR536" s="1"/>
      <c r="CS536" s="1"/>
      <c r="CT536" s="1"/>
      <c r="CU536" s="1"/>
      <c r="CV536" s="1"/>
      <c r="CW536" s="1"/>
      <c r="CX536" s="1"/>
      <c r="CY536" s="1"/>
      <c r="CZ536" s="1"/>
      <c r="DA536" s="2"/>
      <c r="DB536" s="1"/>
      <c r="DC536" s="1"/>
      <c r="DD536" s="1"/>
      <c r="DE536" s="1"/>
      <c r="DF536" s="1"/>
      <c r="DG536" s="1"/>
    </row>
    <row r="537" spans="1:111" x14ac:dyDescent="0.2">
      <c r="A537" s="86">
        <f t="shared" si="310"/>
        <v>44886</v>
      </c>
      <c r="B537" s="87">
        <f t="shared" si="289"/>
        <v>1061.1673153300001</v>
      </c>
      <c r="C537" s="87">
        <f t="shared" si="311"/>
        <v>946.93440042999998</v>
      </c>
      <c r="D537" s="88">
        <f t="shared" si="290"/>
        <v>6407.93</v>
      </c>
      <c r="E537" s="89">
        <f>IF(K537=1,VLOOKUP(A537,[1]Plan1!$BO$80:$BQ$314,3),E536)</f>
        <v>6434.2</v>
      </c>
      <c r="F537" s="98">
        <f t="shared" si="291"/>
        <v>44882</v>
      </c>
      <c r="G537" s="91">
        <f t="shared" si="292"/>
        <v>4.0996078296735572E-3</v>
      </c>
      <c r="H537" s="90">
        <f t="shared" si="293"/>
        <v>44910</v>
      </c>
      <c r="I537" s="90">
        <f t="shared" si="294"/>
        <v>44910</v>
      </c>
      <c r="J537" s="92">
        <f t="shared" si="295"/>
        <v>21</v>
      </c>
      <c r="K537" s="92">
        <f t="shared" si="296"/>
        <v>3</v>
      </c>
      <c r="L537" s="87">
        <f t="shared" si="297"/>
        <v>1.0005846300000001</v>
      </c>
      <c r="M537" s="93">
        <f t="shared" si="298"/>
        <v>1.0059007799999999</v>
      </c>
      <c r="N537" s="93">
        <f t="shared" si="299"/>
        <v>1.1134510325164377</v>
      </c>
      <c r="O537" s="87">
        <f t="shared" si="300"/>
        <v>1.11410198</v>
      </c>
      <c r="P537" s="87">
        <f t="shared" si="301"/>
        <v>1054.98149044</v>
      </c>
      <c r="Q537" s="94">
        <f t="shared" si="302"/>
        <v>0</v>
      </c>
      <c r="R537" s="95">
        <f t="shared" si="303"/>
        <v>0</v>
      </c>
      <c r="S537" s="87">
        <f t="shared" si="304"/>
        <v>0</v>
      </c>
      <c r="T537" s="95">
        <f t="shared" si="312"/>
        <v>0.12</v>
      </c>
      <c r="U537" s="94">
        <f t="shared" si="305"/>
        <v>13</v>
      </c>
      <c r="V537" s="94">
        <v>252</v>
      </c>
      <c r="W537" s="93">
        <f t="shared" si="306"/>
        <v>1.0058634440000001</v>
      </c>
      <c r="X537" s="87">
        <f t="shared" si="307"/>
        <v>6.1858248900000001</v>
      </c>
      <c r="Y537" s="87">
        <f t="shared" si="308"/>
        <v>0</v>
      </c>
      <c r="Z537" s="96" t="s">
        <v>142</v>
      </c>
      <c r="AA537" s="90">
        <f t="shared" si="309"/>
        <v>44895</v>
      </c>
      <c r="AB537" s="2"/>
      <c r="AC537" s="1"/>
      <c r="AM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22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4"/>
      <c r="CR537" s="1"/>
      <c r="CS537" s="1"/>
      <c r="CT537" s="1"/>
      <c r="CU537" s="1"/>
      <c r="CV537" s="1"/>
      <c r="CW537" s="1"/>
      <c r="CX537" s="1"/>
      <c r="CY537" s="1"/>
      <c r="CZ537" s="1"/>
      <c r="DA537" s="2"/>
      <c r="DB537" s="1"/>
      <c r="DC537" s="1"/>
      <c r="DD537" s="1"/>
      <c r="DE537" s="1"/>
      <c r="DF537" s="1"/>
      <c r="DG537" s="1"/>
    </row>
    <row r="538" spans="1:111" x14ac:dyDescent="0.2">
      <c r="A538" s="86">
        <f t="shared" si="310"/>
        <v>44887</v>
      </c>
      <c r="B538" s="87">
        <f t="shared" si="289"/>
        <v>1061.8514973199999</v>
      </c>
      <c r="C538" s="87">
        <f t="shared" si="311"/>
        <v>946.93440042999998</v>
      </c>
      <c r="D538" s="88">
        <f t="shared" si="290"/>
        <v>6407.93</v>
      </c>
      <c r="E538" s="89">
        <f>IF(K538=1,VLOOKUP(A538,[1]Plan1!$BO$80:$BQ$314,3),E537)</f>
        <v>6434.2</v>
      </c>
      <c r="F538" s="98">
        <f t="shared" si="291"/>
        <v>44882</v>
      </c>
      <c r="G538" s="91">
        <f t="shared" si="292"/>
        <v>4.0996078296735572E-3</v>
      </c>
      <c r="H538" s="90">
        <f t="shared" si="293"/>
        <v>44910</v>
      </c>
      <c r="I538" s="90">
        <f t="shared" si="294"/>
        <v>44910</v>
      </c>
      <c r="J538" s="92">
        <f t="shared" si="295"/>
        <v>21</v>
      </c>
      <c r="K538" s="92">
        <f t="shared" si="296"/>
        <v>4</v>
      </c>
      <c r="L538" s="87">
        <f t="shared" si="297"/>
        <v>1.0007795799999999</v>
      </c>
      <c r="M538" s="93">
        <f t="shared" si="298"/>
        <v>1.0059007799999999</v>
      </c>
      <c r="N538" s="93">
        <f t="shared" si="299"/>
        <v>1.1134510325164377</v>
      </c>
      <c r="O538" s="87">
        <f t="shared" si="300"/>
        <v>1.11431905</v>
      </c>
      <c r="P538" s="87">
        <f t="shared" si="301"/>
        <v>1055.18704149</v>
      </c>
      <c r="Q538" s="94">
        <f t="shared" si="302"/>
        <v>0</v>
      </c>
      <c r="R538" s="95">
        <f t="shared" si="303"/>
        <v>0</v>
      </c>
      <c r="S538" s="87">
        <f t="shared" si="304"/>
        <v>0</v>
      </c>
      <c r="T538" s="95">
        <f t="shared" si="312"/>
        <v>0.12</v>
      </c>
      <c r="U538" s="94">
        <f t="shared" si="305"/>
        <v>14</v>
      </c>
      <c r="V538" s="94">
        <v>252</v>
      </c>
      <c r="W538" s="93">
        <f t="shared" si="306"/>
        <v>1.0063158999999999</v>
      </c>
      <c r="X538" s="87">
        <f t="shared" si="307"/>
        <v>6.6644558299999996</v>
      </c>
      <c r="Y538" s="87">
        <f t="shared" si="308"/>
        <v>0</v>
      </c>
      <c r="Z538" s="96" t="s">
        <v>142</v>
      </c>
      <c r="AA538" s="90">
        <f t="shared" si="309"/>
        <v>44895</v>
      </c>
      <c r="AB538" s="2"/>
      <c r="AC538" s="1"/>
      <c r="AM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22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4"/>
      <c r="CR538" s="1"/>
      <c r="CS538" s="1"/>
      <c r="CT538" s="1"/>
      <c r="CU538" s="1"/>
      <c r="CV538" s="1"/>
      <c r="CW538" s="1"/>
      <c r="CX538" s="1"/>
      <c r="CY538" s="1"/>
      <c r="CZ538" s="1"/>
      <c r="DA538" s="2"/>
      <c r="DB538" s="1"/>
      <c r="DC538" s="1"/>
      <c r="DD538" s="1"/>
      <c r="DE538" s="1"/>
      <c r="DF538" s="1"/>
      <c r="DG538" s="1"/>
    </row>
    <row r="539" spans="1:111" x14ac:dyDescent="0.2">
      <c r="A539" s="86">
        <f t="shared" si="310"/>
        <v>44888</v>
      </c>
      <c r="B539" s="87">
        <f t="shared" si="289"/>
        <v>1062.5361177</v>
      </c>
      <c r="C539" s="87">
        <f t="shared" si="311"/>
        <v>946.93440042999998</v>
      </c>
      <c r="D539" s="88">
        <f t="shared" si="290"/>
        <v>6407.93</v>
      </c>
      <c r="E539" s="89">
        <f>IF(K539=1,VLOOKUP(A539,[1]Plan1!$BO$80:$BQ$314,3),E538)</f>
        <v>6434.2</v>
      </c>
      <c r="F539" s="98">
        <f t="shared" si="291"/>
        <v>44882</v>
      </c>
      <c r="G539" s="91">
        <f t="shared" si="292"/>
        <v>4.0996078296735572E-3</v>
      </c>
      <c r="H539" s="90">
        <f t="shared" si="293"/>
        <v>44910</v>
      </c>
      <c r="I539" s="90">
        <f t="shared" si="294"/>
        <v>44910</v>
      </c>
      <c r="J539" s="92">
        <f t="shared" si="295"/>
        <v>21</v>
      </c>
      <c r="K539" s="92">
        <f t="shared" si="296"/>
        <v>5</v>
      </c>
      <c r="L539" s="87">
        <f t="shared" si="297"/>
        <v>1.0009745699999999</v>
      </c>
      <c r="M539" s="93">
        <f t="shared" si="298"/>
        <v>1.0059007799999999</v>
      </c>
      <c r="N539" s="93">
        <f t="shared" si="299"/>
        <v>1.1134510325164377</v>
      </c>
      <c r="O539" s="87">
        <f t="shared" si="300"/>
        <v>1.1145361600000001</v>
      </c>
      <c r="P539" s="87">
        <f t="shared" si="301"/>
        <v>1055.3926304199999</v>
      </c>
      <c r="Q539" s="94">
        <f t="shared" si="302"/>
        <v>0</v>
      </c>
      <c r="R539" s="95">
        <f t="shared" si="303"/>
        <v>0</v>
      </c>
      <c r="S539" s="87">
        <f t="shared" si="304"/>
        <v>0</v>
      </c>
      <c r="T539" s="95">
        <f t="shared" si="312"/>
        <v>0.12</v>
      </c>
      <c r="U539" s="94">
        <f t="shared" si="305"/>
        <v>15</v>
      </c>
      <c r="V539" s="94">
        <v>252</v>
      </c>
      <c r="W539" s="93">
        <f t="shared" si="306"/>
        <v>1.006768559</v>
      </c>
      <c r="X539" s="87">
        <f t="shared" si="307"/>
        <v>7.1434872800000004</v>
      </c>
      <c r="Y539" s="87">
        <f t="shared" si="308"/>
        <v>0</v>
      </c>
      <c r="Z539" s="96" t="s">
        <v>142</v>
      </c>
      <c r="AA539" s="90">
        <f t="shared" si="309"/>
        <v>44895</v>
      </c>
      <c r="AB539" s="2"/>
      <c r="AC539" s="1"/>
      <c r="AM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22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4"/>
      <c r="CR539" s="1"/>
      <c r="CS539" s="1"/>
      <c r="CT539" s="1"/>
      <c r="CU539" s="1"/>
      <c r="CV539" s="1"/>
      <c r="CW539" s="1"/>
      <c r="CX539" s="1"/>
      <c r="CY539" s="1"/>
      <c r="CZ539" s="1"/>
      <c r="DA539" s="2"/>
      <c r="DB539" s="1"/>
      <c r="DC539" s="1"/>
      <c r="DD539" s="1"/>
      <c r="DE539" s="1"/>
      <c r="DF539" s="1"/>
      <c r="DG539" s="1"/>
    </row>
    <row r="540" spans="1:111" x14ac:dyDescent="0.2">
      <c r="A540" s="86">
        <f t="shared" si="310"/>
        <v>44889</v>
      </c>
      <c r="B540" s="87">
        <f t="shared" si="289"/>
        <v>1063.2211872400001</v>
      </c>
      <c r="C540" s="87">
        <f t="shared" si="311"/>
        <v>946.93440042999998</v>
      </c>
      <c r="D540" s="88">
        <f t="shared" si="290"/>
        <v>6407.93</v>
      </c>
      <c r="E540" s="89">
        <f>IF(K540=1,VLOOKUP(A540,[1]Plan1!$BO$80:$BQ$314,3),E539)</f>
        <v>6434.2</v>
      </c>
      <c r="F540" s="98">
        <f t="shared" si="291"/>
        <v>44882</v>
      </c>
      <c r="G540" s="91">
        <f t="shared" si="292"/>
        <v>4.0996078296735572E-3</v>
      </c>
      <c r="H540" s="90">
        <f t="shared" si="293"/>
        <v>44910</v>
      </c>
      <c r="I540" s="90">
        <f t="shared" si="294"/>
        <v>44910</v>
      </c>
      <c r="J540" s="92">
        <f t="shared" si="295"/>
        <v>21</v>
      </c>
      <c r="K540" s="92">
        <f t="shared" si="296"/>
        <v>6</v>
      </c>
      <c r="L540" s="87">
        <f t="shared" si="297"/>
        <v>1.0011696000000001</v>
      </c>
      <c r="M540" s="93">
        <f t="shared" si="298"/>
        <v>1.0059007799999999</v>
      </c>
      <c r="N540" s="93">
        <f t="shared" si="299"/>
        <v>1.1134510325164377</v>
      </c>
      <c r="O540" s="87">
        <f t="shared" si="300"/>
        <v>1.1147533199999999</v>
      </c>
      <c r="P540" s="87">
        <f t="shared" si="301"/>
        <v>1055.5982667000001</v>
      </c>
      <c r="Q540" s="94">
        <f t="shared" si="302"/>
        <v>0</v>
      </c>
      <c r="R540" s="95">
        <f t="shared" si="303"/>
        <v>0</v>
      </c>
      <c r="S540" s="87">
        <f t="shared" si="304"/>
        <v>0</v>
      </c>
      <c r="T540" s="95">
        <f t="shared" si="312"/>
        <v>0.12</v>
      </c>
      <c r="U540" s="94">
        <f t="shared" si="305"/>
        <v>16</v>
      </c>
      <c r="V540" s="94">
        <v>252</v>
      </c>
      <c r="W540" s="93">
        <f t="shared" si="306"/>
        <v>1.007221422</v>
      </c>
      <c r="X540" s="87">
        <f t="shared" si="307"/>
        <v>7.62292054</v>
      </c>
      <c r="Y540" s="87">
        <f t="shared" si="308"/>
        <v>0</v>
      </c>
      <c r="Z540" s="96" t="s">
        <v>142</v>
      </c>
      <c r="AA540" s="90">
        <f t="shared" si="309"/>
        <v>44895</v>
      </c>
      <c r="AB540" s="2"/>
      <c r="AC540" s="1"/>
      <c r="AM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22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4"/>
      <c r="CR540" s="1"/>
      <c r="CS540" s="1"/>
      <c r="CT540" s="1"/>
      <c r="CU540" s="1"/>
      <c r="CV540" s="1"/>
      <c r="CW540" s="1"/>
      <c r="CX540" s="1"/>
      <c r="CY540" s="1"/>
      <c r="CZ540" s="1"/>
      <c r="DA540" s="2"/>
      <c r="DB540" s="1"/>
      <c r="DC540" s="1"/>
      <c r="DD540" s="1"/>
      <c r="DE540" s="1"/>
      <c r="DF540" s="1"/>
      <c r="DG540" s="1"/>
    </row>
    <row r="541" spans="1:111" x14ac:dyDescent="0.2">
      <c r="A541" s="86">
        <f t="shared" si="310"/>
        <v>44890</v>
      </c>
      <c r="B541" s="87">
        <f t="shared" si="289"/>
        <v>1063.9066955199999</v>
      </c>
      <c r="C541" s="87">
        <f t="shared" si="311"/>
        <v>946.93440042999998</v>
      </c>
      <c r="D541" s="88">
        <f t="shared" si="290"/>
        <v>6407.93</v>
      </c>
      <c r="E541" s="89">
        <f>IF(K541=1,VLOOKUP(A541,[1]Plan1!$BO$80:$BQ$314,3),E540)</f>
        <v>6434.2</v>
      </c>
      <c r="F541" s="98">
        <f t="shared" si="291"/>
        <v>44882</v>
      </c>
      <c r="G541" s="91">
        <f t="shared" si="292"/>
        <v>4.0996078296735572E-3</v>
      </c>
      <c r="H541" s="90">
        <f t="shared" si="293"/>
        <v>44910</v>
      </c>
      <c r="I541" s="90">
        <f t="shared" si="294"/>
        <v>44910</v>
      </c>
      <c r="J541" s="92">
        <f t="shared" si="295"/>
        <v>21</v>
      </c>
      <c r="K541" s="92">
        <f t="shared" si="296"/>
        <v>7</v>
      </c>
      <c r="L541" s="87">
        <f t="shared" si="297"/>
        <v>1.0013646700000001</v>
      </c>
      <c r="M541" s="93">
        <f t="shared" si="298"/>
        <v>1.0059007799999999</v>
      </c>
      <c r="N541" s="93">
        <f t="shared" si="299"/>
        <v>1.1134510325164377</v>
      </c>
      <c r="O541" s="87">
        <f t="shared" si="300"/>
        <v>1.11497052</v>
      </c>
      <c r="P541" s="87">
        <f t="shared" si="301"/>
        <v>1055.8039408499999</v>
      </c>
      <c r="Q541" s="94">
        <f t="shared" si="302"/>
        <v>0</v>
      </c>
      <c r="R541" s="95">
        <f t="shared" si="303"/>
        <v>0</v>
      </c>
      <c r="S541" s="87">
        <f t="shared" si="304"/>
        <v>0</v>
      </c>
      <c r="T541" s="95">
        <f t="shared" si="312"/>
        <v>0.12</v>
      </c>
      <c r="U541" s="94">
        <f t="shared" si="305"/>
        <v>17</v>
      </c>
      <c r="V541" s="94">
        <v>252</v>
      </c>
      <c r="W541" s="93">
        <f t="shared" si="306"/>
        <v>1.0076744879999999</v>
      </c>
      <c r="X541" s="87">
        <f t="shared" si="307"/>
        <v>8.1027546699999995</v>
      </c>
      <c r="Y541" s="87">
        <f t="shared" si="308"/>
        <v>0</v>
      </c>
      <c r="Z541" s="96" t="s">
        <v>142</v>
      </c>
      <c r="AA541" s="90">
        <f t="shared" si="309"/>
        <v>44895</v>
      </c>
      <c r="AB541" s="2"/>
      <c r="AC541" s="1"/>
      <c r="AM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22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4"/>
      <c r="CR541" s="1"/>
      <c r="CS541" s="1"/>
      <c r="CT541" s="1"/>
      <c r="CU541" s="1"/>
      <c r="CV541" s="1"/>
      <c r="CW541" s="1"/>
      <c r="CX541" s="1"/>
      <c r="CY541" s="1"/>
      <c r="CZ541" s="1"/>
      <c r="DA541" s="2"/>
      <c r="DB541" s="1"/>
      <c r="DC541" s="1"/>
      <c r="DD541" s="1"/>
      <c r="DE541" s="1"/>
      <c r="DF541" s="1"/>
      <c r="DG541" s="1"/>
    </row>
    <row r="542" spans="1:111" x14ac:dyDescent="0.2">
      <c r="A542" s="86">
        <f t="shared" si="310"/>
        <v>44891</v>
      </c>
      <c r="B542" s="87">
        <f t="shared" si="289"/>
        <v>1064.5926437799999</v>
      </c>
      <c r="C542" s="87">
        <f t="shared" si="311"/>
        <v>946.93440042999998</v>
      </c>
      <c r="D542" s="88">
        <f t="shared" si="290"/>
        <v>6407.93</v>
      </c>
      <c r="E542" s="89">
        <f>IF(K542=1,VLOOKUP(A542,[1]Plan1!$BO$80:$BQ$314,3),E541)</f>
        <v>6434.2</v>
      </c>
      <c r="F542" s="98">
        <f t="shared" si="291"/>
        <v>44882</v>
      </c>
      <c r="G542" s="91">
        <f t="shared" si="292"/>
        <v>4.0996078296735572E-3</v>
      </c>
      <c r="H542" s="90">
        <f t="shared" si="293"/>
        <v>44910</v>
      </c>
      <c r="I542" s="90">
        <f t="shared" si="294"/>
        <v>44910</v>
      </c>
      <c r="J542" s="92">
        <f t="shared" si="295"/>
        <v>21</v>
      </c>
      <c r="K542" s="92">
        <f t="shared" si="296"/>
        <v>8</v>
      </c>
      <c r="L542" s="87">
        <f t="shared" si="297"/>
        <v>1.0015597700000001</v>
      </c>
      <c r="M542" s="93">
        <f t="shared" si="298"/>
        <v>1.0059007799999999</v>
      </c>
      <c r="N542" s="93">
        <f t="shared" si="299"/>
        <v>1.1134510325164377</v>
      </c>
      <c r="O542" s="87">
        <f t="shared" si="300"/>
        <v>1.11518776</v>
      </c>
      <c r="P542" s="87">
        <f t="shared" si="301"/>
        <v>1056.00965288</v>
      </c>
      <c r="Q542" s="94">
        <f t="shared" si="302"/>
        <v>0</v>
      </c>
      <c r="R542" s="95">
        <f t="shared" si="303"/>
        <v>0</v>
      </c>
      <c r="S542" s="87">
        <f t="shared" si="304"/>
        <v>0</v>
      </c>
      <c r="T542" s="95">
        <f t="shared" si="312"/>
        <v>0.12</v>
      </c>
      <c r="U542" s="94">
        <f t="shared" si="305"/>
        <v>18</v>
      </c>
      <c r="V542" s="94">
        <v>252</v>
      </c>
      <c r="W542" s="93">
        <f t="shared" si="306"/>
        <v>1.0081277580000001</v>
      </c>
      <c r="X542" s="87">
        <f t="shared" si="307"/>
        <v>8.5829909000000004</v>
      </c>
      <c r="Y542" s="87">
        <f t="shared" si="308"/>
        <v>0</v>
      </c>
      <c r="Z542" s="96" t="s">
        <v>142</v>
      </c>
      <c r="AA542" s="90">
        <f t="shared" si="309"/>
        <v>44895</v>
      </c>
      <c r="AB542" s="2"/>
      <c r="AC542" s="1"/>
      <c r="AM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22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4"/>
      <c r="CR542" s="1"/>
      <c r="CS542" s="1"/>
      <c r="CT542" s="1"/>
      <c r="CU542" s="1"/>
      <c r="CV542" s="1"/>
      <c r="CW542" s="1"/>
      <c r="CX542" s="1"/>
      <c r="CY542" s="1"/>
      <c r="CZ542" s="1"/>
      <c r="DA542" s="2"/>
      <c r="DB542" s="1"/>
      <c r="DC542" s="1"/>
      <c r="DD542" s="1"/>
      <c r="DE542" s="1"/>
      <c r="DF542" s="1"/>
      <c r="DG542" s="1"/>
    </row>
    <row r="543" spans="1:111" x14ac:dyDescent="0.2">
      <c r="A543" s="86">
        <f t="shared" si="310"/>
        <v>44892</v>
      </c>
      <c r="B543" s="87">
        <f t="shared" si="289"/>
        <v>1064.5926437799999</v>
      </c>
      <c r="C543" s="87">
        <f t="shared" si="311"/>
        <v>946.93440042999998</v>
      </c>
      <c r="D543" s="88">
        <f t="shared" si="290"/>
        <v>6407.93</v>
      </c>
      <c r="E543" s="89">
        <f>IF(K543=1,VLOOKUP(A543,[1]Plan1!$BO$80:$BQ$314,3),E542)</f>
        <v>6434.2</v>
      </c>
      <c r="F543" s="98">
        <f t="shared" si="291"/>
        <v>44882</v>
      </c>
      <c r="G543" s="91">
        <f t="shared" si="292"/>
        <v>4.0996078296735572E-3</v>
      </c>
      <c r="H543" s="90">
        <f t="shared" si="293"/>
        <v>44910</v>
      </c>
      <c r="I543" s="90">
        <f t="shared" si="294"/>
        <v>44910</v>
      </c>
      <c r="J543" s="92">
        <f t="shared" si="295"/>
        <v>21</v>
      </c>
      <c r="K543" s="92">
        <f t="shared" si="296"/>
        <v>8</v>
      </c>
      <c r="L543" s="87">
        <f t="shared" si="297"/>
        <v>1.0015597700000001</v>
      </c>
      <c r="M543" s="93">
        <f t="shared" si="298"/>
        <v>1.0059007799999999</v>
      </c>
      <c r="N543" s="93">
        <f t="shared" si="299"/>
        <v>1.1134510325164377</v>
      </c>
      <c r="O543" s="87">
        <f t="shared" si="300"/>
        <v>1.11518776</v>
      </c>
      <c r="P543" s="87">
        <f t="shared" si="301"/>
        <v>1056.00965288</v>
      </c>
      <c r="Q543" s="94">
        <f t="shared" si="302"/>
        <v>0</v>
      </c>
      <c r="R543" s="95">
        <f t="shared" si="303"/>
        <v>0</v>
      </c>
      <c r="S543" s="87">
        <f t="shared" si="304"/>
        <v>0</v>
      </c>
      <c r="T543" s="95">
        <f t="shared" si="312"/>
        <v>0.12</v>
      </c>
      <c r="U543" s="94">
        <f t="shared" si="305"/>
        <v>18</v>
      </c>
      <c r="V543" s="94">
        <v>252</v>
      </c>
      <c r="W543" s="93">
        <f t="shared" si="306"/>
        <v>1.0081277580000001</v>
      </c>
      <c r="X543" s="87">
        <f t="shared" si="307"/>
        <v>8.5829909000000004</v>
      </c>
      <c r="Y543" s="87">
        <f t="shared" si="308"/>
        <v>0</v>
      </c>
      <c r="Z543" s="96" t="s">
        <v>142</v>
      </c>
      <c r="AA543" s="90">
        <f t="shared" si="309"/>
        <v>44895</v>
      </c>
      <c r="AB543" s="2"/>
      <c r="AC543" s="1"/>
      <c r="AM543" s="1"/>
      <c r="AN543" s="3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22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4"/>
      <c r="CR543" s="1"/>
      <c r="CS543" s="1"/>
      <c r="CT543" s="1"/>
      <c r="CU543" s="1"/>
      <c r="CV543" s="1"/>
      <c r="CW543" s="1"/>
      <c r="CX543" s="1"/>
      <c r="CY543" s="1"/>
      <c r="CZ543" s="1"/>
      <c r="DA543" s="2"/>
      <c r="DB543" s="1"/>
      <c r="DC543" s="1"/>
      <c r="DD543" s="1"/>
      <c r="DE543" s="1"/>
      <c r="DF543" s="1"/>
      <c r="DG543" s="1"/>
    </row>
    <row r="544" spans="1:111" x14ac:dyDescent="0.2">
      <c r="A544" s="86">
        <f t="shared" si="310"/>
        <v>44893</v>
      </c>
      <c r="B544" s="87">
        <f t="shared" si="289"/>
        <v>1064.5926437799999</v>
      </c>
      <c r="C544" s="87">
        <f t="shared" si="311"/>
        <v>946.93440042999998</v>
      </c>
      <c r="D544" s="88">
        <f t="shared" si="290"/>
        <v>6407.93</v>
      </c>
      <c r="E544" s="89">
        <f>IF(K544=1,VLOOKUP(A544,[1]Plan1!$BO$80:$BQ$314,3),E543)</f>
        <v>6434.2</v>
      </c>
      <c r="F544" s="98">
        <f t="shared" si="291"/>
        <v>44882</v>
      </c>
      <c r="G544" s="91">
        <f t="shared" si="292"/>
        <v>4.0996078296735572E-3</v>
      </c>
      <c r="H544" s="90">
        <f t="shared" si="293"/>
        <v>44910</v>
      </c>
      <c r="I544" s="90">
        <f t="shared" si="294"/>
        <v>44910</v>
      </c>
      <c r="J544" s="92">
        <f t="shared" si="295"/>
        <v>21</v>
      </c>
      <c r="K544" s="92">
        <f t="shared" si="296"/>
        <v>8</v>
      </c>
      <c r="L544" s="87">
        <f t="shared" si="297"/>
        <v>1.0015597700000001</v>
      </c>
      <c r="M544" s="93">
        <f t="shared" si="298"/>
        <v>1.0059007799999999</v>
      </c>
      <c r="N544" s="93">
        <f t="shared" si="299"/>
        <v>1.1134510325164377</v>
      </c>
      <c r="O544" s="87">
        <f t="shared" si="300"/>
        <v>1.11518776</v>
      </c>
      <c r="P544" s="87">
        <f t="shared" si="301"/>
        <v>1056.00965288</v>
      </c>
      <c r="Q544" s="94">
        <f t="shared" si="302"/>
        <v>0</v>
      </c>
      <c r="R544" s="95">
        <f t="shared" si="303"/>
        <v>0</v>
      </c>
      <c r="S544" s="87">
        <f t="shared" si="304"/>
        <v>0</v>
      </c>
      <c r="T544" s="95">
        <f t="shared" si="312"/>
        <v>0.12</v>
      </c>
      <c r="U544" s="94">
        <f t="shared" si="305"/>
        <v>18</v>
      </c>
      <c r="V544" s="94">
        <v>252</v>
      </c>
      <c r="W544" s="93">
        <f t="shared" si="306"/>
        <v>1.0081277580000001</v>
      </c>
      <c r="X544" s="87">
        <f t="shared" si="307"/>
        <v>8.5829909000000004</v>
      </c>
      <c r="Y544" s="87">
        <f t="shared" si="308"/>
        <v>0</v>
      </c>
      <c r="Z544" s="96" t="s">
        <v>142</v>
      </c>
      <c r="AA544" s="90">
        <f t="shared" si="309"/>
        <v>44895</v>
      </c>
      <c r="AB544" s="2"/>
      <c r="AC544" s="1"/>
      <c r="AM544" s="1"/>
      <c r="AN544" s="3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22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4"/>
      <c r="CR544" s="1"/>
      <c r="CS544" s="1"/>
      <c r="CT544" s="1"/>
      <c r="CU544" s="1"/>
      <c r="CV544" s="1"/>
      <c r="CW544" s="1"/>
      <c r="CX544" s="1"/>
      <c r="CY544" s="1"/>
      <c r="CZ544" s="1"/>
      <c r="DA544" s="2"/>
      <c r="DB544" s="1"/>
      <c r="DC544" s="1"/>
      <c r="DD544" s="1"/>
      <c r="DE544" s="1"/>
      <c r="DF544" s="1"/>
      <c r="DG544" s="1"/>
    </row>
    <row r="545" spans="1:111" x14ac:dyDescent="0.2">
      <c r="A545" s="86">
        <f t="shared" si="310"/>
        <v>44894</v>
      </c>
      <c r="B545" s="87">
        <f t="shared" si="289"/>
        <v>1065.2790428000001</v>
      </c>
      <c r="C545" s="87">
        <f t="shared" si="311"/>
        <v>946.93440042999998</v>
      </c>
      <c r="D545" s="88">
        <f t="shared" si="290"/>
        <v>6407.93</v>
      </c>
      <c r="E545" s="89">
        <f>IF(K545=1,VLOOKUP(A545,[1]Plan1!$BO$80:$BQ$314,3),E544)</f>
        <v>6434.2</v>
      </c>
      <c r="F545" s="98">
        <f t="shared" si="291"/>
        <v>44882</v>
      </c>
      <c r="G545" s="91">
        <f t="shared" si="292"/>
        <v>4.0996078296735572E-3</v>
      </c>
      <c r="H545" s="90">
        <f t="shared" si="293"/>
        <v>44910</v>
      </c>
      <c r="I545" s="90">
        <f t="shared" si="294"/>
        <v>44910</v>
      </c>
      <c r="J545" s="92">
        <f t="shared" si="295"/>
        <v>21</v>
      </c>
      <c r="K545" s="92">
        <f t="shared" si="296"/>
        <v>9</v>
      </c>
      <c r="L545" s="87">
        <f t="shared" si="297"/>
        <v>1.00175492</v>
      </c>
      <c r="M545" s="93">
        <f t="shared" si="298"/>
        <v>1.0059007799999999</v>
      </c>
      <c r="N545" s="93">
        <f t="shared" si="299"/>
        <v>1.1134510325164377</v>
      </c>
      <c r="O545" s="87">
        <f t="shared" si="300"/>
        <v>1.1154050499999999</v>
      </c>
      <c r="P545" s="87">
        <f t="shared" si="301"/>
        <v>1056.2154122500001</v>
      </c>
      <c r="Q545" s="94">
        <f t="shared" si="302"/>
        <v>0</v>
      </c>
      <c r="R545" s="95">
        <f t="shared" si="303"/>
        <v>0</v>
      </c>
      <c r="S545" s="87">
        <f t="shared" si="304"/>
        <v>0</v>
      </c>
      <c r="T545" s="95">
        <f t="shared" si="312"/>
        <v>0.12</v>
      </c>
      <c r="U545" s="94">
        <f t="shared" si="305"/>
        <v>19</v>
      </c>
      <c r="V545" s="94">
        <v>252</v>
      </c>
      <c r="W545" s="93">
        <f t="shared" si="306"/>
        <v>1.0085812329999999</v>
      </c>
      <c r="X545" s="87">
        <f t="shared" si="307"/>
        <v>9.0636305499999992</v>
      </c>
      <c r="Y545" s="87">
        <f t="shared" si="308"/>
        <v>0</v>
      </c>
      <c r="Z545" s="96" t="s">
        <v>142</v>
      </c>
      <c r="AA545" s="90">
        <f t="shared" si="309"/>
        <v>44895</v>
      </c>
      <c r="AB545" s="2"/>
      <c r="AC545" s="1"/>
      <c r="AM545" s="1"/>
      <c r="AN545" s="3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22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4"/>
      <c r="CR545" s="1"/>
      <c r="CS545" s="1"/>
      <c r="CT545" s="1"/>
      <c r="CU545" s="1"/>
      <c r="CV545" s="1"/>
      <c r="CW545" s="1"/>
      <c r="CX545" s="1"/>
      <c r="CY545" s="1"/>
      <c r="CZ545" s="1"/>
      <c r="DA545" s="2"/>
      <c r="DB545" s="1"/>
      <c r="DC545" s="1"/>
      <c r="DD545" s="1"/>
      <c r="DE545" s="1"/>
      <c r="DF545" s="1"/>
      <c r="DG545" s="1"/>
    </row>
    <row r="546" spans="1:111" x14ac:dyDescent="0.2">
      <c r="A546" s="86">
        <f t="shared" si="310"/>
        <v>44895</v>
      </c>
      <c r="B546" s="87">
        <f t="shared" si="289"/>
        <v>1065.9658715600001</v>
      </c>
      <c r="C546" s="87">
        <f t="shared" si="311"/>
        <v>946.93440042999998</v>
      </c>
      <c r="D546" s="88">
        <f t="shared" si="290"/>
        <v>6407.93</v>
      </c>
      <c r="E546" s="89">
        <f>IF(K546=1,VLOOKUP(A546,[1]Plan1!$BO$80:$BQ$314,3),E545)</f>
        <v>6434.2</v>
      </c>
      <c r="F546" s="98">
        <f t="shared" si="291"/>
        <v>44882</v>
      </c>
      <c r="G546" s="91">
        <f t="shared" si="292"/>
        <v>4.0996078296735572E-3</v>
      </c>
      <c r="H546" s="90">
        <f t="shared" si="293"/>
        <v>44910</v>
      </c>
      <c r="I546" s="90">
        <f t="shared" si="294"/>
        <v>44910</v>
      </c>
      <c r="J546" s="92">
        <f t="shared" si="295"/>
        <v>21</v>
      </c>
      <c r="K546" s="92">
        <f t="shared" si="296"/>
        <v>10</v>
      </c>
      <c r="L546" s="87">
        <f t="shared" si="297"/>
        <v>1.0019501</v>
      </c>
      <c r="M546" s="93">
        <f t="shared" si="298"/>
        <v>1.0059007799999999</v>
      </c>
      <c r="N546" s="93">
        <f t="shared" si="299"/>
        <v>1.1134510325164377</v>
      </c>
      <c r="O546" s="87">
        <f t="shared" si="300"/>
        <v>1.1156223700000001</v>
      </c>
      <c r="P546" s="87">
        <f t="shared" si="301"/>
        <v>1056.42120004</v>
      </c>
      <c r="Q546" s="94">
        <f t="shared" si="302"/>
        <v>12</v>
      </c>
      <c r="R546" s="95">
        <f t="shared" si="303"/>
        <v>0</v>
      </c>
      <c r="S546" s="87">
        <f t="shared" si="304"/>
        <v>0</v>
      </c>
      <c r="T546" s="95">
        <f t="shared" si="312"/>
        <v>0.12</v>
      </c>
      <c r="U546" s="94">
        <f t="shared" si="305"/>
        <v>20</v>
      </c>
      <c r="V546" s="94">
        <v>252</v>
      </c>
      <c r="W546" s="93">
        <f t="shared" si="306"/>
        <v>1.0090349110000001</v>
      </c>
      <c r="X546" s="87">
        <f t="shared" si="307"/>
        <v>9.5446715199999996</v>
      </c>
      <c r="Y546" s="87">
        <f t="shared" si="308"/>
        <v>9.5446715199999996</v>
      </c>
      <c r="Z546" s="96" t="s">
        <v>142</v>
      </c>
      <c r="AA546" s="90">
        <f t="shared" si="309"/>
        <v>44895</v>
      </c>
      <c r="AB546" s="2"/>
      <c r="AC546" s="1"/>
      <c r="AM546" s="1"/>
      <c r="AN546" s="3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22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4"/>
      <c r="CR546" s="1"/>
      <c r="CS546" s="1"/>
      <c r="CT546" s="1"/>
      <c r="CU546" s="1"/>
      <c r="CV546" s="1"/>
      <c r="CW546" s="1"/>
      <c r="CX546" s="1"/>
      <c r="CY546" s="1"/>
      <c r="CZ546" s="1"/>
      <c r="DA546" s="2"/>
      <c r="DB546" s="1"/>
      <c r="DC546" s="1"/>
      <c r="DD546" s="1"/>
      <c r="DE546" s="1"/>
      <c r="DF546" s="1"/>
      <c r="DG546" s="1"/>
    </row>
    <row r="547" spans="1:111" ht="18.75" x14ac:dyDescent="0.2">
      <c r="A547" s="86">
        <f t="shared" si="310"/>
        <v>44896</v>
      </c>
      <c r="B547" s="87">
        <f t="shared" si="289"/>
        <v>1066.65315044</v>
      </c>
      <c r="C547" s="165">
        <f>TRUNC(IF(Q546&gt;0,C546-(S546/O546)+(X546/O546),C546),8)</f>
        <v>955.48986845000002</v>
      </c>
      <c r="D547" s="88">
        <f t="shared" si="290"/>
        <v>6407.93</v>
      </c>
      <c r="E547" s="89">
        <f>IF(K547=1,VLOOKUP(A547,[1]Plan1!$BO$80:$BQ$314,3),E546)</f>
        <v>6434.2</v>
      </c>
      <c r="F547" s="98">
        <f t="shared" si="291"/>
        <v>44882</v>
      </c>
      <c r="G547" s="91">
        <f t="shared" si="292"/>
        <v>4.0996078296735572E-3</v>
      </c>
      <c r="H547" s="90">
        <f t="shared" si="293"/>
        <v>44910</v>
      </c>
      <c r="I547" s="90">
        <f t="shared" si="294"/>
        <v>44910</v>
      </c>
      <c r="J547" s="92">
        <f t="shared" si="295"/>
        <v>21</v>
      </c>
      <c r="K547" s="92">
        <f t="shared" si="296"/>
        <v>11</v>
      </c>
      <c r="L547" s="87">
        <f t="shared" si="297"/>
        <v>1.0021453199999999</v>
      </c>
      <c r="M547" s="93">
        <f t="shared" si="298"/>
        <v>1.0059007799999999</v>
      </c>
      <c r="N547" s="93">
        <f t="shared" si="299"/>
        <v>1.1134510325164377</v>
      </c>
      <c r="O547" s="87">
        <f t="shared" si="300"/>
        <v>1.11583974</v>
      </c>
      <c r="P547" s="87">
        <f t="shared" si="301"/>
        <v>1066.17356638</v>
      </c>
      <c r="Q547" s="94">
        <f t="shared" si="302"/>
        <v>0</v>
      </c>
      <c r="R547" s="95">
        <f t="shared" si="303"/>
        <v>0</v>
      </c>
      <c r="S547" s="87">
        <f t="shared" si="304"/>
        <v>0</v>
      </c>
      <c r="T547" s="95">
        <f t="shared" si="312"/>
        <v>0.12</v>
      </c>
      <c r="U547" s="94">
        <f t="shared" si="305"/>
        <v>1</v>
      </c>
      <c r="V547" s="94">
        <v>252</v>
      </c>
      <c r="W547" s="93">
        <f t="shared" si="306"/>
        <v>1.0004498180000001</v>
      </c>
      <c r="X547" s="87">
        <f t="shared" si="307"/>
        <v>0.47958405999999998</v>
      </c>
      <c r="Y547" s="87">
        <f t="shared" si="308"/>
        <v>0</v>
      </c>
      <c r="Z547" s="96" t="s">
        <v>142</v>
      </c>
      <c r="AA547" s="90">
        <f t="shared" si="309"/>
        <v>44925</v>
      </c>
      <c r="AB547" s="2"/>
      <c r="AC547" s="1"/>
      <c r="AM547" s="1"/>
      <c r="AN547" s="3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22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4"/>
      <c r="CR547" s="1"/>
      <c r="CS547" s="1"/>
      <c r="CT547" s="1"/>
      <c r="CU547" s="1"/>
      <c r="CV547" s="1"/>
      <c r="CW547" s="1"/>
      <c r="CX547" s="1"/>
      <c r="CY547" s="1"/>
      <c r="CZ547" s="1"/>
      <c r="DA547" s="2"/>
      <c r="DB547" s="1"/>
      <c r="DC547" s="1"/>
      <c r="DD547" s="1"/>
      <c r="DE547" s="1"/>
      <c r="DF547" s="1"/>
      <c r="DG547" s="1"/>
    </row>
    <row r="548" spans="1:111" x14ac:dyDescent="0.2">
      <c r="A548" s="86">
        <f t="shared" si="310"/>
        <v>44897</v>
      </c>
      <c r="B548" s="87">
        <f t="shared" si="289"/>
        <v>1067.3408613499998</v>
      </c>
      <c r="C548" s="87">
        <f t="shared" si="311"/>
        <v>955.48986845000002</v>
      </c>
      <c r="D548" s="88">
        <f t="shared" si="290"/>
        <v>6407.93</v>
      </c>
      <c r="E548" s="89">
        <f>IF(K548=1,VLOOKUP(A548,[1]Plan1!$BO$80:$BQ$314,3),E547)</f>
        <v>6434.2</v>
      </c>
      <c r="F548" s="98">
        <f t="shared" si="291"/>
        <v>44882</v>
      </c>
      <c r="G548" s="91">
        <f t="shared" si="292"/>
        <v>4.0996078296735572E-3</v>
      </c>
      <c r="H548" s="90">
        <f t="shared" si="293"/>
        <v>44910</v>
      </c>
      <c r="I548" s="90">
        <f t="shared" si="294"/>
        <v>44910</v>
      </c>
      <c r="J548" s="92">
        <f t="shared" si="295"/>
        <v>21</v>
      </c>
      <c r="K548" s="92">
        <f t="shared" si="296"/>
        <v>12</v>
      </c>
      <c r="L548" s="87">
        <f t="shared" si="297"/>
        <v>1.0023405700000001</v>
      </c>
      <c r="M548" s="93">
        <f t="shared" si="298"/>
        <v>1.0059007799999999</v>
      </c>
      <c r="N548" s="93">
        <f t="shared" si="299"/>
        <v>1.1134510325164377</v>
      </c>
      <c r="O548" s="87">
        <f t="shared" si="300"/>
        <v>1.1160571399999999</v>
      </c>
      <c r="P548" s="87">
        <f t="shared" si="301"/>
        <v>1066.3812898799999</v>
      </c>
      <c r="Q548" s="94">
        <f t="shared" si="302"/>
        <v>0</v>
      </c>
      <c r="R548" s="95">
        <f t="shared" si="303"/>
        <v>0</v>
      </c>
      <c r="S548" s="87">
        <f t="shared" si="304"/>
        <v>0</v>
      </c>
      <c r="T548" s="95">
        <f t="shared" si="312"/>
        <v>0.12</v>
      </c>
      <c r="U548" s="94">
        <f t="shared" si="305"/>
        <v>2</v>
      </c>
      <c r="V548" s="94">
        <v>252</v>
      </c>
      <c r="W548" s="93">
        <f t="shared" si="306"/>
        <v>1.0008998389999999</v>
      </c>
      <c r="X548" s="87">
        <f t="shared" si="307"/>
        <v>0.95957146999999998</v>
      </c>
      <c r="Y548" s="87">
        <f t="shared" si="308"/>
        <v>0</v>
      </c>
      <c r="Z548" s="96" t="s">
        <v>142</v>
      </c>
      <c r="AA548" s="90">
        <f t="shared" si="309"/>
        <v>44925</v>
      </c>
      <c r="AB548" s="2"/>
      <c r="AC548" s="1"/>
      <c r="AM548" s="1"/>
      <c r="AN548" s="3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22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4"/>
      <c r="CR548" s="1"/>
      <c r="CS548" s="1"/>
      <c r="CT548" s="1"/>
      <c r="CU548" s="1"/>
      <c r="CV548" s="1"/>
      <c r="CW548" s="1"/>
      <c r="CX548" s="1"/>
      <c r="CY548" s="1"/>
      <c r="CZ548" s="1"/>
      <c r="DA548" s="2"/>
      <c r="DB548" s="1"/>
      <c r="DC548" s="1"/>
      <c r="DD548" s="1"/>
      <c r="DE548" s="1"/>
      <c r="DF548" s="1"/>
      <c r="DG548" s="1"/>
    </row>
    <row r="549" spans="1:111" x14ac:dyDescent="0.2">
      <c r="A549" s="86">
        <f t="shared" si="310"/>
        <v>44898</v>
      </c>
      <c r="B549" s="87">
        <f t="shared" si="289"/>
        <v>1068.02902144</v>
      </c>
      <c r="C549" s="87">
        <f t="shared" si="311"/>
        <v>955.48986845000002</v>
      </c>
      <c r="D549" s="88">
        <f t="shared" si="290"/>
        <v>6407.93</v>
      </c>
      <c r="E549" s="89">
        <f>IF(K549=1,VLOOKUP(A549,[1]Plan1!$BO$80:$BQ$314,3),E548)</f>
        <v>6434.2</v>
      </c>
      <c r="F549" s="98">
        <f t="shared" si="291"/>
        <v>44882</v>
      </c>
      <c r="G549" s="91">
        <f t="shared" si="292"/>
        <v>4.0996078296735572E-3</v>
      </c>
      <c r="H549" s="90">
        <f t="shared" si="293"/>
        <v>44910</v>
      </c>
      <c r="I549" s="90">
        <f t="shared" si="294"/>
        <v>44910</v>
      </c>
      <c r="J549" s="92">
        <f t="shared" si="295"/>
        <v>21</v>
      </c>
      <c r="K549" s="92">
        <f t="shared" si="296"/>
        <v>13</v>
      </c>
      <c r="L549" s="87">
        <f t="shared" si="297"/>
        <v>1.00253587</v>
      </c>
      <c r="M549" s="93">
        <f t="shared" si="298"/>
        <v>1.0059007799999999</v>
      </c>
      <c r="N549" s="93">
        <f t="shared" si="299"/>
        <v>1.1134510325164377</v>
      </c>
      <c r="O549" s="87">
        <f t="shared" si="300"/>
        <v>1.11627459</v>
      </c>
      <c r="P549" s="87">
        <f t="shared" si="301"/>
        <v>1066.5890611499999</v>
      </c>
      <c r="Q549" s="94">
        <f t="shared" si="302"/>
        <v>0</v>
      </c>
      <c r="R549" s="95">
        <f t="shared" si="303"/>
        <v>0</v>
      </c>
      <c r="S549" s="87">
        <f t="shared" si="304"/>
        <v>0</v>
      </c>
      <c r="T549" s="95">
        <f t="shared" si="312"/>
        <v>0.12</v>
      </c>
      <c r="U549" s="94">
        <f t="shared" si="305"/>
        <v>3</v>
      </c>
      <c r="V549" s="94">
        <v>252</v>
      </c>
      <c r="W549" s="93">
        <f t="shared" si="306"/>
        <v>1.0013500609999999</v>
      </c>
      <c r="X549" s="87">
        <f t="shared" si="307"/>
        <v>1.4399602899999999</v>
      </c>
      <c r="Y549" s="87">
        <f t="shared" si="308"/>
        <v>0</v>
      </c>
      <c r="Z549" s="96" t="s">
        <v>142</v>
      </c>
      <c r="AA549" s="90">
        <f t="shared" si="309"/>
        <v>44925</v>
      </c>
      <c r="AB549" s="2"/>
      <c r="AC549" s="1"/>
      <c r="AM549" s="1"/>
      <c r="AN549" s="3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22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4"/>
      <c r="CR549" s="1"/>
      <c r="CS549" s="1"/>
      <c r="CT549" s="1"/>
      <c r="CU549" s="1"/>
      <c r="CV549" s="1"/>
      <c r="CW549" s="1"/>
      <c r="CX549" s="1"/>
      <c r="CY549" s="1"/>
      <c r="CZ549" s="1"/>
      <c r="DA549" s="2"/>
      <c r="DB549" s="1"/>
      <c r="DC549" s="1"/>
      <c r="DD549" s="1"/>
      <c r="DE549" s="1"/>
      <c r="DF549" s="1"/>
      <c r="DG549" s="1"/>
    </row>
    <row r="550" spans="1:111" x14ac:dyDescent="0.2">
      <c r="A550" s="86">
        <f t="shared" si="310"/>
        <v>44899</v>
      </c>
      <c r="B550" s="87">
        <f t="shared" si="289"/>
        <v>1068.02902144</v>
      </c>
      <c r="C550" s="87">
        <f t="shared" si="311"/>
        <v>955.48986845000002</v>
      </c>
      <c r="D550" s="88">
        <f t="shared" si="290"/>
        <v>6407.93</v>
      </c>
      <c r="E550" s="89">
        <f>IF(K550=1,VLOOKUP(A550,[1]Plan1!$BO$80:$BQ$314,3),E549)</f>
        <v>6434.2</v>
      </c>
      <c r="F550" s="98">
        <f t="shared" si="291"/>
        <v>44882</v>
      </c>
      <c r="G550" s="91">
        <f t="shared" si="292"/>
        <v>4.0996078296735572E-3</v>
      </c>
      <c r="H550" s="90">
        <f t="shared" si="293"/>
        <v>44910</v>
      </c>
      <c r="I550" s="90">
        <f t="shared" si="294"/>
        <v>44910</v>
      </c>
      <c r="J550" s="92">
        <f t="shared" si="295"/>
        <v>21</v>
      </c>
      <c r="K550" s="92">
        <f t="shared" si="296"/>
        <v>13</v>
      </c>
      <c r="L550" s="87">
        <f t="shared" si="297"/>
        <v>1.00253587</v>
      </c>
      <c r="M550" s="93">
        <f t="shared" si="298"/>
        <v>1.0059007799999999</v>
      </c>
      <c r="N550" s="93">
        <f t="shared" si="299"/>
        <v>1.1134510325164377</v>
      </c>
      <c r="O550" s="87">
        <f t="shared" si="300"/>
        <v>1.11627459</v>
      </c>
      <c r="P550" s="87">
        <f t="shared" si="301"/>
        <v>1066.5890611499999</v>
      </c>
      <c r="Q550" s="94">
        <f t="shared" si="302"/>
        <v>0</v>
      </c>
      <c r="R550" s="95">
        <f t="shared" si="303"/>
        <v>0</v>
      </c>
      <c r="S550" s="87">
        <f t="shared" si="304"/>
        <v>0</v>
      </c>
      <c r="T550" s="95">
        <f t="shared" si="312"/>
        <v>0.12</v>
      </c>
      <c r="U550" s="94">
        <f t="shared" si="305"/>
        <v>3</v>
      </c>
      <c r="V550" s="94">
        <v>252</v>
      </c>
      <c r="W550" s="93">
        <f t="shared" si="306"/>
        <v>1.0013500609999999</v>
      </c>
      <c r="X550" s="87">
        <f t="shared" si="307"/>
        <v>1.4399602899999999</v>
      </c>
      <c r="Y550" s="87">
        <f t="shared" si="308"/>
        <v>0</v>
      </c>
      <c r="Z550" s="96" t="s">
        <v>142</v>
      </c>
      <c r="AA550" s="90">
        <f t="shared" si="309"/>
        <v>44925</v>
      </c>
      <c r="AB550" s="2"/>
      <c r="AC550" s="1"/>
      <c r="AM550" s="1"/>
      <c r="AN550" s="3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22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4"/>
      <c r="CR550" s="1"/>
      <c r="CS550" s="1"/>
      <c r="CT550" s="1"/>
      <c r="CU550" s="1"/>
      <c r="CV550" s="1"/>
      <c r="CW550" s="1"/>
      <c r="CX550" s="1"/>
      <c r="CY550" s="1"/>
      <c r="CZ550" s="1"/>
      <c r="DA550" s="2"/>
      <c r="DB550" s="1"/>
      <c r="DC550" s="1"/>
      <c r="DD550" s="1"/>
      <c r="DE550" s="1"/>
      <c r="DF550" s="1"/>
      <c r="DG550" s="1"/>
    </row>
    <row r="551" spans="1:111" x14ac:dyDescent="0.2">
      <c r="A551" s="86">
        <f t="shared" si="310"/>
        <v>44900</v>
      </c>
      <c r="B551" s="87">
        <f t="shared" si="289"/>
        <v>1068.02902144</v>
      </c>
      <c r="C551" s="87">
        <f t="shared" si="311"/>
        <v>955.48986845000002</v>
      </c>
      <c r="D551" s="88">
        <f t="shared" si="290"/>
        <v>6407.93</v>
      </c>
      <c r="E551" s="89">
        <f>IF(K551=1,VLOOKUP(A551,[1]Plan1!$BO$80:$BQ$314,3),E550)</f>
        <v>6434.2</v>
      </c>
      <c r="F551" s="98">
        <f t="shared" si="291"/>
        <v>44882</v>
      </c>
      <c r="G551" s="91">
        <f t="shared" si="292"/>
        <v>4.0996078296735572E-3</v>
      </c>
      <c r="H551" s="90">
        <f t="shared" si="293"/>
        <v>44910</v>
      </c>
      <c r="I551" s="90">
        <f t="shared" si="294"/>
        <v>44910</v>
      </c>
      <c r="J551" s="92">
        <f t="shared" si="295"/>
        <v>21</v>
      </c>
      <c r="K551" s="92">
        <f t="shared" si="296"/>
        <v>13</v>
      </c>
      <c r="L551" s="87">
        <f t="shared" si="297"/>
        <v>1.00253587</v>
      </c>
      <c r="M551" s="93">
        <f t="shared" si="298"/>
        <v>1.0059007799999999</v>
      </c>
      <c r="N551" s="93">
        <f t="shared" si="299"/>
        <v>1.1134510325164377</v>
      </c>
      <c r="O551" s="87">
        <f t="shared" si="300"/>
        <v>1.11627459</v>
      </c>
      <c r="P551" s="87">
        <f t="shared" si="301"/>
        <v>1066.5890611499999</v>
      </c>
      <c r="Q551" s="94">
        <f t="shared" si="302"/>
        <v>0</v>
      </c>
      <c r="R551" s="95">
        <f t="shared" si="303"/>
        <v>0</v>
      </c>
      <c r="S551" s="87">
        <f t="shared" si="304"/>
        <v>0</v>
      </c>
      <c r="T551" s="95">
        <f t="shared" si="312"/>
        <v>0.12</v>
      </c>
      <c r="U551" s="94">
        <f t="shared" si="305"/>
        <v>3</v>
      </c>
      <c r="V551" s="94">
        <v>252</v>
      </c>
      <c r="W551" s="93">
        <f t="shared" si="306"/>
        <v>1.0013500609999999</v>
      </c>
      <c r="X551" s="87">
        <f t="shared" si="307"/>
        <v>1.4399602899999999</v>
      </c>
      <c r="Y551" s="87">
        <f t="shared" si="308"/>
        <v>0</v>
      </c>
      <c r="Z551" s="96" t="s">
        <v>142</v>
      </c>
      <c r="AA551" s="90">
        <f t="shared" si="309"/>
        <v>44925</v>
      </c>
      <c r="AB551" s="2"/>
      <c r="AC551" s="1"/>
      <c r="AM551" s="1"/>
      <c r="AN551" s="3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22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4"/>
      <c r="CR551" s="1"/>
      <c r="CS551" s="1"/>
      <c r="CT551" s="1"/>
      <c r="CU551" s="1"/>
      <c r="CV551" s="1"/>
      <c r="CW551" s="1"/>
      <c r="CX551" s="1"/>
      <c r="CY551" s="1"/>
      <c r="CZ551" s="1"/>
      <c r="DA551" s="2"/>
      <c r="DB551" s="1"/>
      <c r="DC551" s="1"/>
      <c r="DD551" s="1"/>
      <c r="DE551" s="1"/>
      <c r="DF551" s="1"/>
      <c r="DG551" s="1"/>
    </row>
    <row r="552" spans="1:111" x14ac:dyDescent="0.2">
      <c r="A552" s="86">
        <f t="shared" si="310"/>
        <v>44901</v>
      </c>
      <c r="B552" s="87">
        <f t="shared" si="289"/>
        <v>1068.71762453</v>
      </c>
      <c r="C552" s="87">
        <f t="shared" si="311"/>
        <v>955.48986845000002</v>
      </c>
      <c r="D552" s="88">
        <f t="shared" si="290"/>
        <v>6407.93</v>
      </c>
      <c r="E552" s="89">
        <f>IF(K552=1,VLOOKUP(A552,[1]Plan1!$BO$80:$BQ$314,3),E551)</f>
        <v>6434.2</v>
      </c>
      <c r="F552" s="98">
        <f t="shared" si="291"/>
        <v>44882</v>
      </c>
      <c r="G552" s="91">
        <f t="shared" si="292"/>
        <v>4.0996078296735572E-3</v>
      </c>
      <c r="H552" s="90">
        <f t="shared" si="293"/>
        <v>44910</v>
      </c>
      <c r="I552" s="90">
        <f t="shared" si="294"/>
        <v>44910</v>
      </c>
      <c r="J552" s="92">
        <f t="shared" si="295"/>
        <v>21</v>
      </c>
      <c r="K552" s="92">
        <f t="shared" si="296"/>
        <v>14</v>
      </c>
      <c r="L552" s="87">
        <f t="shared" si="297"/>
        <v>1.0027311999999999</v>
      </c>
      <c r="M552" s="93">
        <f t="shared" si="298"/>
        <v>1.0059007799999999</v>
      </c>
      <c r="N552" s="93">
        <f t="shared" si="299"/>
        <v>1.1134510325164377</v>
      </c>
      <c r="O552" s="87">
        <f t="shared" si="300"/>
        <v>1.11649208</v>
      </c>
      <c r="P552" s="87">
        <f t="shared" si="301"/>
        <v>1066.79687064</v>
      </c>
      <c r="Q552" s="94">
        <f t="shared" si="302"/>
        <v>0</v>
      </c>
      <c r="R552" s="95">
        <f t="shared" si="303"/>
        <v>0</v>
      </c>
      <c r="S552" s="87">
        <f t="shared" si="304"/>
        <v>0</v>
      </c>
      <c r="T552" s="95">
        <f t="shared" si="312"/>
        <v>0.12</v>
      </c>
      <c r="U552" s="94">
        <f t="shared" si="305"/>
        <v>4</v>
      </c>
      <c r="V552" s="94">
        <v>252</v>
      </c>
      <c r="W552" s="93">
        <f t="shared" si="306"/>
        <v>1.0018004869999999</v>
      </c>
      <c r="X552" s="87">
        <f t="shared" si="307"/>
        <v>1.9207538900000001</v>
      </c>
      <c r="Y552" s="87">
        <f t="shared" si="308"/>
        <v>0</v>
      </c>
      <c r="Z552" s="96" t="s">
        <v>142</v>
      </c>
      <c r="AA552" s="90">
        <f t="shared" si="309"/>
        <v>44925</v>
      </c>
      <c r="AB552" s="2"/>
      <c r="AC552" s="1"/>
      <c r="AM552" s="1"/>
      <c r="AN552" s="3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22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4"/>
      <c r="CR552" s="1"/>
      <c r="CS552" s="1"/>
      <c r="CT552" s="1"/>
      <c r="CU552" s="1"/>
      <c r="CV552" s="1"/>
      <c r="CW552" s="1"/>
      <c r="CX552" s="1"/>
      <c r="CY552" s="1"/>
      <c r="CZ552" s="1"/>
      <c r="DA552" s="2"/>
      <c r="DB552" s="1"/>
      <c r="DC552" s="1"/>
      <c r="DD552" s="1"/>
      <c r="DE552" s="1"/>
      <c r="DF552" s="1"/>
      <c r="DG552" s="1"/>
    </row>
    <row r="553" spans="1:111" x14ac:dyDescent="0.2">
      <c r="A553" s="86">
        <f t="shared" si="310"/>
        <v>44902</v>
      </c>
      <c r="B553" s="87">
        <f t="shared" si="289"/>
        <v>1069.4066782499999</v>
      </c>
      <c r="C553" s="87">
        <f t="shared" si="311"/>
        <v>955.48986845000002</v>
      </c>
      <c r="D553" s="88">
        <f t="shared" si="290"/>
        <v>6407.93</v>
      </c>
      <c r="E553" s="89">
        <f>IF(K553=1,VLOOKUP(A553,[1]Plan1!$BO$80:$BQ$314,3),E552)</f>
        <v>6434.2</v>
      </c>
      <c r="F553" s="98">
        <f t="shared" si="291"/>
        <v>44882</v>
      </c>
      <c r="G553" s="91">
        <f t="shared" si="292"/>
        <v>4.0996078296735572E-3</v>
      </c>
      <c r="H553" s="90">
        <f t="shared" si="293"/>
        <v>44910</v>
      </c>
      <c r="I553" s="90">
        <f t="shared" si="294"/>
        <v>44910</v>
      </c>
      <c r="J553" s="92">
        <f t="shared" si="295"/>
        <v>21</v>
      </c>
      <c r="K553" s="92">
        <f t="shared" si="296"/>
        <v>15</v>
      </c>
      <c r="L553" s="87">
        <f t="shared" si="297"/>
        <v>1.0029265700000001</v>
      </c>
      <c r="M553" s="93">
        <f t="shared" si="298"/>
        <v>1.0059007799999999</v>
      </c>
      <c r="N553" s="93">
        <f t="shared" si="299"/>
        <v>1.1134510325164377</v>
      </c>
      <c r="O553" s="87">
        <f t="shared" si="300"/>
        <v>1.11670962</v>
      </c>
      <c r="P553" s="87">
        <f t="shared" si="301"/>
        <v>1067.0047279099999</v>
      </c>
      <c r="Q553" s="94">
        <f t="shared" si="302"/>
        <v>0</v>
      </c>
      <c r="R553" s="95">
        <f t="shared" si="303"/>
        <v>0</v>
      </c>
      <c r="S553" s="87">
        <f t="shared" si="304"/>
        <v>0</v>
      </c>
      <c r="T553" s="95">
        <f t="shared" si="312"/>
        <v>0.12</v>
      </c>
      <c r="U553" s="94">
        <f t="shared" si="305"/>
        <v>5</v>
      </c>
      <c r="V553" s="94">
        <v>252</v>
      </c>
      <c r="W553" s="93">
        <f t="shared" si="306"/>
        <v>1.002251115</v>
      </c>
      <c r="X553" s="87">
        <f t="shared" si="307"/>
        <v>2.40195034</v>
      </c>
      <c r="Y553" s="87">
        <f t="shared" si="308"/>
        <v>0</v>
      </c>
      <c r="Z553" s="96" t="s">
        <v>142</v>
      </c>
      <c r="AA553" s="90">
        <f t="shared" si="309"/>
        <v>44925</v>
      </c>
      <c r="AB553" s="2"/>
      <c r="AC553" s="1"/>
      <c r="AM553" s="1"/>
      <c r="AN553" s="3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22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4"/>
      <c r="CR553" s="1"/>
      <c r="CS553" s="1"/>
      <c r="CT553" s="1"/>
      <c r="CU553" s="1"/>
      <c r="CV553" s="1"/>
      <c r="CW553" s="1"/>
      <c r="CX553" s="1"/>
      <c r="CY553" s="1"/>
      <c r="CZ553" s="1"/>
      <c r="DA553" s="2"/>
      <c r="DB553" s="1"/>
      <c r="DC553" s="1"/>
      <c r="DD553" s="1"/>
      <c r="DE553" s="1"/>
      <c r="DF553" s="1"/>
      <c r="DG553" s="1"/>
    </row>
    <row r="554" spans="1:111" x14ac:dyDescent="0.2">
      <c r="A554" s="86">
        <f t="shared" si="310"/>
        <v>44903</v>
      </c>
      <c r="B554" s="87">
        <f t="shared" ref="B554:B593" si="313">(P554+X554)</f>
        <v>1070.09617426</v>
      </c>
      <c r="C554" s="87">
        <f t="shared" si="311"/>
        <v>955.48986845000002</v>
      </c>
      <c r="D554" s="88">
        <f t="shared" ref="D554:D593" si="314">IF(E554=E553,D553,E553)</f>
        <v>6407.93</v>
      </c>
      <c r="E554" s="89">
        <f>IF(K554=1,VLOOKUP(A554,[1]Plan1!$BO$80:$BQ$314,3),E553)</f>
        <v>6434.2</v>
      </c>
      <c r="F554" s="98">
        <f t="shared" ref="F554:F593" si="315">IF(D554=D553,F553,A554)</f>
        <v>44882</v>
      </c>
      <c r="G554" s="91">
        <f t="shared" ref="G554:G593" si="316">(E554/D554)-1</f>
        <v>4.0996078296735572E-3</v>
      </c>
      <c r="H554" s="90">
        <f t="shared" ref="H554:H593" si="317">IF(DAY(A554)=15,VLOOKUP(A554,AH$121:AK$170,4),H553)</f>
        <v>44910</v>
      </c>
      <c r="I554" s="90">
        <f t="shared" ref="I554:I593" si="318">IF(A554&gt;I553,H554,I553)</f>
        <v>44910</v>
      </c>
      <c r="J554" s="92">
        <f t="shared" ref="J554:J593" si="319">IF(I554=I553,J553,NETWORKDAYS(I553,I554,$AD$121:$AD$505)-1)</f>
        <v>21</v>
      </c>
      <c r="K554" s="92">
        <f t="shared" ref="K554:K593" si="320">(J554-(NETWORKDAYS(A554,I554,AD$121:AD$505)-1))</f>
        <v>16</v>
      </c>
      <c r="L554" s="87">
        <f t="shared" ref="L554:L593" si="321">TRUNC((E554/D554)^TRUNC((K554/J554),9),8)</f>
        <v>1.00312198</v>
      </c>
      <c r="M554" s="93">
        <f t="shared" ref="M554:M593" si="322">IF(I554&gt;I553,L553,M553)</f>
        <v>1.0059007799999999</v>
      </c>
      <c r="N554" s="93">
        <f t="shared" ref="N554:N593" si="323">IF(I554&gt;I553,N553*M554,N553)</f>
        <v>1.1134510325164377</v>
      </c>
      <c r="O554" s="87">
        <f t="shared" ref="O554:O593" si="324">TRUNC(TRUNC((L554*N554),15),8)</f>
        <v>1.1169271999999999</v>
      </c>
      <c r="P554" s="87">
        <f t="shared" ref="P554:P593" si="325">TRUNC(C554*O554,8)</f>
        <v>1067.2126233900001</v>
      </c>
      <c r="Q554" s="94">
        <f t="shared" ref="Q554:Q593" si="326">IF(VLOOKUP(A554,AD$13:AK$117,8)=VLOOKUP(A553,AD$13:AK$117,8),0,VLOOKUP(A554,AD$13:AK$117,8))</f>
        <v>0</v>
      </c>
      <c r="R554" s="95">
        <f t="shared" ref="R554:R617" si="327">IF(Q554&gt;0,VLOOKUP($A554,$AD$13:$AI$117,6),0)</f>
        <v>0</v>
      </c>
      <c r="S554" s="87">
        <f t="shared" ref="S554:S593" si="328">IF(R554&gt;0,TRUNC(R554*P554,8),0)</f>
        <v>0</v>
      </c>
      <c r="T554" s="95">
        <f t="shared" si="312"/>
        <v>0.12</v>
      </c>
      <c r="U554" s="94">
        <f t="shared" ref="U554:U593" si="329">IF(Q553&gt;0,1,IF(K554=K553,U553,U553+1))</f>
        <v>6</v>
      </c>
      <c r="V554" s="94">
        <v>252</v>
      </c>
      <c r="W554" s="93">
        <f t="shared" ref="W554:W593" si="330">ROUND((1+T554)^TRUNC((U554/V554),9),9)</f>
        <v>1.002701946</v>
      </c>
      <c r="X554" s="87">
        <f t="shared" ref="X554:X593" si="331">TRUNC((P554*(W554-1)),8)</f>
        <v>2.8835508700000001</v>
      </c>
      <c r="Y554" s="87">
        <f t="shared" ref="Y554:Y593" si="332">IF(Q554&gt;0,S554+X554,0)</f>
        <v>0</v>
      </c>
      <c r="Z554" s="96" t="s">
        <v>142</v>
      </c>
      <c r="AA554" s="90">
        <f t="shared" ref="AA554:AA593" si="333">IF(Q553&gt;0,VLOOKUP(A553,$AD$13:$AL$117,9),AA553)</f>
        <v>44925</v>
      </c>
      <c r="AB554" s="2"/>
      <c r="AC554" s="1"/>
      <c r="AM554" s="1"/>
      <c r="AN554" s="3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22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4"/>
      <c r="CR554" s="1"/>
      <c r="CS554" s="1"/>
      <c r="CT554" s="1"/>
      <c r="CU554" s="1"/>
      <c r="CV554" s="1"/>
      <c r="CW554" s="1"/>
      <c r="CX554" s="1"/>
      <c r="CY554" s="1"/>
      <c r="CZ554" s="1"/>
      <c r="DA554" s="2"/>
      <c r="DB554" s="1"/>
      <c r="DC554" s="1"/>
      <c r="DD554" s="1"/>
      <c r="DE554" s="1"/>
      <c r="DF554" s="1"/>
      <c r="DG554" s="1"/>
    </row>
    <row r="555" spans="1:111" x14ac:dyDescent="0.2">
      <c r="A555" s="86">
        <f t="shared" si="310"/>
        <v>44904</v>
      </c>
      <c r="B555" s="87">
        <f t="shared" si="313"/>
        <v>1070.7861117</v>
      </c>
      <c r="C555" s="87">
        <f t="shared" si="311"/>
        <v>955.48986845000002</v>
      </c>
      <c r="D555" s="88">
        <f t="shared" si="314"/>
        <v>6407.93</v>
      </c>
      <c r="E555" s="89">
        <f>IF(K555=1,VLOOKUP(A555,[1]Plan1!$BO$80:$BQ$314,3),E554)</f>
        <v>6434.2</v>
      </c>
      <c r="F555" s="98">
        <f t="shared" si="315"/>
        <v>44882</v>
      </c>
      <c r="G555" s="91">
        <f t="shared" si="316"/>
        <v>4.0996078296735572E-3</v>
      </c>
      <c r="H555" s="90">
        <f t="shared" si="317"/>
        <v>44910</v>
      </c>
      <c r="I555" s="90">
        <f t="shared" si="318"/>
        <v>44910</v>
      </c>
      <c r="J555" s="92">
        <f t="shared" si="319"/>
        <v>21</v>
      </c>
      <c r="K555" s="92">
        <f t="shared" si="320"/>
        <v>17</v>
      </c>
      <c r="L555" s="87">
        <f t="shared" si="321"/>
        <v>1.0033174300000001</v>
      </c>
      <c r="M555" s="93">
        <f t="shared" si="322"/>
        <v>1.0059007799999999</v>
      </c>
      <c r="N555" s="93">
        <f t="shared" si="323"/>
        <v>1.1134510325164377</v>
      </c>
      <c r="O555" s="87">
        <f t="shared" si="324"/>
        <v>1.11714482</v>
      </c>
      <c r="P555" s="87">
        <f t="shared" si="325"/>
        <v>1067.4205571</v>
      </c>
      <c r="Q555" s="94">
        <f t="shared" si="326"/>
        <v>0</v>
      </c>
      <c r="R555" s="95">
        <f t="shared" si="327"/>
        <v>0</v>
      </c>
      <c r="S555" s="87">
        <f t="shared" si="328"/>
        <v>0</v>
      </c>
      <c r="T555" s="95">
        <f t="shared" si="312"/>
        <v>0.12</v>
      </c>
      <c r="U555" s="94">
        <f t="shared" si="329"/>
        <v>7</v>
      </c>
      <c r="V555" s="94">
        <v>252</v>
      </c>
      <c r="W555" s="93">
        <f t="shared" si="330"/>
        <v>1.003152979</v>
      </c>
      <c r="X555" s="87">
        <f t="shared" si="331"/>
        <v>3.3655545999999998</v>
      </c>
      <c r="Y555" s="87">
        <f t="shared" si="332"/>
        <v>0</v>
      </c>
      <c r="Z555" s="96" t="s">
        <v>142</v>
      </c>
      <c r="AA555" s="90">
        <f t="shared" si="333"/>
        <v>44925</v>
      </c>
      <c r="AB555" s="2"/>
      <c r="AC555" s="1"/>
      <c r="AM555" s="1"/>
      <c r="AN555" s="3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22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4"/>
      <c r="CR555" s="1"/>
      <c r="CS555" s="1"/>
      <c r="CT555" s="1"/>
      <c r="CU555" s="1"/>
      <c r="CV555" s="1"/>
      <c r="CW555" s="1"/>
      <c r="CX555" s="1"/>
      <c r="CY555" s="1"/>
      <c r="CZ555" s="1"/>
      <c r="DA555" s="2"/>
      <c r="DB555" s="1"/>
      <c r="DC555" s="1"/>
      <c r="DD555" s="1"/>
      <c r="DE555" s="1"/>
      <c r="DF555" s="1"/>
      <c r="DG555" s="1"/>
    </row>
    <row r="556" spans="1:111" x14ac:dyDescent="0.2">
      <c r="A556" s="86">
        <f t="shared" si="310"/>
        <v>44905</v>
      </c>
      <c r="B556" s="87">
        <f t="shared" si="313"/>
        <v>1071.4765024399999</v>
      </c>
      <c r="C556" s="87">
        <f t="shared" si="311"/>
        <v>955.48986845000002</v>
      </c>
      <c r="D556" s="88">
        <f t="shared" si="314"/>
        <v>6407.93</v>
      </c>
      <c r="E556" s="89">
        <f>IF(K556=1,VLOOKUP(A556,[1]Plan1!$BO$80:$BQ$314,3),E555)</f>
        <v>6434.2</v>
      </c>
      <c r="F556" s="98">
        <f t="shared" si="315"/>
        <v>44882</v>
      </c>
      <c r="G556" s="91">
        <f t="shared" si="316"/>
        <v>4.0996078296735572E-3</v>
      </c>
      <c r="H556" s="90">
        <f t="shared" si="317"/>
        <v>44910</v>
      </c>
      <c r="I556" s="90">
        <f t="shared" si="318"/>
        <v>44910</v>
      </c>
      <c r="J556" s="92">
        <f t="shared" si="319"/>
        <v>21</v>
      </c>
      <c r="K556" s="92">
        <f t="shared" si="320"/>
        <v>18</v>
      </c>
      <c r="L556" s="87">
        <f t="shared" si="321"/>
        <v>1.0035129199999999</v>
      </c>
      <c r="M556" s="93">
        <f t="shared" si="322"/>
        <v>1.0059007799999999</v>
      </c>
      <c r="N556" s="93">
        <f t="shared" si="323"/>
        <v>1.1134510325164377</v>
      </c>
      <c r="O556" s="87">
        <f t="shared" si="324"/>
        <v>1.1173624900000001</v>
      </c>
      <c r="P556" s="87">
        <f t="shared" si="325"/>
        <v>1067.6285385799999</v>
      </c>
      <c r="Q556" s="94">
        <f t="shared" si="326"/>
        <v>0</v>
      </c>
      <c r="R556" s="95">
        <f t="shared" si="327"/>
        <v>0</v>
      </c>
      <c r="S556" s="87">
        <f t="shared" si="328"/>
        <v>0</v>
      </c>
      <c r="T556" s="95">
        <f t="shared" si="312"/>
        <v>0.12</v>
      </c>
      <c r="U556" s="94">
        <f t="shared" si="329"/>
        <v>8</v>
      </c>
      <c r="V556" s="94">
        <v>252</v>
      </c>
      <c r="W556" s="93">
        <f t="shared" si="330"/>
        <v>1.003604216</v>
      </c>
      <c r="X556" s="87">
        <f t="shared" si="331"/>
        <v>3.8479638600000001</v>
      </c>
      <c r="Y556" s="87">
        <f t="shared" si="332"/>
        <v>0</v>
      </c>
      <c r="Z556" s="96" t="s">
        <v>142</v>
      </c>
      <c r="AA556" s="90">
        <f t="shared" si="333"/>
        <v>44925</v>
      </c>
      <c r="AB556" s="2"/>
      <c r="AC556" s="1"/>
      <c r="AM556" s="1"/>
      <c r="AN556" s="3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22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4"/>
      <c r="CR556" s="1"/>
      <c r="CS556" s="1"/>
      <c r="CT556" s="1"/>
      <c r="CU556" s="1"/>
      <c r="CV556" s="1"/>
      <c r="CW556" s="1"/>
      <c r="CX556" s="1"/>
      <c r="CY556" s="1"/>
      <c r="CZ556" s="1"/>
      <c r="DA556" s="2"/>
      <c r="DB556" s="1"/>
      <c r="DC556" s="1"/>
      <c r="DD556" s="1"/>
      <c r="DE556" s="1"/>
      <c r="DF556" s="1"/>
      <c r="DG556" s="1"/>
    </row>
    <row r="557" spans="1:111" x14ac:dyDescent="0.2">
      <c r="A557" s="86">
        <f t="shared" si="310"/>
        <v>44906</v>
      </c>
      <c r="B557" s="87">
        <f t="shared" si="313"/>
        <v>1071.4765024399999</v>
      </c>
      <c r="C557" s="87">
        <f t="shared" si="311"/>
        <v>955.48986845000002</v>
      </c>
      <c r="D557" s="88">
        <f t="shared" si="314"/>
        <v>6407.93</v>
      </c>
      <c r="E557" s="89">
        <f>IF(K557=1,VLOOKUP(A557,[1]Plan1!$BO$80:$BQ$314,3),E556)</f>
        <v>6434.2</v>
      </c>
      <c r="F557" s="98">
        <f t="shared" si="315"/>
        <v>44882</v>
      </c>
      <c r="G557" s="91">
        <f t="shared" si="316"/>
        <v>4.0996078296735572E-3</v>
      </c>
      <c r="H557" s="90">
        <f t="shared" si="317"/>
        <v>44910</v>
      </c>
      <c r="I557" s="90">
        <f t="shared" si="318"/>
        <v>44910</v>
      </c>
      <c r="J557" s="92">
        <f t="shared" si="319"/>
        <v>21</v>
      </c>
      <c r="K557" s="92">
        <f t="shared" si="320"/>
        <v>18</v>
      </c>
      <c r="L557" s="87">
        <f t="shared" si="321"/>
        <v>1.0035129199999999</v>
      </c>
      <c r="M557" s="93">
        <f t="shared" si="322"/>
        <v>1.0059007799999999</v>
      </c>
      <c r="N557" s="93">
        <f t="shared" si="323"/>
        <v>1.1134510325164377</v>
      </c>
      <c r="O557" s="87">
        <f t="shared" si="324"/>
        <v>1.1173624900000001</v>
      </c>
      <c r="P557" s="87">
        <f t="shared" si="325"/>
        <v>1067.6285385799999</v>
      </c>
      <c r="Q557" s="94">
        <f t="shared" si="326"/>
        <v>0</v>
      </c>
      <c r="R557" s="95">
        <f t="shared" si="327"/>
        <v>0</v>
      </c>
      <c r="S557" s="87">
        <f t="shared" si="328"/>
        <v>0</v>
      </c>
      <c r="T557" s="95">
        <f t="shared" si="312"/>
        <v>0.12</v>
      </c>
      <c r="U557" s="94">
        <f t="shared" si="329"/>
        <v>8</v>
      </c>
      <c r="V557" s="94">
        <v>252</v>
      </c>
      <c r="W557" s="93">
        <f t="shared" si="330"/>
        <v>1.003604216</v>
      </c>
      <c r="X557" s="87">
        <f t="shared" si="331"/>
        <v>3.8479638600000001</v>
      </c>
      <c r="Y557" s="87">
        <f t="shared" si="332"/>
        <v>0</v>
      </c>
      <c r="Z557" s="96" t="s">
        <v>142</v>
      </c>
      <c r="AA557" s="90">
        <f t="shared" si="333"/>
        <v>44925</v>
      </c>
      <c r="AB557" s="2"/>
      <c r="AC557" s="1"/>
      <c r="AM557" s="1"/>
      <c r="AN557" s="3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22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4"/>
      <c r="CR557" s="1"/>
      <c r="CS557" s="1"/>
      <c r="CT557" s="1"/>
      <c r="CU557" s="1"/>
      <c r="CV557" s="1"/>
      <c r="CW557" s="1"/>
      <c r="CX557" s="1"/>
      <c r="CY557" s="1"/>
      <c r="CZ557" s="1"/>
      <c r="DA557" s="2"/>
      <c r="DB557" s="1"/>
      <c r="DC557" s="1"/>
      <c r="DD557" s="1"/>
      <c r="DE557" s="1"/>
      <c r="DF557" s="1"/>
      <c r="DG557" s="1"/>
    </row>
    <row r="558" spans="1:111" x14ac:dyDescent="0.2">
      <c r="A558" s="86">
        <f t="shared" si="310"/>
        <v>44907</v>
      </c>
      <c r="B558" s="87">
        <f t="shared" si="313"/>
        <v>1071.4765024399999</v>
      </c>
      <c r="C558" s="87">
        <f t="shared" si="311"/>
        <v>955.48986845000002</v>
      </c>
      <c r="D558" s="88">
        <f t="shared" si="314"/>
        <v>6407.93</v>
      </c>
      <c r="E558" s="89">
        <f>IF(K558=1,VLOOKUP(A558,[1]Plan1!$BO$80:$BQ$314,3),E557)</f>
        <v>6434.2</v>
      </c>
      <c r="F558" s="98">
        <f t="shared" si="315"/>
        <v>44882</v>
      </c>
      <c r="G558" s="91">
        <f t="shared" si="316"/>
        <v>4.0996078296735572E-3</v>
      </c>
      <c r="H558" s="90">
        <f t="shared" si="317"/>
        <v>44910</v>
      </c>
      <c r="I558" s="90">
        <f t="shared" si="318"/>
        <v>44910</v>
      </c>
      <c r="J558" s="92">
        <f t="shared" si="319"/>
        <v>21</v>
      </c>
      <c r="K558" s="92">
        <f t="shared" si="320"/>
        <v>18</v>
      </c>
      <c r="L558" s="87">
        <f t="shared" si="321"/>
        <v>1.0035129199999999</v>
      </c>
      <c r="M558" s="93">
        <f t="shared" si="322"/>
        <v>1.0059007799999999</v>
      </c>
      <c r="N558" s="93">
        <f t="shared" si="323"/>
        <v>1.1134510325164377</v>
      </c>
      <c r="O558" s="87">
        <f t="shared" si="324"/>
        <v>1.1173624900000001</v>
      </c>
      <c r="P558" s="87">
        <f t="shared" si="325"/>
        <v>1067.6285385799999</v>
      </c>
      <c r="Q558" s="94">
        <f t="shared" si="326"/>
        <v>0</v>
      </c>
      <c r="R558" s="95">
        <f t="shared" si="327"/>
        <v>0</v>
      </c>
      <c r="S558" s="87">
        <f t="shared" si="328"/>
        <v>0</v>
      </c>
      <c r="T558" s="95">
        <f t="shared" si="312"/>
        <v>0.12</v>
      </c>
      <c r="U558" s="94">
        <f t="shared" si="329"/>
        <v>8</v>
      </c>
      <c r="V558" s="94">
        <v>252</v>
      </c>
      <c r="W558" s="93">
        <f t="shared" si="330"/>
        <v>1.003604216</v>
      </c>
      <c r="X558" s="87">
        <f t="shared" si="331"/>
        <v>3.8479638600000001</v>
      </c>
      <c r="Y558" s="87">
        <f t="shared" si="332"/>
        <v>0</v>
      </c>
      <c r="Z558" s="96" t="s">
        <v>142</v>
      </c>
      <c r="AA558" s="90">
        <f t="shared" si="333"/>
        <v>44925</v>
      </c>
      <c r="AB558" s="2"/>
      <c r="AC558" s="1"/>
      <c r="AM558" s="1"/>
      <c r="AN558" s="3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22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4"/>
      <c r="CR558" s="1"/>
      <c r="CS558" s="1"/>
      <c r="CT558" s="1"/>
      <c r="CU558" s="1"/>
      <c r="CV558" s="1"/>
      <c r="CW558" s="1"/>
      <c r="CX558" s="1"/>
      <c r="CY558" s="1"/>
      <c r="CZ558" s="1"/>
      <c r="DA558" s="2"/>
      <c r="DB558" s="1"/>
      <c r="DC558" s="1"/>
      <c r="DD558" s="1"/>
      <c r="DE558" s="1"/>
      <c r="DF558" s="1"/>
      <c r="DG558" s="1"/>
    </row>
    <row r="559" spans="1:111" x14ac:dyDescent="0.2">
      <c r="A559" s="86">
        <f t="shared" si="310"/>
        <v>44908</v>
      </c>
      <c r="B559" s="87">
        <f t="shared" si="313"/>
        <v>1072.1673253500001</v>
      </c>
      <c r="C559" s="87">
        <f t="shared" si="311"/>
        <v>955.48986845000002</v>
      </c>
      <c r="D559" s="88">
        <f t="shared" si="314"/>
        <v>6407.93</v>
      </c>
      <c r="E559" s="89">
        <f>IF(K559=1,VLOOKUP(A559,[1]Plan1!$BO$80:$BQ$314,3),E558)</f>
        <v>6434.2</v>
      </c>
      <c r="F559" s="98">
        <f t="shared" si="315"/>
        <v>44882</v>
      </c>
      <c r="G559" s="91">
        <f t="shared" si="316"/>
        <v>4.0996078296735572E-3</v>
      </c>
      <c r="H559" s="90">
        <f t="shared" si="317"/>
        <v>44910</v>
      </c>
      <c r="I559" s="90">
        <f t="shared" si="318"/>
        <v>44910</v>
      </c>
      <c r="J559" s="92">
        <f t="shared" si="319"/>
        <v>21</v>
      </c>
      <c r="K559" s="92">
        <f t="shared" si="320"/>
        <v>19</v>
      </c>
      <c r="L559" s="87">
        <f t="shared" si="321"/>
        <v>1.00370844</v>
      </c>
      <c r="M559" s="93">
        <f t="shared" si="322"/>
        <v>1.0059007799999999</v>
      </c>
      <c r="N559" s="93">
        <f t="shared" si="323"/>
        <v>1.1134510325164377</v>
      </c>
      <c r="O559" s="87">
        <f t="shared" si="324"/>
        <v>1.11758019</v>
      </c>
      <c r="P559" s="87">
        <f t="shared" si="325"/>
        <v>1067.8365487200001</v>
      </c>
      <c r="Q559" s="94">
        <f t="shared" si="326"/>
        <v>0</v>
      </c>
      <c r="R559" s="95">
        <f t="shared" si="327"/>
        <v>0</v>
      </c>
      <c r="S559" s="87">
        <f t="shared" si="328"/>
        <v>0</v>
      </c>
      <c r="T559" s="95">
        <f t="shared" si="312"/>
        <v>0.12</v>
      </c>
      <c r="U559" s="94">
        <f t="shared" si="329"/>
        <v>9</v>
      </c>
      <c r="V559" s="94">
        <v>252</v>
      </c>
      <c r="W559" s="93">
        <f t="shared" si="330"/>
        <v>1.0040556549999999</v>
      </c>
      <c r="X559" s="87">
        <f t="shared" si="331"/>
        <v>4.3307766299999999</v>
      </c>
      <c r="Y559" s="87">
        <f t="shared" si="332"/>
        <v>0</v>
      </c>
      <c r="Z559" s="96" t="s">
        <v>142</v>
      </c>
      <c r="AA559" s="90">
        <f t="shared" si="333"/>
        <v>44925</v>
      </c>
      <c r="AB559" s="2"/>
      <c r="AC559" s="1"/>
      <c r="AM559" s="1"/>
      <c r="AN559" s="3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22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4"/>
      <c r="CR559" s="1"/>
      <c r="CS559" s="1"/>
      <c r="CT559" s="1"/>
      <c r="CU559" s="1"/>
      <c r="CV559" s="1"/>
      <c r="CW559" s="1"/>
      <c r="CX559" s="1"/>
      <c r="CY559" s="1"/>
      <c r="CZ559" s="1"/>
      <c r="DA559" s="2"/>
      <c r="DB559" s="1"/>
      <c r="DC559" s="1"/>
      <c r="DD559" s="1"/>
      <c r="DE559" s="1"/>
      <c r="DF559" s="1"/>
      <c r="DG559" s="1"/>
    </row>
    <row r="560" spans="1:111" x14ac:dyDescent="0.2">
      <c r="A560" s="86">
        <f t="shared" si="310"/>
        <v>44909</v>
      </c>
      <c r="B560" s="87">
        <f t="shared" si="313"/>
        <v>1072.8586008899999</v>
      </c>
      <c r="C560" s="87">
        <f t="shared" si="311"/>
        <v>955.48986845000002</v>
      </c>
      <c r="D560" s="88">
        <f t="shared" si="314"/>
        <v>6407.93</v>
      </c>
      <c r="E560" s="89">
        <f>IF(K560=1,VLOOKUP(A560,[1]Plan1!$BO$80:$BQ$314,3),E559)</f>
        <v>6434.2</v>
      </c>
      <c r="F560" s="98">
        <f t="shared" si="315"/>
        <v>44882</v>
      </c>
      <c r="G560" s="91">
        <f t="shared" si="316"/>
        <v>4.0996078296735572E-3</v>
      </c>
      <c r="H560" s="90">
        <f t="shared" si="317"/>
        <v>44910</v>
      </c>
      <c r="I560" s="90">
        <f t="shared" si="318"/>
        <v>44910</v>
      </c>
      <c r="J560" s="92">
        <f t="shared" si="319"/>
        <v>21</v>
      </c>
      <c r="K560" s="92">
        <f t="shared" si="320"/>
        <v>20</v>
      </c>
      <c r="L560" s="87">
        <f t="shared" si="321"/>
        <v>1.0039039999999999</v>
      </c>
      <c r="M560" s="93">
        <f t="shared" si="322"/>
        <v>1.0059007799999999</v>
      </c>
      <c r="N560" s="93">
        <f t="shared" si="323"/>
        <v>1.1134510325164377</v>
      </c>
      <c r="O560" s="87">
        <f t="shared" si="324"/>
        <v>1.11779794</v>
      </c>
      <c r="P560" s="87">
        <f t="shared" si="325"/>
        <v>1068.04460664</v>
      </c>
      <c r="Q560" s="94">
        <f t="shared" si="326"/>
        <v>0</v>
      </c>
      <c r="R560" s="95">
        <f t="shared" si="327"/>
        <v>0</v>
      </c>
      <c r="S560" s="87">
        <f t="shared" si="328"/>
        <v>0</v>
      </c>
      <c r="T560" s="95">
        <f t="shared" si="312"/>
        <v>0.12</v>
      </c>
      <c r="U560" s="94">
        <f t="shared" si="329"/>
        <v>10</v>
      </c>
      <c r="V560" s="94">
        <v>252</v>
      </c>
      <c r="W560" s="93">
        <f t="shared" si="330"/>
        <v>1.004507297</v>
      </c>
      <c r="X560" s="87">
        <f t="shared" si="331"/>
        <v>4.8139942500000004</v>
      </c>
      <c r="Y560" s="87">
        <f t="shared" si="332"/>
        <v>0</v>
      </c>
      <c r="Z560" s="96" t="s">
        <v>142</v>
      </c>
      <c r="AA560" s="90">
        <f t="shared" si="333"/>
        <v>44925</v>
      </c>
      <c r="AB560" s="2"/>
      <c r="AC560" s="1"/>
      <c r="AM560" s="1"/>
      <c r="AN560" s="3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22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4"/>
      <c r="CR560" s="1"/>
      <c r="CS560" s="1"/>
      <c r="CT560" s="1"/>
      <c r="CU560" s="1"/>
      <c r="CV560" s="1"/>
      <c r="CW560" s="1"/>
      <c r="CX560" s="1"/>
      <c r="CY560" s="1"/>
      <c r="CZ560" s="1"/>
      <c r="DA560" s="2"/>
      <c r="DB560" s="1"/>
      <c r="DC560" s="1"/>
      <c r="DD560" s="1"/>
      <c r="DE560" s="1"/>
      <c r="DF560" s="1"/>
      <c r="DG560" s="1"/>
    </row>
    <row r="561" spans="1:111" x14ac:dyDescent="0.2">
      <c r="A561" s="86">
        <f t="shared" si="310"/>
        <v>44910</v>
      </c>
      <c r="B561" s="87">
        <f t="shared" si="313"/>
        <v>1073.55032069</v>
      </c>
      <c r="C561" s="87">
        <f t="shared" si="311"/>
        <v>955.48986845000002</v>
      </c>
      <c r="D561" s="88">
        <f t="shared" si="314"/>
        <v>6407.93</v>
      </c>
      <c r="E561" s="89">
        <f>IF(K561=1,VLOOKUP(A561,[1]Plan1!$BO$80:$BQ$314,3),E560)</f>
        <v>6434.2</v>
      </c>
      <c r="F561" s="98">
        <f t="shared" si="315"/>
        <v>44882</v>
      </c>
      <c r="G561" s="91">
        <f t="shared" si="316"/>
        <v>4.0996078296735572E-3</v>
      </c>
      <c r="H561" s="90">
        <f t="shared" si="317"/>
        <v>44942</v>
      </c>
      <c r="I561" s="90">
        <f t="shared" si="318"/>
        <v>44910</v>
      </c>
      <c r="J561" s="92">
        <f t="shared" si="319"/>
        <v>21</v>
      </c>
      <c r="K561" s="92">
        <f t="shared" si="320"/>
        <v>21</v>
      </c>
      <c r="L561" s="87">
        <f t="shared" si="321"/>
        <v>1.0040996</v>
      </c>
      <c r="M561" s="93">
        <f t="shared" si="322"/>
        <v>1.0059007799999999</v>
      </c>
      <c r="N561" s="93">
        <f t="shared" si="323"/>
        <v>1.1134510325164377</v>
      </c>
      <c r="O561" s="87">
        <f t="shared" si="324"/>
        <v>1.11801573</v>
      </c>
      <c r="P561" s="87">
        <f t="shared" si="325"/>
        <v>1068.2527027799999</v>
      </c>
      <c r="Q561" s="94">
        <f t="shared" si="326"/>
        <v>0</v>
      </c>
      <c r="R561" s="95">
        <f t="shared" si="327"/>
        <v>0</v>
      </c>
      <c r="S561" s="87">
        <f t="shared" si="328"/>
        <v>0</v>
      </c>
      <c r="T561" s="95">
        <f t="shared" si="312"/>
        <v>0.12</v>
      </c>
      <c r="U561" s="94">
        <f t="shared" si="329"/>
        <v>11</v>
      </c>
      <c r="V561" s="94">
        <v>252</v>
      </c>
      <c r="W561" s="93">
        <f t="shared" si="330"/>
        <v>1.004959143</v>
      </c>
      <c r="X561" s="87">
        <f t="shared" si="331"/>
        <v>5.2976179099999996</v>
      </c>
      <c r="Y561" s="87">
        <f t="shared" si="332"/>
        <v>0</v>
      </c>
      <c r="Z561" s="96" t="s">
        <v>142</v>
      </c>
      <c r="AA561" s="90">
        <f t="shared" si="333"/>
        <v>44925</v>
      </c>
      <c r="AB561" s="2"/>
      <c r="AC561" s="1"/>
      <c r="AM561" s="1"/>
      <c r="AN561" s="3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22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4"/>
      <c r="CR561" s="1"/>
      <c r="CS561" s="1"/>
      <c r="CT561" s="1"/>
      <c r="CU561" s="1"/>
      <c r="CV561" s="1"/>
      <c r="CW561" s="1"/>
      <c r="CX561" s="1"/>
      <c r="CY561" s="1"/>
      <c r="CZ561" s="1"/>
      <c r="DA561" s="2"/>
      <c r="DB561" s="1"/>
      <c r="DC561" s="1"/>
      <c r="DD561" s="1"/>
      <c r="DE561" s="1"/>
      <c r="DF561" s="1"/>
      <c r="DG561" s="1"/>
    </row>
    <row r="562" spans="1:111" x14ac:dyDescent="0.2">
      <c r="A562" s="86">
        <f t="shared" si="310"/>
        <v>44911</v>
      </c>
      <c r="B562" s="87">
        <f t="shared" si="313"/>
        <v>1074.3349954400001</v>
      </c>
      <c r="C562" s="87">
        <f t="shared" si="311"/>
        <v>955.48986845000002</v>
      </c>
      <c r="D562" s="88">
        <f t="shared" si="314"/>
        <v>6434.2</v>
      </c>
      <c r="E562" s="89">
        <f>IF(K562=1,VLOOKUP(A562,[1]Plan1!$BO$80:$BQ$314,3),E561)</f>
        <v>6474.09</v>
      </c>
      <c r="F562" s="98">
        <f t="shared" si="315"/>
        <v>44911</v>
      </c>
      <c r="G562" s="91">
        <f t="shared" si="316"/>
        <v>6.199682944266538E-3</v>
      </c>
      <c r="H562" s="90">
        <f t="shared" si="317"/>
        <v>44942</v>
      </c>
      <c r="I562" s="90">
        <f t="shared" si="318"/>
        <v>44942</v>
      </c>
      <c r="J562" s="92">
        <f t="shared" si="319"/>
        <v>22</v>
      </c>
      <c r="K562" s="92">
        <f t="shared" si="320"/>
        <v>1</v>
      </c>
      <c r="L562" s="87">
        <f t="shared" si="321"/>
        <v>1.0002809699999999</v>
      </c>
      <c r="M562" s="93">
        <f t="shared" si="322"/>
        <v>1.0040996</v>
      </c>
      <c r="N562" s="93">
        <f t="shared" si="323"/>
        <v>1.1180157363693422</v>
      </c>
      <c r="O562" s="87">
        <f t="shared" si="324"/>
        <v>1.11832986</v>
      </c>
      <c r="P562" s="87">
        <f t="shared" si="325"/>
        <v>1068.5528508100001</v>
      </c>
      <c r="Q562" s="94">
        <f t="shared" si="326"/>
        <v>0</v>
      </c>
      <c r="R562" s="95">
        <f t="shared" si="327"/>
        <v>0</v>
      </c>
      <c r="S562" s="87">
        <f t="shared" si="328"/>
        <v>0</v>
      </c>
      <c r="T562" s="95">
        <f t="shared" si="312"/>
        <v>0.12</v>
      </c>
      <c r="U562" s="94">
        <f t="shared" si="329"/>
        <v>12</v>
      </c>
      <c r="V562" s="94">
        <v>252</v>
      </c>
      <c r="W562" s="93">
        <f t="shared" si="330"/>
        <v>1.005411192</v>
      </c>
      <c r="X562" s="87">
        <f t="shared" si="331"/>
        <v>5.7821446300000003</v>
      </c>
      <c r="Y562" s="87">
        <f t="shared" si="332"/>
        <v>0</v>
      </c>
      <c r="Z562" s="96" t="s">
        <v>142</v>
      </c>
      <c r="AA562" s="90">
        <f t="shared" si="333"/>
        <v>44925</v>
      </c>
      <c r="AB562" s="2"/>
      <c r="AC562" s="1"/>
      <c r="AM562" s="1"/>
      <c r="AN562" s="3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22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4"/>
      <c r="CR562" s="1"/>
      <c r="CS562" s="1"/>
      <c r="CT562" s="1"/>
      <c r="CU562" s="1"/>
      <c r="CV562" s="1"/>
      <c r="CW562" s="1"/>
      <c r="CX562" s="1"/>
      <c r="CY562" s="1"/>
      <c r="CZ562" s="1"/>
      <c r="DA562" s="2"/>
      <c r="DB562" s="1"/>
      <c r="DC562" s="1"/>
      <c r="DD562" s="1"/>
      <c r="DE562" s="1"/>
      <c r="DF562" s="1"/>
      <c r="DG562" s="1"/>
    </row>
    <row r="563" spans="1:111" x14ac:dyDescent="0.2">
      <c r="A563" s="86">
        <f t="shared" si="310"/>
        <v>44912</v>
      </c>
      <c r="B563" s="87">
        <f t="shared" si="313"/>
        <v>1075.1202450400001</v>
      </c>
      <c r="C563" s="87">
        <f t="shared" si="311"/>
        <v>955.48986845000002</v>
      </c>
      <c r="D563" s="88">
        <f t="shared" si="314"/>
        <v>6434.2</v>
      </c>
      <c r="E563" s="89">
        <f>IF(K563=1,VLOOKUP(A563,[1]Plan1!$BO$80:$BQ$314,3),E562)</f>
        <v>6474.09</v>
      </c>
      <c r="F563" s="98">
        <f t="shared" si="315"/>
        <v>44911</v>
      </c>
      <c r="G563" s="91">
        <f t="shared" si="316"/>
        <v>6.199682944266538E-3</v>
      </c>
      <c r="H563" s="90">
        <f t="shared" si="317"/>
        <v>44942</v>
      </c>
      <c r="I563" s="90">
        <f t="shared" si="318"/>
        <v>44942</v>
      </c>
      <c r="J563" s="92">
        <f t="shared" si="319"/>
        <v>22</v>
      </c>
      <c r="K563" s="92">
        <f t="shared" si="320"/>
        <v>2</v>
      </c>
      <c r="L563" s="87">
        <f t="shared" si="321"/>
        <v>1.0005620200000001</v>
      </c>
      <c r="M563" s="93">
        <f t="shared" si="322"/>
        <v>1.0040996</v>
      </c>
      <c r="N563" s="93">
        <f t="shared" si="323"/>
        <v>1.1180157363693422</v>
      </c>
      <c r="O563" s="87">
        <f t="shared" si="324"/>
        <v>1.1186440799999999</v>
      </c>
      <c r="P563" s="87">
        <f t="shared" si="325"/>
        <v>1068.8530848400001</v>
      </c>
      <c r="Q563" s="94">
        <f t="shared" si="326"/>
        <v>0</v>
      </c>
      <c r="R563" s="95">
        <f t="shared" si="327"/>
        <v>0</v>
      </c>
      <c r="S563" s="87">
        <f t="shared" si="328"/>
        <v>0</v>
      </c>
      <c r="T563" s="95">
        <f t="shared" si="312"/>
        <v>0.12</v>
      </c>
      <c r="U563" s="94">
        <f t="shared" si="329"/>
        <v>13</v>
      </c>
      <c r="V563" s="94">
        <v>252</v>
      </c>
      <c r="W563" s="93">
        <f t="shared" si="330"/>
        <v>1.0058634440000001</v>
      </c>
      <c r="X563" s="87">
        <f t="shared" si="331"/>
        <v>6.2671602000000002</v>
      </c>
      <c r="Y563" s="87">
        <f t="shared" si="332"/>
        <v>0</v>
      </c>
      <c r="Z563" s="96" t="s">
        <v>142</v>
      </c>
      <c r="AA563" s="90">
        <f t="shared" si="333"/>
        <v>44925</v>
      </c>
      <c r="AB563" s="2"/>
      <c r="AC563" s="1"/>
      <c r="AM563" s="1"/>
      <c r="AN563" s="3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22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4"/>
      <c r="CR563" s="1"/>
      <c r="CS563" s="1"/>
      <c r="CT563" s="1"/>
      <c r="CU563" s="1"/>
      <c r="CV563" s="1"/>
      <c r="CW563" s="1"/>
      <c r="CX563" s="1"/>
      <c r="CY563" s="1"/>
      <c r="CZ563" s="1"/>
      <c r="DA563" s="2"/>
      <c r="DB563" s="1"/>
      <c r="DC563" s="1"/>
      <c r="DD563" s="1"/>
      <c r="DE563" s="1"/>
      <c r="DF563" s="1"/>
      <c r="DG563" s="1"/>
    </row>
    <row r="564" spans="1:111" x14ac:dyDescent="0.2">
      <c r="A564" s="86">
        <f t="shared" si="310"/>
        <v>44913</v>
      </c>
      <c r="B564" s="87">
        <f t="shared" si="313"/>
        <v>1075.1202450400001</v>
      </c>
      <c r="C564" s="87">
        <f t="shared" si="311"/>
        <v>955.48986845000002</v>
      </c>
      <c r="D564" s="88">
        <f t="shared" si="314"/>
        <v>6434.2</v>
      </c>
      <c r="E564" s="89">
        <f>IF(K564=1,VLOOKUP(A564,[1]Plan1!$BO$80:$BQ$314,3),E563)</f>
        <v>6474.09</v>
      </c>
      <c r="F564" s="98">
        <f t="shared" si="315"/>
        <v>44911</v>
      </c>
      <c r="G564" s="91">
        <f t="shared" si="316"/>
        <v>6.199682944266538E-3</v>
      </c>
      <c r="H564" s="90">
        <f t="shared" si="317"/>
        <v>44942</v>
      </c>
      <c r="I564" s="90">
        <f t="shared" si="318"/>
        <v>44942</v>
      </c>
      <c r="J564" s="92">
        <f t="shared" si="319"/>
        <v>22</v>
      </c>
      <c r="K564" s="92">
        <f t="shared" si="320"/>
        <v>2</v>
      </c>
      <c r="L564" s="87">
        <f t="shared" si="321"/>
        <v>1.0005620200000001</v>
      </c>
      <c r="M564" s="93">
        <f t="shared" si="322"/>
        <v>1.0040996</v>
      </c>
      <c r="N564" s="93">
        <f t="shared" si="323"/>
        <v>1.1180157363693422</v>
      </c>
      <c r="O564" s="87">
        <f t="shared" si="324"/>
        <v>1.1186440799999999</v>
      </c>
      <c r="P564" s="87">
        <f t="shared" si="325"/>
        <v>1068.8530848400001</v>
      </c>
      <c r="Q564" s="94">
        <f t="shared" si="326"/>
        <v>0</v>
      </c>
      <c r="R564" s="95">
        <f t="shared" si="327"/>
        <v>0</v>
      </c>
      <c r="S564" s="87">
        <f t="shared" si="328"/>
        <v>0</v>
      </c>
      <c r="T564" s="95">
        <f t="shared" si="312"/>
        <v>0.12</v>
      </c>
      <c r="U564" s="94">
        <f t="shared" si="329"/>
        <v>13</v>
      </c>
      <c r="V564" s="94">
        <v>252</v>
      </c>
      <c r="W564" s="93">
        <f t="shared" si="330"/>
        <v>1.0058634440000001</v>
      </c>
      <c r="X564" s="87">
        <f t="shared" si="331"/>
        <v>6.2671602000000002</v>
      </c>
      <c r="Y564" s="87">
        <f t="shared" si="332"/>
        <v>0</v>
      </c>
      <c r="Z564" s="96" t="s">
        <v>142</v>
      </c>
      <c r="AA564" s="90">
        <f t="shared" si="333"/>
        <v>44925</v>
      </c>
      <c r="AB564" s="2"/>
      <c r="AC564" s="1"/>
      <c r="AM564" s="1"/>
      <c r="AN564" s="3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22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4"/>
      <c r="CR564" s="1"/>
      <c r="CS564" s="1"/>
      <c r="CT564" s="1"/>
      <c r="CU564" s="1"/>
      <c r="CV564" s="1"/>
      <c r="CW564" s="1"/>
      <c r="CX564" s="1"/>
      <c r="CY564" s="1"/>
      <c r="CZ564" s="1"/>
      <c r="DA564" s="2"/>
      <c r="DB564" s="1"/>
      <c r="DC564" s="1"/>
      <c r="DD564" s="1"/>
      <c r="DE564" s="1"/>
      <c r="DF564" s="1"/>
      <c r="DG564" s="1"/>
    </row>
    <row r="565" spans="1:111" x14ac:dyDescent="0.2">
      <c r="A565" s="86">
        <f t="shared" si="310"/>
        <v>44914</v>
      </c>
      <c r="B565" s="87">
        <f t="shared" si="313"/>
        <v>1075.1202450400001</v>
      </c>
      <c r="C565" s="87">
        <f t="shared" si="311"/>
        <v>955.48986845000002</v>
      </c>
      <c r="D565" s="88">
        <f t="shared" si="314"/>
        <v>6434.2</v>
      </c>
      <c r="E565" s="89">
        <f>IF(K565=1,VLOOKUP(A565,[1]Plan1!$BO$80:$BQ$314,3),E564)</f>
        <v>6474.09</v>
      </c>
      <c r="F565" s="98">
        <f t="shared" si="315"/>
        <v>44911</v>
      </c>
      <c r="G565" s="91">
        <f t="shared" si="316"/>
        <v>6.199682944266538E-3</v>
      </c>
      <c r="H565" s="90">
        <f t="shared" si="317"/>
        <v>44942</v>
      </c>
      <c r="I565" s="90">
        <f t="shared" si="318"/>
        <v>44942</v>
      </c>
      <c r="J565" s="92">
        <f t="shared" si="319"/>
        <v>22</v>
      </c>
      <c r="K565" s="92">
        <f t="shared" si="320"/>
        <v>2</v>
      </c>
      <c r="L565" s="87">
        <f t="shared" si="321"/>
        <v>1.0005620200000001</v>
      </c>
      <c r="M565" s="93">
        <f t="shared" si="322"/>
        <v>1.0040996</v>
      </c>
      <c r="N565" s="93">
        <f t="shared" si="323"/>
        <v>1.1180157363693422</v>
      </c>
      <c r="O565" s="87">
        <f t="shared" si="324"/>
        <v>1.1186440799999999</v>
      </c>
      <c r="P565" s="87">
        <f t="shared" si="325"/>
        <v>1068.8530848400001</v>
      </c>
      <c r="Q565" s="94">
        <f t="shared" si="326"/>
        <v>0</v>
      </c>
      <c r="R565" s="95">
        <f t="shared" si="327"/>
        <v>0</v>
      </c>
      <c r="S565" s="87">
        <f t="shared" si="328"/>
        <v>0</v>
      </c>
      <c r="T565" s="95">
        <f t="shared" si="312"/>
        <v>0.12</v>
      </c>
      <c r="U565" s="94">
        <f t="shared" si="329"/>
        <v>13</v>
      </c>
      <c r="V565" s="94">
        <v>252</v>
      </c>
      <c r="W565" s="93">
        <f t="shared" si="330"/>
        <v>1.0058634440000001</v>
      </c>
      <c r="X565" s="87">
        <f t="shared" si="331"/>
        <v>6.2671602000000002</v>
      </c>
      <c r="Y565" s="87">
        <f t="shared" si="332"/>
        <v>0</v>
      </c>
      <c r="Z565" s="96" t="s">
        <v>142</v>
      </c>
      <c r="AA565" s="90">
        <f t="shared" si="333"/>
        <v>44925</v>
      </c>
      <c r="AB565" s="2"/>
      <c r="AC565" s="1"/>
      <c r="AM565" s="1"/>
      <c r="AN565" s="3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22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4"/>
      <c r="CR565" s="1"/>
      <c r="CS565" s="1"/>
      <c r="CT565" s="1"/>
      <c r="CU565" s="1"/>
      <c r="CV565" s="1"/>
      <c r="CW565" s="1"/>
      <c r="CX565" s="1"/>
      <c r="CY565" s="1"/>
      <c r="CZ565" s="1"/>
      <c r="DA565" s="2"/>
      <c r="DB565" s="1"/>
      <c r="DC565" s="1"/>
      <c r="DD565" s="1"/>
      <c r="DE565" s="1"/>
      <c r="DF565" s="1"/>
      <c r="DG565" s="1"/>
    </row>
    <row r="566" spans="1:111" x14ac:dyDescent="0.2">
      <c r="A566" s="86">
        <f t="shared" si="310"/>
        <v>44915</v>
      </c>
      <c r="B566" s="87">
        <f t="shared" si="313"/>
        <v>1075.90607084</v>
      </c>
      <c r="C566" s="87">
        <f t="shared" si="311"/>
        <v>955.48986845000002</v>
      </c>
      <c r="D566" s="88">
        <f t="shared" si="314"/>
        <v>6434.2</v>
      </c>
      <c r="E566" s="89">
        <f>IF(K566=1,VLOOKUP(A566,[1]Plan1!$BO$80:$BQ$314,3),E565)</f>
        <v>6474.09</v>
      </c>
      <c r="F566" s="98">
        <f t="shared" si="315"/>
        <v>44911</v>
      </c>
      <c r="G566" s="91">
        <f t="shared" si="316"/>
        <v>6.199682944266538E-3</v>
      </c>
      <c r="H566" s="90">
        <f t="shared" si="317"/>
        <v>44942</v>
      </c>
      <c r="I566" s="90">
        <f t="shared" si="318"/>
        <v>44942</v>
      </c>
      <c r="J566" s="92">
        <f t="shared" si="319"/>
        <v>22</v>
      </c>
      <c r="K566" s="92">
        <f t="shared" si="320"/>
        <v>3</v>
      </c>
      <c r="L566" s="87">
        <f t="shared" si="321"/>
        <v>1.0008431499999999</v>
      </c>
      <c r="M566" s="93">
        <f t="shared" si="322"/>
        <v>1.0040996</v>
      </c>
      <c r="N566" s="93">
        <f t="shared" si="323"/>
        <v>1.1180157363693422</v>
      </c>
      <c r="O566" s="87">
        <f t="shared" si="324"/>
        <v>1.11895839</v>
      </c>
      <c r="P566" s="87">
        <f t="shared" si="325"/>
        <v>1069.1534048599999</v>
      </c>
      <c r="Q566" s="94">
        <f t="shared" si="326"/>
        <v>0</v>
      </c>
      <c r="R566" s="95">
        <f t="shared" si="327"/>
        <v>0</v>
      </c>
      <c r="S566" s="87">
        <f t="shared" si="328"/>
        <v>0</v>
      </c>
      <c r="T566" s="95">
        <f t="shared" si="312"/>
        <v>0.12</v>
      </c>
      <c r="U566" s="94">
        <f t="shared" si="329"/>
        <v>14</v>
      </c>
      <c r="V566" s="94">
        <v>252</v>
      </c>
      <c r="W566" s="93">
        <f t="shared" si="330"/>
        <v>1.0063158999999999</v>
      </c>
      <c r="X566" s="87">
        <f t="shared" si="331"/>
        <v>6.7526659799999997</v>
      </c>
      <c r="Y566" s="87">
        <f t="shared" si="332"/>
        <v>0</v>
      </c>
      <c r="Z566" s="96" t="s">
        <v>142</v>
      </c>
      <c r="AA566" s="90">
        <f t="shared" si="333"/>
        <v>44925</v>
      </c>
      <c r="AB566" s="2"/>
      <c r="AC566" s="1"/>
      <c r="AM566" s="1"/>
      <c r="AN566" s="3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22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4"/>
      <c r="CR566" s="1"/>
      <c r="CS566" s="1"/>
      <c r="CT566" s="1"/>
      <c r="CU566" s="1"/>
      <c r="CV566" s="1"/>
      <c r="CW566" s="1"/>
      <c r="CX566" s="1"/>
      <c r="CY566" s="1"/>
      <c r="CZ566" s="1"/>
      <c r="DA566" s="2"/>
      <c r="DB566" s="1"/>
      <c r="DC566" s="1"/>
      <c r="DD566" s="1"/>
      <c r="DE566" s="1"/>
      <c r="DF566" s="1"/>
      <c r="DG566" s="1"/>
    </row>
    <row r="567" spans="1:111" x14ac:dyDescent="0.2">
      <c r="A567" s="86">
        <f t="shared" si="310"/>
        <v>44916</v>
      </c>
      <c r="B567" s="87">
        <f t="shared" si="313"/>
        <v>1076.69246247</v>
      </c>
      <c r="C567" s="87">
        <f t="shared" si="311"/>
        <v>955.48986845000002</v>
      </c>
      <c r="D567" s="88">
        <f t="shared" si="314"/>
        <v>6434.2</v>
      </c>
      <c r="E567" s="89">
        <f>IF(K567=1,VLOOKUP(A567,[1]Plan1!$BO$80:$BQ$314,3),E566)</f>
        <v>6474.09</v>
      </c>
      <c r="F567" s="98">
        <f t="shared" si="315"/>
        <v>44911</v>
      </c>
      <c r="G567" s="91">
        <f t="shared" si="316"/>
        <v>6.199682944266538E-3</v>
      </c>
      <c r="H567" s="90">
        <f t="shared" si="317"/>
        <v>44942</v>
      </c>
      <c r="I567" s="90">
        <f t="shared" si="318"/>
        <v>44942</v>
      </c>
      <c r="J567" s="92">
        <f t="shared" si="319"/>
        <v>22</v>
      </c>
      <c r="K567" s="92">
        <f t="shared" si="320"/>
        <v>4</v>
      </c>
      <c r="L567" s="87">
        <f t="shared" si="321"/>
        <v>1.0011243599999999</v>
      </c>
      <c r="M567" s="93">
        <f t="shared" si="322"/>
        <v>1.0040996</v>
      </c>
      <c r="N567" s="93">
        <f t="shared" si="323"/>
        <v>1.1180157363693422</v>
      </c>
      <c r="O567" s="87">
        <f t="shared" si="324"/>
        <v>1.11927278</v>
      </c>
      <c r="P567" s="87">
        <f t="shared" si="325"/>
        <v>1069.4538013199999</v>
      </c>
      <c r="Q567" s="94">
        <f t="shared" si="326"/>
        <v>0</v>
      </c>
      <c r="R567" s="95">
        <f t="shared" si="327"/>
        <v>0</v>
      </c>
      <c r="S567" s="87">
        <f t="shared" si="328"/>
        <v>0</v>
      </c>
      <c r="T567" s="95">
        <f t="shared" si="312"/>
        <v>0.12</v>
      </c>
      <c r="U567" s="94">
        <f t="shared" si="329"/>
        <v>15</v>
      </c>
      <c r="V567" s="94">
        <v>252</v>
      </c>
      <c r="W567" s="93">
        <f t="shared" si="330"/>
        <v>1.006768559</v>
      </c>
      <c r="X567" s="87">
        <f t="shared" si="331"/>
        <v>7.2386611500000004</v>
      </c>
      <c r="Y567" s="87">
        <f t="shared" si="332"/>
        <v>0</v>
      </c>
      <c r="Z567" s="96" t="s">
        <v>142</v>
      </c>
      <c r="AA567" s="90">
        <f t="shared" si="333"/>
        <v>44925</v>
      </c>
      <c r="AB567" s="2"/>
      <c r="AC567" s="1"/>
      <c r="AM567" s="1"/>
      <c r="AN567" s="3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22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4"/>
      <c r="CR567" s="1"/>
      <c r="CS567" s="1"/>
      <c r="CT567" s="1"/>
      <c r="CU567" s="1"/>
      <c r="CV567" s="1"/>
      <c r="CW567" s="1"/>
      <c r="CX567" s="1"/>
      <c r="CY567" s="1"/>
      <c r="CZ567" s="1"/>
      <c r="DA567" s="2"/>
      <c r="DB567" s="1"/>
      <c r="DC567" s="1"/>
      <c r="DD567" s="1"/>
      <c r="DE567" s="1"/>
      <c r="DF567" s="1"/>
      <c r="DG567" s="1"/>
    </row>
    <row r="568" spans="1:111" x14ac:dyDescent="0.2">
      <c r="A568" s="86">
        <f t="shared" si="310"/>
        <v>44917</v>
      </c>
      <c r="B568" s="87">
        <f t="shared" si="313"/>
        <v>1077.4794405100001</v>
      </c>
      <c r="C568" s="87">
        <f t="shared" si="311"/>
        <v>955.48986845000002</v>
      </c>
      <c r="D568" s="88">
        <f t="shared" si="314"/>
        <v>6434.2</v>
      </c>
      <c r="E568" s="89">
        <f>IF(K568=1,VLOOKUP(A568,[1]Plan1!$BO$80:$BQ$314,3),E567)</f>
        <v>6474.09</v>
      </c>
      <c r="F568" s="98">
        <f t="shared" si="315"/>
        <v>44911</v>
      </c>
      <c r="G568" s="91">
        <f t="shared" si="316"/>
        <v>6.199682944266538E-3</v>
      </c>
      <c r="H568" s="90">
        <f t="shared" si="317"/>
        <v>44942</v>
      </c>
      <c r="I568" s="90">
        <f t="shared" si="318"/>
        <v>44942</v>
      </c>
      <c r="J568" s="92">
        <f t="shared" si="319"/>
        <v>22</v>
      </c>
      <c r="K568" s="92">
        <f t="shared" si="320"/>
        <v>5</v>
      </c>
      <c r="L568" s="87">
        <f t="shared" si="321"/>
        <v>1.0014056499999999</v>
      </c>
      <c r="M568" s="93">
        <f t="shared" si="322"/>
        <v>1.0040996</v>
      </c>
      <c r="N568" s="93">
        <f t="shared" si="323"/>
        <v>1.1180157363693422</v>
      </c>
      <c r="O568" s="87">
        <f t="shared" si="324"/>
        <v>1.11958727</v>
      </c>
      <c r="P568" s="87">
        <f t="shared" si="325"/>
        <v>1069.7542933300001</v>
      </c>
      <c r="Q568" s="94">
        <f t="shared" si="326"/>
        <v>0</v>
      </c>
      <c r="R568" s="95">
        <f t="shared" si="327"/>
        <v>0</v>
      </c>
      <c r="S568" s="87">
        <f t="shared" si="328"/>
        <v>0</v>
      </c>
      <c r="T568" s="95">
        <f t="shared" si="312"/>
        <v>0.12</v>
      </c>
      <c r="U568" s="94">
        <f t="shared" si="329"/>
        <v>16</v>
      </c>
      <c r="V568" s="94">
        <v>252</v>
      </c>
      <c r="W568" s="93">
        <f t="shared" si="330"/>
        <v>1.007221422</v>
      </c>
      <c r="X568" s="87">
        <f t="shared" si="331"/>
        <v>7.7251471799999996</v>
      </c>
      <c r="Y568" s="87">
        <f t="shared" si="332"/>
        <v>0</v>
      </c>
      <c r="Z568" s="96" t="s">
        <v>142</v>
      </c>
      <c r="AA568" s="90">
        <f t="shared" si="333"/>
        <v>44925</v>
      </c>
      <c r="AB568" s="2"/>
      <c r="AC568" s="1"/>
      <c r="AM568" s="1"/>
      <c r="AN568" s="3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22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4"/>
      <c r="CR568" s="1"/>
      <c r="CS568" s="1"/>
      <c r="CT568" s="1"/>
      <c r="CU568" s="1"/>
      <c r="CV568" s="1"/>
      <c r="CW568" s="1"/>
      <c r="CX568" s="1"/>
      <c r="CY568" s="1"/>
      <c r="CZ568" s="1"/>
      <c r="DA568" s="2"/>
      <c r="DB568" s="1"/>
      <c r="DC568" s="1"/>
      <c r="DD568" s="1"/>
      <c r="DE568" s="1"/>
      <c r="DF568" s="1"/>
      <c r="DG568" s="1"/>
    </row>
    <row r="569" spans="1:111" x14ac:dyDescent="0.2">
      <c r="A569" s="86">
        <f t="shared" si="310"/>
        <v>44918</v>
      </c>
      <c r="B569" s="87">
        <f t="shared" si="313"/>
        <v>1078.26699459</v>
      </c>
      <c r="C569" s="87">
        <f t="shared" si="311"/>
        <v>955.48986845000002</v>
      </c>
      <c r="D569" s="88">
        <f t="shared" si="314"/>
        <v>6434.2</v>
      </c>
      <c r="E569" s="89">
        <f>IF(K569=1,VLOOKUP(A569,[1]Plan1!$BO$80:$BQ$314,3),E568)</f>
        <v>6474.09</v>
      </c>
      <c r="F569" s="98">
        <f t="shared" si="315"/>
        <v>44911</v>
      </c>
      <c r="G569" s="91">
        <f t="shared" si="316"/>
        <v>6.199682944266538E-3</v>
      </c>
      <c r="H569" s="90">
        <f t="shared" si="317"/>
        <v>44942</v>
      </c>
      <c r="I569" s="90">
        <f t="shared" si="318"/>
        <v>44942</v>
      </c>
      <c r="J569" s="92">
        <f t="shared" si="319"/>
        <v>22</v>
      </c>
      <c r="K569" s="92">
        <f t="shared" si="320"/>
        <v>6</v>
      </c>
      <c r="L569" s="87">
        <f t="shared" si="321"/>
        <v>1.0016870200000001</v>
      </c>
      <c r="M569" s="93">
        <f t="shared" si="322"/>
        <v>1.0040996</v>
      </c>
      <c r="N569" s="93">
        <f t="shared" si="323"/>
        <v>1.1180157363693422</v>
      </c>
      <c r="O569" s="87">
        <f t="shared" si="324"/>
        <v>1.11990185</v>
      </c>
      <c r="P569" s="87">
        <f t="shared" si="325"/>
        <v>1070.05487133</v>
      </c>
      <c r="Q569" s="94">
        <f t="shared" si="326"/>
        <v>0</v>
      </c>
      <c r="R569" s="95">
        <f t="shared" si="327"/>
        <v>0</v>
      </c>
      <c r="S569" s="87">
        <f t="shared" si="328"/>
        <v>0</v>
      </c>
      <c r="T569" s="95">
        <f t="shared" si="312"/>
        <v>0.12</v>
      </c>
      <c r="U569" s="94">
        <f t="shared" si="329"/>
        <v>17</v>
      </c>
      <c r="V569" s="94">
        <v>252</v>
      </c>
      <c r="W569" s="93">
        <f t="shared" si="330"/>
        <v>1.0076744879999999</v>
      </c>
      <c r="X569" s="87">
        <f t="shared" si="331"/>
        <v>8.2121232600000003</v>
      </c>
      <c r="Y569" s="87">
        <f t="shared" si="332"/>
        <v>0</v>
      </c>
      <c r="Z569" s="96" t="s">
        <v>142</v>
      </c>
      <c r="AA569" s="90">
        <f t="shared" si="333"/>
        <v>44925</v>
      </c>
      <c r="AB569" s="2"/>
      <c r="AC569" s="1"/>
      <c r="AM569" s="1"/>
      <c r="AN569" s="3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22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4"/>
      <c r="CR569" s="1"/>
      <c r="CS569" s="1"/>
      <c r="CT569" s="1"/>
      <c r="CU569" s="1"/>
      <c r="CV569" s="1"/>
      <c r="CW569" s="1"/>
      <c r="CX569" s="1"/>
      <c r="CY569" s="1"/>
      <c r="CZ569" s="1"/>
      <c r="DA569" s="2"/>
      <c r="DB569" s="1"/>
      <c r="DC569" s="1"/>
      <c r="DD569" s="1"/>
      <c r="DE569" s="1"/>
      <c r="DF569" s="1"/>
      <c r="DG569" s="1"/>
    </row>
    <row r="570" spans="1:111" x14ac:dyDescent="0.2">
      <c r="A570" s="86">
        <f t="shared" si="310"/>
        <v>44919</v>
      </c>
      <c r="B570" s="87">
        <f t="shared" si="313"/>
        <v>1079.05511645</v>
      </c>
      <c r="C570" s="87">
        <f t="shared" si="311"/>
        <v>955.48986845000002</v>
      </c>
      <c r="D570" s="88">
        <f t="shared" si="314"/>
        <v>6434.2</v>
      </c>
      <c r="E570" s="89">
        <f>IF(K570=1,VLOOKUP(A570,[1]Plan1!$BO$80:$BQ$314,3),E569)</f>
        <v>6474.09</v>
      </c>
      <c r="F570" s="98">
        <f t="shared" si="315"/>
        <v>44911</v>
      </c>
      <c r="G570" s="91">
        <f t="shared" si="316"/>
        <v>6.199682944266538E-3</v>
      </c>
      <c r="H570" s="90">
        <f t="shared" si="317"/>
        <v>44942</v>
      </c>
      <c r="I570" s="90">
        <f t="shared" si="318"/>
        <v>44942</v>
      </c>
      <c r="J570" s="92">
        <f t="shared" si="319"/>
        <v>22</v>
      </c>
      <c r="K570" s="92">
        <f t="shared" si="320"/>
        <v>7</v>
      </c>
      <c r="L570" s="87">
        <f t="shared" si="321"/>
        <v>1.00196847</v>
      </c>
      <c r="M570" s="93">
        <f t="shared" si="322"/>
        <v>1.0040996</v>
      </c>
      <c r="N570" s="93">
        <f t="shared" si="323"/>
        <v>1.1180157363693422</v>
      </c>
      <c r="O570" s="87">
        <f t="shared" si="324"/>
        <v>1.1202165100000001</v>
      </c>
      <c r="P570" s="87">
        <f t="shared" si="325"/>
        <v>1070.35552577</v>
      </c>
      <c r="Q570" s="94">
        <f t="shared" si="326"/>
        <v>0</v>
      </c>
      <c r="R570" s="95">
        <f t="shared" si="327"/>
        <v>0</v>
      </c>
      <c r="S570" s="87">
        <f t="shared" si="328"/>
        <v>0</v>
      </c>
      <c r="T570" s="95">
        <f t="shared" si="312"/>
        <v>0.12</v>
      </c>
      <c r="U570" s="94">
        <f t="shared" si="329"/>
        <v>18</v>
      </c>
      <c r="V570" s="94">
        <v>252</v>
      </c>
      <c r="W570" s="93">
        <f t="shared" si="330"/>
        <v>1.0081277580000001</v>
      </c>
      <c r="X570" s="87">
        <f t="shared" si="331"/>
        <v>8.69959068</v>
      </c>
      <c r="Y570" s="87">
        <f t="shared" si="332"/>
        <v>0</v>
      </c>
      <c r="Z570" s="96" t="s">
        <v>142</v>
      </c>
      <c r="AA570" s="90">
        <f t="shared" si="333"/>
        <v>44925</v>
      </c>
      <c r="AB570" s="2"/>
      <c r="AC570" s="1"/>
      <c r="AM570" s="1"/>
      <c r="AN570" s="3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22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4"/>
      <c r="CR570" s="1"/>
      <c r="CS570" s="1"/>
      <c r="CT570" s="1"/>
      <c r="CU570" s="1"/>
      <c r="CV570" s="1"/>
      <c r="CW570" s="1"/>
      <c r="CX570" s="1"/>
      <c r="CY570" s="1"/>
      <c r="CZ570" s="1"/>
      <c r="DA570" s="2"/>
      <c r="DB570" s="1"/>
      <c r="DC570" s="1"/>
      <c r="DD570" s="1"/>
      <c r="DE570" s="1"/>
      <c r="DF570" s="1"/>
      <c r="DG570" s="1"/>
    </row>
    <row r="571" spans="1:111" x14ac:dyDescent="0.2">
      <c r="A571" s="86">
        <f t="shared" si="310"/>
        <v>44920</v>
      </c>
      <c r="B571" s="87">
        <f t="shared" si="313"/>
        <v>1079.05511645</v>
      </c>
      <c r="C571" s="87">
        <f t="shared" si="311"/>
        <v>955.48986845000002</v>
      </c>
      <c r="D571" s="88">
        <f t="shared" si="314"/>
        <v>6434.2</v>
      </c>
      <c r="E571" s="89">
        <f>IF(K571=1,VLOOKUP(A571,[1]Plan1!$BO$80:$BQ$314,3),E570)</f>
        <v>6474.09</v>
      </c>
      <c r="F571" s="98">
        <f t="shared" si="315"/>
        <v>44911</v>
      </c>
      <c r="G571" s="91">
        <f t="shared" si="316"/>
        <v>6.199682944266538E-3</v>
      </c>
      <c r="H571" s="90">
        <f t="shared" si="317"/>
        <v>44942</v>
      </c>
      <c r="I571" s="90">
        <f t="shared" si="318"/>
        <v>44942</v>
      </c>
      <c r="J571" s="92">
        <f t="shared" si="319"/>
        <v>22</v>
      </c>
      <c r="K571" s="92">
        <f t="shared" si="320"/>
        <v>7</v>
      </c>
      <c r="L571" s="87">
        <f t="shared" si="321"/>
        <v>1.00196847</v>
      </c>
      <c r="M571" s="93">
        <f t="shared" si="322"/>
        <v>1.0040996</v>
      </c>
      <c r="N571" s="93">
        <f t="shared" si="323"/>
        <v>1.1180157363693422</v>
      </c>
      <c r="O571" s="87">
        <f t="shared" si="324"/>
        <v>1.1202165100000001</v>
      </c>
      <c r="P571" s="87">
        <f t="shared" si="325"/>
        <v>1070.35552577</v>
      </c>
      <c r="Q571" s="94">
        <f t="shared" si="326"/>
        <v>0</v>
      </c>
      <c r="R571" s="95">
        <f t="shared" si="327"/>
        <v>0</v>
      </c>
      <c r="S571" s="87">
        <f t="shared" si="328"/>
        <v>0</v>
      </c>
      <c r="T571" s="95">
        <f t="shared" si="312"/>
        <v>0.12</v>
      </c>
      <c r="U571" s="94">
        <f t="shared" si="329"/>
        <v>18</v>
      </c>
      <c r="V571" s="94">
        <v>252</v>
      </c>
      <c r="W571" s="93">
        <f t="shared" si="330"/>
        <v>1.0081277580000001</v>
      </c>
      <c r="X571" s="87">
        <f t="shared" si="331"/>
        <v>8.69959068</v>
      </c>
      <c r="Y571" s="87">
        <f t="shared" si="332"/>
        <v>0</v>
      </c>
      <c r="Z571" s="96" t="s">
        <v>142</v>
      </c>
      <c r="AA571" s="90">
        <f t="shared" si="333"/>
        <v>44925</v>
      </c>
      <c r="AB571" s="2"/>
      <c r="AC571" s="1"/>
      <c r="AM571" s="1"/>
      <c r="AN571" s="3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22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4"/>
      <c r="CR571" s="1"/>
      <c r="CS571" s="1"/>
      <c r="CT571" s="1"/>
      <c r="CU571" s="1"/>
      <c r="CV571" s="1"/>
      <c r="CW571" s="1"/>
      <c r="CX571" s="1"/>
      <c r="CY571" s="1"/>
      <c r="CZ571" s="1"/>
      <c r="DA571" s="2"/>
      <c r="DB571" s="1"/>
      <c r="DC571" s="1"/>
      <c r="DD571" s="1"/>
      <c r="DE571" s="1"/>
      <c r="DF571" s="1"/>
      <c r="DG571" s="1"/>
    </row>
    <row r="572" spans="1:111" x14ac:dyDescent="0.2">
      <c r="A572" s="86">
        <f t="shared" si="310"/>
        <v>44921</v>
      </c>
      <c r="B572" s="87">
        <f t="shared" si="313"/>
        <v>1079.05511645</v>
      </c>
      <c r="C572" s="87">
        <f t="shared" si="311"/>
        <v>955.48986845000002</v>
      </c>
      <c r="D572" s="88">
        <f t="shared" si="314"/>
        <v>6434.2</v>
      </c>
      <c r="E572" s="89">
        <f>IF(K572=1,VLOOKUP(A572,[1]Plan1!$BO$80:$BQ$314,3),E571)</f>
        <v>6474.09</v>
      </c>
      <c r="F572" s="98">
        <f t="shared" si="315"/>
        <v>44911</v>
      </c>
      <c r="G572" s="91">
        <f t="shared" si="316"/>
        <v>6.199682944266538E-3</v>
      </c>
      <c r="H572" s="90">
        <f t="shared" si="317"/>
        <v>44942</v>
      </c>
      <c r="I572" s="90">
        <f t="shared" si="318"/>
        <v>44942</v>
      </c>
      <c r="J572" s="92">
        <f t="shared" si="319"/>
        <v>22</v>
      </c>
      <c r="K572" s="92">
        <f t="shared" si="320"/>
        <v>7</v>
      </c>
      <c r="L572" s="87">
        <f t="shared" si="321"/>
        <v>1.00196847</v>
      </c>
      <c r="M572" s="93">
        <f t="shared" si="322"/>
        <v>1.0040996</v>
      </c>
      <c r="N572" s="93">
        <f t="shared" si="323"/>
        <v>1.1180157363693422</v>
      </c>
      <c r="O572" s="87">
        <f t="shared" si="324"/>
        <v>1.1202165100000001</v>
      </c>
      <c r="P572" s="87">
        <f t="shared" si="325"/>
        <v>1070.35552577</v>
      </c>
      <c r="Q572" s="94">
        <f t="shared" si="326"/>
        <v>0</v>
      </c>
      <c r="R572" s="95">
        <f t="shared" si="327"/>
        <v>0</v>
      </c>
      <c r="S572" s="87">
        <f t="shared" si="328"/>
        <v>0</v>
      </c>
      <c r="T572" s="95">
        <f t="shared" si="312"/>
        <v>0.12</v>
      </c>
      <c r="U572" s="94">
        <f t="shared" si="329"/>
        <v>18</v>
      </c>
      <c r="V572" s="94">
        <v>252</v>
      </c>
      <c r="W572" s="93">
        <f t="shared" si="330"/>
        <v>1.0081277580000001</v>
      </c>
      <c r="X572" s="87">
        <f t="shared" si="331"/>
        <v>8.69959068</v>
      </c>
      <c r="Y572" s="87">
        <f t="shared" si="332"/>
        <v>0</v>
      </c>
      <c r="Z572" s="96" t="s">
        <v>142</v>
      </c>
      <c r="AA572" s="90">
        <f t="shared" si="333"/>
        <v>44925</v>
      </c>
      <c r="AB572" s="2"/>
      <c r="AC572" s="1"/>
      <c r="AM572" s="1"/>
      <c r="AN572" s="3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22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4"/>
      <c r="CR572" s="1"/>
      <c r="CS572" s="1"/>
      <c r="CT572" s="1"/>
      <c r="CU572" s="1"/>
      <c r="CV572" s="1"/>
      <c r="CW572" s="1"/>
      <c r="CX572" s="1"/>
      <c r="CY572" s="1"/>
      <c r="CZ572" s="1"/>
      <c r="DA572" s="2"/>
      <c r="DB572" s="1"/>
      <c r="DC572" s="1"/>
      <c r="DD572" s="1"/>
      <c r="DE572" s="1"/>
      <c r="DF572" s="1"/>
      <c r="DG572" s="1"/>
    </row>
    <row r="573" spans="1:111" x14ac:dyDescent="0.2">
      <c r="A573" s="86">
        <f t="shared" si="310"/>
        <v>44922</v>
      </c>
      <c r="B573" s="87">
        <f t="shared" si="313"/>
        <v>1079.8438170899999</v>
      </c>
      <c r="C573" s="87">
        <f t="shared" si="311"/>
        <v>955.48986845000002</v>
      </c>
      <c r="D573" s="88">
        <f t="shared" si="314"/>
        <v>6434.2</v>
      </c>
      <c r="E573" s="89">
        <f>IF(K573=1,VLOOKUP(A573,[1]Plan1!$BO$80:$BQ$314,3),E572)</f>
        <v>6474.09</v>
      </c>
      <c r="F573" s="98">
        <f t="shared" si="315"/>
        <v>44911</v>
      </c>
      <c r="G573" s="91">
        <f t="shared" si="316"/>
        <v>6.199682944266538E-3</v>
      </c>
      <c r="H573" s="90">
        <f t="shared" si="317"/>
        <v>44942</v>
      </c>
      <c r="I573" s="90">
        <f t="shared" si="318"/>
        <v>44942</v>
      </c>
      <c r="J573" s="92">
        <f t="shared" si="319"/>
        <v>22</v>
      </c>
      <c r="K573" s="92">
        <f t="shared" si="320"/>
        <v>8</v>
      </c>
      <c r="L573" s="87">
        <f t="shared" si="321"/>
        <v>1.0022499899999999</v>
      </c>
      <c r="M573" s="93">
        <f t="shared" si="322"/>
        <v>1.0040996</v>
      </c>
      <c r="N573" s="93">
        <f t="shared" si="323"/>
        <v>1.1180157363693422</v>
      </c>
      <c r="O573" s="87">
        <f t="shared" si="324"/>
        <v>1.1205312599999999</v>
      </c>
      <c r="P573" s="87">
        <f t="shared" si="325"/>
        <v>1070.65626621</v>
      </c>
      <c r="Q573" s="94">
        <f t="shared" si="326"/>
        <v>0</v>
      </c>
      <c r="R573" s="95">
        <f t="shared" si="327"/>
        <v>0</v>
      </c>
      <c r="S573" s="87">
        <f t="shared" si="328"/>
        <v>0</v>
      </c>
      <c r="T573" s="95">
        <f t="shared" si="312"/>
        <v>0.12</v>
      </c>
      <c r="U573" s="94">
        <f t="shared" si="329"/>
        <v>19</v>
      </c>
      <c r="V573" s="94">
        <v>252</v>
      </c>
      <c r="W573" s="93">
        <f t="shared" si="330"/>
        <v>1.0085812329999999</v>
      </c>
      <c r="X573" s="87">
        <f t="shared" si="331"/>
        <v>9.1875508799999999</v>
      </c>
      <c r="Y573" s="87">
        <f t="shared" si="332"/>
        <v>0</v>
      </c>
      <c r="Z573" s="96" t="s">
        <v>142</v>
      </c>
      <c r="AA573" s="90">
        <f t="shared" si="333"/>
        <v>44925</v>
      </c>
      <c r="AB573" s="2"/>
      <c r="AC573" s="1"/>
      <c r="AM573" s="1"/>
      <c r="AN573" s="3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22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4"/>
      <c r="CR573" s="1"/>
      <c r="CS573" s="1"/>
      <c r="CT573" s="1"/>
      <c r="CU573" s="1"/>
      <c r="CV573" s="1"/>
      <c r="CW573" s="1"/>
      <c r="CX573" s="1"/>
      <c r="CY573" s="1"/>
      <c r="CZ573" s="1"/>
      <c r="DA573" s="2"/>
      <c r="DB573" s="1"/>
      <c r="DC573" s="1"/>
      <c r="DD573" s="1"/>
      <c r="DE573" s="1"/>
      <c r="DF573" s="1"/>
      <c r="DG573" s="1"/>
    </row>
    <row r="574" spans="1:111" x14ac:dyDescent="0.2">
      <c r="A574" s="86">
        <f t="shared" si="310"/>
        <v>44923</v>
      </c>
      <c r="B574" s="87">
        <f t="shared" si="313"/>
        <v>1080.63309465</v>
      </c>
      <c r="C574" s="87">
        <f t="shared" si="311"/>
        <v>955.48986845000002</v>
      </c>
      <c r="D574" s="88">
        <f t="shared" si="314"/>
        <v>6434.2</v>
      </c>
      <c r="E574" s="89">
        <f>IF(K574=1,VLOOKUP(A574,[1]Plan1!$BO$80:$BQ$314,3),E573)</f>
        <v>6474.09</v>
      </c>
      <c r="F574" s="98">
        <f t="shared" si="315"/>
        <v>44911</v>
      </c>
      <c r="G574" s="91">
        <f t="shared" si="316"/>
        <v>6.199682944266538E-3</v>
      </c>
      <c r="H574" s="90">
        <f t="shared" si="317"/>
        <v>44942</v>
      </c>
      <c r="I574" s="90">
        <f t="shared" si="318"/>
        <v>44942</v>
      </c>
      <c r="J574" s="92">
        <f t="shared" si="319"/>
        <v>22</v>
      </c>
      <c r="K574" s="92">
        <f t="shared" si="320"/>
        <v>9</v>
      </c>
      <c r="L574" s="87">
        <f t="shared" si="321"/>
        <v>1.0025316</v>
      </c>
      <c r="M574" s="93">
        <f t="shared" si="322"/>
        <v>1.0040996</v>
      </c>
      <c r="N574" s="93">
        <f t="shared" si="323"/>
        <v>1.1180157363693422</v>
      </c>
      <c r="O574" s="87">
        <f t="shared" si="324"/>
        <v>1.1208461000000001</v>
      </c>
      <c r="P574" s="87">
        <f t="shared" si="325"/>
        <v>1070.9570926399999</v>
      </c>
      <c r="Q574" s="94">
        <f t="shared" si="326"/>
        <v>0</v>
      </c>
      <c r="R574" s="95">
        <f t="shared" si="327"/>
        <v>0</v>
      </c>
      <c r="S574" s="87">
        <f t="shared" si="328"/>
        <v>0</v>
      </c>
      <c r="T574" s="95">
        <f t="shared" si="312"/>
        <v>0.12</v>
      </c>
      <c r="U574" s="94">
        <f t="shared" si="329"/>
        <v>20</v>
      </c>
      <c r="V574" s="94">
        <v>252</v>
      </c>
      <c r="W574" s="93">
        <f t="shared" si="330"/>
        <v>1.0090349110000001</v>
      </c>
      <c r="X574" s="87">
        <f t="shared" si="331"/>
        <v>9.6760020099999995</v>
      </c>
      <c r="Y574" s="87">
        <f t="shared" si="332"/>
        <v>0</v>
      </c>
      <c r="Z574" s="96" t="s">
        <v>142</v>
      </c>
      <c r="AA574" s="90">
        <f t="shared" si="333"/>
        <v>44925</v>
      </c>
      <c r="AB574" s="2"/>
      <c r="AC574" s="1"/>
      <c r="AM574" s="1"/>
      <c r="AN574" s="3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22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4"/>
      <c r="CR574" s="1"/>
      <c r="CS574" s="1"/>
      <c r="CT574" s="1"/>
      <c r="CU574" s="1"/>
      <c r="CV574" s="1"/>
      <c r="CW574" s="1"/>
      <c r="CX574" s="1"/>
      <c r="CY574" s="1"/>
      <c r="CZ574" s="1"/>
      <c r="DA574" s="2"/>
      <c r="DB574" s="1"/>
      <c r="DC574" s="1"/>
      <c r="DD574" s="1"/>
      <c r="DE574" s="1"/>
      <c r="DF574" s="1"/>
      <c r="DG574" s="1"/>
    </row>
    <row r="575" spans="1:111" x14ac:dyDescent="0.2">
      <c r="A575" s="86">
        <f t="shared" si="310"/>
        <v>44924</v>
      </c>
      <c r="B575" s="87">
        <f t="shared" si="313"/>
        <v>1081.42294087</v>
      </c>
      <c r="C575" s="87">
        <f t="shared" si="311"/>
        <v>955.48986845000002</v>
      </c>
      <c r="D575" s="88">
        <f t="shared" si="314"/>
        <v>6434.2</v>
      </c>
      <c r="E575" s="89">
        <f>IF(K575=1,VLOOKUP(A575,[1]Plan1!$BO$80:$BQ$314,3),E574)</f>
        <v>6474.09</v>
      </c>
      <c r="F575" s="98">
        <f t="shared" si="315"/>
        <v>44911</v>
      </c>
      <c r="G575" s="91">
        <f t="shared" si="316"/>
        <v>6.199682944266538E-3</v>
      </c>
      <c r="H575" s="90">
        <f t="shared" si="317"/>
        <v>44942</v>
      </c>
      <c r="I575" s="90">
        <f t="shared" si="318"/>
        <v>44942</v>
      </c>
      <c r="J575" s="92">
        <f t="shared" si="319"/>
        <v>22</v>
      </c>
      <c r="K575" s="92">
        <f t="shared" si="320"/>
        <v>10</v>
      </c>
      <c r="L575" s="87">
        <f t="shared" si="321"/>
        <v>1.00281328</v>
      </c>
      <c r="M575" s="93">
        <f t="shared" si="322"/>
        <v>1.0040996</v>
      </c>
      <c r="N575" s="93">
        <f t="shared" si="323"/>
        <v>1.1180157363693422</v>
      </c>
      <c r="O575" s="87">
        <f t="shared" si="324"/>
        <v>1.12116102</v>
      </c>
      <c r="P575" s="87">
        <f t="shared" si="325"/>
        <v>1071.25799551</v>
      </c>
      <c r="Q575" s="94">
        <f t="shared" si="326"/>
        <v>0</v>
      </c>
      <c r="R575" s="95">
        <f t="shared" si="327"/>
        <v>0</v>
      </c>
      <c r="S575" s="87">
        <f t="shared" si="328"/>
        <v>0</v>
      </c>
      <c r="T575" s="95">
        <f t="shared" si="312"/>
        <v>0.12</v>
      </c>
      <c r="U575" s="94">
        <f t="shared" si="329"/>
        <v>21</v>
      </c>
      <c r="V575" s="94">
        <v>252</v>
      </c>
      <c r="W575" s="93">
        <f t="shared" si="330"/>
        <v>1.0094887930000001</v>
      </c>
      <c r="X575" s="87">
        <f t="shared" si="331"/>
        <v>10.164945360000001</v>
      </c>
      <c r="Y575" s="87">
        <f t="shared" si="332"/>
        <v>0</v>
      </c>
      <c r="Z575" s="96" t="s">
        <v>142</v>
      </c>
      <c r="AA575" s="90">
        <f t="shared" si="333"/>
        <v>44925</v>
      </c>
      <c r="AB575" s="2"/>
      <c r="AC575" s="1"/>
      <c r="AM575" s="1"/>
      <c r="AN575" s="3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22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4"/>
      <c r="CR575" s="1"/>
      <c r="CS575" s="1"/>
      <c r="CT575" s="1"/>
      <c r="CU575" s="1"/>
      <c r="CV575" s="1"/>
      <c r="CW575" s="1"/>
      <c r="CX575" s="1"/>
      <c r="CY575" s="1"/>
      <c r="CZ575" s="1"/>
      <c r="DA575" s="2"/>
      <c r="DB575" s="1"/>
      <c r="DC575" s="1"/>
      <c r="DD575" s="1"/>
      <c r="DE575" s="1"/>
      <c r="DF575" s="1"/>
      <c r="DG575" s="1"/>
    </row>
    <row r="576" spans="1:111" x14ac:dyDescent="0.2">
      <c r="A576" s="86">
        <f t="shared" si="310"/>
        <v>44925</v>
      </c>
      <c r="B576" s="87">
        <f t="shared" si="313"/>
        <v>1082.2133849899999</v>
      </c>
      <c r="C576" s="87">
        <f t="shared" si="311"/>
        <v>955.48986845000002</v>
      </c>
      <c r="D576" s="88">
        <f t="shared" si="314"/>
        <v>6434.2</v>
      </c>
      <c r="E576" s="89">
        <f>IF(K576=1,VLOOKUP(A576,[1]Plan1!$BO$80:$BQ$314,3),E575)</f>
        <v>6474.09</v>
      </c>
      <c r="F576" s="98">
        <f t="shared" si="315"/>
        <v>44911</v>
      </c>
      <c r="G576" s="91">
        <f t="shared" si="316"/>
        <v>6.199682944266538E-3</v>
      </c>
      <c r="H576" s="90">
        <f t="shared" si="317"/>
        <v>44942</v>
      </c>
      <c r="I576" s="90">
        <f t="shared" si="318"/>
        <v>44942</v>
      </c>
      <c r="J576" s="92">
        <f t="shared" si="319"/>
        <v>22</v>
      </c>
      <c r="K576" s="92">
        <f t="shared" si="320"/>
        <v>11</v>
      </c>
      <c r="L576" s="87">
        <f t="shared" si="321"/>
        <v>1.00309505</v>
      </c>
      <c r="M576" s="93">
        <f t="shared" si="322"/>
        <v>1.0040996</v>
      </c>
      <c r="N576" s="93">
        <f t="shared" si="323"/>
        <v>1.1180157363693422</v>
      </c>
      <c r="O576" s="87">
        <f t="shared" si="324"/>
        <v>1.1214760500000001</v>
      </c>
      <c r="P576" s="87">
        <f t="shared" si="325"/>
        <v>1071.55900348</v>
      </c>
      <c r="Q576" s="94">
        <f t="shared" si="326"/>
        <v>13</v>
      </c>
      <c r="R576" s="95">
        <f t="shared" si="327"/>
        <v>0</v>
      </c>
      <c r="S576" s="87">
        <f t="shared" si="328"/>
        <v>0</v>
      </c>
      <c r="T576" s="95">
        <f t="shared" si="312"/>
        <v>0.12</v>
      </c>
      <c r="U576" s="94">
        <f t="shared" si="329"/>
        <v>22</v>
      </c>
      <c r="V576" s="94">
        <v>252</v>
      </c>
      <c r="W576" s="93">
        <f t="shared" si="330"/>
        <v>1.009942879</v>
      </c>
      <c r="X576" s="87">
        <f t="shared" si="331"/>
        <v>10.65438151</v>
      </c>
      <c r="Y576" s="87">
        <f t="shared" si="332"/>
        <v>10.65438151</v>
      </c>
      <c r="Z576" s="96" t="s">
        <v>142</v>
      </c>
      <c r="AA576" s="90">
        <f t="shared" si="333"/>
        <v>44925</v>
      </c>
      <c r="AB576" s="2"/>
      <c r="AC576" s="1"/>
      <c r="AM576" s="1"/>
      <c r="AN576" s="3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22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4"/>
      <c r="CR576" s="1"/>
      <c r="CS576" s="1"/>
      <c r="CT576" s="1"/>
      <c r="CU576" s="1"/>
      <c r="CV576" s="1"/>
      <c r="CW576" s="1"/>
      <c r="CX576" s="1"/>
      <c r="CY576" s="1"/>
      <c r="CZ576" s="1"/>
      <c r="DA576" s="2"/>
      <c r="DB576" s="1"/>
      <c r="DC576" s="1"/>
      <c r="DD576" s="1"/>
      <c r="DE576" s="1"/>
      <c r="DF576" s="1"/>
      <c r="DG576" s="1"/>
    </row>
    <row r="577" spans="1:111" ht="18.75" x14ac:dyDescent="0.2">
      <c r="A577" s="86">
        <f t="shared" si="310"/>
        <v>44926</v>
      </c>
      <c r="B577" s="87">
        <f t="shared" si="313"/>
        <v>1083.0043892199999</v>
      </c>
      <c r="C577" s="165">
        <f>TRUNC(IF(Q576&gt;0,C576-(S576/O576)+(X576/O576),C576),8)</f>
        <v>964.99018859</v>
      </c>
      <c r="D577" s="88">
        <f t="shared" si="314"/>
        <v>6434.2</v>
      </c>
      <c r="E577" s="89">
        <f>IF(K577=1,VLOOKUP(A577,[1]Plan1!$BO$80:$BQ$314,3),E576)</f>
        <v>6474.09</v>
      </c>
      <c r="F577" s="98">
        <f t="shared" si="315"/>
        <v>44911</v>
      </c>
      <c r="G577" s="91">
        <f t="shared" si="316"/>
        <v>6.199682944266538E-3</v>
      </c>
      <c r="H577" s="90">
        <f t="shared" si="317"/>
        <v>44942</v>
      </c>
      <c r="I577" s="90">
        <f t="shared" si="318"/>
        <v>44942</v>
      </c>
      <c r="J577" s="92">
        <f t="shared" si="319"/>
        <v>22</v>
      </c>
      <c r="K577" s="92">
        <f t="shared" si="320"/>
        <v>12</v>
      </c>
      <c r="L577" s="87">
        <f t="shared" si="321"/>
        <v>1.00337689</v>
      </c>
      <c r="M577" s="93">
        <f t="shared" si="322"/>
        <v>1.0040996</v>
      </c>
      <c r="N577" s="93">
        <f t="shared" si="323"/>
        <v>1.1180157363693422</v>
      </c>
      <c r="O577" s="87">
        <f t="shared" si="324"/>
        <v>1.12179115</v>
      </c>
      <c r="P577" s="87">
        <f t="shared" si="325"/>
        <v>1082.5174533899999</v>
      </c>
      <c r="Q577" s="94">
        <f t="shared" si="326"/>
        <v>0</v>
      </c>
      <c r="R577" s="95">
        <f t="shared" si="327"/>
        <v>0</v>
      </c>
      <c r="S577" s="87">
        <f t="shared" si="328"/>
        <v>0</v>
      </c>
      <c r="T577" s="95">
        <f t="shared" si="312"/>
        <v>0.12</v>
      </c>
      <c r="U577" s="94">
        <f t="shared" si="329"/>
        <v>1</v>
      </c>
      <c r="V577" s="94">
        <v>252</v>
      </c>
      <c r="W577" s="93">
        <f t="shared" si="330"/>
        <v>1.0004498180000001</v>
      </c>
      <c r="X577" s="87">
        <f t="shared" si="331"/>
        <v>0.48693583000000001</v>
      </c>
      <c r="Y577" s="87">
        <f t="shared" si="332"/>
        <v>0</v>
      </c>
      <c r="Z577" s="96" t="s">
        <v>142</v>
      </c>
      <c r="AA577" s="90">
        <f t="shared" si="333"/>
        <v>44956</v>
      </c>
      <c r="AB577" s="2"/>
      <c r="AC577" s="1"/>
      <c r="AM577" s="1"/>
      <c r="AN577" s="3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22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4"/>
      <c r="CR577" s="1"/>
      <c r="CS577" s="1"/>
      <c r="CT577" s="1"/>
      <c r="CU577" s="1"/>
      <c r="CV577" s="1"/>
      <c r="CW577" s="1"/>
      <c r="CX577" s="1"/>
      <c r="CY577" s="1"/>
      <c r="CZ577" s="1"/>
      <c r="DA577" s="2"/>
      <c r="DB577" s="1"/>
      <c r="DC577" s="1"/>
      <c r="DD577" s="1"/>
      <c r="DE577" s="1"/>
      <c r="DF577" s="1"/>
      <c r="DG577" s="1"/>
    </row>
    <row r="578" spans="1:111" x14ac:dyDescent="0.2">
      <c r="A578" s="86">
        <f t="shared" si="310"/>
        <v>44927</v>
      </c>
      <c r="B578" s="87">
        <f t="shared" si="313"/>
        <v>1083.0043892199999</v>
      </c>
      <c r="C578" s="87">
        <f t="shared" si="311"/>
        <v>964.99018859</v>
      </c>
      <c r="D578" s="88">
        <f t="shared" si="314"/>
        <v>6434.2</v>
      </c>
      <c r="E578" s="89">
        <f>IF(K578=1,VLOOKUP(A578,[1]Plan1!$BO$80:$BQ$314,3),E577)</f>
        <v>6474.09</v>
      </c>
      <c r="F578" s="98">
        <f t="shared" si="315"/>
        <v>44911</v>
      </c>
      <c r="G578" s="91">
        <f t="shared" si="316"/>
        <v>6.199682944266538E-3</v>
      </c>
      <c r="H578" s="90">
        <f t="shared" si="317"/>
        <v>44942</v>
      </c>
      <c r="I578" s="90">
        <f t="shared" si="318"/>
        <v>44942</v>
      </c>
      <c r="J578" s="92">
        <f t="shared" si="319"/>
        <v>22</v>
      </c>
      <c r="K578" s="92">
        <f t="shared" si="320"/>
        <v>12</v>
      </c>
      <c r="L578" s="87">
        <f t="shared" si="321"/>
        <v>1.00337689</v>
      </c>
      <c r="M578" s="93">
        <f t="shared" si="322"/>
        <v>1.0040996</v>
      </c>
      <c r="N578" s="93">
        <f t="shared" si="323"/>
        <v>1.1180157363693422</v>
      </c>
      <c r="O578" s="87">
        <f t="shared" si="324"/>
        <v>1.12179115</v>
      </c>
      <c r="P578" s="87">
        <f t="shared" si="325"/>
        <v>1082.5174533899999</v>
      </c>
      <c r="Q578" s="94">
        <f t="shared" si="326"/>
        <v>0</v>
      </c>
      <c r="R578" s="95">
        <f t="shared" si="327"/>
        <v>0</v>
      </c>
      <c r="S578" s="87">
        <f t="shared" si="328"/>
        <v>0</v>
      </c>
      <c r="T578" s="95">
        <f t="shared" si="312"/>
        <v>0.12</v>
      </c>
      <c r="U578" s="94">
        <f t="shared" si="329"/>
        <v>1</v>
      </c>
      <c r="V578" s="94">
        <v>252</v>
      </c>
      <c r="W578" s="93">
        <f t="shared" si="330"/>
        <v>1.0004498180000001</v>
      </c>
      <c r="X578" s="87">
        <f t="shared" si="331"/>
        <v>0.48693583000000001</v>
      </c>
      <c r="Y578" s="87">
        <f t="shared" si="332"/>
        <v>0</v>
      </c>
      <c r="Z578" s="96" t="s">
        <v>142</v>
      </c>
      <c r="AA578" s="90">
        <f t="shared" si="333"/>
        <v>44956</v>
      </c>
      <c r="AB578" s="2"/>
      <c r="AC578" s="1"/>
      <c r="AM578" s="1"/>
      <c r="AN578" s="3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22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4"/>
      <c r="CR578" s="1"/>
      <c r="CS578" s="1"/>
      <c r="CT578" s="1"/>
      <c r="CU578" s="1"/>
      <c r="CV578" s="1"/>
      <c r="CW578" s="1"/>
      <c r="CX578" s="1"/>
      <c r="CY578" s="1"/>
      <c r="CZ578" s="1"/>
      <c r="DA578" s="2"/>
      <c r="DB578" s="1"/>
      <c r="DC578" s="1"/>
      <c r="DD578" s="1"/>
      <c r="DE578" s="1"/>
      <c r="DF578" s="1"/>
      <c r="DG578" s="1"/>
    </row>
    <row r="579" spans="1:111" x14ac:dyDescent="0.2">
      <c r="A579" s="86">
        <f t="shared" si="310"/>
        <v>44928</v>
      </c>
      <c r="B579" s="87">
        <f t="shared" si="313"/>
        <v>1083.0043892199999</v>
      </c>
      <c r="C579" s="87">
        <f t="shared" si="311"/>
        <v>964.99018859</v>
      </c>
      <c r="D579" s="88">
        <f t="shared" si="314"/>
        <v>6434.2</v>
      </c>
      <c r="E579" s="89">
        <f>IF(K579=1,VLOOKUP(A579,[1]Plan1!$BO$80:$BQ$314,3),E578)</f>
        <v>6474.09</v>
      </c>
      <c r="F579" s="98">
        <f t="shared" si="315"/>
        <v>44911</v>
      </c>
      <c r="G579" s="91">
        <f t="shared" si="316"/>
        <v>6.199682944266538E-3</v>
      </c>
      <c r="H579" s="90">
        <f t="shared" si="317"/>
        <v>44942</v>
      </c>
      <c r="I579" s="90">
        <f t="shared" si="318"/>
        <v>44942</v>
      </c>
      <c r="J579" s="92">
        <f t="shared" si="319"/>
        <v>22</v>
      </c>
      <c r="K579" s="92">
        <f t="shared" si="320"/>
        <v>12</v>
      </c>
      <c r="L579" s="87">
        <f t="shared" si="321"/>
        <v>1.00337689</v>
      </c>
      <c r="M579" s="93">
        <f t="shared" si="322"/>
        <v>1.0040996</v>
      </c>
      <c r="N579" s="93">
        <f t="shared" si="323"/>
        <v>1.1180157363693422</v>
      </c>
      <c r="O579" s="87">
        <f t="shared" si="324"/>
        <v>1.12179115</v>
      </c>
      <c r="P579" s="87">
        <f t="shared" si="325"/>
        <v>1082.5174533899999</v>
      </c>
      <c r="Q579" s="94">
        <f t="shared" si="326"/>
        <v>0</v>
      </c>
      <c r="R579" s="95">
        <f t="shared" si="327"/>
        <v>0</v>
      </c>
      <c r="S579" s="87">
        <f t="shared" si="328"/>
        <v>0</v>
      </c>
      <c r="T579" s="95">
        <f t="shared" si="312"/>
        <v>0.12</v>
      </c>
      <c r="U579" s="94">
        <f t="shared" si="329"/>
        <v>1</v>
      </c>
      <c r="V579" s="94">
        <v>252</v>
      </c>
      <c r="W579" s="93">
        <f t="shared" si="330"/>
        <v>1.0004498180000001</v>
      </c>
      <c r="X579" s="87">
        <f t="shared" si="331"/>
        <v>0.48693583000000001</v>
      </c>
      <c r="Y579" s="87">
        <f t="shared" si="332"/>
        <v>0</v>
      </c>
      <c r="Z579" s="96" t="s">
        <v>142</v>
      </c>
      <c r="AA579" s="90">
        <f t="shared" si="333"/>
        <v>44956</v>
      </c>
      <c r="AB579" s="2"/>
      <c r="AC579" s="1"/>
      <c r="AM579" s="1"/>
      <c r="AN579" s="3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22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4"/>
      <c r="CR579" s="1"/>
      <c r="CS579" s="1"/>
      <c r="CT579" s="1"/>
      <c r="CU579" s="1"/>
      <c r="CV579" s="1"/>
      <c r="CW579" s="1"/>
      <c r="CX579" s="1"/>
      <c r="CY579" s="1"/>
      <c r="CZ579" s="1"/>
      <c r="DA579" s="2"/>
      <c r="DB579" s="1"/>
      <c r="DC579" s="1"/>
      <c r="DD579" s="1"/>
      <c r="DE579" s="1"/>
      <c r="DF579" s="1"/>
      <c r="DG579" s="1"/>
    </row>
    <row r="580" spans="1:111" x14ac:dyDescent="0.2">
      <c r="A580" s="86">
        <f t="shared" si="310"/>
        <v>44929</v>
      </c>
      <c r="B580" s="87">
        <f t="shared" si="313"/>
        <v>1083.7959737599999</v>
      </c>
      <c r="C580" s="87">
        <f t="shared" si="311"/>
        <v>964.99018859</v>
      </c>
      <c r="D580" s="88">
        <f t="shared" si="314"/>
        <v>6434.2</v>
      </c>
      <c r="E580" s="89">
        <f>IF(K580=1,VLOOKUP(A580,[1]Plan1!$BO$80:$BQ$314,3),E579)</f>
        <v>6474.09</v>
      </c>
      <c r="F580" s="98">
        <f t="shared" si="315"/>
        <v>44911</v>
      </c>
      <c r="G580" s="91">
        <f t="shared" si="316"/>
        <v>6.199682944266538E-3</v>
      </c>
      <c r="H580" s="90">
        <f t="shared" si="317"/>
        <v>44942</v>
      </c>
      <c r="I580" s="90">
        <f t="shared" si="318"/>
        <v>44942</v>
      </c>
      <c r="J580" s="92">
        <f t="shared" si="319"/>
        <v>22</v>
      </c>
      <c r="K580" s="92">
        <f t="shared" si="320"/>
        <v>13</v>
      </c>
      <c r="L580" s="87">
        <f t="shared" si="321"/>
        <v>1.0036588099999999</v>
      </c>
      <c r="M580" s="93">
        <f t="shared" si="322"/>
        <v>1.0040996</v>
      </c>
      <c r="N580" s="93">
        <f t="shared" si="323"/>
        <v>1.1180157363693422</v>
      </c>
      <c r="O580" s="87">
        <f t="shared" si="324"/>
        <v>1.12210634</v>
      </c>
      <c r="P580" s="87">
        <f t="shared" si="325"/>
        <v>1082.8216086499999</v>
      </c>
      <c r="Q580" s="94">
        <f t="shared" si="326"/>
        <v>0</v>
      </c>
      <c r="R580" s="95">
        <f t="shared" si="327"/>
        <v>0</v>
      </c>
      <c r="S580" s="87">
        <f t="shared" si="328"/>
        <v>0</v>
      </c>
      <c r="T580" s="95">
        <f t="shared" si="312"/>
        <v>0.12</v>
      </c>
      <c r="U580" s="94">
        <f t="shared" si="329"/>
        <v>2</v>
      </c>
      <c r="V580" s="94">
        <v>252</v>
      </c>
      <c r="W580" s="93">
        <f t="shared" si="330"/>
        <v>1.0008998389999999</v>
      </c>
      <c r="X580" s="87">
        <f t="shared" si="331"/>
        <v>0.97436511000000003</v>
      </c>
      <c r="Y580" s="87">
        <f t="shared" si="332"/>
        <v>0</v>
      </c>
      <c r="Z580" s="96" t="s">
        <v>142</v>
      </c>
      <c r="AA580" s="90">
        <f t="shared" si="333"/>
        <v>44956</v>
      </c>
      <c r="AB580" s="2"/>
      <c r="AC580" s="1"/>
      <c r="AM580" s="1"/>
      <c r="AN580" s="3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22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4"/>
      <c r="CR580" s="1"/>
      <c r="CS580" s="1"/>
      <c r="CT580" s="1"/>
      <c r="CU580" s="1"/>
      <c r="CV580" s="1"/>
      <c r="CW580" s="1"/>
      <c r="CX580" s="1"/>
      <c r="CY580" s="1"/>
      <c r="CZ580" s="1"/>
      <c r="DA580" s="2"/>
      <c r="DB580" s="1"/>
      <c r="DC580" s="1"/>
      <c r="DD580" s="1"/>
      <c r="DE580" s="1"/>
      <c r="DF580" s="1"/>
      <c r="DG580" s="1"/>
    </row>
    <row r="581" spans="1:111" x14ac:dyDescent="0.2">
      <c r="A581" s="86">
        <f t="shared" si="310"/>
        <v>44930</v>
      </c>
      <c r="B581" s="87">
        <f t="shared" si="313"/>
        <v>1084.58813672</v>
      </c>
      <c r="C581" s="87">
        <f t="shared" si="311"/>
        <v>964.99018859</v>
      </c>
      <c r="D581" s="88">
        <f t="shared" si="314"/>
        <v>6434.2</v>
      </c>
      <c r="E581" s="89">
        <f>IF(K581=1,VLOOKUP(A581,[1]Plan1!$BO$80:$BQ$314,3),E580)</f>
        <v>6474.09</v>
      </c>
      <c r="F581" s="98">
        <f t="shared" si="315"/>
        <v>44911</v>
      </c>
      <c r="G581" s="91">
        <f t="shared" si="316"/>
        <v>6.199682944266538E-3</v>
      </c>
      <c r="H581" s="90">
        <f t="shared" si="317"/>
        <v>44942</v>
      </c>
      <c r="I581" s="90">
        <f t="shared" si="318"/>
        <v>44942</v>
      </c>
      <c r="J581" s="92">
        <f t="shared" si="319"/>
        <v>22</v>
      </c>
      <c r="K581" s="92">
        <f t="shared" si="320"/>
        <v>14</v>
      </c>
      <c r="L581" s="87">
        <f t="shared" si="321"/>
        <v>1.00394081</v>
      </c>
      <c r="M581" s="93">
        <f t="shared" si="322"/>
        <v>1.0040996</v>
      </c>
      <c r="N581" s="93">
        <f t="shared" si="323"/>
        <v>1.1180157363693422</v>
      </c>
      <c r="O581" s="87">
        <f t="shared" si="324"/>
        <v>1.1224216199999999</v>
      </c>
      <c r="P581" s="87">
        <f t="shared" si="325"/>
        <v>1083.12585076</v>
      </c>
      <c r="Q581" s="94">
        <f t="shared" si="326"/>
        <v>0</v>
      </c>
      <c r="R581" s="95">
        <f t="shared" si="327"/>
        <v>0</v>
      </c>
      <c r="S581" s="87">
        <f t="shared" si="328"/>
        <v>0</v>
      </c>
      <c r="T581" s="95">
        <f t="shared" si="312"/>
        <v>0.12</v>
      </c>
      <c r="U581" s="94">
        <f t="shared" si="329"/>
        <v>3</v>
      </c>
      <c r="V581" s="94">
        <v>252</v>
      </c>
      <c r="W581" s="93">
        <f t="shared" si="330"/>
        <v>1.0013500609999999</v>
      </c>
      <c r="X581" s="87">
        <f t="shared" si="331"/>
        <v>1.46228596</v>
      </c>
      <c r="Y581" s="87">
        <f t="shared" si="332"/>
        <v>0</v>
      </c>
      <c r="Z581" s="96" t="s">
        <v>142</v>
      </c>
      <c r="AA581" s="90">
        <f t="shared" si="333"/>
        <v>44956</v>
      </c>
      <c r="AB581" s="2"/>
      <c r="AC581" s="1"/>
      <c r="AM581" s="1"/>
      <c r="AN581" s="3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22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4"/>
      <c r="CR581" s="1"/>
      <c r="CS581" s="1"/>
      <c r="CT581" s="1"/>
      <c r="CU581" s="1"/>
      <c r="CV581" s="1"/>
      <c r="CW581" s="1"/>
      <c r="CX581" s="1"/>
      <c r="CY581" s="1"/>
      <c r="CZ581" s="1"/>
      <c r="DA581" s="2"/>
      <c r="DB581" s="1"/>
      <c r="DC581" s="1"/>
      <c r="DD581" s="1"/>
      <c r="DE581" s="1"/>
      <c r="DF581" s="1"/>
      <c r="DG581" s="1"/>
    </row>
    <row r="582" spans="1:111" x14ac:dyDescent="0.2">
      <c r="A582" s="86">
        <f t="shared" si="310"/>
        <v>44931</v>
      </c>
      <c r="B582" s="87">
        <f t="shared" si="313"/>
        <v>1085.3808816599999</v>
      </c>
      <c r="C582" s="87">
        <f t="shared" si="311"/>
        <v>964.99018859</v>
      </c>
      <c r="D582" s="88">
        <f t="shared" si="314"/>
        <v>6434.2</v>
      </c>
      <c r="E582" s="89">
        <f>IF(K582=1,VLOOKUP(A582,[1]Plan1!$BO$80:$BQ$314,3),E581)</f>
        <v>6474.09</v>
      </c>
      <c r="F582" s="98">
        <f t="shared" si="315"/>
        <v>44911</v>
      </c>
      <c r="G582" s="91">
        <f t="shared" si="316"/>
        <v>6.199682944266538E-3</v>
      </c>
      <c r="H582" s="90">
        <f t="shared" si="317"/>
        <v>44942</v>
      </c>
      <c r="I582" s="90">
        <f t="shared" si="318"/>
        <v>44942</v>
      </c>
      <c r="J582" s="92">
        <f t="shared" si="319"/>
        <v>22</v>
      </c>
      <c r="K582" s="92">
        <f t="shared" si="320"/>
        <v>15</v>
      </c>
      <c r="L582" s="87">
        <f t="shared" si="321"/>
        <v>1.0042228900000001</v>
      </c>
      <c r="M582" s="93">
        <f t="shared" si="322"/>
        <v>1.0040996</v>
      </c>
      <c r="N582" s="93">
        <f t="shared" si="323"/>
        <v>1.1180157363693422</v>
      </c>
      <c r="O582" s="87">
        <f t="shared" si="324"/>
        <v>1.1227369899999999</v>
      </c>
      <c r="P582" s="87">
        <f t="shared" si="325"/>
        <v>1083.4301797099999</v>
      </c>
      <c r="Q582" s="94">
        <f t="shared" si="326"/>
        <v>0</v>
      </c>
      <c r="R582" s="95">
        <f t="shared" si="327"/>
        <v>0</v>
      </c>
      <c r="S582" s="87">
        <f t="shared" si="328"/>
        <v>0</v>
      </c>
      <c r="T582" s="95">
        <f t="shared" si="312"/>
        <v>0.12</v>
      </c>
      <c r="U582" s="94">
        <f t="shared" si="329"/>
        <v>4</v>
      </c>
      <c r="V582" s="94">
        <v>252</v>
      </c>
      <c r="W582" s="93">
        <f t="shared" si="330"/>
        <v>1.0018004869999999</v>
      </c>
      <c r="X582" s="87">
        <f t="shared" si="331"/>
        <v>1.95070195</v>
      </c>
      <c r="Y582" s="87">
        <f t="shared" si="332"/>
        <v>0</v>
      </c>
      <c r="Z582" s="96" t="s">
        <v>142</v>
      </c>
      <c r="AA582" s="90">
        <f t="shared" si="333"/>
        <v>44956</v>
      </c>
      <c r="AB582" s="2"/>
      <c r="AC582" s="1"/>
      <c r="AM582" s="1"/>
      <c r="AN582" s="3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22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4"/>
      <c r="CR582" s="1"/>
      <c r="CS582" s="1"/>
      <c r="CT582" s="1"/>
      <c r="CU582" s="1"/>
      <c r="CV582" s="1"/>
      <c r="CW582" s="1"/>
      <c r="CX582" s="1"/>
      <c r="CY582" s="1"/>
      <c r="CZ582" s="1"/>
      <c r="DA582" s="2"/>
      <c r="DB582" s="1"/>
      <c r="DC582" s="1"/>
      <c r="DD582" s="1"/>
      <c r="DE582" s="1"/>
      <c r="DF582" s="1"/>
      <c r="DG582" s="1"/>
    </row>
    <row r="583" spans="1:111" x14ac:dyDescent="0.2">
      <c r="A583" s="86">
        <f t="shared" si="310"/>
        <v>44932</v>
      </c>
      <c r="B583" s="87">
        <f t="shared" si="313"/>
        <v>1086.17420672</v>
      </c>
      <c r="C583" s="87">
        <f t="shared" si="311"/>
        <v>964.99018859</v>
      </c>
      <c r="D583" s="88">
        <f t="shared" si="314"/>
        <v>6434.2</v>
      </c>
      <c r="E583" s="89">
        <f>IF(K583=1,VLOOKUP(A583,[1]Plan1!$BO$80:$BQ$314,3),E582)</f>
        <v>6474.09</v>
      </c>
      <c r="F583" s="98">
        <f t="shared" si="315"/>
        <v>44911</v>
      </c>
      <c r="G583" s="91">
        <f t="shared" si="316"/>
        <v>6.199682944266538E-3</v>
      </c>
      <c r="H583" s="90">
        <f t="shared" si="317"/>
        <v>44942</v>
      </c>
      <c r="I583" s="90">
        <f t="shared" si="318"/>
        <v>44942</v>
      </c>
      <c r="J583" s="92">
        <f t="shared" si="319"/>
        <v>22</v>
      </c>
      <c r="K583" s="92">
        <f t="shared" si="320"/>
        <v>16</v>
      </c>
      <c r="L583" s="87">
        <f t="shared" si="321"/>
        <v>1.0045050499999999</v>
      </c>
      <c r="M583" s="93">
        <f t="shared" si="322"/>
        <v>1.0040996</v>
      </c>
      <c r="N583" s="93">
        <f t="shared" si="323"/>
        <v>1.1180157363693422</v>
      </c>
      <c r="O583" s="87">
        <f t="shared" si="324"/>
        <v>1.1230524500000001</v>
      </c>
      <c r="P583" s="87">
        <f t="shared" si="325"/>
        <v>1083.7345955200001</v>
      </c>
      <c r="Q583" s="94">
        <f t="shared" si="326"/>
        <v>0</v>
      </c>
      <c r="R583" s="95">
        <f t="shared" si="327"/>
        <v>0</v>
      </c>
      <c r="S583" s="87">
        <f t="shared" si="328"/>
        <v>0</v>
      </c>
      <c r="T583" s="95">
        <f t="shared" si="312"/>
        <v>0.12</v>
      </c>
      <c r="U583" s="94">
        <f t="shared" si="329"/>
        <v>5</v>
      </c>
      <c r="V583" s="94">
        <v>252</v>
      </c>
      <c r="W583" s="93">
        <f t="shared" si="330"/>
        <v>1.002251115</v>
      </c>
      <c r="X583" s="87">
        <f t="shared" si="331"/>
        <v>2.4396111999999999</v>
      </c>
      <c r="Y583" s="87">
        <f t="shared" si="332"/>
        <v>0</v>
      </c>
      <c r="Z583" s="96" t="s">
        <v>142</v>
      </c>
      <c r="AA583" s="90">
        <f t="shared" si="333"/>
        <v>44956</v>
      </c>
      <c r="AB583" s="2"/>
      <c r="AC583" s="1"/>
      <c r="AM583" s="1"/>
      <c r="AN583" s="3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22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4"/>
      <c r="CR583" s="1"/>
      <c r="CS583" s="1"/>
      <c r="CT583" s="1"/>
      <c r="CU583" s="1"/>
      <c r="CV583" s="1"/>
      <c r="CW583" s="1"/>
      <c r="CX583" s="1"/>
      <c r="CY583" s="1"/>
      <c r="CZ583" s="1"/>
      <c r="DA583" s="2"/>
      <c r="DB583" s="1"/>
      <c r="DC583" s="1"/>
      <c r="DD583" s="1"/>
      <c r="DE583" s="1"/>
      <c r="DF583" s="1"/>
      <c r="DG583" s="1"/>
    </row>
    <row r="584" spans="1:111" x14ac:dyDescent="0.2">
      <c r="A584" s="86">
        <f t="shared" si="310"/>
        <v>44933</v>
      </c>
      <c r="B584" s="87">
        <f t="shared" si="313"/>
        <v>1086.96811327</v>
      </c>
      <c r="C584" s="87">
        <f t="shared" si="311"/>
        <v>964.99018859</v>
      </c>
      <c r="D584" s="88">
        <f t="shared" si="314"/>
        <v>6434.2</v>
      </c>
      <c r="E584" s="89">
        <f>IF(K584=1,VLOOKUP(A584,[1]Plan1!$BO$80:$BQ$314,3),E583)</f>
        <v>6474.09</v>
      </c>
      <c r="F584" s="98">
        <f t="shared" si="315"/>
        <v>44911</v>
      </c>
      <c r="G584" s="91">
        <f t="shared" si="316"/>
        <v>6.199682944266538E-3</v>
      </c>
      <c r="H584" s="90">
        <f t="shared" si="317"/>
        <v>44942</v>
      </c>
      <c r="I584" s="90">
        <f t="shared" si="318"/>
        <v>44942</v>
      </c>
      <c r="J584" s="92">
        <f t="shared" si="319"/>
        <v>22</v>
      </c>
      <c r="K584" s="92">
        <f t="shared" si="320"/>
        <v>17</v>
      </c>
      <c r="L584" s="87">
        <f t="shared" si="321"/>
        <v>1.0047872900000001</v>
      </c>
      <c r="M584" s="93">
        <f t="shared" si="322"/>
        <v>1.0040996</v>
      </c>
      <c r="N584" s="93">
        <f t="shared" si="323"/>
        <v>1.1180157363693422</v>
      </c>
      <c r="O584" s="87">
        <f t="shared" si="324"/>
        <v>1.1233679999999999</v>
      </c>
      <c r="P584" s="87">
        <f t="shared" si="325"/>
        <v>1084.03909817</v>
      </c>
      <c r="Q584" s="94">
        <f t="shared" si="326"/>
        <v>0</v>
      </c>
      <c r="R584" s="95">
        <f t="shared" si="327"/>
        <v>0</v>
      </c>
      <c r="S584" s="87">
        <f t="shared" si="328"/>
        <v>0</v>
      </c>
      <c r="T584" s="95">
        <f t="shared" si="312"/>
        <v>0.12</v>
      </c>
      <c r="U584" s="94">
        <f t="shared" si="329"/>
        <v>6</v>
      </c>
      <c r="V584" s="94">
        <v>252</v>
      </c>
      <c r="W584" s="93">
        <f t="shared" si="330"/>
        <v>1.002701946</v>
      </c>
      <c r="X584" s="87">
        <f t="shared" si="331"/>
        <v>2.9290151</v>
      </c>
      <c r="Y584" s="87">
        <f t="shared" si="332"/>
        <v>0</v>
      </c>
      <c r="Z584" s="96" t="s">
        <v>142</v>
      </c>
      <c r="AA584" s="90">
        <f t="shared" si="333"/>
        <v>44956</v>
      </c>
      <c r="AB584" s="2"/>
      <c r="AC584" s="1"/>
      <c r="AM584" s="1"/>
      <c r="AN584" s="3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22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4"/>
      <c r="CR584" s="1"/>
      <c r="CS584" s="1"/>
      <c r="CT584" s="1"/>
      <c r="CU584" s="1"/>
      <c r="CV584" s="1"/>
      <c r="CW584" s="1"/>
      <c r="CX584" s="1"/>
      <c r="CY584" s="1"/>
      <c r="CZ584" s="1"/>
      <c r="DA584" s="2"/>
      <c r="DB584" s="1"/>
      <c r="DC584" s="1"/>
      <c r="DD584" s="1"/>
      <c r="DE584" s="1"/>
      <c r="DF584" s="1"/>
      <c r="DG584" s="1"/>
    </row>
    <row r="585" spans="1:111" x14ac:dyDescent="0.2">
      <c r="A585" s="86">
        <f t="shared" si="310"/>
        <v>44934</v>
      </c>
      <c r="B585" s="87">
        <f t="shared" si="313"/>
        <v>1086.96811327</v>
      </c>
      <c r="C585" s="87">
        <f t="shared" si="311"/>
        <v>964.99018859</v>
      </c>
      <c r="D585" s="88">
        <f t="shared" si="314"/>
        <v>6434.2</v>
      </c>
      <c r="E585" s="89">
        <f>IF(K585=1,VLOOKUP(A585,[1]Plan1!$BO$80:$BQ$314,3),E584)</f>
        <v>6474.09</v>
      </c>
      <c r="F585" s="98">
        <f t="shared" si="315"/>
        <v>44911</v>
      </c>
      <c r="G585" s="91">
        <f t="shared" si="316"/>
        <v>6.199682944266538E-3</v>
      </c>
      <c r="H585" s="90">
        <f t="shared" si="317"/>
        <v>44942</v>
      </c>
      <c r="I585" s="90">
        <f t="shared" si="318"/>
        <v>44942</v>
      </c>
      <c r="J585" s="92">
        <f t="shared" si="319"/>
        <v>22</v>
      </c>
      <c r="K585" s="92">
        <f t="shared" si="320"/>
        <v>17</v>
      </c>
      <c r="L585" s="87">
        <f t="shared" si="321"/>
        <v>1.0047872900000001</v>
      </c>
      <c r="M585" s="93">
        <f t="shared" si="322"/>
        <v>1.0040996</v>
      </c>
      <c r="N585" s="93">
        <f t="shared" si="323"/>
        <v>1.1180157363693422</v>
      </c>
      <c r="O585" s="87">
        <f t="shared" si="324"/>
        <v>1.1233679999999999</v>
      </c>
      <c r="P585" s="87">
        <f t="shared" si="325"/>
        <v>1084.03909817</v>
      </c>
      <c r="Q585" s="94">
        <f t="shared" si="326"/>
        <v>0</v>
      </c>
      <c r="R585" s="95">
        <f t="shared" si="327"/>
        <v>0</v>
      </c>
      <c r="S585" s="87">
        <f t="shared" si="328"/>
        <v>0</v>
      </c>
      <c r="T585" s="95">
        <f t="shared" si="312"/>
        <v>0.12</v>
      </c>
      <c r="U585" s="94">
        <f t="shared" si="329"/>
        <v>6</v>
      </c>
      <c r="V585" s="94">
        <v>252</v>
      </c>
      <c r="W585" s="93">
        <f t="shared" si="330"/>
        <v>1.002701946</v>
      </c>
      <c r="X585" s="87">
        <f t="shared" si="331"/>
        <v>2.9290151</v>
      </c>
      <c r="Y585" s="87">
        <f t="shared" si="332"/>
        <v>0</v>
      </c>
      <c r="Z585" s="96" t="s">
        <v>142</v>
      </c>
      <c r="AA585" s="90">
        <f t="shared" si="333"/>
        <v>44956</v>
      </c>
      <c r="AB585" s="2"/>
      <c r="AC585" s="1"/>
      <c r="AM585" s="1"/>
      <c r="AN585" s="3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22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4"/>
      <c r="CR585" s="1"/>
      <c r="CS585" s="1"/>
      <c r="CT585" s="1"/>
      <c r="CU585" s="1"/>
      <c r="CV585" s="1"/>
      <c r="CW585" s="1"/>
      <c r="CX585" s="1"/>
      <c r="CY585" s="1"/>
      <c r="CZ585" s="1"/>
      <c r="DA585" s="2"/>
      <c r="DB585" s="1"/>
      <c r="DC585" s="1"/>
      <c r="DD585" s="1"/>
      <c r="DE585" s="1"/>
      <c r="DF585" s="1"/>
      <c r="DG585" s="1"/>
    </row>
    <row r="586" spans="1:111" x14ac:dyDescent="0.2">
      <c r="A586" s="86">
        <f t="shared" si="310"/>
        <v>44935</v>
      </c>
      <c r="B586" s="87">
        <f t="shared" si="313"/>
        <v>1086.96811327</v>
      </c>
      <c r="C586" s="87">
        <f t="shared" si="311"/>
        <v>964.99018859</v>
      </c>
      <c r="D586" s="88">
        <f t="shared" si="314"/>
        <v>6434.2</v>
      </c>
      <c r="E586" s="89">
        <f>IF(K586=1,VLOOKUP(A586,[1]Plan1!$BO$80:$BQ$314,3),E585)</f>
        <v>6474.09</v>
      </c>
      <c r="F586" s="98">
        <f t="shared" si="315"/>
        <v>44911</v>
      </c>
      <c r="G586" s="91">
        <f t="shared" si="316"/>
        <v>6.199682944266538E-3</v>
      </c>
      <c r="H586" s="90">
        <f t="shared" si="317"/>
        <v>44942</v>
      </c>
      <c r="I586" s="90">
        <f t="shared" si="318"/>
        <v>44942</v>
      </c>
      <c r="J586" s="92">
        <f t="shared" si="319"/>
        <v>22</v>
      </c>
      <c r="K586" s="92">
        <f t="shared" si="320"/>
        <v>17</v>
      </c>
      <c r="L586" s="87">
        <f t="shared" si="321"/>
        <v>1.0047872900000001</v>
      </c>
      <c r="M586" s="93">
        <f t="shared" si="322"/>
        <v>1.0040996</v>
      </c>
      <c r="N586" s="93">
        <f t="shared" si="323"/>
        <v>1.1180157363693422</v>
      </c>
      <c r="O586" s="87">
        <f t="shared" si="324"/>
        <v>1.1233679999999999</v>
      </c>
      <c r="P586" s="87">
        <f t="shared" si="325"/>
        <v>1084.03909817</v>
      </c>
      <c r="Q586" s="94">
        <f t="shared" si="326"/>
        <v>0</v>
      </c>
      <c r="R586" s="95">
        <f t="shared" si="327"/>
        <v>0</v>
      </c>
      <c r="S586" s="87">
        <f t="shared" si="328"/>
        <v>0</v>
      </c>
      <c r="T586" s="95">
        <f t="shared" si="312"/>
        <v>0.12</v>
      </c>
      <c r="U586" s="94">
        <f t="shared" si="329"/>
        <v>6</v>
      </c>
      <c r="V586" s="94">
        <v>252</v>
      </c>
      <c r="W586" s="93">
        <f t="shared" si="330"/>
        <v>1.002701946</v>
      </c>
      <c r="X586" s="87">
        <f t="shared" si="331"/>
        <v>2.9290151</v>
      </c>
      <c r="Y586" s="87">
        <f t="shared" si="332"/>
        <v>0</v>
      </c>
      <c r="Z586" s="96" t="s">
        <v>142</v>
      </c>
      <c r="AA586" s="90">
        <f t="shared" si="333"/>
        <v>44956</v>
      </c>
      <c r="AB586" s="2"/>
      <c r="AC586" s="1"/>
      <c r="AM586" s="1"/>
      <c r="AN586" s="3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22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4"/>
      <c r="CR586" s="1"/>
      <c r="CS586" s="1"/>
      <c r="CT586" s="1"/>
      <c r="CU586" s="1"/>
      <c r="CV586" s="1"/>
      <c r="CW586" s="1"/>
      <c r="CX586" s="1"/>
      <c r="CY586" s="1"/>
      <c r="CZ586" s="1"/>
      <c r="DA586" s="2"/>
      <c r="DB586" s="1"/>
      <c r="DC586" s="1"/>
      <c r="DD586" s="1"/>
      <c r="DE586" s="1"/>
      <c r="DF586" s="1"/>
      <c r="DG586" s="1"/>
    </row>
    <row r="587" spans="1:111" x14ac:dyDescent="0.2">
      <c r="A587" s="86">
        <f t="shared" si="310"/>
        <v>44936</v>
      </c>
      <c r="B587" s="87">
        <f t="shared" si="313"/>
        <v>1087.76260054</v>
      </c>
      <c r="C587" s="87">
        <f t="shared" si="311"/>
        <v>964.99018859</v>
      </c>
      <c r="D587" s="88">
        <f t="shared" si="314"/>
        <v>6434.2</v>
      </c>
      <c r="E587" s="89">
        <f>IF(K587=1,VLOOKUP(A587,[1]Plan1!$BO$80:$BQ$314,3),E586)</f>
        <v>6474.09</v>
      </c>
      <c r="F587" s="98">
        <f t="shared" si="315"/>
        <v>44911</v>
      </c>
      <c r="G587" s="91">
        <f t="shared" si="316"/>
        <v>6.199682944266538E-3</v>
      </c>
      <c r="H587" s="90">
        <f t="shared" si="317"/>
        <v>44942</v>
      </c>
      <c r="I587" s="90">
        <f t="shared" si="318"/>
        <v>44942</v>
      </c>
      <c r="J587" s="92">
        <f t="shared" si="319"/>
        <v>22</v>
      </c>
      <c r="K587" s="92">
        <f t="shared" si="320"/>
        <v>18</v>
      </c>
      <c r="L587" s="87">
        <f t="shared" si="321"/>
        <v>1.0050696100000001</v>
      </c>
      <c r="M587" s="93">
        <f t="shared" si="322"/>
        <v>1.0040996</v>
      </c>
      <c r="N587" s="93">
        <f t="shared" si="323"/>
        <v>1.1180157363693422</v>
      </c>
      <c r="O587" s="87">
        <f t="shared" si="324"/>
        <v>1.1236836400000001</v>
      </c>
      <c r="P587" s="87">
        <f t="shared" si="325"/>
        <v>1084.34368767</v>
      </c>
      <c r="Q587" s="94">
        <f t="shared" si="326"/>
        <v>0</v>
      </c>
      <c r="R587" s="95">
        <f t="shared" si="327"/>
        <v>0</v>
      </c>
      <c r="S587" s="87">
        <f t="shared" si="328"/>
        <v>0</v>
      </c>
      <c r="T587" s="95">
        <f t="shared" si="312"/>
        <v>0.12</v>
      </c>
      <c r="U587" s="94">
        <f t="shared" si="329"/>
        <v>7</v>
      </c>
      <c r="V587" s="94">
        <v>252</v>
      </c>
      <c r="W587" s="93">
        <f t="shared" si="330"/>
        <v>1.003152979</v>
      </c>
      <c r="X587" s="87">
        <f t="shared" si="331"/>
        <v>3.4189128700000002</v>
      </c>
      <c r="Y587" s="87">
        <f t="shared" si="332"/>
        <v>0</v>
      </c>
      <c r="Z587" s="96" t="s">
        <v>142</v>
      </c>
      <c r="AA587" s="90">
        <f t="shared" si="333"/>
        <v>44956</v>
      </c>
      <c r="AB587" s="2"/>
      <c r="AC587" s="1"/>
      <c r="AM587" s="1"/>
      <c r="AN587" s="3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22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4"/>
      <c r="CR587" s="1"/>
      <c r="CS587" s="1"/>
      <c r="CT587" s="1"/>
      <c r="CU587" s="1"/>
      <c r="CV587" s="1"/>
      <c r="CW587" s="1"/>
      <c r="CX587" s="1"/>
      <c r="CY587" s="1"/>
      <c r="CZ587" s="1"/>
      <c r="DA587" s="2"/>
      <c r="DB587" s="1"/>
      <c r="DC587" s="1"/>
      <c r="DD587" s="1"/>
      <c r="DE587" s="1"/>
      <c r="DF587" s="1"/>
      <c r="DG587" s="1"/>
    </row>
    <row r="588" spans="1:111" x14ac:dyDescent="0.2">
      <c r="A588" s="86">
        <f t="shared" si="310"/>
        <v>44937</v>
      </c>
      <c r="B588" s="87">
        <f t="shared" si="313"/>
        <v>1088.55766133</v>
      </c>
      <c r="C588" s="87">
        <f t="shared" si="311"/>
        <v>964.99018859</v>
      </c>
      <c r="D588" s="88">
        <f t="shared" si="314"/>
        <v>6434.2</v>
      </c>
      <c r="E588" s="89">
        <f>IF(K588=1,VLOOKUP(A588,[1]Plan1!$BO$80:$BQ$314,3),E587)</f>
        <v>6474.09</v>
      </c>
      <c r="F588" s="98">
        <f t="shared" si="315"/>
        <v>44911</v>
      </c>
      <c r="G588" s="91">
        <f t="shared" si="316"/>
        <v>6.199682944266538E-3</v>
      </c>
      <c r="H588" s="90">
        <f t="shared" si="317"/>
        <v>44942</v>
      </c>
      <c r="I588" s="90">
        <f t="shared" si="318"/>
        <v>44942</v>
      </c>
      <c r="J588" s="92">
        <f t="shared" si="319"/>
        <v>22</v>
      </c>
      <c r="K588" s="92">
        <f t="shared" si="320"/>
        <v>19</v>
      </c>
      <c r="L588" s="87">
        <f t="shared" si="321"/>
        <v>1.00535201</v>
      </c>
      <c r="M588" s="93">
        <f t="shared" si="322"/>
        <v>1.0040996</v>
      </c>
      <c r="N588" s="93">
        <f t="shared" si="323"/>
        <v>1.1180157363693422</v>
      </c>
      <c r="O588" s="87">
        <f t="shared" si="324"/>
        <v>1.12399936</v>
      </c>
      <c r="P588" s="87">
        <f t="shared" si="325"/>
        <v>1084.64835438</v>
      </c>
      <c r="Q588" s="94">
        <f t="shared" si="326"/>
        <v>0</v>
      </c>
      <c r="R588" s="95">
        <f t="shared" si="327"/>
        <v>0</v>
      </c>
      <c r="S588" s="87">
        <f t="shared" si="328"/>
        <v>0</v>
      </c>
      <c r="T588" s="95">
        <f t="shared" si="312"/>
        <v>0.12</v>
      </c>
      <c r="U588" s="94">
        <f t="shared" si="329"/>
        <v>8</v>
      </c>
      <c r="V588" s="94">
        <v>252</v>
      </c>
      <c r="W588" s="93">
        <f t="shared" si="330"/>
        <v>1.003604216</v>
      </c>
      <c r="X588" s="87">
        <f t="shared" si="331"/>
        <v>3.9093069499999999</v>
      </c>
      <c r="Y588" s="87">
        <f t="shared" si="332"/>
        <v>0</v>
      </c>
      <c r="Z588" s="96" t="s">
        <v>142</v>
      </c>
      <c r="AA588" s="90">
        <f t="shared" si="333"/>
        <v>44956</v>
      </c>
      <c r="AB588" s="2"/>
      <c r="AC588" s="1"/>
      <c r="AM588" s="1"/>
      <c r="AN588" s="3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22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4"/>
      <c r="CR588" s="1"/>
      <c r="CS588" s="1"/>
      <c r="CT588" s="1"/>
      <c r="CU588" s="1"/>
      <c r="CV588" s="1"/>
      <c r="CW588" s="1"/>
      <c r="CX588" s="1"/>
      <c r="CY588" s="1"/>
      <c r="CZ588" s="1"/>
      <c r="DA588" s="2"/>
      <c r="DB588" s="1"/>
      <c r="DC588" s="1"/>
      <c r="DD588" s="1"/>
      <c r="DE588" s="1"/>
      <c r="DF588" s="1"/>
      <c r="DG588" s="1"/>
    </row>
    <row r="589" spans="1:111" x14ac:dyDescent="0.2">
      <c r="A589" s="86">
        <f t="shared" si="310"/>
        <v>44938</v>
      </c>
      <c r="B589" s="87">
        <f t="shared" si="313"/>
        <v>1089.35331311</v>
      </c>
      <c r="C589" s="87">
        <f t="shared" si="311"/>
        <v>964.99018859</v>
      </c>
      <c r="D589" s="88">
        <f t="shared" si="314"/>
        <v>6434.2</v>
      </c>
      <c r="E589" s="89">
        <f>IF(K589=1,VLOOKUP(A589,[1]Plan1!$BO$80:$BQ$314,3),E588)</f>
        <v>6474.09</v>
      </c>
      <c r="F589" s="98">
        <f t="shared" si="315"/>
        <v>44911</v>
      </c>
      <c r="G589" s="91">
        <f t="shared" si="316"/>
        <v>6.199682944266538E-3</v>
      </c>
      <c r="H589" s="90">
        <f t="shared" si="317"/>
        <v>44942</v>
      </c>
      <c r="I589" s="90">
        <f t="shared" si="318"/>
        <v>44942</v>
      </c>
      <c r="J589" s="92">
        <f t="shared" si="319"/>
        <v>22</v>
      </c>
      <c r="K589" s="92">
        <f t="shared" si="320"/>
        <v>20</v>
      </c>
      <c r="L589" s="87">
        <f t="shared" si="321"/>
        <v>1.00563449</v>
      </c>
      <c r="M589" s="93">
        <f t="shared" si="322"/>
        <v>1.0040996</v>
      </c>
      <c r="N589" s="93">
        <f t="shared" si="323"/>
        <v>1.1180157363693422</v>
      </c>
      <c r="O589" s="87">
        <f t="shared" si="324"/>
        <v>1.12431518</v>
      </c>
      <c r="P589" s="87">
        <f t="shared" si="325"/>
        <v>1084.95311758</v>
      </c>
      <c r="Q589" s="94">
        <f t="shared" si="326"/>
        <v>0</v>
      </c>
      <c r="R589" s="95">
        <f t="shared" si="327"/>
        <v>0</v>
      </c>
      <c r="S589" s="87">
        <f t="shared" si="328"/>
        <v>0</v>
      </c>
      <c r="T589" s="95">
        <f t="shared" si="312"/>
        <v>0.12</v>
      </c>
      <c r="U589" s="94">
        <f t="shared" si="329"/>
        <v>9</v>
      </c>
      <c r="V589" s="94">
        <v>252</v>
      </c>
      <c r="W589" s="93">
        <f t="shared" si="330"/>
        <v>1.0040556549999999</v>
      </c>
      <c r="X589" s="87">
        <f t="shared" si="331"/>
        <v>4.4001955300000004</v>
      </c>
      <c r="Y589" s="87">
        <f t="shared" si="332"/>
        <v>0</v>
      </c>
      <c r="Z589" s="96" t="s">
        <v>142</v>
      </c>
      <c r="AA589" s="90">
        <f t="shared" si="333"/>
        <v>44956</v>
      </c>
      <c r="AB589" s="2"/>
      <c r="AC589" s="1"/>
      <c r="AM589" s="1"/>
      <c r="AN589" s="3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22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4"/>
      <c r="CR589" s="1"/>
      <c r="CS589" s="1"/>
      <c r="CT589" s="1"/>
      <c r="CU589" s="1"/>
      <c r="CV589" s="1"/>
      <c r="CW589" s="1"/>
      <c r="CX589" s="1"/>
      <c r="CY589" s="1"/>
      <c r="CZ589" s="1"/>
      <c r="DA589" s="2"/>
      <c r="DB589" s="1"/>
      <c r="DC589" s="1"/>
      <c r="DD589" s="1"/>
      <c r="DE589" s="1"/>
      <c r="DF589" s="1"/>
      <c r="DG589" s="1"/>
    </row>
    <row r="590" spans="1:111" x14ac:dyDescent="0.2">
      <c r="A590" s="86">
        <f t="shared" ref="A590:A653" si="334">(A589+1)</f>
        <v>44939</v>
      </c>
      <c r="B590" s="87">
        <f t="shared" si="313"/>
        <v>1090.1495379099999</v>
      </c>
      <c r="C590" s="87">
        <f t="shared" ref="C590:C653" si="335">TRUNC(IF(Q589&gt;0,C589-(S589/O589),C589),8)</f>
        <v>964.99018859</v>
      </c>
      <c r="D590" s="88">
        <f t="shared" si="314"/>
        <v>6434.2</v>
      </c>
      <c r="E590" s="89">
        <f>IF(K590=1,VLOOKUP(A590,[1]Plan1!$BO$80:$BQ$314,3),E589)</f>
        <v>6474.09</v>
      </c>
      <c r="F590" s="98">
        <f t="shared" si="315"/>
        <v>44911</v>
      </c>
      <c r="G590" s="91">
        <f t="shared" si="316"/>
        <v>6.199682944266538E-3</v>
      </c>
      <c r="H590" s="90">
        <f t="shared" si="317"/>
        <v>44942</v>
      </c>
      <c r="I590" s="90">
        <f t="shared" si="318"/>
        <v>44942</v>
      </c>
      <c r="J590" s="92">
        <f t="shared" si="319"/>
        <v>22</v>
      </c>
      <c r="K590" s="92">
        <f t="shared" si="320"/>
        <v>21</v>
      </c>
      <c r="L590" s="87">
        <f t="shared" si="321"/>
        <v>1.0059170399999999</v>
      </c>
      <c r="M590" s="93">
        <f t="shared" si="322"/>
        <v>1.0040996</v>
      </c>
      <c r="N590" s="93">
        <f t="shared" si="323"/>
        <v>1.1180157363693422</v>
      </c>
      <c r="O590" s="87">
        <f t="shared" si="324"/>
        <v>1.1246310799999999</v>
      </c>
      <c r="P590" s="87">
        <f t="shared" si="325"/>
        <v>1085.2579579799999</v>
      </c>
      <c r="Q590" s="94">
        <f t="shared" si="326"/>
        <v>0</v>
      </c>
      <c r="R590" s="95">
        <f t="shared" si="327"/>
        <v>0</v>
      </c>
      <c r="S590" s="87">
        <f t="shared" si="328"/>
        <v>0</v>
      </c>
      <c r="T590" s="95">
        <f t="shared" ref="T590:T653" si="336">(T589)</f>
        <v>0.12</v>
      </c>
      <c r="U590" s="94">
        <f t="shared" si="329"/>
        <v>10</v>
      </c>
      <c r="V590" s="94">
        <v>252</v>
      </c>
      <c r="W590" s="93">
        <f t="shared" si="330"/>
        <v>1.004507297</v>
      </c>
      <c r="X590" s="87">
        <f t="shared" si="331"/>
        <v>4.8915799299999998</v>
      </c>
      <c r="Y590" s="87">
        <f t="shared" si="332"/>
        <v>0</v>
      </c>
      <c r="Z590" s="96" t="s">
        <v>142</v>
      </c>
      <c r="AA590" s="90">
        <f t="shared" si="333"/>
        <v>44956</v>
      </c>
      <c r="AB590" s="2"/>
      <c r="AC590" s="1"/>
      <c r="AM590" s="1"/>
      <c r="AN590" s="3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22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4"/>
      <c r="CR590" s="1"/>
      <c r="CS590" s="1"/>
      <c r="CT590" s="1"/>
      <c r="CU590" s="1"/>
      <c r="CV590" s="1"/>
      <c r="CW590" s="1"/>
      <c r="CX590" s="1"/>
      <c r="CY590" s="1"/>
      <c r="CZ590" s="1"/>
      <c r="DA590" s="2"/>
      <c r="DB590" s="1"/>
      <c r="DC590" s="1"/>
      <c r="DD590" s="1"/>
      <c r="DE590" s="1"/>
      <c r="DF590" s="1"/>
      <c r="DG590" s="1"/>
    </row>
    <row r="591" spans="1:111" x14ac:dyDescent="0.2">
      <c r="A591" s="86">
        <f t="shared" si="334"/>
        <v>44940</v>
      </c>
      <c r="B591" s="87">
        <f t="shared" si="313"/>
        <v>1090.9463468099998</v>
      </c>
      <c r="C591" s="87">
        <f t="shared" si="335"/>
        <v>964.99018859</v>
      </c>
      <c r="D591" s="88">
        <f t="shared" si="314"/>
        <v>6434.2</v>
      </c>
      <c r="E591" s="89">
        <f>IF(K591=1,VLOOKUP(A591,[1]Plan1!$BO$80:$BQ$314,3),E590)</f>
        <v>6474.09</v>
      </c>
      <c r="F591" s="98">
        <f t="shared" si="315"/>
        <v>44911</v>
      </c>
      <c r="G591" s="91">
        <f t="shared" si="316"/>
        <v>6.199682944266538E-3</v>
      </c>
      <c r="H591" s="90">
        <f t="shared" si="317"/>
        <v>44942</v>
      </c>
      <c r="I591" s="90">
        <f t="shared" si="318"/>
        <v>44942</v>
      </c>
      <c r="J591" s="92">
        <f t="shared" si="319"/>
        <v>22</v>
      </c>
      <c r="K591" s="92">
        <f t="shared" si="320"/>
        <v>22</v>
      </c>
      <c r="L591" s="87">
        <f t="shared" si="321"/>
        <v>1.0061996799999999</v>
      </c>
      <c r="M591" s="93">
        <f t="shared" si="322"/>
        <v>1.0040996</v>
      </c>
      <c r="N591" s="93">
        <f t="shared" si="323"/>
        <v>1.1180157363693422</v>
      </c>
      <c r="O591" s="87">
        <f t="shared" si="324"/>
        <v>1.1249470699999999</v>
      </c>
      <c r="P591" s="87">
        <f t="shared" si="325"/>
        <v>1085.5628852299999</v>
      </c>
      <c r="Q591" s="94">
        <f t="shared" si="326"/>
        <v>0</v>
      </c>
      <c r="R591" s="95">
        <f t="shared" si="327"/>
        <v>0</v>
      </c>
      <c r="S591" s="87">
        <f t="shared" si="328"/>
        <v>0</v>
      </c>
      <c r="T591" s="95">
        <f t="shared" si="336"/>
        <v>0.12</v>
      </c>
      <c r="U591" s="94">
        <f t="shared" si="329"/>
        <v>11</v>
      </c>
      <c r="V591" s="94">
        <v>252</v>
      </c>
      <c r="W591" s="93">
        <f t="shared" si="330"/>
        <v>1.004959143</v>
      </c>
      <c r="X591" s="87">
        <f t="shared" si="331"/>
        <v>5.3834615799999996</v>
      </c>
      <c r="Y591" s="87">
        <f t="shared" si="332"/>
        <v>0</v>
      </c>
      <c r="Z591" s="96" t="s">
        <v>142</v>
      </c>
      <c r="AA591" s="90">
        <f t="shared" si="333"/>
        <v>44956</v>
      </c>
      <c r="AB591" s="2"/>
      <c r="AC591" s="1"/>
      <c r="AM591" s="1"/>
      <c r="AN591" s="3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22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4"/>
      <c r="CR591" s="1"/>
      <c r="CS591" s="1"/>
      <c r="CT591" s="1"/>
      <c r="CU591" s="1"/>
      <c r="CV591" s="1"/>
      <c r="CW591" s="1"/>
      <c r="CX591" s="1"/>
      <c r="CY591" s="1"/>
      <c r="CZ591" s="1"/>
      <c r="DA591" s="2"/>
      <c r="DB591" s="1"/>
      <c r="DC591" s="1"/>
      <c r="DD591" s="1"/>
      <c r="DE591" s="1"/>
      <c r="DF591" s="1"/>
      <c r="DG591" s="1"/>
    </row>
    <row r="592" spans="1:111" x14ac:dyDescent="0.2">
      <c r="A592" s="86">
        <f t="shared" si="334"/>
        <v>44941</v>
      </c>
      <c r="B592" s="87">
        <f t="shared" si="313"/>
        <v>1090.9463468099998</v>
      </c>
      <c r="C592" s="87">
        <f t="shared" si="335"/>
        <v>964.99018859</v>
      </c>
      <c r="D592" s="88">
        <f t="shared" si="314"/>
        <v>6434.2</v>
      </c>
      <c r="E592" s="89">
        <f>IF(K592=1,VLOOKUP(A592,[1]Plan1!$BO$80:$BQ$314,3),E591)</f>
        <v>6474.09</v>
      </c>
      <c r="F592" s="98">
        <f t="shared" si="315"/>
        <v>44911</v>
      </c>
      <c r="G592" s="91">
        <f t="shared" si="316"/>
        <v>6.199682944266538E-3</v>
      </c>
      <c r="H592" s="90">
        <f t="shared" si="317"/>
        <v>44972</v>
      </c>
      <c r="I592" s="90">
        <f t="shared" si="318"/>
        <v>44942</v>
      </c>
      <c r="J592" s="92">
        <f t="shared" si="319"/>
        <v>22</v>
      </c>
      <c r="K592" s="92">
        <f t="shared" si="320"/>
        <v>22</v>
      </c>
      <c r="L592" s="87">
        <f t="shared" si="321"/>
        <v>1.0061996799999999</v>
      </c>
      <c r="M592" s="93">
        <f t="shared" si="322"/>
        <v>1.0040996</v>
      </c>
      <c r="N592" s="93">
        <f t="shared" si="323"/>
        <v>1.1180157363693422</v>
      </c>
      <c r="O592" s="87">
        <f t="shared" si="324"/>
        <v>1.1249470699999999</v>
      </c>
      <c r="P592" s="87">
        <f t="shared" si="325"/>
        <v>1085.5628852299999</v>
      </c>
      <c r="Q592" s="94">
        <f t="shared" si="326"/>
        <v>0</v>
      </c>
      <c r="R592" s="95">
        <f t="shared" si="327"/>
        <v>0</v>
      </c>
      <c r="S592" s="87">
        <f t="shared" si="328"/>
        <v>0</v>
      </c>
      <c r="T592" s="95">
        <f t="shared" si="336"/>
        <v>0.12</v>
      </c>
      <c r="U592" s="94">
        <f t="shared" si="329"/>
        <v>11</v>
      </c>
      <c r="V592" s="94">
        <v>252</v>
      </c>
      <c r="W592" s="93">
        <f t="shared" si="330"/>
        <v>1.004959143</v>
      </c>
      <c r="X592" s="87">
        <f t="shared" si="331"/>
        <v>5.3834615799999996</v>
      </c>
      <c r="Y592" s="87">
        <f t="shared" si="332"/>
        <v>0</v>
      </c>
      <c r="Z592" s="96" t="s">
        <v>142</v>
      </c>
      <c r="AA592" s="90">
        <f t="shared" si="333"/>
        <v>44956</v>
      </c>
      <c r="AB592" s="2"/>
      <c r="AC592" s="1"/>
      <c r="AM592" s="1"/>
      <c r="AN592" s="3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22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4"/>
      <c r="CR592" s="1"/>
      <c r="CS592" s="1"/>
      <c r="CT592" s="1"/>
      <c r="CU592" s="1"/>
      <c r="CV592" s="1"/>
      <c r="CW592" s="1"/>
      <c r="CX592" s="1"/>
      <c r="CY592" s="1"/>
      <c r="CZ592" s="1"/>
      <c r="DA592" s="2"/>
      <c r="DB592" s="1"/>
      <c r="DC592" s="1"/>
      <c r="DD592" s="1"/>
      <c r="DE592" s="1"/>
      <c r="DF592" s="1"/>
      <c r="DG592" s="1"/>
    </row>
    <row r="593" spans="1:111" x14ac:dyDescent="0.2">
      <c r="A593" s="86">
        <f t="shared" si="334"/>
        <v>44942</v>
      </c>
      <c r="B593" s="87">
        <f t="shared" si="313"/>
        <v>1090.9463468099998</v>
      </c>
      <c r="C593" s="87">
        <f t="shared" si="335"/>
        <v>964.99018859</v>
      </c>
      <c r="D593" s="88">
        <f t="shared" si="314"/>
        <v>6434.2</v>
      </c>
      <c r="E593" s="89">
        <f>IF(K593=1,VLOOKUP(A593,[1]Plan1!$BO$80:$BQ$314,3),E592)</f>
        <v>6474.09</v>
      </c>
      <c r="F593" s="98">
        <f t="shared" si="315"/>
        <v>44911</v>
      </c>
      <c r="G593" s="91">
        <f t="shared" si="316"/>
        <v>6.199682944266538E-3</v>
      </c>
      <c r="H593" s="90">
        <f t="shared" si="317"/>
        <v>44972</v>
      </c>
      <c r="I593" s="90">
        <f t="shared" si="318"/>
        <v>44942</v>
      </c>
      <c r="J593" s="92">
        <f t="shared" si="319"/>
        <v>22</v>
      </c>
      <c r="K593" s="92">
        <f t="shared" si="320"/>
        <v>22</v>
      </c>
      <c r="L593" s="87">
        <f t="shared" si="321"/>
        <v>1.0061996799999999</v>
      </c>
      <c r="M593" s="93">
        <f t="shared" si="322"/>
        <v>1.0040996</v>
      </c>
      <c r="N593" s="93">
        <f t="shared" si="323"/>
        <v>1.1180157363693422</v>
      </c>
      <c r="O593" s="87">
        <f t="shared" si="324"/>
        <v>1.1249470699999999</v>
      </c>
      <c r="P593" s="87">
        <f t="shared" si="325"/>
        <v>1085.5628852299999</v>
      </c>
      <c r="Q593" s="94">
        <f t="shared" si="326"/>
        <v>0</v>
      </c>
      <c r="R593" s="95">
        <f t="shared" si="327"/>
        <v>0</v>
      </c>
      <c r="S593" s="87">
        <f t="shared" si="328"/>
        <v>0</v>
      </c>
      <c r="T593" s="95">
        <f t="shared" si="336"/>
        <v>0.12</v>
      </c>
      <c r="U593" s="94">
        <f t="shared" si="329"/>
        <v>11</v>
      </c>
      <c r="V593" s="94">
        <v>252</v>
      </c>
      <c r="W593" s="93">
        <f t="shared" si="330"/>
        <v>1.004959143</v>
      </c>
      <c r="X593" s="87">
        <f t="shared" si="331"/>
        <v>5.3834615799999996</v>
      </c>
      <c r="Y593" s="87">
        <f t="shared" si="332"/>
        <v>0</v>
      </c>
      <c r="Z593" s="96" t="s">
        <v>142</v>
      </c>
      <c r="AA593" s="90">
        <f t="shared" si="333"/>
        <v>44956</v>
      </c>
      <c r="AB593" s="2"/>
      <c r="AC593" s="1"/>
      <c r="AM593" s="1"/>
      <c r="AN593" s="3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22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4"/>
      <c r="CR593" s="1"/>
      <c r="CS593" s="1"/>
      <c r="CT593" s="1"/>
      <c r="CU593" s="1"/>
      <c r="CV593" s="1"/>
      <c r="CW593" s="1"/>
      <c r="CX593" s="1"/>
      <c r="CY593" s="1"/>
      <c r="CZ593" s="1"/>
      <c r="DA593" s="2"/>
      <c r="DB593" s="1"/>
      <c r="DC593" s="1"/>
      <c r="DD593" s="1"/>
      <c r="DE593" s="1"/>
      <c r="DF593" s="1"/>
      <c r="DG593" s="1"/>
    </row>
    <row r="594" spans="1:111" x14ac:dyDescent="0.2">
      <c r="A594" s="86">
        <f t="shared" si="334"/>
        <v>44943</v>
      </c>
      <c r="B594" s="87">
        <f t="shared" ref="B594:B657" si="337">(P594+X594)</f>
        <v>1091.6993227099999</v>
      </c>
      <c r="C594" s="87">
        <f t="shared" si="335"/>
        <v>964.99018859</v>
      </c>
      <c r="D594" s="88">
        <f t="shared" ref="D594:D657" si="338">IF(E594=E593,D593,E593)</f>
        <v>6474.09</v>
      </c>
      <c r="E594" s="89">
        <f>IF(K594=1,VLOOKUP(A594,[1]Plan1!$BO$80:$BQ$314,3),E593)</f>
        <v>6508.4</v>
      </c>
      <c r="F594" s="98">
        <f t="shared" ref="F594:F657" si="339">IF(D594=D593,F593,A594)</f>
        <v>44943</v>
      </c>
      <c r="G594" s="91">
        <f t="shared" ref="G594:G657" si="340">(E594/D594)-1</f>
        <v>5.2995865055938118E-3</v>
      </c>
      <c r="H594" s="90">
        <f t="shared" ref="H594:H657" si="341">IF(DAY(A594)=15,VLOOKUP(A594,AH$121:AK$170,4),H593)</f>
        <v>44972</v>
      </c>
      <c r="I594" s="90">
        <f t="shared" ref="I594:I657" si="342">IF(A594&gt;I593,H594,I593)</f>
        <v>44972</v>
      </c>
      <c r="J594" s="92">
        <f t="shared" ref="J594:J657" si="343">IF(I594=I593,J593,NETWORKDAYS(I593,I594,$AD$121:$AD$505)-1)</f>
        <v>22</v>
      </c>
      <c r="K594" s="92">
        <f t="shared" ref="K594:K657" si="344">(J594-(NETWORKDAYS(A594,I594,AD$121:AD$505)-1))</f>
        <v>1</v>
      </c>
      <c r="L594" s="87">
        <f t="shared" ref="L594:L657" si="345">TRUNC((E594/D594)^TRUNC((K594/J594),9),8)</f>
        <v>1.0002402800000001</v>
      </c>
      <c r="M594" s="93">
        <f t="shared" ref="M594:M657" si="346">IF(I594&gt;I593,L593,M593)</f>
        <v>1.0061996799999999</v>
      </c>
      <c r="N594" s="93">
        <f t="shared" ref="N594:N657" si="347">IF(I594&gt;I593,N593*M594,N593)</f>
        <v>1.1249470761697964</v>
      </c>
      <c r="O594" s="87">
        <f t="shared" ref="O594:O657" si="348">TRUNC(TRUNC((L594*N594),15),8)</f>
        <v>1.1252173700000001</v>
      </c>
      <c r="P594" s="87">
        <f t="shared" ref="P594:P657" si="349">TRUNC(C594*O594,8)</f>
        <v>1085.8237220799999</v>
      </c>
      <c r="Q594" s="94">
        <f t="shared" ref="Q594:Q657" si="350">IF(VLOOKUP(A594,AD$13:AK$117,8)=VLOOKUP(A593,AD$13:AK$117,8),0,VLOOKUP(A594,AD$13:AK$117,8))</f>
        <v>0</v>
      </c>
      <c r="R594" s="95">
        <f t="shared" si="327"/>
        <v>0</v>
      </c>
      <c r="S594" s="87">
        <f t="shared" ref="S594:S657" si="351">IF(R594&gt;0,TRUNC(R594*P594,8),0)</f>
        <v>0</v>
      </c>
      <c r="T594" s="95">
        <f t="shared" si="336"/>
        <v>0.12</v>
      </c>
      <c r="U594" s="94">
        <f t="shared" ref="U594:U657" si="352">IF(Q593&gt;0,1,IF(K594=K593,U593,U593+1))</f>
        <v>12</v>
      </c>
      <c r="V594" s="94">
        <v>252</v>
      </c>
      <c r="W594" s="93">
        <f t="shared" ref="W594:W657" si="353">ROUND((1+T594)^TRUNC((U594/V594),9),9)</f>
        <v>1.005411192</v>
      </c>
      <c r="X594" s="87">
        <f t="shared" ref="X594:X657" si="354">TRUNC((P594*(W594-1)),8)</f>
        <v>5.8756006300000001</v>
      </c>
      <c r="Y594" s="87">
        <f t="shared" ref="Y594:Y657" si="355">IF(Q594&gt;0,S594+X594,0)</f>
        <v>0</v>
      </c>
      <c r="Z594" s="96" t="s">
        <v>142</v>
      </c>
      <c r="AA594" s="90">
        <f t="shared" ref="AA594:AA657" si="356">IF(Q593&gt;0,VLOOKUP(A593,$AD$13:$AL$117,9),AA593)</f>
        <v>44956</v>
      </c>
      <c r="AB594" s="2"/>
      <c r="AC594" s="1"/>
      <c r="AM594" s="1"/>
      <c r="AN594" s="3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22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4"/>
      <c r="CR594" s="1"/>
      <c r="CS594" s="1"/>
      <c r="CT594" s="1"/>
      <c r="CU594" s="1"/>
      <c r="CV594" s="1"/>
      <c r="CW594" s="1"/>
      <c r="CX594" s="1"/>
      <c r="CY594" s="1"/>
      <c r="CZ594" s="1"/>
      <c r="DA594" s="2"/>
      <c r="DB594" s="1"/>
      <c r="DC594" s="1"/>
      <c r="DD594" s="1"/>
      <c r="DE594" s="1"/>
      <c r="DF594" s="1"/>
      <c r="DG594" s="1"/>
    </row>
    <row r="595" spans="1:111" x14ac:dyDescent="0.2">
      <c r="A595" s="86">
        <f t="shared" si="334"/>
        <v>44944</v>
      </c>
      <c r="B595" s="87">
        <f t="shared" si="337"/>
        <v>1092.4528228500001</v>
      </c>
      <c r="C595" s="87">
        <f t="shared" si="335"/>
        <v>964.99018859</v>
      </c>
      <c r="D595" s="88">
        <f t="shared" si="338"/>
        <v>6474.09</v>
      </c>
      <c r="E595" s="89">
        <f>IF(K595=1,VLOOKUP(A595,[1]Plan1!$BO$80:$BQ$314,3),E594)</f>
        <v>6508.4</v>
      </c>
      <c r="F595" s="98">
        <f t="shared" si="339"/>
        <v>44943</v>
      </c>
      <c r="G595" s="91">
        <f t="shared" si="340"/>
        <v>5.2995865055938118E-3</v>
      </c>
      <c r="H595" s="90">
        <f t="shared" si="341"/>
        <v>44972</v>
      </c>
      <c r="I595" s="90">
        <f t="shared" si="342"/>
        <v>44972</v>
      </c>
      <c r="J595" s="92">
        <f t="shared" si="343"/>
        <v>22</v>
      </c>
      <c r="K595" s="92">
        <f t="shared" si="344"/>
        <v>2</v>
      </c>
      <c r="L595" s="87">
        <f t="shared" si="345"/>
        <v>1.00048062</v>
      </c>
      <c r="M595" s="93">
        <f t="shared" si="346"/>
        <v>1.0061996799999999</v>
      </c>
      <c r="N595" s="93">
        <f t="shared" si="347"/>
        <v>1.1249470761697964</v>
      </c>
      <c r="O595" s="87">
        <f t="shared" si="348"/>
        <v>1.1254877400000001</v>
      </c>
      <c r="P595" s="87">
        <f t="shared" si="349"/>
        <v>1086.0846264700001</v>
      </c>
      <c r="Q595" s="94">
        <f t="shared" si="350"/>
        <v>0</v>
      </c>
      <c r="R595" s="95">
        <f t="shared" si="327"/>
        <v>0</v>
      </c>
      <c r="S595" s="87">
        <f t="shared" si="351"/>
        <v>0</v>
      </c>
      <c r="T595" s="95">
        <f t="shared" si="336"/>
        <v>0.12</v>
      </c>
      <c r="U595" s="94">
        <f t="shared" si="352"/>
        <v>13</v>
      </c>
      <c r="V595" s="94">
        <v>252</v>
      </c>
      <c r="W595" s="93">
        <f t="shared" si="353"/>
        <v>1.0058634440000001</v>
      </c>
      <c r="X595" s="87">
        <f t="shared" si="354"/>
        <v>6.3681963799999997</v>
      </c>
      <c r="Y595" s="87">
        <f t="shared" si="355"/>
        <v>0</v>
      </c>
      <c r="Z595" s="96" t="s">
        <v>142</v>
      </c>
      <c r="AA595" s="90">
        <f t="shared" si="356"/>
        <v>44956</v>
      </c>
      <c r="AB595" s="2"/>
      <c r="AC595" s="1"/>
      <c r="AM595" s="1"/>
      <c r="AN595" s="3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22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4"/>
      <c r="CR595" s="1"/>
      <c r="CS595" s="1"/>
      <c r="CT595" s="1"/>
      <c r="CU595" s="1"/>
      <c r="CV595" s="1"/>
      <c r="CW595" s="1"/>
      <c r="CX595" s="1"/>
      <c r="CY595" s="1"/>
      <c r="CZ595" s="1"/>
      <c r="DA595" s="2"/>
      <c r="DB595" s="1"/>
      <c r="DC595" s="1"/>
      <c r="DD595" s="1"/>
      <c r="DE595" s="1"/>
      <c r="DF595" s="1"/>
      <c r="DG595" s="1"/>
    </row>
    <row r="596" spans="1:111" x14ac:dyDescent="0.2">
      <c r="A596" s="86">
        <f t="shared" si="334"/>
        <v>44945</v>
      </c>
      <c r="B596" s="87">
        <f t="shared" si="337"/>
        <v>1093.20684858</v>
      </c>
      <c r="C596" s="87">
        <f t="shared" si="335"/>
        <v>964.99018859</v>
      </c>
      <c r="D596" s="88">
        <f t="shared" si="338"/>
        <v>6474.09</v>
      </c>
      <c r="E596" s="89">
        <f>IF(K596=1,VLOOKUP(A596,[1]Plan1!$BO$80:$BQ$314,3),E595)</f>
        <v>6508.4</v>
      </c>
      <c r="F596" s="98">
        <f t="shared" si="339"/>
        <v>44943</v>
      </c>
      <c r="G596" s="91">
        <f t="shared" si="340"/>
        <v>5.2995865055938118E-3</v>
      </c>
      <c r="H596" s="90">
        <f t="shared" si="341"/>
        <v>44972</v>
      </c>
      <c r="I596" s="90">
        <f t="shared" si="342"/>
        <v>44972</v>
      </c>
      <c r="J596" s="92">
        <f t="shared" si="343"/>
        <v>22</v>
      </c>
      <c r="K596" s="92">
        <f t="shared" si="344"/>
        <v>3</v>
      </c>
      <c r="L596" s="87">
        <f t="shared" si="345"/>
        <v>1.0007210200000001</v>
      </c>
      <c r="M596" s="93">
        <f t="shared" si="346"/>
        <v>1.0061996799999999</v>
      </c>
      <c r="N596" s="93">
        <f t="shared" si="347"/>
        <v>1.1249470761697964</v>
      </c>
      <c r="O596" s="87">
        <f t="shared" si="348"/>
        <v>1.1257581800000001</v>
      </c>
      <c r="P596" s="87">
        <f t="shared" si="349"/>
        <v>1086.34559842</v>
      </c>
      <c r="Q596" s="94">
        <f t="shared" si="350"/>
        <v>0</v>
      </c>
      <c r="R596" s="95">
        <f t="shared" si="327"/>
        <v>0</v>
      </c>
      <c r="S596" s="87">
        <f t="shared" si="351"/>
        <v>0</v>
      </c>
      <c r="T596" s="95">
        <f t="shared" si="336"/>
        <v>0.12</v>
      </c>
      <c r="U596" s="94">
        <f t="shared" si="352"/>
        <v>14</v>
      </c>
      <c r="V596" s="94">
        <v>252</v>
      </c>
      <c r="W596" s="93">
        <f t="shared" si="353"/>
        <v>1.0063158999999999</v>
      </c>
      <c r="X596" s="87">
        <f t="shared" si="354"/>
        <v>6.86125016</v>
      </c>
      <c r="Y596" s="87">
        <f t="shared" si="355"/>
        <v>0</v>
      </c>
      <c r="Z596" s="96" t="s">
        <v>142</v>
      </c>
      <c r="AA596" s="90">
        <f t="shared" si="356"/>
        <v>44956</v>
      </c>
      <c r="AB596" s="2"/>
      <c r="AC596" s="1"/>
      <c r="AM596" s="1"/>
      <c r="AN596" s="3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22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4"/>
      <c r="CR596" s="1"/>
      <c r="CS596" s="1"/>
      <c r="CT596" s="1"/>
      <c r="CU596" s="1"/>
      <c r="CV596" s="1"/>
      <c r="CW596" s="1"/>
      <c r="CX596" s="1"/>
      <c r="CY596" s="1"/>
      <c r="CZ596" s="1"/>
      <c r="DA596" s="2"/>
      <c r="DB596" s="1"/>
      <c r="DC596" s="1"/>
      <c r="DD596" s="1"/>
      <c r="DE596" s="1"/>
      <c r="DF596" s="1"/>
      <c r="DG596" s="1"/>
    </row>
    <row r="597" spans="1:111" ht="15.75" x14ac:dyDescent="0.25">
      <c r="A597" s="166">
        <f t="shared" si="334"/>
        <v>44946</v>
      </c>
      <c r="B597" s="156">
        <f t="shared" si="337"/>
        <v>1093.9613796200001</v>
      </c>
      <c r="C597" s="156">
        <f t="shared" si="335"/>
        <v>964.99018859</v>
      </c>
      <c r="D597" s="167">
        <f t="shared" si="338"/>
        <v>6474.09</v>
      </c>
      <c r="E597" s="168">
        <f>IF(K597=1,VLOOKUP(A597,[1]Plan1!$BO$80:$BQ$314,3),E596)</f>
        <v>6508.4</v>
      </c>
      <c r="F597" s="169">
        <f t="shared" si="339"/>
        <v>44943</v>
      </c>
      <c r="G597" s="170">
        <f t="shared" si="340"/>
        <v>5.2995865055938118E-3</v>
      </c>
      <c r="H597" s="166">
        <f t="shared" si="341"/>
        <v>44972</v>
      </c>
      <c r="I597" s="166">
        <f t="shared" si="342"/>
        <v>44972</v>
      </c>
      <c r="J597" s="171">
        <f t="shared" si="343"/>
        <v>22</v>
      </c>
      <c r="K597" s="171">
        <f t="shared" si="344"/>
        <v>4</v>
      </c>
      <c r="L597" s="156">
        <f t="shared" si="345"/>
        <v>1.00096147</v>
      </c>
      <c r="M597" s="172">
        <f t="shared" si="346"/>
        <v>1.0061996799999999</v>
      </c>
      <c r="N597" s="172">
        <f t="shared" si="347"/>
        <v>1.1249470761697964</v>
      </c>
      <c r="O597" s="156">
        <f t="shared" si="348"/>
        <v>1.12602867</v>
      </c>
      <c r="P597" s="156">
        <f t="shared" si="349"/>
        <v>1086.6066186200001</v>
      </c>
      <c r="Q597" s="173">
        <v>13.5</v>
      </c>
      <c r="R597" s="174">
        <f t="shared" si="327"/>
        <v>0</v>
      </c>
      <c r="S597" s="156">
        <f t="shared" si="351"/>
        <v>0</v>
      </c>
      <c r="T597" s="174">
        <f t="shared" si="336"/>
        <v>0.12</v>
      </c>
      <c r="U597" s="173">
        <f t="shared" si="352"/>
        <v>15</v>
      </c>
      <c r="V597" s="173">
        <v>252</v>
      </c>
      <c r="W597" s="172">
        <f t="shared" si="353"/>
        <v>1.006768559</v>
      </c>
      <c r="X597" s="156">
        <f t="shared" si="354"/>
        <v>7.3547609999999999</v>
      </c>
      <c r="Y597" s="156">
        <f t="shared" si="355"/>
        <v>7.3547609999999999</v>
      </c>
      <c r="Z597" s="175" t="s">
        <v>142</v>
      </c>
      <c r="AA597" s="166">
        <f t="shared" si="356"/>
        <v>44956</v>
      </c>
      <c r="AB597" s="2"/>
      <c r="AC597" s="1"/>
      <c r="AM597" s="1"/>
      <c r="AN597" s="3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22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4"/>
      <c r="CR597" s="1"/>
      <c r="CS597" s="1"/>
      <c r="CT597" s="1"/>
      <c r="CU597" s="1"/>
      <c r="CV597" s="1"/>
      <c r="CW597" s="1"/>
      <c r="CX597" s="1"/>
      <c r="CY597" s="1"/>
      <c r="CZ597" s="1"/>
      <c r="DA597" s="2"/>
      <c r="DB597" s="1"/>
      <c r="DC597" s="1"/>
      <c r="DD597" s="1"/>
      <c r="DE597" s="1"/>
      <c r="DF597" s="1"/>
      <c r="DG597" s="1"/>
    </row>
    <row r="598" spans="1:111" ht="18.75" x14ac:dyDescent="0.2">
      <c r="A598" s="86">
        <f t="shared" si="334"/>
        <v>44947</v>
      </c>
      <c r="B598" s="87">
        <f t="shared" si="337"/>
        <v>1094.71645573</v>
      </c>
      <c r="C598" s="165">
        <f>TRUNC(IF(Q597&gt;0,C597-(S597/O597)+(X597/O597),C597),8)</f>
        <v>971.52178160000005</v>
      </c>
      <c r="D598" s="88">
        <f t="shared" si="338"/>
        <v>6474.09</v>
      </c>
      <c r="E598" s="89">
        <f>IF(K598=1,VLOOKUP(A598,[1]Plan1!$BO$80:$BQ$314,3),E597)</f>
        <v>6508.4</v>
      </c>
      <c r="F598" s="98">
        <f t="shared" si="339"/>
        <v>44943</v>
      </c>
      <c r="G598" s="91">
        <f t="shared" si="340"/>
        <v>5.2995865055938118E-3</v>
      </c>
      <c r="H598" s="90">
        <f t="shared" si="341"/>
        <v>44972</v>
      </c>
      <c r="I598" s="90">
        <f t="shared" si="342"/>
        <v>44972</v>
      </c>
      <c r="J598" s="92">
        <f t="shared" si="343"/>
        <v>22</v>
      </c>
      <c r="K598" s="92">
        <f t="shared" si="344"/>
        <v>5</v>
      </c>
      <c r="L598" s="87">
        <f t="shared" si="345"/>
        <v>1.00120199</v>
      </c>
      <c r="M598" s="93">
        <f t="shared" si="346"/>
        <v>1.0061996799999999</v>
      </c>
      <c r="N598" s="93">
        <f t="shared" si="347"/>
        <v>1.1249470761697964</v>
      </c>
      <c r="O598" s="87">
        <f t="shared" si="348"/>
        <v>1.12629925</v>
      </c>
      <c r="P598" s="87">
        <f t="shared" si="349"/>
        <v>1094.2242539700001</v>
      </c>
      <c r="Q598" s="94">
        <f t="shared" si="350"/>
        <v>0</v>
      </c>
      <c r="R598" s="95">
        <f t="shared" si="327"/>
        <v>0</v>
      </c>
      <c r="S598" s="87">
        <f t="shared" si="351"/>
        <v>0</v>
      </c>
      <c r="T598" s="95">
        <f t="shared" si="336"/>
        <v>0.12</v>
      </c>
      <c r="U598" s="94">
        <f t="shared" si="352"/>
        <v>1</v>
      </c>
      <c r="V598" s="94">
        <v>252</v>
      </c>
      <c r="W598" s="93">
        <f t="shared" si="353"/>
        <v>1.0004498180000001</v>
      </c>
      <c r="X598" s="87">
        <f t="shared" si="354"/>
        <v>0.49220175999999999</v>
      </c>
      <c r="Y598" s="87">
        <f t="shared" si="355"/>
        <v>0</v>
      </c>
      <c r="Z598" s="96" t="s">
        <v>142</v>
      </c>
      <c r="AA598" s="90">
        <f t="shared" si="356"/>
        <v>44956</v>
      </c>
      <c r="AB598" s="2"/>
      <c r="AC598" s="1"/>
      <c r="AM598" s="1"/>
      <c r="AN598" s="3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22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4"/>
      <c r="CR598" s="1"/>
      <c r="CS598" s="1"/>
      <c r="CT598" s="1"/>
      <c r="CU598" s="1"/>
      <c r="CV598" s="1"/>
      <c r="CW598" s="1"/>
      <c r="CX598" s="1"/>
      <c r="CY598" s="1"/>
      <c r="CZ598" s="1"/>
      <c r="DA598" s="2"/>
      <c r="DB598" s="1"/>
      <c r="DC598" s="1"/>
      <c r="DD598" s="1"/>
      <c r="DE598" s="1"/>
      <c r="DF598" s="1"/>
      <c r="DG598" s="1"/>
    </row>
    <row r="599" spans="1:111" x14ac:dyDescent="0.2">
      <c r="A599" s="86">
        <f t="shared" si="334"/>
        <v>44948</v>
      </c>
      <c r="B599" s="87">
        <f t="shared" si="337"/>
        <v>1094.71645573</v>
      </c>
      <c r="C599" s="87">
        <f t="shared" si="335"/>
        <v>971.52178160000005</v>
      </c>
      <c r="D599" s="88">
        <f t="shared" si="338"/>
        <v>6474.09</v>
      </c>
      <c r="E599" s="89">
        <f>IF(K599=1,VLOOKUP(A599,[1]Plan1!$BO$80:$BQ$314,3),E598)</f>
        <v>6508.4</v>
      </c>
      <c r="F599" s="98">
        <f t="shared" si="339"/>
        <v>44943</v>
      </c>
      <c r="G599" s="91">
        <f t="shared" si="340"/>
        <v>5.2995865055938118E-3</v>
      </c>
      <c r="H599" s="90">
        <f t="shared" si="341"/>
        <v>44972</v>
      </c>
      <c r="I599" s="90">
        <f t="shared" si="342"/>
        <v>44972</v>
      </c>
      <c r="J599" s="92">
        <f t="shared" si="343"/>
        <v>22</v>
      </c>
      <c r="K599" s="92">
        <f t="shared" si="344"/>
        <v>5</v>
      </c>
      <c r="L599" s="87">
        <f t="shared" si="345"/>
        <v>1.00120199</v>
      </c>
      <c r="M599" s="93">
        <f t="shared" si="346"/>
        <v>1.0061996799999999</v>
      </c>
      <c r="N599" s="93">
        <f t="shared" si="347"/>
        <v>1.1249470761697964</v>
      </c>
      <c r="O599" s="87">
        <f t="shared" si="348"/>
        <v>1.12629925</v>
      </c>
      <c r="P599" s="87">
        <f t="shared" si="349"/>
        <v>1094.2242539700001</v>
      </c>
      <c r="Q599" s="94">
        <f t="shared" si="350"/>
        <v>0</v>
      </c>
      <c r="R599" s="95">
        <f t="shared" si="327"/>
        <v>0</v>
      </c>
      <c r="S599" s="87">
        <f t="shared" si="351"/>
        <v>0</v>
      </c>
      <c r="T599" s="95">
        <f t="shared" si="336"/>
        <v>0.12</v>
      </c>
      <c r="U599" s="94">
        <f t="shared" si="352"/>
        <v>1</v>
      </c>
      <c r="V599" s="94">
        <v>252</v>
      </c>
      <c r="W599" s="93">
        <f t="shared" si="353"/>
        <v>1.0004498180000001</v>
      </c>
      <c r="X599" s="87">
        <f t="shared" si="354"/>
        <v>0.49220175999999999</v>
      </c>
      <c r="Y599" s="87">
        <f t="shared" si="355"/>
        <v>0</v>
      </c>
      <c r="Z599" s="96" t="s">
        <v>142</v>
      </c>
      <c r="AA599" s="90">
        <f t="shared" si="356"/>
        <v>44956</v>
      </c>
      <c r="AB599" s="2"/>
      <c r="AC599" s="1"/>
      <c r="AM599" s="1"/>
      <c r="AN599" s="3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22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4"/>
      <c r="CR599" s="1"/>
      <c r="CS599" s="1"/>
      <c r="CT599" s="1"/>
      <c r="CU599" s="1"/>
      <c r="CV599" s="1"/>
      <c r="CW599" s="1"/>
      <c r="CX599" s="1"/>
      <c r="CY599" s="1"/>
      <c r="CZ599" s="1"/>
      <c r="DA599" s="2"/>
      <c r="DB599" s="1"/>
      <c r="DC599" s="1"/>
      <c r="DD599" s="1"/>
      <c r="DE599" s="1"/>
      <c r="DF599" s="1"/>
      <c r="DG599" s="1"/>
    </row>
    <row r="600" spans="1:111" x14ac:dyDescent="0.2">
      <c r="A600" s="86">
        <f t="shared" si="334"/>
        <v>44949</v>
      </c>
      <c r="B600" s="87">
        <f t="shared" si="337"/>
        <v>1094.71645573</v>
      </c>
      <c r="C600" s="87">
        <f t="shared" si="335"/>
        <v>971.52178160000005</v>
      </c>
      <c r="D600" s="88">
        <f t="shared" si="338"/>
        <v>6474.09</v>
      </c>
      <c r="E600" s="89">
        <f>IF(K600=1,VLOOKUP(A600,[1]Plan1!$BO$80:$BQ$314,3),E599)</f>
        <v>6508.4</v>
      </c>
      <c r="F600" s="98">
        <f t="shared" si="339"/>
        <v>44943</v>
      </c>
      <c r="G600" s="91">
        <f t="shared" si="340"/>
        <v>5.2995865055938118E-3</v>
      </c>
      <c r="H600" s="90">
        <f t="shared" si="341"/>
        <v>44972</v>
      </c>
      <c r="I600" s="90">
        <f t="shared" si="342"/>
        <v>44972</v>
      </c>
      <c r="J600" s="92">
        <f t="shared" si="343"/>
        <v>22</v>
      </c>
      <c r="K600" s="92">
        <f t="shared" si="344"/>
        <v>5</v>
      </c>
      <c r="L600" s="87">
        <f t="shared" si="345"/>
        <v>1.00120199</v>
      </c>
      <c r="M600" s="93">
        <f t="shared" si="346"/>
        <v>1.0061996799999999</v>
      </c>
      <c r="N600" s="93">
        <f t="shared" si="347"/>
        <v>1.1249470761697964</v>
      </c>
      <c r="O600" s="87">
        <f t="shared" si="348"/>
        <v>1.12629925</v>
      </c>
      <c r="P600" s="87">
        <f t="shared" si="349"/>
        <v>1094.2242539700001</v>
      </c>
      <c r="Q600" s="94">
        <f t="shared" si="350"/>
        <v>0</v>
      </c>
      <c r="R600" s="95">
        <f t="shared" si="327"/>
        <v>0</v>
      </c>
      <c r="S600" s="87">
        <f t="shared" si="351"/>
        <v>0</v>
      </c>
      <c r="T600" s="95">
        <f t="shared" si="336"/>
        <v>0.12</v>
      </c>
      <c r="U600" s="94">
        <f t="shared" si="352"/>
        <v>1</v>
      </c>
      <c r="V600" s="94">
        <v>252</v>
      </c>
      <c r="W600" s="93">
        <f t="shared" si="353"/>
        <v>1.0004498180000001</v>
      </c>
      <c r="X600" s="87">
        <f t="shared" si="354"/>
        <v>0.49220175999999999</v>
      </c>
      <c r="Y600" s="87">
        <f t="shared" si="355"/>
        <v>0</v>
      </c>
      <c r="Z600" s="96" t="s">
        <v>142</v>
      </c>
      <c r="AA600" s="90">
        <f t="shared" si="356"/>
        <v>44956</v>
      </c>
      <c r="AB600" s="2"/>
      <c r="AC600" s="1"/>
      <c r="AM600" s="1"/>
      <c r="AN600" s="3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22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4"/>
      <c r="CR600" s="1"/>
      <c r="CS600" s="1"/>
      <c r="CT600" s="1"/>
      <c r="CU600" s="1"/>
      <c r="CV600" s="1"/>
      <c r="CW600" s="1"/>
      <c r="CX600" s="1"/>
      <c r="CY600" s="1"/>
      <c r="CZ600" s="1"/>
      <c r="DA600" s="2"/>
      <c r="DB600" s="1"/>
      <c r="DC600" s="1"/>
      <c r="DD600" s="1"/>
      <c r="DE600" s="1"/>
      <c r="DF600" s="1"/>
      <c r="DG600" s="1"/>
    </row>
    <row r="601" spans="1:111" x14ac:dyDescent="0.2">
      <c r="A601" s="86">
        <f t="shared" si="334"/>
        <v>44950</v>
      </c>
      <c r="B601" s="87">
        <f t="shared" si="337"/>
        <v>1095.4720294200001</v>
      </c>
      <c r="C601" s="87">
        <f t="shared" si="335"/>
        <v>971.52178160000005</v>
      </c>
      <c r="D601" s="88">
        <f t="shared" si="338"/>
        <v>6474.09</v>
      </c>
      <c r="E601" s="89">
        <f>IF(K601=1,VLOOKUP(A601,[1]Plan1!$BO$80:$BQ$314,3),E600)</f>
        <v>6508.4</v>
      </c>
      <c r="F601" s="98">
        <f t="shared" si="339"/>
        <v>44943</v>
      </c>
      <c r="G601" s="91">
        <f t="shared" si="340"/>
        <v>5.2995865055938118E-3</v>
      </c>
      <c r="H601" s="90">
        <f t="shared" si="341"/>
        <v>44972</v>
      </c>
      <c r="I601" s="90">
        <f t="shared" si="342"/>
        <v>44972</v>
      </c>
      <c r="J601" s="92">
        <f t="shared" si="343"/>
        <v>22</v>
      </c>
      <c r="K601" s="92">
        <f t="shared" si="344"/>
        <v>6</v>
      </c>
      <c r="L601" s="87">
        <f t="shared" si="345"/>
        <v>1.0014425600000001</v>
      </c>
      <c r="M601" s="93">
        <f t="shared" si="346"/>
        <v>1.0061996799999999</v>
      </c>
      <c r="N601" s="93">
        <f t="shared" si="347"/>
        <v>1.1249470761697964</v>
      </c>
      <c r="O601" s="87">
        <f t="shared" si="348"/>
        <v>1.12656987</v>
      </c>
      <c r="P601" s="87">
        <f t="shared" si="349"/>
        <v>1094.48716719</v>
      </c>
      <c r="Q601" s="94">
        <f t="shared" si="350"/>
        <v>0</v>
      </c>
      <c r="R601" s="95">
        <f t="shared" si="327"/>
        <v>0</v>
      </c>
      <c r="S601" s="87">
        <f t="shared" si="351"/>
        <v>0</v>
      </c>
      <c r="T601" s="95">
        <f t="shared" si="336"/>
        <v>0.12</v>
      </c>
      <c r="U601" s="94">
        <f t="shared" si="352"/>
        <v>2</v>
      </c>
      <c r="V601" s="94">
        <v>252</v>
      </c>
      <c r="W601" s="93">
        <f t="shared" si="353"/>
        <v>1.0008998389999999</v>
      </c>
      <c r="X601" s="87">
        <f t="shared" si="354"/>
        <v>0.98486222999999995</v>
      </c>
      <c r="Y601" s="87">
        <f t="shared" si="355"/>
        <v>0</v>
      </c>
      <c r="Z601" s="96" t="s">
        <v>142</v>
      </c>
      <c r="AA601" s="90">
        <f t="shared" si="356"/>
        <v>44956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3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22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4"/>
      <c r="CR601" s="1"/>
      <c r="CS601" s="1"/>
      <c r="CT601" s="1"/>
      <c r="CU601" s="1"/>
      <c r="CV601" s="1"/>
      <c r="CW601" s="1"/>
      <c r="CX601" s="1"/>
      <c r="CY601" s="1"/>
      <c r="CZ601" s="1"/>
      <c r="DA601" s="2"/>
      <c r="DB601" s="1"/>
      <c r="DC601" s="1"/>
      <c r="DD601" s="1"/>
      <c r="DE601" s="1"/>
      <c r="DF601" s="1"/>
      <c r="DG601" s="1"/>
    </row>
    <row r="602" spans="1:111" x14ac:dyDescent="0.2">
      <c r="A602" s="86">
        <f t="shared" si="334"/>
        <v>44951</v>
      </c>
      <c r="B602" s="87">
        <f t="shared" si="337"/>
        <v>1096.22813763</v>
      </c>
      <c r="C602" s="87">
        <f t="shared" si="335"/>
        <v>971.52178160000005</v>
      </c>
      <c r="D602" s="88">
        <f t="shared" si="338"/>
        <v>6474.09</v>
      </c>
      <c r="E602" s="89">
        <f>IF(K602=1,VLOOKUP(A602,[1]Plan1!$BO$80:$BQ$314,3),E601)</f>
        <v>6508.4</v>
      </c>
      <c r="F602" s="98">
        <f t="shared" si="339"/>
        <v>44943</v>
      </c>
      <c r="G602" s="91">
        <f t="shared" si="340"/>
        <v>5.2995865055938118E-3</v>
      </c>
      <c r="H602" s="90">
        <f t="shared" si="341"/>
        <v>44972</v>
      </c>
      <c r="I602" s="90">
        <f t="shared" si="342"/>
        <v>44972</v>
      </c>
      <c r="J602" s="92">
        <f t="shared" si="343"/>
        <v>22</v>
      </c>
      <c r="K602" s="92">
        <f t="shared" si="344"/>
        <v>7</v>
      </c>
      <c r="L602" s="87">
        <f t="shared" si="345"/>
        <v>1.0016831900000001</v>
      </c>
      <c r="M602" s="93">
        <f t="shared" si="346"/>
        <v>1.0061996799999999</v>
      </c>
      <c r="N602" s="93">
        <f t="shared" si="347"/>
        <v>1.1249470761697964</v>
      </c>
      <c r="O602" s="87">
        <f t="shared" si="348"/>
        <v>1.1268405699999999</v>
      </c>
      <c r="P602" s="87">
        <f t="shared" si="349"/>
        <v>1094.7501581399999</v>
      </c>
      <c r="Q602" s="94">
        <f t="shared" si="350"/>
        <v>0</v>
      </c>
      <c r="R602" s="95">
        <f t="shared" si="327"/>
        <v>0</v>
      </c>
      <c r="S602" s="87">
        <f t="shared" si="351"/>
        <v>0</v>
      </c>
      <c r="T602" s="95">
        <f t="shared" si="336"/>
        <v>0.12</v>
      </c>
      <c r="U602" s="94">
        <f t="shared" si="352"/>
        <v>3</v>
      </c>
      <c r="V602" s="94">
        <v>252</v>
      </c>
      <c r="W602" s="93">
        <f t="shared" si="353"/>
        <v>1.0013500609999999</v>
      </c>
      <c r="X602" s="87">
        <f t="shared" si="354"/>
        <v>1.4779794900000001</v>
      </c>
      <c r="Y602" s="87">
        <f t="shared" si="355"/>
        <v>0</v>
      </c>
      <c r="Z602" s="96" t="s">
        <v>142</v>
      </c>
      <c r="AA602" s="90">
        <f t="shared" si="356"/>
        <v>44956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3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22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4"/>
      <c r="CR602" s="1"/>
      <c r="CS602" s="1"/>
      <c r="CT602" s="1"/>
      <c r="CU602" s="1"/>
      <c r="CV602" s="1"/>
      <c r="CW602" s="1"/>
      <c r="CX602" s="1"/>
      <c r="CY602" s="1"/>
      <c r="CZ602" s="1"/>
      <c r="DA602" s="2"/>
      <c r="DB602" s="1"/>
      <c r="DC602" s="1"/>
      <c r="DD602" s="1"/>
      <c r="DE602" s="1"/>
      <c r="DF602" s="1"/>
      <c r="DG602" s="1"/>
    </row>
    <row r="603" spans="1:111" x14ac:dyDescent="0.2">
      <c r="A603" s="86">
        <f t="shared" si="334"/>
        <v>44952</v>
      </c>
      <c r="B603" s="87">
        <f t="shared" si="337"/>
        <v>1096.9847644200001</v>
      </c>
      <c r="C603" s="87">
        <f t="shared" si="335"/>
        <v>971.52178160000005</v>
      </c>
      <c r="D603" s="88">
        <f t="shared" si="338"/>
        <v>6474.09</v>
      </c>
      <c r="E603" s="89">
        <f>IF(K603=1,VLOOKUP(A603,[1]Plan1!$BO$80:$BQ$314,3),E602)</f>
        <v>6508.4</v>
      </c>
      <c r="F603" s="98">
        <f t="shared" si="339"/>
        <v>44943</v>
      </c>
      <c r="G603" s="91">
        <f t="shared" si="340"/>
        <v>5.2995865055938118E-3</v>
      </c>
      <c r="H603" s="90">
        <f t="shared" si="341"/>
        <v>44972</v>
      </c>
      <c r="I603" s="90">
        <f t="shared" si="342"/>
        <v>44972</v>
      </c>
      <c r="J603" s="92">
        <f t="shared" si="343"/>
        <v>22</v>
      </c>
      <c r="K603" s="92">
        <f t="shared" si="344"/>
        <v>8</v>
      </c>
      <c r="L603" s="87">
        <f t="shared" si="345"/>
        <v>1.0019238800000001</v>
      </c>
      <c r="M603" s="93">
        <f t="shared" si="346"/>
        <v>1.0061996799999999</v>
      </c>
      <c r="N603" s="93">
        <f t="shared" si="347"/>
        <v>1.1249470761697964</v>
      </c>
      <c r="O603" s="87">
        <f t="shared" si="348"/>
        <v>1.12711133</v>
      </c>
      <c r="P603" s="87">
        <f t="shared" si="349"/>
        <v>1095.01320738</v>
      </c>
      <c r="Q603" s="94">
        <f t="shared" si="350"/>
        <v>0</v>
      </c>
      <c r="R603" s="95">
        <f t="shared" si="327"/>
        <v>0</v>
      </c>
      <c r="S603" s="87">
        <f t="shared" si="351"/>
        <v>0</v>
      </c>
      <c r="T603" s="95">
        <f t="shared" si="336"/>
        <v>0.12</v>
      </c>
      <c r="U603" s="94">
        <f t="shared" si="352"/>
        <v>4</v>
      </c>
      <c r="V603" s="94">
        <v>252</v>
      </c>
      <c r="W603" s="93">
        <f t="shared" si="353"/>
        <v>1.0018004869999999</v>
      </c>
      <c r="X603" s="87">
        <f t="shared" si="354"/>
        <v>1.97155704</v>
      </c>
      <c r="Y603" s="87">
        <f t="shared" si="355"/>
        <v>0</v>
      </c>
      <c r="Z603" s="96" t="s">
        <v>142</v>
      </c>
      <c r="AA603" s="90">
        <f t="shared" si="356"/>
        <v>44956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3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22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4"/>
      <c r="CR603" s="1"/>
      <c r="CS603" s="1"/>
      <c r="CT603" s="1"/>
      <c r="CU603" s="1"/>
      <c r="CV603" s="1"/>
      <c r="CW603" s="1"/>
      <c r="CX603" s="1"/>
      <c r="CY603" s="1"/>
      <c r="CZ603" s="1"/>
      <c r="DA603" s="2"/>
      <c r="DB603" s="1"/>
      <c r="DC603" s="1"/>
      <c r="DD603" s="1"/>
      <c r="DE603" s="1"/>
      <c r="DF603" s="1"/>
      <c r="DG603" s="1"/>
    </row>
    <row r="604" spans="1:111" x14ac:dyDescent="0.2">
      <c r="A604" s="86">
        <f t="shared" si="334"/>
        <v>44953</v>
      </c>
      <c r="B604" s="87">
        <f t="shared" si="337"/>
        <v>1097.7419078500002</v>
      </c>
      <c r="C604" s="87">
        <f t="shared" si="335"/>
        <v>971.52178160000005</v>
      </c>
      <c r="D604" s="88">
        <f t="shared" si="338"/>
        <v>6474.09</v>
      </c>
      <c r="E604" s="89">
        <f>IF(K604=1,VLOOKUP(A604,[1]Plan1!$BO$80:$BQ$314,3),E603)</f>
        <v>6508.4</v>
      </c>
      <c r="F604" s="98">
        <f t="shared" si="339"/>
        <v>44943</v>
      </c>
      <c r="G604" s="91">
        <f t="shared" si="340"/>
        <v>5.2995865055938118E-3</v>
      </c>
      <c r="H604" s="90">
        <f t="shared" si="341"/>
        <v>44972</v>
      </c>
      <c r="I604" s="90">
        <f t="shared" si="342"/>
        <v>44972</v>
      </c>
      <c r="J604" s="92">
        <f t="shared" si="343"/>
        <v>22</v>
      </c>
      <c r="K604" s="92">
        <f t="shared" si="344"/>
        <v>9</v>
      </c>
      <c r="L604" s="87">
        <f t="shared" si="345"/>
        <v>1.0021646200000001</v>
      </c>
      <c r="M604" s="93">
        <f t="shared" si="346"/>
        <v>1.0061996799999999</v>
      </c>
      <c r="N604" s="93">
        <f t="shared" si="347"/>
        <v>1.1249470761697964</v>
      </c>
      <c r="O604" s="87">
        <f t="shared" si="348"/>
        <v>1.1273821500000001</v>
      </c>
      <c r="P604" s="87">
        <f t="shared" si="349"/>
        <v>1095.2763149100001</v>
      </c>
      <c r="Q604" s="94">
        <f t="shared" si="350"/>
        <v>0</v>
      </c>
      <c r="R604" s="95">
        <f t="shared" si="327"/>
        <v>0</v>
      </c>
      <c r="S604" s="87">
        <f t="shared" si="351"/>
        <v>0</v>
      </c>
      <c r="T604" s="95">
        <f t="shared" si="336"/>
        <v>0.12</v>
      </c>
      <c r="U604" s="94">
        <f t="shared" si="352"/>
        <v>5</v>
      </c>
      <c r="V604" s="94">
        <v>252</v>
      </c>
      <c r="W604" s="93">
        <f t="shared" si="353"/>
        <v>1.002251115</v>
      </c>
      <c r="X604" s="87">
        <f t="shared" si="354"/>
        <v>2.4655929400000001</v>
      </c>
      <c r="Y604" s="87">
        <f t="shared" si="355"/>
        <v>0</v>
      </c>
      <c r="Z604" s="96" t="s">
        <v>142</v>
      </c>
      <c r="AA604" s="90">
        <f t="shared" si="356"/>
        <v>44956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3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22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4"/>
      <c r="CR604" s="1"/>
      <c r="CS604" s="1"/>
      <c r="CT604" s="1"/>
      <c r="CU604" s="1"/>
      <c r="CV604" s="1"/>
      <c r="CW604" s="1"/>
      <c r="CX604" s="1"/>
      <c r="CY604" s="1"/>
      <c r="CZ604" s="1"/>
      <c r="DA604" s="2"/>
      <c r="DB604" s="1"/>
      <c r="DC604" s="1"/>
      <c r="DD604" s="1"/>
      <c r="DE604" s="1"/>
      <c r="DF604" s="1"/>
      <c r="DG604" s="1"/>
    </row>
    <row r="605" spans="1:111" x14ac:dyDescent="0.2">
      <c r="A605" s="86">
        <f t="shared" si="334"/>
        <v>44954</v>
      </c>
      <c r="B605" s="87">
        <f t="shared" si="337"/>
        <v>1098.4995887299999</v>
      </c>
      <c r="C605" s="87">
        <f t="shared" si="335"/>
        <v>971.52178160000005</v>
      </c>
      <c r="D605" s="88">
        <f t="shared" si="338"/>
        <v>6474.09</v>
      </c>
      <c r="E605" s="89">
        <f>IF(K605=1,VLOOKUP(A605,[1]Plan1!$BO$80:$BQ$314,3),E604)</f>
        <v>6508.4</v>
      </c>
      <c r="F605" s="98">
        <f t="shared" si="339"/>
        <v>44943</v>
      </c>
      <c r="G605" s="91">
        <f t="shared" si="340"/>
        <v>5.2995865055938118E-3</v>
      </c>
      <c r="H605" s="90">
        <f t="shared" si="341"/>
        <v>44972</v>
      </c>
      <c r="I605" s="90">
        <f t="shared" si="342"/>
        <v>44972</v>
      </c>
      <c r="J605" s="92">
        <f t="shared" si="343"/>
        <v>22</v>
      </c>
      <c r="K605" s="92">
        <f t="shared" si="344"/>
        <v>10</v>
      </c>
      <c r="L605" s="87">
        <f t="shared" si="345"/>
        <v>1.00240543</v>
      </c>
      <c r="M605" s="93">
        <f t="shared" si="346"/>
        <v>1.0061996799999999</v>
      </c>
      <c r="N605" s="93">
        <f t="shared" si="347"/>
        <v>1.1249470761697964</v>
      </c>
      <c r="O605" s="87">
        <f t="shared" si="348"/>
        <v>1.1276530499999999</v>
      </c>
      <c r="P605" s="87">
        <f t="shared" si="349"/>
        <v>1095.53950016</v>
      </c>
      <c r="Q605" s="94">
        <f t="shared" si="350"/>
        <v>0</v>
      </c>
      <c r="R605" s="95">
        <f t="shared" si="327"/>
        <v>0</v>
      </c>
      <c r="S605" s="87">
        <f t="shared" si="351"/>
        <v>0</v>
      </c>
      <c r="T605" s="95">
        <f t="shared" si="336"/>
        <v>0.12</v>
      </c>
      <c r="U605" s="94">
        <f t="shared" si="352"/>
        <v>6</v>
      </c>
      <c r="V605" s="94">
        <v>252</v>
      </c>
      <c r="W605" s="93">
        <f t="shared" si="353"/>
        <v>1.002701946</v>
      </c>
      <c r="X605" s="87">
        <f t="shared" si="354"/>
        <v>2.9600885699999999</v>
      </c>
      <c r="Y605" s="87">
        <f t="shared" si="355"/>
        <v>0</v>
      </c>
      <c r="Z605" s="96" t="s">
        <v>142</v>
      </c>
      <c r="AA605" s="90">
        <f t="shared" si="356"/>
        <v>44956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3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22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4"/>
      <c r="CR605" s="1"/>
      <c r="CS605" s="1"/>
      <c r="CT605" s="1"/>
      <c r="CU605" s="1"/>
      <c r="CV605" s="1"/>
      <c r="CW605" s="1"/>
      <c r="CX605" s="1"/>
      <c r="CY605" s="1"/>
      <c r="CZ605" s="1"/>
      <c r="DA605" s="2"/>
      <c r="DB605" s="1"/>
      <c r="DC605" s="1"/>
      <c r="DD605" s="1"/>
      <c r="DE605" s="1"/>
      <c r="DF605" s="1"/>
      <c r="DG605" s="1"/>
    </row>
    <row r="606" spans="1:111" x14ac:dyDescent="0.2">
      <c r="A606" s="86">
        <f t="shared" si="334"/>
        <v>44955</v>
      </c>
      <c r="B606" s="87">
        <f t="shared" si="337"/>
        <v>1098.4995887299999</v>
      </c>
      <c r="C606" s="87">
        <f t="shared" si="335"/>
        <v>971.52178160000005</v>
      </c>
      <c r="D606" s="88">
        <f t="shared" si="338"/>
        <v>6474.09</v>
      </c>
      <c r="E606" s="89">
        <f>IF(K606=1,VLOOKUP(A606,[1]Plan1!$BO$80:$BQ$314,3),E605)</f>
        <v>6508.4</v>
      </c>
      <c r="F606" s="98">
        <f t="shared" si="339"/>
        <v>44943</v>
      </c>
      <c r="G606" s="91">
        <f t="shared" si="340"/>
        <v>5.2995865055938118E-3</v>
      </c>
      <c r="H606" s="90">
        <f t="shared" si="341"/>
        <v>44972</v>
      </c>
      <c r="I606" s="90">
        <f t="shared" si="342"/>
        <v>44972</v>
      </c>
      <c r="J606" s="92">
        <f t="shared" si="343"/>
        <v>22</v>
      </c>
      <c r="K606" s="92">
        <f t="shared" si="344"/>
        <v>10</v>
      </c>
      <c r="L606" s="87">
        <f t="shared" si="345"/>
        <v>1.00240543</v>
      </c>
      <c r="M606" s="93">
        <f t="shared" si="346"/>
        <v>1.0061996799999999</v>
      </c>
      <c r="N606" s="93">
        <f t="shared" si="347"/>
        <v>1.1249470761697964</v>
      </c>
      <c r="O606" s="87">
        <f t="shared" si="348"/>
        <v>1.1276530499999999</v>
      </c>
      <c r="P606" s="87">
        <f t="shared" si="349"/>
        <v>1095.53950016</v>
      </c>
      <c r="Q606" s="94">
        <f t="shared" si="350"/>
        <v>0</v>
      </c>
      <c r="R606" s="95">
        <f t="shared" si="327"/>
        <v>0</v>
      </c>
      <c r="S606" s="87">
        <f t="shared" si="351"/>
        <v>0</v>
      </c>
      <c r="T606" s="95">
        <f t="shared" si="336"/>
        <v>0.12</v>
      </c>
      <c r="U606" s="94">
        <f t="shared" si="352"/>
        <v>6</v>
      </c>
      <c r="V606" s="94">
        <v>252</v>
      </c>
      <c r="W606" s="93">
        <f t="shared" si="353"/>
        <v>1.002701946</v>
      </c>
      <c r="X606" s="87">
        <f t="shared" si="354"/>
        <v>2.9600885699999999</v>
      </c>
      <c r="Y606" s="87">
        <f t="shared" si="355"/>
        <v>0</v>
      </c>
      <c r="Z606" s="96" t="s">
        <v>142</v>
      </c>
      <c r="AA606" s="90">
        <f t="shared" si="356"/>
        <v>44956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3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22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4"/>
      <c r="CR606" s="1"/>
      <c r="CS606" s="1"/>
      <c r="CT606" s="1"/>
      <c r="CU606" s="1"/>
      <c r="CV606" s="1"/>
      <c r="CW606" s="1"/>
      <c r="CX606" s="1"/>
      <c r="CY606" s="1"/>
      <c r="CZ606" s="1"/>
      <c r="DA606" s="2"/>
      <c r="DB606" s="1"/>
      <c r="DC606" s="1"/>
      <c r="DD606" s="1"/>
      <c r="DE606" s="1"/>
      <c r="DF606" s="1"/>
      <c r="DG606" s="1"/>
    </row>
    <row r="607" spans="1:111" x14ac:dyDescent="0.2">
      <c r="A607" s="86">
        <f t="shared" si="334"/>
        <v>44956</v>
      </c>
      <c r="B607" s="87">
        <f t="shared" si="337"/>
        <v>1098.4995887299999</v>
      </c>
      <c r="C607" s="87">
        <f t="shared" si="335"/>
        <v>971.52178160000005</v>
      </c>
      <c r="D607" s="88">
        <f t="shared" si="338"/>
        <v>6474.09</v>
      </c>
      <c r="E607" s="89">
        <f>IF(K607=1,VLOOKUP(A607,[1]Plan1!$BO$80:$BQ$314,3),E606)</f>
        <v>6508.4</v>
      </c>
      <c r="F607" s="98">
        <f t="shared" si="339"/>
        <v>44943</v>
      </c>
      <c r="G607" s="91">
        <f t="shared" si="340"/>
        <v>5.2995865055938118E-3</v>
      </c>
      <c r="H607" s="90">
        <f t="shared" si="341"/>
        <v>44972</v>
      </c>
      <c r="I607" s="90">
        <f t="shared" si="342"/>
        <v>44972</v>
      </c>
      <c r="J607" s="92">
        <f t="shared" si="343"/>
        <v>22</v>
      </c>
      <c r="K607" s="92">
        <f t="shared" si="344"/>
        <v>10</v>
      </c>
      <c r="L607" s="87">
        <f t="shared" si="345"/>
        <v>1.00240543</v>
      </c>
      <c r="M607" s="93">
        <f t="shared" si="346"/>
        <v>1.0061996799999999</v>
      </c>
      <c r="N607" s="93">
        <f t="shared" si="347"/>
        <v>1.1249470761697964</v>
      </c>
      <c r="O607" s="87">
        <f t="shared" si="348"/>
        <v>1.1276530499999999</v>
      </c>
      <c r="P607" s="87">
        <f t="shared" si="349"/>
        <v>1095.53950016</v>
      </c>
      <c r="Q607" s="94">
        <f t="shared" si="350"/>
        <v>14</v>
      </c>
      <c r="R607" s="95">
        <f t="shared" si="327"/>
        <v>0</v>
      </c>
      <c r="S607" s="87">
        <f t="shared" si="351"/>
        <v>0</v>
      </c>
      <c r="T607" s="95">
        <f t="shared" si="336"/>
        <v>0.12</v>
      </c>
      <c r="U607" s="94">
        <f t="shared" si="352"/>
        <v>6</v>
      </c>
      <c r="V607" s="94">
        <v>252</v>
      </c>
      <c r="W607" s="93">
        <f t="shared" si="353"/>
        <v>1.002701946</v>
      </c>
      <c r="X607" s="87">
        <f t="shared" si="354"/>
        <v>2.9600885699999999</v>
      </c>
      <c r="Y607" s="87">
        <f t="shared" si="355"/>
        <v>2.9600885699999999</v>
      </c>
      <c r="Z607" s="96" t="s">
        <v>142</v>
      </c>
      <c r="AA607" s="90">
        <f t="shared" si="356"/>
        <v>44956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3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22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4"/>
      <c r="CR607" s="1"/>
      <c r="CS607" s="1"/>
      <c r="CT607" s="1"/>
      <c r="CU607" s="1"/>
      <c r="CV607" s="1"/>
      <c r="CW607" s="1"/>
      <c r="CX607" s="1"/>
      <c r="CY607" s="1"/>
      <c r="CZ607" s="1"/>
      <c r="DA607" s="2"/>
      <c r="DB607" s="1"/>
      <c r="DC607" s="1"/>
      <c r="DD607" s="1"/>
      <c r="DE607" s="1"/>
      <c r="DF607" s="1"/>
      <c r="DG607" s="1"/>
    </row>
    <row r="608" spans="1:111" x14ac:dyDescent="0.2">
      <c r="A608" s="86">
        <f t="shared" si="334"/>
        <v>44957</v>
      </c>
      <c r="B608" s="87">
        <f t="shared" si="337"/>
        <v>1096.2956554900002</v>
      </c>
      <c r="C608" s="87">
        <f t="shared" si="335"/>
        <v>971.52178160000005</v>
      </c>
      <c r="D608" s="88">
        <f t="shared" si="338"/>
        <v>6474.09</v>
      </c>
      <c r="E608" s="89">
        <f>IF(K608=1,VLOOKUP(A608,[1]Plan1!$BO$80:$BQ$314,3),E607)</f>
        <v>6508.4</v>
      </c>
      <c r="F608" s="98">
        <f t="shared" si="339"/>
        <v>44943</v>
      </c>
      <c r="G608" s="91">
        <f t="shared" si="340"/>
        <v>5.2995865055938118E-3</v>
      </c>
      <c r="H608" s="90">
        <f t="shared" si="341"/>
        <v>44972</v>
      </c>
      <c r="I608" s="90">
        <f t="shared" si="342"/>
        <v>44972</v>
      </c>
      <c r="J608" s="92">
        <f t="shared" si="343"/>
        <v>22</v>
      </c>
      <c r="K608" s="92">
        <f t="shared" si="344"/>
        <v>11</v>
      </c>
      <c r="L608" s="87">
        <f t="shared" si="345"/>
        <v>1.0026462899999999</v>
      </c>
      <c r="M608" s="93">
        <f t="shared" si="346"/>
        <v>1.0061996799999999</v>
      </c>
      <c r="N608" s="93">
        <f t="shared" si="347"/>
        <v>1.1249470761697964</v>
      </c>
      <c r="O608" s="87">
        <f t="shared" si="348"/>
        <v>1.1279240100000001</v>
      </c>
      <c r="P608" s="87">
        <f t="shared" si="349"/>
        <v>1095.8027437000001</v>
      </c>
      <c r="Q608" s="94">
        <f t="shared" si="350"/>
        <v>0</v>
      </c>
      <c r="R608" s="95">
        <f t="shared" si="327"/>
        <v>0</v>
      </c>
      <c r="S608" s="87">
        <f t="shared" si="351"/>
        <v>0</v>
      </c>
      <c r="T608" s="95">
        <f t="shared" si="336"/>
        <v>0.12</v>
      </c>
      <c r="U608" s="94">
        <f t="shared" si="352"/>
        <v>1</v>
      </c>
      <c r="V608" s="94">
        <v>252</v>
      </c>
      <c r="W608" s="93">
        <f t="shared" si="353"/>
        <v>1.0004498180000001</v>
      </c>
      <c r="X608" s="87">
        <f t="shared" si="354"/>
        <v>0.49291179000000002</v>
      </c>
      <c r="Y608" s="87">
        <f t="shared" si="355"/>
        <v>0</v>
      </c>
      <c r="Z608" s="96" t="s">
        <v>142</v>
      </c>
      <c r="AA608" s="90">
        <f t="shared" si="356"/>
        <v>44985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3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22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4"/>
      <c r="CR608" s="1"/>
      <c r="CS608" s="1"/>
      <c r="CT608" s="1"/>
      <c r="CU608" s="1"/>
      <c r="CV608" s="1"/>
      <c r="CW608" s="1"/>
      <c r="CX608" s="1"/>
      <c r="CY608" s="1"/>
      <c r="CZ608" s="1"/>
      <c r="DA608" s="2"/>
      <c r="DB608" s="1"/>
      <c r="DC608" s="1"/>
      <c r="DD608" s="1"/>
      <c r="DE608" s="1"/>
      <c r="DF608" s="1"/>
      <c r="DG608" s="1"/>
    </row>
    <row r="609" spans="1:111" x14ac:dyDescent="0.2">
      <c r="A609" s="86">
        <f t="shared" si="334"/>
        <v>44958</v>
      </c>
      <c r="B609" s="87">
        <f t="shared" si="337"/>
        <v>1097.0523285000002</v>
      </c>
      <c r="C609" s="87">
        <f t="shared" si="335"/>
        <v>971.52178160000005</v>
      </c>
      <c r="D609" s="88">
        <f t="shared" si="338"/>
        <v>6474.09</v>
      </c>
      <c r="E609" s="89">
        <f>IF(K609=1,VLOOKUP(A609,[1]Plan1!$BO$80:$BQ$314,3),E608)</f>
        <v>6508.4</v>
      </c>
      <c r="F609" s="98">
        <f t="shared" si="339"/>
        <v>44943</v>
      </c>
      <c r="G609" s="91">
        <f t="shared" si="340"/>
        <v>5.2995865055938118E-3</v>
      </c>
      <c r="H609" s="90">
        <f t="shared" si="341"/>
        <v>44972</v>
      </c>
      <c r="I609" s="90">
        <f t="shared" si="342"/>
        <v>44972</v>
      </c>
      <c r="J609" s="92">
        <f t="shared" si="343"/>
        <v>22</v>
      </c>
      <c r="K609" s="92">
        <f t="shared" si="344"/>
        <v>12</v>
      </c>
      <c r="L609" s="87">
        <f t="shared" si="345"/>
        <v>1.0028872099999999</v>
      </c>
      <c r="M609" s="93">
        <f t="shared" si="346"/>
        <v>1.0061996799999999</v>
      </c>
      <c r="N609" s="93">
        <f t="shared" si="347"/>
        <v>1.1249470761697964</v>
      </c>
      <c r="O609" s="87">
        <f t="shared" si="348"/>
        <v>1.1281950300000001</v>
      </c>
      <c r="P609" s="87">
        <f t="shared" si="349"/>
        <v>1096.0660455300001</v>
      </c>
      <c r="Q609" s="94">
        <f t="shared" si="350"/>
        <v>0</v>
      </c>
      <c r="R609" s="95">
        <f t="shared" si="327"/>
        <v>0</v>
      </c>
      <c r="S609" s="87">
        <f t="shared" si="351"/>
        <v>0</v>
      </c>
      <c r="T609" s="95">
        <f t="shared" si="336"/>
        <v>0.12</v>
      </c>
      <c r="U609" s="94">
        <f t="shared" si="352"/>
        <v>2</v>
      </c>
      <c r="V609" s="94">
        <v>252</v>
      </c>
      <c r="W609" s="93">
        <f t="shared" si="353"/>
        <v>1.0008998389999999</v>
      </c>
      <c r="X609" s="87">
        <f t="shared" si="354"/>
        <v>0.98628296999999998</v>
      </c>
      <c r="Y609" s="87">
        <f t="shared" si="355"/>
        <v>0</v>
      </c>
      <c r="Z609" s="96" t="s">
        <v>142</v>
      </c>
      <c r="AA609" s="90">
        <f t="shared" si="356"/>
        <v>44985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3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22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4"/>
      <c r="CR609" s="1"/>
      <c r="CS609" s="1"/>
      <c r="CT609" s="1"/>
      <c r="CU609" s="1"/>
      <c r="CV609" s="1"/>
      <c r="CW609" s="1"/>
      <c r="CX609" s="1"/>
      <c r="CY609" s="1"/>
      <c r="CZ609" s="1"/>
      <c r="DA609" s="2"/>
      <c r="DB609" s="1"/>
      <c r="DC609" s="1"/>
      <c r="DD609" s="1"/>
      <c r="DE609" s="1"/>
      <c r="DF609" s="1"/>
      <c r="DG609" s="1"/>
    </row>
    <row r="610" spans="1:111" x14ac:dyDescent="0.2">
      <c r="A610" s="86">
        <f t="shared" si="334"/>
        <v>44959</v>
      </c>
      <c r="B610" s="87">
        <f t="shared" si="337"/>
        <v>1097.80951723</v>
      </c>
      <c r="C610" s="87">
        <f t="shared" si="335"/>
        <v>971.52178160000005</v>
      </c>
      <c r="D610" s="88">
        <f t="shared" si="338"/>
        <v>6474.09</v>
      </c>
      <c r="E610" s="89">
        <f>IF(K610=1,VLOOKUP(A610,[1]Plan1!$BO$80:$BQ$314,3),E609)</f>
        <v>6508.4</v>
      </c>
      <c r="F610" s="98">
        <f t="shared" si="339"/>
        <v>44943</v>
      </c>
      <c r="G610" s="91">
        <f t="shared" si="340"/>
        <v>5.2995865055938118E-3</v>
      </c>
      <c r="H610" s="90">
        <f t="shared" si="341"/>
        <v>44972</v>
      </c>
      <c r="I610" s="90">
        <f t="shared" si="342"/>
        <v>44972</v>
      </c>
      <c r="J610" s="92">
        <f t="shared" si="343"/>
        <v>22</v>
      </c>
      <c r="K610" s="92">
        <f t="shared" si="344"/>
        <v>13</v>
      </c>
      <c r="L610" s="87">
        <f t="shared" si="345"/>
        <v>1.00312818</v>
      </c>
      <c r="M610" s="93">
        <f t="shared" si="346"/>
        <v>1.0061996799999999</v>
      </c>
      <c r="N610" s="93">
        <f t="shared" si="347"/>
        <v>1.1249470761697964</v>
      </c>
      <c r="O610" s="87">
        <f t="shared" si="348"/>
        <v>1.12846611</v>
      </c>
      <c r="P610" s="87">
        <f t="shared" si="349"/>
        <v>1096.32940566</v>
      </c>
      <c r="Q610" s="94">
        <f t="shared" si="350"/>
        <v>0</v>
      </c>
      <c r="R610" s="95">
        <f t="shared" si="327"/>
        <v>0</v>
      </c>
      <c r="S610" s="87">
        <f t="shared" si="351"/>
        <v>0</v>
      </c>
      <c r="T610" s="95">
        <f t="shared" si="336"/>
        <v>0.12</v>
      </c>
      <c r="U610" s="94">
        <f t="shared" si="352"/>
        <v>3</v>
      </c>
      <c r="V610" s="94">
        <v>252</v>
      </c>
      <c r="W610" s="93">
        <f t="shared" si="353"/>
        <v>1.0013500609999999</v>
      </c>
      <c r="X610" s="87">
        <f t="shared" si="354"/>
        <v>1.48011157</v>
      </c>
      <c r="Y610" s="87">
        <f t="shared" si="355"/>
        <v>0</v>
      </c>
      <c r="Z610" s="96" t="s">
        <v>142</v>
      </c>
      <c r="AA610" s="90">
        <f t="shared" si="356"/>
        <v>44985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3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22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4"/>
      <c r="CR610" s="1"/>
      <c r="CS610" s="1"/>
      <c r="CT610" s="1"/>
      <c r="CU610" s="1"/>
      <c r="CV610" s="1"/>
      <c r="CW610" s="1"/>
      <c r="CX610" s="1"/>
      <c r="CY610" s="1"/>
      <c r="CZ610" s="1"/>
      <c r="DA610" s="2"/>
      <c r="DB610" s="1"/>
      <c r="DC610" s="1"/>
      <c r="DD610" s="1"/>
      <c r="DE610" s="1"/>
      <c r="DF610" s="1"/>
      <c r="DG610" s="1"/>
    </row>
    <row r="611" spans="1:111" x14ac:dyDescent="0.2">
      <c r="A611" s="86">
        <f t="shared" si="334"/>
        <v>44960</v>
      </c>
      <c r="B611" s="87">
        <f t="shared" si="337"/>
        <v>1098.56724465</v>
      </c>
      <c r="C611" s="87">
        <f t="shared" si="335"/>
        <v>971.52178160000005</v>
      </c>
      <c r="D611" s="88">
        <f t="shared" si="338"/>
        <v>6474.09</v>
      </c>
      <c r="E611" s="89">
        <f>IF(K611=1,VLOOKUP(A611,[1]Plan1!$BO$80:$BQ$314,3),E610)</f>
        <v>6508.4</v>
      </c>
      <c r="F611" s="98">
        <f t="shared" si="339"/>
        <v>44943</v>
      </c>
      <c r="G611" s="91">
        <f t="shared" si="340"/>
        <v>5.2995865055938118E-3</v>
      </c>
      <c r="H611" s="90">
        <f t="shared" si="341"/>
        <v>44972</v>
      </c>
      <c r="I611" s="90">
        <f t="shared" si="342"/>
        <v>44972</v>
      </c>
      <c r="J611" s="92">
        <f t="shared" si="343"/>
        <v>22</v>
      </c>
      <c r="K611" s="92">
        <f t="shared" si="344"/>
        <v>14</v>
      </c>
      <c r="L611" s="87">
        <f t="shared" si="345"/>
        <v>1.00336922</v>
      </c>
      <c r="M611" s="93">
        <f t="shared" si="346"/>
        <v>1.0061996799999999</v>
      </c>
      <c r="N611" s="93">
        <f t="shared" si="347"/>
        <v>1.1249470761697964</v>
      </c>
      <c r="O611" s="87">
        <f t="shared" si="348"/>
        <v>1.12873727</v>
      </c>
      <c r="P611" s="87">
        <f t="shared" si="349"/>
        <v>1096.5928435000001</v>
      </c>
      <c r="Q611" s="94">
        <f t="shared" si="350"/>
        <v>0</v>
      </c>
      <c r="R611" s="95">
        <f t="shared" si="327"/>
        <v>0</v>
      </c>
      <c r="S611" s="87">
        <f t="shared" si="351"/>
        <v>0</v>
      </c>
      <c r="T611" s="95">
        <f t="shared" si="336"/>
        <v>0.12</v>
      </c>
      <c r="U611" s="94">
        <f t="shared" si="352"/>
        <v>4</v>
      </c>
      <c r="V611" s="94">
        <v>252</v>
      </c>
      <c r="W611" s="93">
        <f t="shared" si="353"/>
        <v>1.0018004869999999</v>
      </c>
      <c r="X611" s="87">
        <f t="shared" si="354"/>
        <v>1.97440115</v>
      </c>
      <c r="Y611" s="87">
        <f t="shared" si="355"/>
        <v>0</v>
      </c>
      <c r="Z611" s="96" t="s">
        <v>142</v>
      </c>
      <c r="AA611" s="90">
        <f t="shared" si="356"/>
        <v>44985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3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22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4"/>
      <c r="CR611" s="1"/>
      <c r="CS611" s="1"/>
      <c r="CT611" s="1"/>
      <c r="CU611" s="1"/>
      <c r="CV611" s="1"/>
      <c r="CW611" s="1"/>
      <c r="CX611" s="1"/>
      <c r="CY611" s="1"/>
      <c r="CZ611" s="1"/>
      <c r="DA611" s="2"/>
      <c r="DB611" s="1"/>
      <c r="DC611" s="1"/>
      <c r="DD611" s="1"/>
      <c r="DE611" s="1"/>
      <c r="DF611" s="1"/>
      <c r="DG611" s="1"/>
    </row>
    <row r="612" spans="1:111" x14ac:dyDescent="0.2">
      <c r="A612" s="86">
        <f t="shared" si="334"/>
        <v>44961</v>
      </c>
      <c r="B612" s="87">
        <f t="shared" si="337"/>
        <v>1099.3254796599999</v>
      </c>
      <c r="C612" s="87">
        <f t="shared" si="335"/>
        <v>971.52178160000005</v>
      </c>
      <c r="D612" s="88">
        <f t="shared" si="338"/>
        <v>6474.09</v>
      </c>
      <c r="E612" s="89">
        <f>IF(K612=1,VLOOKUP(A612,[1]Plan1!$BO$80:$BQ$314,3),E611)</f>
        <v>6508.4</v>
      </c>
      <c r="F612" s="98">
        <f t="shared" si="339"/>
        <v>44943</v>
      </c>
      <c r="G612" s="91">
        <f t="shared" si="340"/>
        <v>5.2995865055938118E-3</v>
      </c>
      <c r="H612" s="90">
        <f t="shared" si="341"/>
        <v>44972</v>
      </c>
      <c r="I612" s="90">
        <f t="shared" si="342"/>
        <v>44972</v>
      </c>
      <c r="J612" s="92">
        <f t="shared" si="343"/>
        <v>22</v>
      </c>
      <c r="K612" s="92">
        <f t="shared" si="344"/>
        <v>15</v>
      </c>
      <c r="L612" s="87">
        <f t="shared" si="345"/>
        <v>1.00361031</v>
      </c>
      <c r="M612" s="93">
        <f t="shared" si="346"/>
        <v>1.0061996799999999</v>
      </c>
      <c r="N612" s="93">
        <f t="shared" si="347"/>
        <v>1.1249470761697964</v>
      </c>
      <c r="O612" s="87">
        <f t="shared" si="348"/>
        <v>1.12900848</v>
      </c>
      <c r="P612" s="87">
        <f t="shared" si="349"/>
        <v>1096.8563299299999</v>
      </c>
      <c r="Q612" s="94">
        <f t="shared" si="350"/>
        <v>0</v>
      </c>
      <c r="R612" s="95">
        <f t="shared" si="327"/>
        <v>0</v>
      </c>
      <c r="S612" s="87">
        <f t="shared" si="351"/>
        <v>0</v>
      </c>
      <c r="T612" s="95">
        <f t="shared" si="336"/>
        <v>0.12</v>
      </c>
      <c r="U612" s="94">
        <f t="shared" si="352"/>
        <v>5</v>
      </c>
      <c r="V612" s="94">
        <v>252</v>
      </c>
      <c r="W612" s="93">
        <f t="shared" si="353"/>
        <v>1.002251115</v>
      </c>
      <c r="X612" s="87">
        <f t="shared" si="354"/>
        <v>2.4691497299999998</v>
      </c>
      <c r="Y612" s="87">
        <f t="shared" si="355"/>
        <v>0</v>
      </c>
      <c r="Z612" s="96" t="s">
        <v>142</v>
      </c>
      <c r="AA612" s="90">
        <f t="shared" si="356"/>
        <v>44985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3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22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4"/>
      <c r="CR612" s="1"/>
      <c r="CS612" s="1"/>
      <c r="CT612" s="1"/>
      <c r="CU612" s="1"/>
      <c r="CV612" s="1"/>
      <c r="CW612" s="1"/>
      <c r="CX612" s="1"/>
      <c r="CY612" s="1"/>
      <c r="CZ612" s="1"/>
      <c r="DA612" s="2"/>
      <c r="DB612" s="1"/>
      <c r="DC612" s="1"/>
      <c r="DD612" s="1"/>
      <c r="DE612" s="1"/>
      <c r="DF612" s="1"/>
      <c r="DG612" s="1"/>
    </row>
    <row r="613" spans="1:111" x14ac:dyDescent="0.2">
      <c r="A613" s="86">
        <f t="shared" si="334"/>
        <v>44962</v>
      </c>
      <c r="B613" s="87">
        <f t="shared" si="337"/>
        <v>1099.3254796599999</v>
      </c>
      <c r="C613" s="87">
        <f t="shared" si="335"/>
        <v>971.52178160000005</v>
      </c>
      <c r="D613" s="88">
        <f t="shared" si="338"/>
        <v>6474.09</v>
      </c>
      <c r="E613" s="89">
        <f>IF(K613=1,VLOOKUP(A613,[1]Plan1!$BO$80:$BQ$314,3),E612)</f>
        <v>6508.4</v>
      </c>
      <c r="F613" s="98">
        <f t="shared" si="339"/>
        <v>44943</v>
      </c>
      <c r="G613" s="91">
        <f t="shared" si="340"/>
        <v>5.2995865055938118E-3</v>
      </c>
      <c r="H613" s="90">
        <f t="shared" si="341"/>
        <v>44972</v>
      </c>
      <c r="I613" s="90">
        <f t="shared" si="342"/>
        <v>44972</v>
      </c>
      <c r="J613" s="92">
        <f t="shared" si="343"/>
        <v>22</v>
      </c>
      <c r="K613" s="92">
        <f t="shared" si="344"/>
        <v>15</v>
      </c>
      <c r="L613" s="87">
        <f t="shared" si="345"/>
        <v>1.00361031</v>
      </c>
      <c r="M613" s="93">
        <f t="shared" si="346"/>
        <v>1.0061996799999999</v>
      </c>
      <c r="N613" s="93">
        <f t="shared" si="347"/>
        <v>1.1249470761697964</v>
      </c>
      <c r="O613" s="87">
        <f t="shared" si="348"/>
        <v>1.12900848</v>
      </c>
      <c r="P613" s="87">
        <f t="shared" si="349"/>
        <v>1096.8563299299999</v>
      </c>
      <c r="Q613" s="94">
        <f t="shared" si="350"/>
        <v>0</v>
      </c>
      <c r="R613" s="95">
        <f t="shared" si="327"/>
        <v>0</v>
      </c>
      <c r="S613" s="87">
        <f t="shared" si="351"/>
        <v>0</v>
      </c>
      <c r="T613" s="95">
        <f t="shared" si="336"/>
        <v>0.12</v>
      </c>
      <c r="U613" s="94">
        <f t="shared" si="352"/>
        <v>5</v>
      </c>
      <c r="V613" s="94">
        <v>252</v>
      </c>
      <c r="W613" s="93">
        <f t="shared" si="353"/>
        <v>1.002251115</v>
      </c>
      <c r="X613" s="87">
        <f t="shared" si="354"/>
        <v>2.4691497299999998</v>
      </c>
      <c r="Y613" s="87">
        <f t="shared" si="355"/>
        <v>0</v>
      </c>
      <c r="Z613" s="96" t="s">
        <v>142</v>
      </c>
      <c r="AA613" s="90">
        <f t="shared" si="356"/>
        <v>44985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3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22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4"/>
      <c r="CR613" s="1"/>
      <c r="CS613" s="1"/>
      <c r="CT613" s="1"/>
      <c r="CU613" s="1"/>
      <c r="CV613" s="1"/>
      <c r="CW613" s="1"/>
      <c r="CX613" s="1"/>
      <c r="CY613" s="1"/>
      <c r="CZ613" s="1"/>
      <c r="DA613" s="2"/>
      <c r="DB613" s="1"/>
      <c r="DC613" s="1"/>
      <c r="DD613" s="1"/>
      <c r="DE613" s="1"/>
      <c r="DF613" s="1"/>
      <c r="DG613" s="1"/>
    </row>
    <row r="614" spans="1:111" x14ac:dyDescent="0.2">
      <c r="A614" s="86">
        <f t="shared" si="334"/>
        <v>44963</v>
      </c>
      <c r="B614" s="87">
        <f t="shared" si="337"/>
        <v>1099.3254796599999</v>
      </c>
      <c r="C614" s="87">
        <f t="shared" si="335"/>
        <v>971.52178160000005</v>
      </c>
      <c r="D614" s="88">
        <f t="shared" si="338"/>
        <v>6474.09</v>
      </c>
      <c r="E614" s="89">
        <f>IF(K614=1,VLOOKUP(A614,[1]Plan1!$BO$80:$BQ$314,3),E613)</f>
        <v>6508.4</v>
      </c>
      <c r="F614" s="98">
        <f t="shared" si="339"/>
        <v>44943</v>
      </c>
      <c r="G614" s="91">
        <f t="shared" si="340"/>
        <v>5.2995865055938118E-3</v>
      </c>
      <c r="H614" s="90">
        <f t="shared" si="341"/>
        <v>44972</v>
      </c>
      <c r="I614" s="90">
        <f t="shared" si="342"/>
        <v>44972</v>
      </c>
      <c r="J614" s="92">
        <f t="shared" si="343"/>
        <v>22</v>
      </c>
      <c r="K614" s="92">
        <f t="shared" si="344"/>
        <v>15</v>
      </c>
      <c r="L614" s="87">
        <f t="shared" si="345"/>
        <v>1.00361031</v>
      </c>
      <c r="M614" s="93">
        <f t="shared" si="346"/>
        <v>1.0061996799999999</v>
      </c>
      <c r="N614" s="93">
        <f t="shared" si="347"/>
        <v>1.1249470761697964</v>
      </c>
      <c r="O614" s="87">
        <f t="shared" si="348"/>
        <v>1.12900848</v>
      </c>
      <c r="P614" s="87">
        <f t="shared" si="349"/>
        <v>1096.8563299299999</v>
      </c>
      <c r="Q614" s="94">
        <f t="shared" si="350"/>
        <v>0</v>
      </c>
      <c r="R614" s="95">
        <f t="shared" si="327"/>
        <v>0</v>
      </c>
      <c r="S614" s="87">
        <f t="shared" si="351"/>
        <v>0</v>
      </c>
      <c r="T614" s="95">
        <f t="shared" si="336"/>
        <v>0.12</v>
      </c>
      <c r="U614" s="94">
        <f t="shared" si="352"/>
        <v>5</v>
      </c>
      <c r="V614" s="94">
        <v>252</v>
      </c>
      <c r="W614" s="93">
        <f t="shared" si="353"/>
        <v>1.002251115</v>
      </c>
      <c r="X614" s="87">
        <f t="shared" si="354"/>
        <v>2.4691497299999998</v>
      </c>
      <c r="Y614" s="87">
        <f t="shared" si="355"/>
        <v>0</v>
      </c>
      <c r="Z614" s="96" t="s">
        <v>142</v>
      </c>
      <c r="AA614" s="90">
        <f t="shared" si="356"/>
        <v>44985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3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22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4"/>
      <c r="CR614" s="1"/>
      <c r="CS614" s="1"/>
      <c r="CT614" s="1"/>
      <c r="CU614" s="1"/>
      <c r="CV614" s="1"/>
      <c r="CW614" s="1"/>
      <c r="CX614" s="1"/>
      <c r="CY614" s="1"/>
      <c r="CZ614" s="1"/>
      <c r="DA614" s="2"/>
      <c r="DB614" s="1"/>
      <c r="DC614" s="1"/>
      <c r="DD614" s="1"/>
      <c r="DE614" s="1"/>
      <c r="DF614" s="1"/>
      <c r="DG614" s="1"/>
    </row>
    <row r="615" spans="1:111" x14ac:dyDescent="0.2">
      <c r="A615" s="86">
        <f t="shared" si="334"/>
        <v>44964</v>
      </c>
      <c r="B615" s="87">
        <f t="shared" si="337"/>
        <v>1100.08424304</v>
      </c>
      <c r="C615" s="87">
        <f t="shared" si="335"/>
        <v>971.52178160000005</v>
      </c>
      <c r="D615" s="88">
        <f t="shared" si="338"/>
        <v>6474.09</v>
      </c>
      <c r="E615" s="89">
        <f>IF(K615=1,VLOOKUP(A615,[1]Plan1!$BO$80:$BQ$314,3),E614)</f>
        <v>6508.4</v>
      </c>
      <c r="F615" s="98">
        <f t="shared" si="339"/>
        <v>44943</v>
      </c>
      <c r="G615" s="91">
        <f t="shared" si="340"/>
        <v>5.2995865055938118E-3</v>
      </c>
      <c r="H615" s="90">
        <f t="shared" si="341"/>
        <v>44972</v>
      </c>
      <c r="I615" s="90">
        <f t="shared" si="342"/>
        <v>44972</v>
      </c>
      <c r="J615" s="92">
        <f t="shared" si="343"/>
        <v>22</v>
      </c>
      <c r="K615" s="92">
        <f t="shared" si="344"/>
        <v>16</v>
      </c>
      <c r="L615" s="87">
        <f t="shared" si="345"/>
        <v>1.0038514599999999</v>
      </c>
      <c r="M615" s="93">
        <f t="shared" si="346"/>
        <v>1.0061996799999999</v>
      </c>
      <c r="N615" s="93">
        <f t="shared" si="347"/>
        <v>1.1249470761697964</v>
      </c>
      <c r="O615" s="87">
        <f t="shared" si="348"/>
        <v>1.12927976</v>
      </c>
      <c r="P615" s="87">
        <f t="shared" si="349"/>
        <v>1097.11988436</v>
      </c>
      <c r="Q615" s="94">
        <f t="shared" si="350"/>
        <v>0</v>
      </c>
      <c r="R615" s="95">
        <f t="shared" si="327"/>
        <v>0</v>
      </c>
      <c r="S615" s="87">
        <f t="shared" si="351"/>
        <v>0</v>
      </c>
      <c r="T615" s="95">
        <f t="shared" si="336"/>
        <v>0.12</v>
      </c>
      <c r="U615" s="94">
        <f t="shared" si="352"/>
        <v>6</v>
      </c>
      <c r="V615" s="94">
        <v>252</v>
      </c>
      <c r="W615" s="93">
        <f t="shared" si="353"/>
        <v>1.002701946</v>
      </c>
      <c r="X615" s="87">
        <f t="shared" si="354"/>
        <v>2.9643586800000001</v>
      </c>
      <c r="Y615" s="87">
        <f t="shared" si="355"/>
        <v>0</v>
      </c>
      <c r="Z615" s="96" t="s">
        <v>142</v>
      </c>
      <c r="AA615" s="90">
        <f t="shared" si="356"/>
        <v>44985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3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22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4"/>
      <c r="CR615" s="1"/>
      <c r="CS615" s="1"/>
      <c r="CT615" s="1"/>
      <c r="CU615" s="1"/>
      <c r="CV615" s="1"/>
      <c r="CW615" s="1"/>
      <c r="CX615" s="1"/>
      <c r="CY615" s="1"/>
      <c r="CZ615" s="1"/>
      <c r="DA615" s="2"/>
      <c r="DB615" s="1"/>
      <c r="DC615" s="1"/>
      <c r="DD615" s="1"/>
      <c r="DE615" s="1"/>
      <c r="DF615" s="1"/>
      <c r="DG615" s="1"/>
    </row>
    <row r="616" spans="1:111" x14ac:dyDescent="0.2">
      <c r="A616" s="86">
        <f t="shared" si="334"/>
        <v>44965</v>
      </c>
      <c r="B616" s="87">
        <f t="shared" si="337"/>
        <v>1100.84353394</v>
      </c>
      <c r="C616" s="87">
        <f t="shared" si="335"/>
        <v>971.52178160000005</v>
      </c>
      <c r="D616" s="88">
        <f t="shared" si="338"/>
        <v>6474.09</v>
      </c>
      <c r="E616" s="89">
        <f>IF(K616=1,VLOOKUP(A616,[1]Plan1!$BO$80:$BQ$314,3),E615)</f>
        <v>6508.4</v>
      </c>
      <c r="F616" s="98">
        <f t="shared" si="339"/>
        <v>44943</v>
      </c>
      <c r="G616" s="91">
        <f t="shared" si="340"/>
        <v>5.2995865055938118E-3</v>
      </c>
      <c r="H616" s="90">
        <f t="shared" si="341"/>
        <v>44972</v>
      </c>
      <c r="I616" s="90">
        <f t="shared" si="342"/>
        <v>44972</v>
      </c>
      <c r="J616" s="92">
        <f t="shared" si="343"/>
        <v>22</v>
      </c>
      <c r="K616" s="92">
        <f t="shared" si="344"/>
        <v>17</v>
      </c>
      <c r="L616" s="87">
        <f t="shared" si="345"/>
        <v>1.0040926699999999</v>
      </c>
      <c r="M616" s="93">
        <f t="shared" si="346"/>
        <v>1.0061996799999999</v>
      </c>
      <c r="N616" s="93">
        <f t="shared" si="347"/>
        <v>1.1249470761697964</v>
      </c>
      <c r="O616" s="87">
        <f t="shared" si="348"/>
        <v>1.12955111</v>
      </c>
      <c r="P616" s="87">
        <f t="shared" si="349"/>
        <v>1097.38350679</v>
      </c>
      <c r="Q616" s="94">
        <f t="shared" si="350"/>
        <v>0</v>
      </c>
      <c r="R616" s="95">
        <f t="shared" si="327"/>
        <v>0</v>
      </c>
      <c r="S616" s="87">
        <f t="shared" si="351"/>
        <v>0</v>
      </c>
      <c r="T616" s="95">
        <f t="shared" si="336"/>
        <v>0.12</v>
      </c>
      <c r="U616" s="94">
        <f t="shared" si="352"/>
        <v>7</v>
      </c>
      <c r="V616" s="94">
        <v>252</v>
      </c>
      <c r="W616" s="93">
        <f t="shared" si="353"/>
        <v>1.003152979</v>
      </c>
      <c r="X616" s="87">
        <f t="shared" si="354"/>
        <v>3.4600271500000002</v>
      </c>
      <c r="Y616" s="87">
        <f t="shared" si="355"/>
        <v>0</v>
      </c>
      <c r="Z616" s="96" t="s">
        <v>142</v>
      </c>
      <c r="AA616" s="90">
        <f t="shared" si="356"/>
        <v>44985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3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22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4"/>
      <c r="CR616" s="1"/>
      <c r="CS616" s="1"/>
      <c r="CT616" s="1"/>
      <c r="CU616" s="1"/>
      <c r="CV616" s="1"/>
      <c r="CW616" s="1"/>
      <c r="CX616" s="1"/>
      <c r="CY616" s="1"/>
      <c r="CZ616" s="1"/>
      <c r="DA616" s="2"/>
      <c r="DB616" s="1"/>
      <c r="DC616" s="1"/>
      <c r="DD616" s="1"/>
      <c r="DE616" s="1"/>
      <c r="DF616" s="1"/>
      <c r="DG616" s="1"/>
    </row>
    <row r="617" spans="1:111" x14ac:dyDescent="0.2">
      <c r="A617" s="86">
        <f t="shared" si="334"/>
        <v>44966</v>
      </c>
      <c r="B617" s="87">
        <f t="shared" si="337"/>
        <v>1101.6033450699999</v>
      </c>
      <c r="C617" s="87">
        <f t="shared" si="335"/>
        <v>971.52178160000005</v>
      </c>
      <c r="D617" s="88">
        <f t="shared" si="338"/>
        <v>6474.09</v>
      </c>
      <c r="E617" s="89">
        <f>IF(K617=1,VLOOKUP(A617,[1]Plan1!$BO$80:$BQ$314,3),E616)</f>
        <v>6508.4</v>
      </c>
      <c r="F617" s="98">
        <f t="shared" si="339"/>
        <v>44943</v>
      </c>
      <c r="G617" s="91">
        <f t="shared" si="340"/>
        <v>5.2995865055938118E-3</v>
      </c>
      <c r="H617" s="90">
        <f t="shared" si="341"/>
        <v>44972</v>
      </c>
      <c r="I617" s="90">
        <f t="shared" si="342"/>
        <v>44972</v>
      </c>
      <c r="J617" s="92">
        <f t="shared" si="343"/>
        <v>22</v>
      </c>
      <c r="K617" s="92">
        <f t="shared" si="344"/>
        <v>18</v>
      </c>
      <c r="L617" s="87">
        <f t="shared" si="345"/>
        <v>1.00433394</v>
      </c>
      <c r="M617" s="93">
        <f t="shared" si="346"/>
        <v>1.0061996799999999</v>
      </c>
      <c r="N617" s="93">
        <f t="shared" si="347"/>
        <v>1.1249470761697964</v>
      </c>
      <c r="O617" s="87">
        <f t="shared" si="348"/>
        <v>1.1298225200000001</v>
      </c>
      <c r="P617" s="87">
        <f t="shared" si="349"/>
        <v>1097.64718752</v>
      </c>
      <c r="Q617" s="94">
        <f t="shared" si="350"/>
        <v>0</v>
      </c>
      <c r="R617" s="95">
        <f t="shared" si="327"/>
        <v>0</v>
      </c>
      <c r="S617" s="87">
        <f t="shared" si="351"/>
        <v>0</v>
      </c>
      <c r="T617" s="95">
        <f t="shared" si="336"/>
        <v>0.12</v>
      </c>
      <c r="U617" s="94">
        <f t="shared" si="352"/>
        <v>8</v>
      </c>
      <c r="V617" s="94">
        <v>252</v>
      </c>
      <c r="W617" s="93">
        <f t="shared" si="353"/>
        <v>1.003604216</v>
      </c>
      <c r="X617" s="87">
        <f t="shared" si="354"/>
        <v>3.9561575499999999</v>
      </c>
      <c r="Y617" s="87">
        <f t="shared" si="355"/>
        <v>0</v>
      </c>
      <c r="Z617" s="96" t="s">
        <v>142</v>
      </c>
      <c r="AA617" s="90">
        <f t="shared" si="356"/>
        <v>44985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3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22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4"/>
      <c r="CR617" s="1"/>
      <c r="CS617" s="1"/>
      <c r="CT617" s="1"/>
      <c r="CU617" s="1"/>
      <c r="CV617" s="1"/>
      <c r="CW617" s="1"/>
      <c r="CX617" s="1"/>
      <c r="CY617" s="1"/>
      <c r="CZ617" s="1"/>
      <c r="DA617" s="2"/>
      <c r="DB617" s="1"/>
      <c r="DC617" s="1"/>
      <c r="DD617" s="1"/>
      <c r="DE617" s="1"/>
      <c r="DF617" s="1"/>
      <c r="DG617" s="1"/>
    </row>
    <row r="618" spans="1:111" x14ac:dyDescent="0.2">
      <c r="A618" s="86">
        <f t="shared" si="334"/>
        <v>44967</v>
      </c>
      <c r="B618" s="87">
        <f t="shared" si="337"/>
        <v>1102.3636842200001</v>
      </c>
      <c r="C618" s="87">
        <f t="shared" si="335"/>
        <v>971.52178160000005</v>
      </c>
      <c r="D618" s="88">
        <f t="shared" si="338"/>
        <v>6474.09</v>
      </c>
      <c r="E618" s="89">
        <f>IF(K618=1,VLOOKUP(A618,[1]Plan1!$BO$80:$BQ$314,3),E617)</f>
        <v>6508.4</v>
      </c>
      <c r="F618" s="98">
        <f t="shared" si="339"/>
        <v>44943</v>
      </c>
      <c r="G618" s="91">
        <f t="shared" si="340"/>
        <v>5.2995865055938118E-3</v>
      </c>
      <c r="H618" s="90">
        <f t="shared" si="341"/>
        <v>44972</v>
      </c>
      <c r="I618" s="90">
        <f t="shared" si="342"/>
        <v>44972</v>
      </c>
      <c r="J618" s="92">
        <f t="shared" si="343"/>
        <v>22</v>
      </c>
      <c r="K618" s="92">
        <f t="shared" si="344"/>
        <v>19</v>
      </c>
      <c r="L618" s="87">
        <f t="shared" si="345"/>
        <v>1.00457526</v>
      </c>
      <c r="M618" s="93">
        <f t="shared" si="346"/>
        <v>1.0061996799999999</v>
      </c>
      <c r="N618" s="93">
        <f t="shared" si="347"/>
        <v>1.1249470761697964</v>
      </c>
      <c r="O618" s="87">
        <f t="shared" si="348"/>
        <v>1.1300939999999999</v>
      </c>
      <c r="P618" s="87">
        <f t="shared" si="349"/>
        <v>1097.9109362500001</v>
      </c>
      <c r="Q618" s="94">
        <f t="shared" si="350"/>
        <v>0</v>
      </c>
      <c r="R618" s="95">
        <f t="shared" ref="R618:R681" si="357">IF(Q618&gt;0,VLOOKUP($A618,$AD$13:$AI$117,6),0)</f>
        <v>0</v>
      </c>
      <c r="S618" s="87">
        <f t="shared" si="351"/>
        <v>0</v>
      </c>
      <c r="T618" s="95">
        <f t="shared" si="336"/>
        <v>0.12</v>
      </c>
      <c r="U618" s="94">
        <f t="shared" si="352"/>
        <v>9</v>
      </c>
      <c r="V618" s="94">
        <v>252</v>
      </c>
      <c r="W618" s="93">
        <f t="shared" si="353"/>
        <v>1.0040556549999999</v>
      </c>
      <c r="X618" s="87">
        <f t="shared" si="354"/>
        <v>4.4527479699999999</v>
      </c>
      <c r="Y618" s="87">
        <f t="shared" si="355"/>
        <v>0</v>
      </c>
      <c r="Z618" s="96" t="s">
        <v>142</v>
      </c>
      <c r="AA618" s="90">
        <f t="shared" si="356"/>
        <v>44985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3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22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4"/>
      <c r="CR618" s="1"/>
      <c r="CS618" s="1"/>
      <c r="CT618" s="1"/>
      <c r="CU618" s="1"/>
      <c r="CV618" s="1"/>
      <c r="CW618" s="1"/>
      <c r="CX618" s="1"/>
      <c r="CY618" s="1"/>
      <c r="CZ618" s="1"/>
      <c r="DA618" s="2"/>
      <c r="DB618" s="1"/>
      <c r="DC618" s="1"/>
      <c r="DD618" s="1"/>
      <c r="DE618" s="1"/>
      <c r="DF618" s="1"/>
      <c r="DG618" s="1"/>
    </row>
    <row r="619" spans="1:111" x14ac:dyDescent="0.2">
      <c r="A619" s="86">
        <f t="shared" si="334"/>
        <v>44968</v>
      </c>
      <c r="B619" s="87">
        <f t="shared" si="337"/>
        <v>1103.1245430000001</v>
      </c>
      <c r="C619" s="87">
        <f t="shared" si="335"/>
        <v>971.52178160000005</v>
      </c>
      <c r="D619" s="88">
        <f t="shared" si="338"/>
        <v>6474.09</v>
      </c>
      <c r="E619" s="89">
        <f>IF(K619=1,VLOOKUP(A619,[1]Plan1!$BO$80:$BQ$314,3),E618)</f>
        <v>6508.4</v>
      </c>
      <c r="F619" s="98">
        <f t="shared" si="339"/>
        <v>44943</v>
      </c>
      <c r="G619" s="91">
        <f t="shared" si="340"/>
        <v>5.2995865055938118E-3</v>
      </c>
      <c r="H619" s="90">
        <f t="shared" si="341"/>
        <v>44972</v>
      </c>
      <c r="I619" s="90">
        <f t="shared" si="342"/>
        <v>44972</v>
      </c>
      <c r="J619" s="92">
        <f t="shared" si="343"/>
        <v>22</v>
      </c>
      <c r="K619" s="92">
        <f t="shared" si="344"/>
        <v>20</v>
      </c>
      <c r="L619" s="87">
        <f t="shared" si="345"/>
        <v>1.00481664</v>
      </c>
      <c r="M619" s="93">
        <f t="shared" si="346"/>
        <v>1.0061996799999999</v>
      </c>
      <c r="N619" s="93">
        <f t="shared" si="347"/>
        <v>1.1249470761697964</v>
      </c>
      <c r="O619" s="87">
        <f t="shared" si="348"/>
        <v>1.1303655399999999</v>
      </c>
      <c r="P619" s="87">
        <f t="shared" si="349"/>
        <v>1098.17474328</v>
      </c>
      <c r="Q619" s="94">
        <f t="shared" si="350"/>
        <v>0</v>
      </c>
      <c r="R619" s="95">
        <f t="shared" si="357"/>
        <v>0</v>
      </c>
      <c r="S619" s="87">
        <f t="shared" si="351"/>
        <v>0</v>
      </c>
      <c r="T619" s="95">
        <f t="shared" si="336"/>
        <v>0.12</v>
      </c>
      <c r="U619" s="94">
        <f t="shared" si="352"/>
        <v>10</v>
      </c>
      <c r="V619" s="94">
        <v>252</v>
      </c>
      <c r="W619" s="93">
        <f t="shared" si="353"/>
        <v>1.004507297</v>
      </c>
      <c r="X619" s="87">
        <f t="shared" si="354"/>
        <v>4.9497997199999997</v>
      </c>
      <c r="Y619" s="87">
        <f t="shared" si="355"/>
        <v>0</v>
      </c>
      <c r="Z619" s="96" t="s">
        <v>142</v>
      </c>
      <c r="AA619" s="90">
        <f t="shared" si="356"/>
        <v>44985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3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22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4"/>
      <c r="CR619" s="1"/>
      <c r="CS619" s="1"/>
      <c r="CT619" s="1"/>
      <c r="CU619" s="1"/>
      <c r="CV619" s="1"/>
      <c r="CW619" s="1"/>
      <c r="CX619" s="1"/>
      <c r="CY619" s="1"/>
      <c r="CZ619" s="1"/>
      <c r="DA619" s="2"/>
      <c r="DB619" s="1"/>
      <c r="DC619" s="1"/>
      <c r="DD619" s="1"/>
      <c r="DE619" s="1"/>
      <c r="DF619" s="1"/>
      <c r="DG619" s="1"/>
    </row>
    <row r="620" spans="1:111" x14ac:dyDescent="0.2">
      <c r="A620" s="86">
        <f t="shared" si="334"/>
        <v>44969</v>
      </c>
      <c r="B620" s="87">
        <f t="shared" si="337"/>
        <v>1103.1245430000001</v>
      </c>
      <c r="C620" s="87">
        <f t="shared" si="335"/>
        <v>971.52178160000005</v>
      </c>
      <c r="D620" s="88">
        <f t="shared" si="338"/>
        <v>6474.09</v>
      </c>
      <c r="E620" s="89">
        <f>IF(K620=1,VLOOKUP(A620,[1]Plan1!$BO$80:$BQ$314,3),E619)</f>
        <v>6508.4</v>
      </c>
      <c r="F620" s="98">
        <f t="shared" si="339"/>
        <v>44943</v>
      </c>
      <c r="G620" s="91">
        <f t="shared" si="340"/>
        <v>5.2995865055938118E-3</v>
      </c>
      <c r="H620" s="90">
        <f t="shared" si="341"/>
        <v>44972</v>
      </c>
      <c r="I620" s="90">
        <f t="shared" si="342"/>
        <v>44972</v>
      </c>
      <c r="J620" s="92">
        <f t="shared" si="343"/>
        <v>22</v>
      </c>
      <c r="K620" s="92">
        <f t="shared" si="344"/>
        <v>20</v>
      </c>
      <c r="L620" s="87">
        <f t="shared" si="345"/>
        <v>1.00481664</v>
      </c>
      <c r="M620" s="93">
        <f t="shared" si="346"/>
        <v>1.0061996799999999</v>
      </c>
      <c r="N620" s="93">
        <f t="shared" si="347"/>
        <v>1.1249470761697964</v>
      </c>
      <c r="O620" s="87">
        <f t="shared" si="348"/>
        <v>1.1303655399999999</v>
      </c>
      <c r="P620" s="87">
        <f t="shared" si="349"/>
        <v>1098.17474328</v>
      </c>
      <c r="Q620" s="94">
        <f t="shared" si="350"/>
        <v>0</v>
      </c>
      <c r="R620" s="95">
        <f t="shared" si="357"/>
        <v>0</v>
      </c>
      <c r="S620" s="87">
        <f t="shared" si="351"/>
        <v>0</v>
      </c>
      <c r="T620" s="95">
        <f t="shared" si="336"/>
        <v>0.12</v>
      </c>
      <c r="U620" s="94">
        <f t="shared" si="352"/>
        <v>10</v>
      </c>
      <c r="V620" s="94">
        <v>252</v>
      </c>
      <c r="W620" s="93">
        <f t="shared" si="353"/>
        <v>1.004507297</v>
      </c>
      <c r="X620" s="87">
        <f t="shared" si="354"/>
        <v>4.9497997199999997</v>
      </c>
      <c r="Y620" s="87">
        <f t="shared" si="355"/>
        <v>0</v>
      </c>
      <c r="Z620" s="96" t="s">
        <v>142</v>
      </c>
      <c r="AA620" s="90">
        <f t="shared" si="356"/>
        <v>44985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3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22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4"/>
      <c r="CR620" s="1"/>
      <c r="CS620" s="1"/>
      <c r="CT620" s="1"/>
      <c r="CU620" s="1"/>
      <c r="CV620" s="1"/>
      <c r="CW620" s="1"/>
      <c r="CX620" s="1"/>
      <c r="CY620" s="1"/>
      <c r="CZ620" s="1"/>
      <c r="DA620" s="2"/>
      <c r="DB620" s="1"/>
      <c r="DC620" s="1"/>
      <c r="DD620" s="1"/>
      <c r="DE620" s="1"/>
      <c r="DF620" s="1"/>
      <c r="DG620" s="1"/>
    </row>
    <row r="621" spans="1:111" x14ac:dyDescent="0.2">
      <c r="A621" s="86">
        <f t="shared" si="334"/>
        <v>44970</v>
      </c>
      <c r="B621" s="87">
        <f t="shared" si="337"/>
        <v>1103.1245430000001</v>
      </c>
      <c r="C621" s="87">
        <f t="shared" si="335"/>
        <v>971.52178160000005</v>
      </c>
      <c r="D621" s="88">
        <f t="shared" si="338"/>
        <v>6474.09</v>
      </c>
      <c r="E621" s="89">
        <f>IF(K621=1,VLOOKUP(A621,[1]Plan1!$BO$80:$BQ$314,3),E620)</f>
        <v>6508.4</v>
      </c>
      <c r="F621" s="98">
        <f t="shared" si="339"/>
        <v>44943</v>
      </c>
      <c r="G621" s="91">
        <f t="shared" si="340"/>
        <v>5.2995865055938118E-3</v>
      </c>
      <c r="H621" s="90">
        <f t="shared" si="341"/>
        <v>44972</v>
      </c>
      <c r="I621" s="90">
        <f t="shared" si="342"/>
        <v>44972</v>
      </c>
      <c r="J621" s="92">
        <f t="shared" si="343"/>
        <v>22</v>
      </c>
      <c r="K621" s="92">
        <f t="shared" si="344"/>
        <v>20</v>
      </c>
      <c r="L621" s="87">
        <f t="shared" si="345"/>
        <v>1.00481664</v>
      </c>
      <c r="M621" s="93">
        <f t="shared" si="346"/>
        <v>1.0061996799999999</v>
      </c>
      <c r="N621" s="93">
        <f t="shared" si="347"/>
        <v>1.1249470761697964</v>
      </c>
      <c r="O621" s="87">
        <f t="shared" si="348"/>
        <v>1.1303655399999999</v>
      </c>
      <c r="P621" s="87">
        <f t="shared" si="349"/>
        <v>1098.17474328</v>
      </c>
      <c r="Q621" s="94">
        <f t="shared" si="350"/>
        <v>0</v>
      </c>
      <c r="R621" s="95">
        <f t="shared" si="357"/>
        <v>0</v>
      </c>
      <c r="S621" s="87">
        <f t="shared" si="351"/>
        <v>0</v>
      </c>
      <c r="T621" s="95">
        <f t="shared" si="336"/>
        <v>0.12</v>
      </c>
      <c r="U621" s="94">
        <f t="shared" si="352"/>
        <v>10</v>
      </c>
      <c r="V621" s="94">
        <v>252</v>
      </c>
      <c r="W621" s="93">
        <f t="shared" si="353"/>
        <v>1.004507297</v>
      </c>
      <c r="X621" s="87">
        <f t="shared" si="354"/>
        <v>4.9497997199999997</v>
      </c>
      <c r="Y621" s="87">
        <f t="shared" si="355"/>
        <v>0</v>
      </c>
      <c r="Z621" s="96" t="s">
        <v>142</v>
      </c>
      <c r="AA621" s="90">
        <f t="shared" si="356"/>
        <v>44985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3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22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4"/>
      <c r="CR621" s="1"/>
      <c r="CS621" s="1"/>
      <c r="CT621" s="1"/>
      <c r="CU621" s="1"/>
      <c r="CV621" s="1"/>
      <c r="CW621" s="1"/>
      <c r="CX621" s="1"/>
      <c r="CY621" s="1"/>
      <c r="CZ621" s="1"/>
      <c r="DA621" s="2"/>
      <c r="DB621" s="1"/>
      <c r="DC621" s="1"/>
      <c r="DD621" s="1"/>
      <c r="DE621" s="1"/>
      <c r="DF621" s="1"/>
      <c r="DG621" s="1"/>
    </row>
    <row r="622" spans="1:111" x14ac:dyDescent="0.2">
      <c r="A622" s="86">
        <f t="shared" si="334"/>
        <v>44971</v>
      </c>
      <c r="B622" s="87">
        <f t="shared" si="337"/>
        <v>1103.8859227200001</v>
      </c>
      <c r="C622" s="87">
        <f t="shared" si="335"/>
        <v>971.52178160000005</v>
      </c>
      <c r="D622" s="88">
        <f t="shared" si="338"/>
        <v>6474.09</v>
      </c>
      <c r="E622" s="89">
        <f>IF(K622=1,VLOOKUP(A622,[1]Plan1!$BO$80:$BQ$314,3),E621)</f>
        <v>6508.4</v>
      </c>
      <c r="F622" s="98">
        <f t="shared" si="339"/>
        <v>44943</v>
      </c>
      <c r="G622" s="91">
        <f t="shared" si="340"/>
        <v>5.2995865055938118E-3</v>
      </c>
      <c r="H622" s="90">
        <f t="shared" si="341"/>
        <v>44972</v>
      </c>
      <c r="I622" s="90">
        <f t="shared" si="342"/>
        <v>44972</v>
      </c>
      <c r="J622" s="92">
        <f t="shared" si="343"/>
        <v>22</v>
      </c>
      <c r="K622" s="92">
        <f t="shared" si="344"/>
        <v>21</v>
      </c>
      <c r="L622" s="87">
        <f t="shared" si="345"/>
        <v>1.00505808</v>
      </c>
      <c r="M622" s="93">
        <f t="shared" si="346"/>
        <v>1.0061996799999999</v>
      </c>
      <c r="N622" s="93">
        <f t="shared" si="347"/>
        <v>1.1249470761697964</v>
      </c>
      <c r="O622" s="87">
        <f t="shared" si="348"/>
        <v>1.1306371399999999</v>
      </c>
      <c r="P622" s="87">
        <f t="shared" si="349"/>
        <v>1098.4386085900001</v>
      </c>
      <c r="Q622" s="94">
        <f t="shared" si="350"/>
        <v>0</v>
      </c>
      <c r="R622" s="95">
        <f t="shared" si="357"/>
        <v>0</v>
      </c>
      <c r="S622" s="87">
        <f t="shared" si="351"/>
        <v>0</v>
      </c>
      <c r="T622" s="95">
        <f t="shared" si="336"/>
        <v>0.12</v>
      </c>
      <c r="U622" s="94">
        <f t="shared" si="352"/>
        <v>11</v>
      </c>
      <c r="V622" s="94">
        <v>252</v>
      </c>
      <c r="W622" s="93">
        <f t="shared" si="353"/>
        <v>1.004959143</v>
      </c>
      <c r="X622" s="87">
        <f t="shared" si="354"/>
        <v>5.4473141299999996</v>
      </c>
      <c r="Y622" s="87">
        <f t="shared" si="355"/>
        <v>0</v>
      </c>
      <c r="Z622" s="96" t="s">
        <v>142</v>
      </c>
      <c r="AA622" s="90">
        <f t="shared" si="356"/>
        <v>44985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3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22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4"/>
      <c r="CR622" s="1"/>
      <c r="CS622" s="1"/>
      <c r="CT622" s="1"/>
      <c r="CU622" s="1"/>
      <c r="CV622" s="1"/>
      <c r="CW622" s="1"/>
      <c r="CX622" s="1"/>
      <c r="CY622" s="1"/>
      <c r="CZ622" s="1"/>
      <c r="DA622" s="2"/>
      <c r="DB622" s="1"/>
      <c r="DC622" s="1"/>
      <c r="DD622" s="1"/>
      <c r="DE622" s="1"/>
      <c r="DF622" s="1"/>
      <c r="DG622" s="1"/>
    </row>
    <row r="623" spans="1:111" x14ac:dyDescent="0.2">
      <c r="A623" s="86">
        <f t="shared" si="334"/>
        <v>44972</v>
      </c>
      <c r="B623" s="87">
        <f t="shared" si="337"/>
        <v>1104.6478420799999</v>
      </c>
      <c r="C623" s="87">
        <f t="shared" si="335"/>
        <v>971.52178160000005</v>
      </c>
      <c r="D623" s="88">
        <f t="shared" si="338"/>
        <v>6474.09</v>
      </c>
      <c r="E623" s="89">
        <f>IF(K623=1,VLOOKUP(A623,[1]Plan1!$BO$80:$BQ$314,3),E622)</f>
        <v>6508.4</v>
      </c>
      <c r="F623" s="98">
        <f t="shared" si="339"/>
        <v>44943</v>
      </c>
      <c r="G623" s="91">
        <f t="shared" si="340"/>
        <v>5.2995865055938118E-3</v>
      </c>
      <c r="H623" s="90">
        <f t="shared" si="341"/>
        <v>45000</v>
      </c>
      <c r="I623" s="90">
        <f t="shared" si="342"/>
        <v>44972</v>
      </c>
      <c r="J623" s="92">
        <f t="shared" si="343"/>
        <v>22</v>
      </c>
      <c r="K623" s="92">
        <f t="shared" si="344"/>
        <v>22</v>
      </c>
      <c r="L623" s="87">
        <f t="shared" si="345"/>
        <v>1.00529958</v>
      </c>
      <c r="M623" s="93">
        <f t="shared" si="346"/>
        <v>1.0061996799999999</v>
      </c>
      <c r="N623" s="93">
        <f t="shared" si="347"/>
        <v>1.1249470761697964</v>
      </c>
      <c r="O623" s="87">
        <f t="shared" si="348"/>
        <v>1.1309088199999999</v>
      </c>
      <c r="P623" s="87">
        <f t="shared" si="349"/>
        <v>1098.70255163</v>
      </c>
      <c r="Q623" s="94">
        <f t="shared" si="350"/>
        <v>0</v>
      </c>
      <c r="R623" s="95">
        <f t="shared" si="357"/>
        <v>0</v>
      </c>
      <c r="S623" s="87">
        <f t="shared" si="351"/>
        <v>0</v>
      </c>
      <c r="T623" s="95">
        <f t="shared" si="336"/>
        <v>0.12</v>
      </c>
      <c r="U623" s="94">
        <f t="shared" si="352"/>
        <v>12</v>
      </c>
      <c r="V623" s="94">
        <v>252</v>
      </c>
      <c r="W623" s="93">
        <f t="shared" si="353"/>
        <v>1.005411192</v>
      </c>
      <c r="X623" s="87">
        <f t="shared" si="354"/>
        <v>5.9452904499999999</v>
      </c>
      <c r="Y623" s="87">
        <f t="shared" si="355"/>
        <v>0</v>
      </c>
      <c r="Z623" s="96" t="s">
        <v>142</v>
      </c>
      <c r="AA623" s="90">
        <f t="shared" si="356"/>
        <v>44985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3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22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4"/>
      <c r="CR623" s="1"/>
      <c r="CS623" s="1"/>
      <c r="CT623" s="1"/>
      <c r="CU623" s="1"/>
      <c r="CV623" s="1"/>
      <c r="CW623" s="1"/>
      <c r="CX623" s="1"/>
      <c r="CY623" s="1"/>
      <c r="CZ623" s="1"/>
      <c r="DA623" s="2"/>
      <c r="DB623" s="1"/>
      <c r="DC623" s="1"/>
      <c r="DD623" s="1"/>
      <c r="DE623" s="1"/>
      <c r="DF623" s="1"/>
      <c r="DG623" s="1"/>
    </row>
    <row r="624" spans="1:111" x14ac:dyDescent="0.2">
      <c r="A624" s="86">
        <f t="shared" si="334"/>
        <v>44973</v>
      </c>
      <c r="B624" s="87">
        <f t="shared" si="337"/>
        <v>1105.6584268200002</v>
      </c>
      <c r="C624" s="87">
        <f t="shared" si="335"/>
        <v>971.52178160000005</v>
      </c>
      <c r="D624" s="88">
        <f t="shared" si="338"/>
        <v>6508.4</v>
      </c>
      <c r="E624" s="89">
        <f>IF(K624=1,VLOOKUP(A624,[1]Plan1!$BO$80:$BQ$314,3),E623)</f>
        <v>6563.07</v>
      </c>
      <c r="F624" s="98">
        <f t="shared" si="339"/>
        <v>44973</v>
      </c>
      <c r="G624" s="91">
        <f t="shared" si="340"/>
        <v>8.3999139573474046E-3</v>
      </c>
      <c r="H624" s="90">
        <f t="shared" si="341"/>
        <v>45000</v>
      </c>
      <c r="I624" s="90">
        <f t="shared" si="342"/>
        <v>45000</v>
      </c>
      <c r="J624" s="92">
        <f t="shared" si="343"/>
        <v>18</v>
      </c>
      <c r="K624" s="92">
        <f t="shared" si="344"/>
        <v>1</v>
      </c>
      <c r="L624" s="87">
        <f t="shared" si="345"/>
        <v>1.0004648199999999</v>
      </c>
      <c r="M624" s="93">
        <f t="shared" si="346"/>
        <v>1.00529958</v>
      </c>
      <c r="N624" s="93">
        <f t="shared" si="347"/>
        <v>1.1309088231957243</v>
      </c>
      <c r="O624" s="87">
        <f t="shared" si="348"/>
        <v>1.13143449</v>
      </c>
      <c r="P624" s="87">
        <f t="shared" si="349"/>
        <v>1099.2132514800001</v>
      </c>
      <c r="Q624" s="94">
        <f t="shared" si="350"/>
        <v>0</v>
      </c>
      <c r="R624" s="95">
        <f t="shared" si="357"/>
        <v>0</v>
      </c>
      <c r="S624" s="87">
        <f t="shared" si="351"/>
        <v>0</v>
      </c>
      <c r="T624" s="95">
        <f t="shared" si="336"/>
        <v>0.12</v>
      </c>
      <c r="U624" s="94">
        <f t="shared" si="352"/>
        <v>13</v>
      </c>
      <c r="V624" s="94">
        <v>252</v>
      </c>
      <c r="W624" s="93">
        <f t="shared" si="353"/>
        <v>1.0058634440000001</v>
      </c>
      <c r="X624" s="87">
        <f t="shared" si="354"/>
        <v>6.4451753399999996</v>
      </c>
      <c r="Y624" s="87">
        <f t="shared" si="355"/>
        <v>0</v>
      </c>
      <c r="Z624" s="96" t="s">
        <v>142</v>
      </c>
      <c r="AA624" s="90">
        <f t="shared" si="356"/>
        <v>44985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3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22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4"/>
      <c r="CR624" s="1"/>
      <c r="CS624" s="1"/>
      <c r="CT624" s="1"/>
      <c r="CU624" s="1"/>
      <c r="CV624" s="1"/>
      <c r="CW624" s="1"/>
      <c r="CX624" s="1"/>
      <c r="CY624" s="1"/>
      <c r="CZ624" s="1"/>
      <c r="DA624" s="2"/>
      <c r="DB624" s="1"/>
      <c r="DC624" s="1"/>
      <c r="DD624" s="1"/>
      <c r="DE624" s="1"/>
      <c r="DF624" s="1"/>
      <c r="DG624" s="1"/>
    </row>
    <row r="625" spans="1:111" x14ac:dyDescent="0.2">
      <c r="A625" s="86">
        <f t="shared" si="334"/>
        <v>44974</v>
      </c>
      <c r="B625" s="87">
        <f t="shared" si="337"/>
        <v>1106.6699226999999</v>
      </c>
      <c r="C625" s="87">
        <f t="shared" si="335"/>
        <v>971.52178160000005</v>
      </c>
      <c r="D625" s="88">
        <f t="shared" si="338"/>
        <v>6508.4</v>
      </c>
      <c r="E625" s="89">
        <f>IF(K625=1,VLOOKUP(A625,[1]Plan1!$BO$80:$BQ$314,3),E624)</f>
        <v>6563.07</v>
      </c>
      <c r="F625" s="98">
        <f t="shared" si="339"/>
        <v>44973</v>
      </c>
      <c r="G625" s="91">
        <f t="shared" si="340"/>
        <v>8.3999139573474046E-3</v>
      </c>
      <c r="H625" s="90">
        <f t="shared" si="341"/>
        <v>45000</v>
      </c>
      <c r="I625" s="90">
        <f t="shared" si="342"/>
        <v>45000</v>
      </c>
      <c r="J625" s="92">
        <f t="shared" si="343"/>
        <v>18</v>
      </c>
      <c r="K625" s="92">
        <f t="shared" si="344"/>
        <v>2</v>
      </c>
      <c r="L625" s="87">
        <f t="shared" si="345"/>
        <v>1.0009298499999999</v>
      </c>
      <c r="M625" s="93">
        <f t="shared" si="346"/>
        <v>1.00529958</v>
      </c>
      <c r="N625" s="93">
        <f t="shared" si="347"/>
        <v>1.1309088231957243</v>
      </c>
      <c r="O625" s="87">
        <f t="shared" si="348"/>
        <v>1.1319603899999999</v>
      </c>
      <c r="P625" s="87">
        <f t="shared" si="349"/>
        <v>1099.72417479</v>
      </c>
      <c r="Q625" s="94">
        <f t="shared" si="350"/>
        <v>0</v>
      </c>
      <c r="R625" s="95">
        <f t="shared" si="357"/>
        <v>0</v>
      </c>
      <c r="S625" s="87">
        <f t="shared" si="351"/>
        <v>0</v>
      </c>
      <c r="T625" s="95">
        <f t="shared" si="336"/>
        <v>0.12</v>
      </c>
      <c r="U625" s="94">
        <f t="shared" si="352"/>
        <v>14</v>
      </c>
      <c r="V625" s="94">
        <v>252</v>
      </c>
      <c r="W625" s="93">
        <f t="shared" si="353"/>
        <v>1.0063158999999999</v>
      </c>
      <c r="X625" s="87">
        <f t="shared" si="354"/>
        <v>6.9457479099999997</v>
      </c>
      <c r="Y625" s="87">
        <f t="shared" si="355"/>
        <v>0</v>
      </c>
      <c r="Z625" s="96" t="s">
        <v>142</v>
      </c>
      <c r="AA625" s="90">
        <f t="shared" si="356"/>
        <v>44985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3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22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4"/>
      <c r="CR625" s="1"/>
      <c r="CS625" s="1"/>
      <c r="CT625" s="1"/>
      <c r="CU625" s="1"/>
      <c r="CV625" s="1"/>
      <c r="CW625" s="1"/>
      <c r="CX625" s="1"/>
      <c r="CY625" s="1"/>
      <c r="CZ625" s="1"/>
      <c r="DA625" s="2"/>
      <c r="DB625" s="1"/>
      <c r="DC625" s="1"/>
      <c r="DD625" s="1"/>
      <c r="DE625" s="1"/>
      <c r="DF625" s="1"/>
      <c r="DG625" s="1"/>
    </row>
    <row r="626" spans="1:111" x14ac:dyDescent="0.2">
      <c r="A626" s="86">
        <f t="shared" si="334"/>
        <v>44975</v>
      </c>
      <c r="B626" s="87">
        <f t="shared" si="337"/>
        <v>1107.6823683499999</v>
      </c>
      <c r="C626" s="87">
        <f t="shared" si="335"/>
        <v>971.52178160000005</v>
      </c>
      <c r="D626" s="88">
        <f t="shared" si="338"/>
        <v>6508.4</v>
      </c>
      <c r="E626" s="89">
        <f>IF(K626=1,VLOOKUP(A626,[1]Plan1!$BO$80:$BQ$314,3),E625)</f>
        <v>6563.07</v>
      </c>
      <c r="F626" s="98">
        <f t="shared" si="339"/>
        <v>44973</v>
      </c>
      <c r="G626" s="91">
        <f t="shared" si="340"/>
        <v>8.3999139573474046E-3</v>
      </c>
      <c r="H626" s="90">
        <f t="shared" si="341"/>
        <v>45000</v>
      </c>
      <c r="I626" s="90">
        <f t="shared" si="342"/>
        <v>45000</v>
      </c>
      <c r="J626" s="92">
        <f t="shared" si="343"/>
        <v>18</v>
      </c>
      <c r="K626" s="92">
        <f t="shared" si="344"/>
        <v>3</v>
      </c>
      <c r="L626" s="87">
        <f t="shared" si="345"/>
        <v>1.00139511</v>
      </c>
      <c r="M626" s="93">
        <f t="shared" si="346"/>
        <v>1.00529958</v>
      </c>
      <c r="N626" s="93">
        <f t="shared" si="347"/>
        <v>1.1309088231957243</v>
      </c>
      <c r="O626" s="87">
        <f t="shared" si="348"/>
        <v>1.13248656</v>
      </c>
      <c r="P626" s="87">
        <f t="shared" si="349"/>
        <v>1100.2353604</v>
      </c>
      <c r="Q626" s="94">
        <f t="shared" si="350"/>
        <v>0</v>
      </c>
      <c r="R626" s="95">
        <f t="shared" si="357"/>
        <v>0</v>
      </c>
      <c r="S626" s="87">
        <f t="shared" si="351"/>
        <v>0</v>
      </c>
      <c r="T626" s="95">
        <f t="shared" si="336"/>
        <v>0.12</v>
      </c>
      <c r="U626" s="94">
        <f t="shared" si="352"/>
        <v>15</v>
      </c>
      <c r="V626" s="94">
        <v>252</v>
      </c>
      <c r="W626" s="93">
        <f t="shared" si="353"/>
        <v>1.006768559</v>
      </c>
      <c r="X626" s="87">
        <f t="shared" si="354"/>
        <v>7.4470079499999997</v>
      </c>
      <c r="Y626" s="87">
        <f t="shared" si="355"/>
        <v>0</v>
      </c>
      <c r="Z626" s="96" t="s">
        <v>142</v>
      </c>
      <c r="AA626" s="90">
        <f t="shared" si="356"/>
        <v>44985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3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22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4"/>
      <c r="CR626" s="1"/>
      <c r="CS626" s="1"/>
      <c r="CT626" s="1"/>
      <c r="CU626" s="1"/>
      <c r="CV626" s="1"/>
      <c r="CW626" s="1"/>
      <c r="CX626" s="1"/>
      <c r="CY626" s="1"/>
      <c r="CZ626" s="1"/>
      <c r="DA626" s="2"/>
      <c r="DB626" s="1"/>
      <c r="DC626" s="1"/>
      <c r="DD626" s="1"/>
      <c r="DE626" s="1"/>
      <c r="DF626" s="1"/>
      <c r="DG626" s="1"/>
    </row>
    <row r="627" spans="1:111" x14ac:dyDescent="0.2">
      <c r="A627" s="86">
        <f t="shared" si="334"/>
        <v>44976</v>
      </c>
      <c r="B627" s="87">
        <f t="shared" si="337"/>
        <v>1107.6823683499999</v>
      </c>
      <c r="C627" s="87">
        <f t="shared" si="335"/>
        <v>971.52178160000005</v>
      </c>
      <c r="D627" s="88">
        <f t="shared" si="338"/>
        <v>6508.4</v>
      </c>
      <c r="E627" s="89">
        <f>IF(K627=1,VLOOKUP(A627,[1]Plan1!$BO$80:$BQ$314,3),E626)</f>
        <v>6563.07</v>
      </c>
      <c r="F627" s="98">
        <f t="shared" si="339"/>
        <v>44973</v>
      </c>
      <c r="G627" s="91">
        <f t="shared" si="340"/>
        <v>8.3999139573474046E-3</v>
      </c>
      <c r="H627" s="90">
        <f t="shared" si="341"/>
        <v>45000</v>
      </c>
      <c r="I627" s="90">
        <f t="shared" si="342"/>
        <v>45000</v>
      </c>
      <c r="J627" s="92">
        <f t="shared" si="343"/>
        <v>18</v>
      </c>
      <c r="K627" s="92">
        <f t="shared" si="344"/>
        <v>3</v>
      </c>
      <c r="L627" s="87">
        <f t="shared" si="345"/>
        <v>1.00139511</v>
      </c>
      <c r="M627" s="93">
        <f t="shared" si="346"/>
        <v>1.00529958</v>
      </c>
      <c r="N627" s="93">
        <f t="shared" si="347"/>
        <v>1.1309088231957243</v>
      </c>
      <c r="O627" s="87">
        <f t="shared" si="348"/>
        <v>1.13248656</v>
      </c>
      <c r="P627" s="87">
        <f t="shared" si="349"/>
        <v>1100.2353604</v>
      </c>
      <c r="Q627" s="94">
        <f t="shared" si="350"/>
        <v>0</v>
      </c>
      <c r="R627" s="95">
        <f t="shared" si="357"/>
        <v>0</v>
      </c>
      <c r="S627" s="87">
        <f t="shared" si="351"/>
        <v>0</v>
      </c>
      <c r="T627" s="95">
        <f t="shared" si="336"/>
        <v>0.12</v>
      </c>
      <c r="U627" s="94">
        <f t="shared" si="352"/>
        <v>15</v>
      </c>
      <c r="V627" s="94">
        <v>252</v>
      </c>
      <c r="W627" s="93">
        <f t="shared" si="353"/>
        <v>1.006768559</v>
      </c>
      <c r="X627" s="87">
        <f t="shared" si="354"/>
        <v>7.4470079499999997</v>
      </c>
      <c r="Y627" s="87">
        <f t="shared" si="355"/>
        <v>0</v>
      </c>
      <c r="Z627" s="96" t="s">
        <v>142</v>
      </c>
      <c r="AA627" s="90">
        <f t="shared" si="356"/>
        <v>44985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3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22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4"/>
      <c r="CR627" s="1"/>
      <c r="CS627" s="1"/>
      <c r="CT627" s="1"/>
      <c r="CU627" s="1"/>
      <c r="CV627" s="1"/>
      <c r="CW627" s="1"/>
      <c r="CX627" s="1"/>
      <c r="CY627" s="1"/>
      <c r="CZ627" s="1"/>
      <c r="DA627" s="2"/>
      <c r="DB627" s="1"/>
      <c r="DC627" s="1"/>
      <c r="DD627" s="1"/>
      <c r="DE627" s="1"/>
      <c r="DF627" s="1"/>
      <c r="DG627" s="1"/>
    </row>
    <row r="628" spans="1:111" x14ac:dyDescent="0.2">
      <c r="A628" s="86">
        <f t="shared" si="334"/>
        <v>44977</v>
      </c>
      <c r="B628" s="87">
        <f t="shared" si="337"/>
        <v>1107.6823683499999</v>
      </c>
      <c r="C628" s="87">
        <f t="shared" si="335"/>
        <v>971.52178160000005</v>
      </c>
      <c r="D628" s="88">
        <f t="shared" si="338"/>
        <v>6508.4</v>
      </c>
      <c r="E628" s="89">
        <f>IF(K628=1,VLOOKUP(A628,[1]Plan1!$BO$80:$BQ$314,3),E627)</f>
        <v>6563.07</v>
      </c>
      <c r="F628" s="98">
        <f t="shared" si="339"/>
        <v>44973</v>
      </c>
      <c r="G628" s="91">
        <f t="shared" si="340"/>
        <v>8.3999139573474046E-3</v>
      </c>
      <c r="H628" s="90">
        <f t="shared" si="341"/>
        <v>45000</v>
      </c>
      <c r="I628" s="90">
        <f t="shared" si="342"/>
        <v>45000</v>
      </c>
      <c r="J628" s="92">
        <f t="shared" si="343"/>
        <v>18</v>
      </c>
      <c r="K628" s="92">
        <f t="shared" si="344"/>
        <v>3</v>
      </c>
      <c r="L628" s="87">
        <f t="shared" si="345"/>
        <v>1.00139511</v>
      </c>
      <c r="M628" s="93">
        <f t="shared" si="346"/>
        <v>1.00529958</v>
      </c>
      <c r="N628" s="93">
        <f t="shared" si="347"/>
        <v>1.1309088231957243</v>
      </c>
      <c r="O628" s="87">
        <f t="shared" si="348"/>
        <v>1.13248656</v>
      </c>
      <c r="P628" s="87">
        <f t="shared" si="349"/>
        <v>1100.2353604</v>
      </c>
      <c r="Q628" s="94">
        <f t="shared" si="350"/>
        <v>0</v>
      </c>
      <c r="R628" s="95">
        <f t="shared" si="357"/>
        <v>0</v>
      </c>
      <c r="S628" s="87">
        <f t="shared" si="351"/>
        <v>0</v>
      </c>
      <c r="T628" s="95">
        <f t="shared" si="336"/>
        <v>0.12</v>
      </c>
      <c r="U628" s="94">
        <f t="shared" si="352"/>
        <v>15</v>
      </c>
      <c r="V628" s="94">
        <v>252</v>
      </c>
      <c r="W628" s="93">
        <f t="shared" si="353"/>
        <v>1.006768559</v>
      </c>
      <c r="X628" s="87">
        <f t="shared" si="354"/>
        <v>7.4470079499999997</v>
      </c>
      <c r="Y628" s="87">
        <f t="shared" si="355"/>
        <v>0</v>
      </c>
      <c r="Z628" s="96" t="s">
        <v>142</v>
      </c>
      <c r="AA628" s="90">
        <f t="shared" si="356"/>
        <v>44985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3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22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4"/>
      <c r="CR628" s="1"/>
      <c r="CS628" s="1"/>
      <c r="CT628" s="1"/>
      <c r="CU628" s="1"/>
      <c r="CV628" s="1"/>
      <c r="CW628" s="1"/>
      <c r="CX628" s="1"/>
      <c r="CY628" s="1"/>
      <c r="CZ628" s="1"/>
      <c r="DA628" s="2"/>
      <c r="DB628" s="1"/>
      <c r="DC628" s="1"/>
      <c r="DD628" s="1"/>
      <c r="DE628" s="1"/>
      <c r="DF628" s="1"/>
      <c r="DG628" s="1"/>
    </row>
    <row r="629" spans="1:111" x14ac:dyDescent="0.2">
      <c r="A629" s="86">
        <f t="shared" si="334"/>
        <v>44978</v>
      </c>
      <c r="B629" s="87">
        <f t="shared" si="337"/>
        <v>1107.6823683499999</v>
      </c>
      <c r="C629" s="87">
        <f t="shared" si="335"/>
        <v>971.52178160000005</v>
      </c>
      <c r="D629" s="88">
        <f t="shared" si="338"/>
        <v>6508.4</v>
      </c>
      <c r="E629" s="89">
        <f>IF(K629=1,VLOOKUP(A629,[1]Plan1!$BO$80:$BQ$314,3),E628)</f>
        <v>6563.07</v>
      </c>
      <c r="F629" s="98">
        <f t="shared" si="339"/>
        <v>44973</v>
      </c>
      <c r="G629" s="91">
        <f t="shared" si="340"/>
        <v>8.3999139573474046E-3</v>
      </c>
      <c r="H629" s="90">
        <f t="shared" si="341"/>
        <v>45000</v>
      </c>
      <c r="I629" s="90">
        <f t="shared" si="342"/>
        <v>45000</v>
      </c>
      <c r="J629" s="92">
        <f t="shared" si="343"/>
        <v>18</v>
      </c>
      <c r="K629" s="92">
        <f t="shared" si="344"/>
        <v>3</v>
      </c>
      <c r="L629" s="87">
        <f t="shared" si="345"/>
        <v>1.00139511</v>
      </c>
      <c r="M629" s="93">
        <f t="shared" si="346"/>
        <v>1.00529958</v>
      </c>
      <c r="N629" s="93">
        <f t="shared" si="347"/>
        <v>1.1309088231957243</v>
      </c>
      <c r="O629" s="87">
        <f t="shared" si="348"/>
        <v>1.13248656</v>
      </c>
      <c r="P629" s="87">
        <f t="shared" si="349"/>
        <v>1100.2353604</v>
      </c>
      <c r="Q629" s="94">
        <f t="shared" si="350"/>
        <v>0</v>
      </c>
      <c r="R629" s="95">
        <f t="shared" si="357"/>
        <v>0</v>
      </c>
      <c r="S629" s="87">
        <f t="shared" si="351"/>
        <v>0</v>
      </c>
      <c r="T629" s="95">
        <f t="shared" si="336"/>
        <v>0.12</v>
      </c>
      <c r="U629" s="94">
        <f t="shared" si="352"/>
        <v>15</v>
      </c>
      <c r="V629" s="94">
        <v>252</v>
      </c>
      <c r="W629" s="93">
        <f t="shared" si="353"/>
        <v>1.006768559</v>
      </c>
      <c r="X629" s="87">
        <f t="shared" si="354"/>
        <v>7.4470079499999997</v>
      </c>
      <c r="Y629" s="87">
        <f t="shared" si="355"/>
        <v>0</v>
      </c>
      <c r="Z629" s="96" t="s">
        <v>142</v>
      </c>
      <c r="AA629" s="90">
        <f t="shared" si="356"/>
        <v>44985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3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22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4"/>
      <c r="CR629" s="1"/>
      <c r="CS629" s="1"/>
      <c r="CT629" s="1"/>
      <c r="CU629" s="1"/>
      <c r="CV629" s="1"/>
      <c r="CW629" s="1"/>
      <c r="CX629" s="1"/>
      <c r="CY629" s="1"/>
      <c r="CZ629" s="1"/>
      <c r="DA629" s="2"/>
      <c r="DB629" s="1"/>
      <c r="DC629" s="1"/>
      <c r="DD629" s="1"/>
      <c r="DE629" s="1"/>
      <c r="DF629" s="1"/>
      <c r="DG629" s="1"/>
    </row>
    <row r="630" spans="1:111" x14ac:dyDescent="0.2">
      <c r="A630" s="86">
        <f t="shared" si="334"/>
        <v>44979</v>
      </c>
      <c r="B630" s="87">
        <f t="shared" si="337"/>
        <v>1107.6823683499999</v>
      </c>
      <c r="C630" s="87">
        <f t="shared" si="335"/>
        <v>971.52178160000005</v>
      </c>
      <c r="D630" s="88">
        <f t="shared" si="338"/>
        <v>6508.4</v>
      </c>
      <c r="E630" s="89">
        <f>IF(K630=1,VLOOKUP(A630,[1]Plan1!$BO$80:$BQ$314,3),E629)</f>
        <v>6563.07</v>
      </c>
      <c r="F630" s="98">
        <f t="shared" si="339"/>
        <v>44973</v>
      </c>
      <c r="G630" s="91">
        <f t="shared" si="340"/>
        <v>8.3999139573474046E-3</v>
      </c>
      <c r="H630" s="90">
        <f t="shared" si="341"/>
        <v>45000</v>
      </c>
      <c r="I630" s="90">
        <f t="shared" si="342"/>
        <v>45000</v>
      </c>
      <c r="J630" s="92">
        <f t="shared" si="343"/>
        <v>18</v>
      </c>
      <c r="K630" s="92">
        <f t="shared" si="344"/>
        <v>3</v>
      </c>
      <c r="L630" s="87">
        <f t="shared" si="345"/>
        <v>1.00139511</v>
      </c>
      <c r="M630" s="93">
        <f t="shared" si="346"/>
        <v>1.00529958</v>
      </c>
      <c r="N630" s="93">
        <f t="shared" si="347"/>
        <v>1.1309088231957243</v>
      </c>
      <c r="O630" s="87">
        <f t="shared" si="348"/>
        <v>1.13248656</v>
      </c>
      <c r="P630" s="87">
        <f t="shared" si="349"/>
        <v>1100.2353604</v>
      </c>
      <c r="Q630" s="94">
        <f t="shared" si="350"/>
        <v>0</v>
      </c>
      <c r="R630" s="95">
        <f t="shared" si="357"/>
        <v>0</v>
      </c>
      <c r="S630" s="87">
        <f t="shared" si="351"/>
        <v>0</v>
      </c>
      <c r="T630" s="95">
        <f t="shared" si="336"/>
        <v>0.12</v>
      </c>
      <c r="U630" s="94">
        <f t="shared" si="352"/>
        <v>15</v>
      </c>
      <c r="V630" s="94">
        <v>252</v>
      </c>
      <c r="W630" s="93">
        <f t="shared" si="353"/>
        <v>1.006768559</v>
      </c>
      <c r="X630" s="87">
        <f t="shared" si="354"/>
        <v>7.4470079499999997</v>
      </c>
      <c r="Y630" s="87">
        <f t="shared" si="355"/>
        <v>0</v>
      </c>
      <c r="Z630" s="96" t="s">
        <v>142</v>
      </c>
      <c r="AA630" s="90">
        <f t="shared" si="356"/>
        <v>44985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3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22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4"/>
      <c r="CR630" s="1"/>
      <c r="CS630" s="1"/>
      <c r="CT630" s="1"/>
      <c r="CU630" s="1"/>
      <c r="CV630" s="1"/>
      <c r="CW630" s="1"/>
      <c r="CX630" s="1"/>
      <c r="CY630" s="1"/>
      <c r="CZ630" s="1"/>
      <c r="DA630" s="2"/>
      <c r="DB630" s="1"/>
      <c r="DC630" s="1"/>
      <c r="DD630" s="1"/>
      <c r="DE630" s="1"/>
      <c r="DF630" s="1"/>
      <c r="DG630" s="1"/>
    </row>
    <row r="631" spans="1:111" x14ac:dyDescent="0.2">
      <c r="A631" s="86">
        <f t="shared" si="334"/>
        <v>44980</v>
      </c>
      <c r="B631" s="87">
        <f t="shared" si="337"/>
        <v>1108.6957263999998</v>
      </c>
      <c r="C631" s="87">
        <f t="shared" si="335"/>
        <v>971.52178160000005</v>
      </c>
      <c r="D631" s="88">
        <f t="shared" si="338"/>
        <v>6508.4</v>
      </c>
      <c r="E631" s="89">
        <f>IF(K631=1,VLOOKUP(A631,[1]Plan1!$BO$80:$BQ$314,3),E630)</f>
        <v>6563.07</v>
      </c>
      <c r="F631" s="98">
        <f t="shared" si="339"/>
        <v>44973</v>
      </c>
      <c r="G631" s="91">
        <f t="shared" si="340"/>
        <v>8.3999139573474046E-3</v>
      </c>
      <c r="H631" s="90">
        <f t="shared" si="341"/>
        <v>45000</v>
      </c>
      <c r="I631" s="90">
        <f t="shared" si="342"/>
        <v>45000</v>
      </c>
      <c r="J631" s="92">
        <f t="shared" si="343"/>
        <v>18</v>
      </c>
      <c r="K631" s="92">
        <f t="shared" si="344"/>
        <v>4</v>
      </c>
      <c r="L631" s="87">
        <f t="shared" si="345"/>
        <v>1.00186058</v>
      </c>
      <c r="M631" s="93">
        <f t="shared" si="346"/>
        <v>1.00529958</v>
      </c>
      <c r="N631" s="93">
        <f t="shared" si="347"/>
        <v>1.1309088231957243</v>
      </c>
      <c r="O631" s="87">
        <f t="shared" si="348"/>
        <v>1.1330129600000001</v>
      </c>
      <c r="P631" s="87">
        <f t="shared" si="349"/>
        <v>1100.7467694699999</v>
      </c>
      <c r="Q631" s="94">
        <f t="shared" si="350"/>
        <v>0</v>
      </c>
      <c r="R631" s="95">
        <f t="shared" si="357"/>
        <v>0</v>
      </c>
      <c r="S631" s="87">
        <f t="shared" si="351"/>
        <v>0</v>
      </c>
      <c r="T631" s="95">
        <f t="shared" si="336"/>
        <v>0.12</v>
      </c>
      <c r="U631" s="94">
        <f t="shared" si="352"/>
        <v>16</v>
      </c>
      <c r="V631" s="94">
        <v>252</v>
      </c>
      <c r="W631" s="93">
        <f t="shared" si="353"/>
        <v>1.007221422</v>
      </c>
      <c r="X631" s="87">
        <f t="shared" si="354"/>
        <v>7.9489569299999996</v>
      </c>
      <c r="Y631" s="87">
        <f t="shared" si="355"/>
        <v>0</v>
      </c>
      <c r="Z631" s="96" t="s">
        <v>142</v>
      </c>
      <c r="AA631" s="90">
        <f t="shared" si="356"/>
        <v>44985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3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22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4"/>
      <c r="CR631" s="1"/>
      <c r="CS631" s="1"/>
      <c r="CT631" s="1"/>
      <c r="CU631" s="1"/>
      <c r="CV631" s="1"/>
      <c r="CW631" s="1"/>
      <c r="CX631" s="1"/>
      <c r="CY631" s="1"/>
      <c r="CZ631" s="1"/>
      <c r="DA631" s="2"/>
      <c r="DB631" s="1"/>
      <c r="DC631" s="1"/>
      <c r="DD631" s="1"/>
      <c r="DE631" s="1"/>
      <c r="DF631" s="1"/>
      <c r="DG631" s="1"/>
    </row>
    <row r="632" spans="1:111" x14ac:dyDescent="0.2">
      <c r="A632" s="86">
        <f t="shared" si="334"/>
        <v>44981</v>
      </c>
      <c r="B632" s="87">
        <f t="shared" si="337"/>
        <v>1109.7100159600002</v>
      </c>
      <c r="C632" s="87">
        <f t="shared" si="335"/>
        <v>971.52178160000005</v>
      </c>
      <c r="D632" s="88">
        <f t="shared" si="338"/>
        <v>6508.4</v>
      </c>
      <c r="E632" s="89">
        <f>IF(K632=1,VLOOKUP(A632,[1]Plan1!$BO$80:$BQ$314,3),E631)</f>
        <v>6563.07</v>
      </c>
      <c r="F632" s="98">
        <f t="shared" si="339"/>
        <v>44973</v>
      </c>
      <c r="G632" s="91">
        <f t="shared" si="340"/>
        <v>8.3999139573474046E-3</v>
      </c>
      <c r="H632" s="90">
        <f t="shared" si="341"/>
        <v>45000</v>
      </c>
      <c r="I632" s="90">
        <f t="shared" si="342"/>
        <v>45000</v>
      </c>
      <c r="J632" s="92">
        <f t="shared" si="343"/>
        <v>18</v>
      </c>
      <c r="K632" s="92">
        <f t="shared" si="344"/>
        <v>5</v>
      </c>
      <c r="L632" s="87">
        <f t="shared" si="345"/>
        <v>1.00232626</v>
      </c>
      <c r="M632" s="93">
        <f t="shared" si="346"/>
        <v>1.00529958</v>
      </c>
      <c r="N632" s="93">
        <f t="shared" si="347"/>
        <v>1.1309088231957243</v>
      </c>
      <c r="O632" s="87">
        <f t="shared" si="348"/>
        <v>1.1335396099999999</v>
      </c>
      <c r="P632" s="87">
        <f t="shared" si="349"/>
        <v>1101.2584214200001</v>
      </c>
      <c r="Q632" s="94">
        <f t="shared" si="350"/>
        <v>0</v>
      </c>
      <c r="R632" s="95">
        <f t="shared" si="357"/>
        <v>0</v>
      </c>
      <c r="S632" s="87">
        <f t="shared" si="351"/>
        <v>0</v>
      </c>
      <c r="T632" s="95">
        <f t="shared" si="336"/>
        <v>0.12</v>
      </c>
      <c r="U632" s="94">
        <f t="shared" si="352"/>
        <v>17</v>
      </c>
      <c r="V632" s="94">
        <v>252</v>
      </c>
      <c r="W632" s="93">
        <f t="shared" si="353"/>
        <v>1.0076744879999999</v>
      </c>
      <c r="X632" s="87">
        <f t="shared" si="354"/>
        <v>8.4515945400000003</v>
      </c>
      <c r="Y632" s="87">
        <f t="shared" si="355"/>
        <v>0</v>
      </c>
      <c r="Z632" s="96" t="s">
        <v>142</v>
      </c>
      <c r="AA632" s="90">
        <f t="shared" si="356"/>
        <v>44985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3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22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4"/>
      <c r="CR632" s="1"/>
      <c r="CS632" s="1"/>
      <c r="CT632" s="1"/>
      <c r="CU632" s="1"/>
      <c r="CV632" s="1"/>
      <c r="CW632" s="1"/>
      <c r="CX632" s="1"/>
      <c r="CY632" s="1"/>
      <c r="CZ632" s="1"/>
      <c r="DA632" s="2"/>
      <c r="DB632" s="1"/>
      <c r="DC632" s="1"/>
      <c r="DD632" s="1"/>
      <c r="DE632" s="1"/>
      <c r="DF632" s="1"/>
      <c r="DG632" s="1"/>
    </row>
    <row r="633" spans="1:111" x14ac:dyDescent="0.2">
      <c r="A633" s="86">
        <f t="shared" si="334"/>
        <v>44982</v>
      </c>
      <c r="B633" s="87">
        <f t="shared" si="337"/>
        <v>1110.72522895</v>
      </c>
      <c r="C633" s="87">
        <f t="shared" si="335"/>
        <v>971.52178160000005</v>
      </c>
      <c r="D633" s="88">
        <f t="shared" si="338"/>
        <v>6508.4</v>
      </c>
      <c r="E633" s="89">
        <f>IF(K633=1,VLOOKUP(A633,[1]Plan1!$BO$80:$BQ$314,3),E632)</f>
        <v>6563.07</v>
      </c>
      <c r="F633" s="98">
        <f t="shared" si="339"/>
        <v>44973</v>
      </c>
      <c r="G633" s="91">
        <f t="shared" si="340"/>
        <v>8.3999139573474046E-3</v>
      </c>
      <c r="H633" s="90">
        <f t="shared" si="341"/>
        <v>45000</v>
      </c>
      <c r="I633" s="90">
        <f t="shared" si="342"/>
        <v>45000</v>
      </c>
      <c r="J633" s="92">
        <f t="shared" si="343"/>
        <v>18</v>
      </c>
      <c r="K633" s="92">
        <f t="shared" si="344"/>
        <v>6</v>
      </c>
      <c r="L633" s="87">
        <f t="shared" si="345"/>
        <v>1.00279216</v>
      </c>
      <c r="M633" s="93">
        <f t="shared" si="346"/>
        <v>1.00529958</v>
      </c>
      <c r="N633" s="93">
        <f t="shared" si="347"/>
        <v>1.1309088231957243</v>
      </c>
      <c r="O633" s="87">
        <f t="shared" si="348"/>
        <v>1.1340665000000001</v>
      </c>
      <c r="P633" s="87">
        <f t="shared" si="349"/>
        <v>1101.77030653</v>
      </c>
      <c r="Q633" s="94">
        <f t="shared" si="350"/>
        <v>0</v>
      </c>
      <c r="R633" s="95">
        <f t="shared" si="357"/>
        <v>0</v>
      </c>
      <c r="S633" s="87">
        <f t="shared" si="351"/>
        <v>0</v>
      </c>
      <c r="T633" s="95">
        <f t="shared" si="336"/>
        <v>0.12</v>
      </c>
      <c r="U633" s="94">
        <f t="shared" si="352"/>
        <v>18</v>
      </c>
      <c r="V633" s="94">
        <v>252</v>
      </c>
      <c r="W633" s="93">
        <f t="shared" si="353"/>
        <v>1.0081277580000001</v>
      </c>
      <c r="X633" s="87">
        <f t="shared" si="354"/>
        <v>8.9549224200000008</v>
      </c>
      <c r="Y633" s="87">
        <f t="shared" si="355"/>
        <v>0</v>
      </c>
      <c r="Z633" s="96" t="s">
        <v>142</v>
      </c>
      <c r="AA633" s="90">
        <f t="shared" si="356"/>
        <v>44985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3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22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4"/>
      <c r="CR633" s="1"/>
      <c r="CS633" s="1"/>
      <c r="CT633" s="1"/>
      <c r="CU633" s="1"/>
      <c r="CV633" s="1"/>
      <c r="CW633" s="1"/>
      <c r="CX633" s="1"/>
      <c r="CY633" s="1"/>
      <c r="CZ633" s="1"/>
      <c r="DA633" s="2"/>
      <c r="DB633" s="1"/>
      <c r="DC633" s="1"/>
      <c r="DD633" s="1"/>
      <c r="DE633" s="1"/>
      <c r="DF633" s="1"/>
      <c r="DG633" s="1"/>
    </row>
    <row r="634" spans="1:111" x14ac:dyDescent="0.2">
      <c r="A634" s="86">
        <f t="shared" si="334"/>
        <v>44983</v>
      </c>
      <c r="B634" s="87">
        <f t="shared" si="337"/>
        <v>1110.72522895</v>
      </c>
      <c r="C634" s="87">
        <f t="shared" si="335"/>
        <v>971.52178160000005</v>
      </c>
      <c r="D634" s="88">
        <f t="shared" si="338"/>
        <v>6508.4</v>
      </c>
      <c r="E634" s="89">
        <f>IF(K634=1,VLOOKUP(A634,[1]Plan1!$BO$80:$BQ$314,3),E633)</f>
        <v>6563.07</v>
      </c>
      <c r="F634" s="98">
        <f t="shared" si="339"/>
        <v>44973</v>
      </c>
      <c r="G634" s="91">
        <f t="shared" si="340"/>
        <v>8.3999139573474046E-3</v>
      </c>
      <c r="H634" s="90">
        <f t="shared" si="341"/>
        <v>45000</v>
      </c>
      <c r="I634" s="90">
        <f t="shared" si="342"/>
        <v>45000</v>
      </c>
      <c r="J634" s="92">
        <f t="shared" si="343"/>
        <v>18</v>
      </c>
      <c r="K634" s="92">
        <f t="shared" si="344"/>
        <v>6</v>
      </c>
      <c r="L634" s="87">
        <f t="shared" si="345"/>
        <v>1.00279216</v>
      </c>
      <c r="M634" s="93">
        <f t="shared" si="346"/>
        <v>1.00529958</v>
      </c>
      <c r="N634" s="93">
        <f t="shared" si="347"/>
        <v>1.1309088231957243</v>
      </c>
      <c r="O634" s="87">
        <f t="shared" si="348"/>
        <v>1.1340665000000001</v>
      </c>
      <c r="P634" s="87">
        <f t="shared" si="349"/>
        <v>1101.77030653</v>
      </c>
      <c r="Q634" s="94">
        <f t="shared" si="350"/>
        <v>0</v>
      </c>
      <c r="R634" s="95">
        <f t="shared" si="357"/>
        <v>0</v>
      </c>
      <c r="S634" s="87">
        <f t="shared" si="351"/>
        <v>0</v>
      </c>
      <c r="T634" s="95">
        <f t="shared" si="336"/>
        <v>0.12</v>
      </c>
      <c r="U634" s="94">
        <f t="shared" si="352"/>
        <v>18</v>
      </c>
      <c r="V634" s="94">
        <v>252</v>
      </c>
      <c r="W634" s="93">
        <f t="shared" si="353"/>
        <v>1.0081277580000001</v>
      </c>
      <c r="X634" s="87">
        <f t="shared" si="354"/>
        <v>8.9549224200000008</v>
      </c>
      <c r="Y634" s="87">
        <f t="shared" si="355"/>
        <v>0</v>
      </c>
      <c r="Z634" s="96" t="s">
        <v>142</v>
      </c>
      <c r="AA634" s="90">
        <f t="shared" si="356"/>
        <v>44985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3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22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4"/>
      <c r="CR634" s="1"/>
      <c r="CS634" s="1"/>
      <c r="CT634" s="1"/>
      <c r="CU634" s="1"/>
      <c r="CV634" s="1"/>
      <c r="CW634" s="1"/>
      <c r="CX634" s="1"/>
      <c r="CY634" s="1"/>
      <c r="CZ634" s="1"/>
      <c r="DA634" s="2"/>
      <c r="DB634" s="1"/>
      <c r="DC634" s="1"/>
      <c r="DD634" s="1"/>
      <c r="DE634" s="1"/>
      <c r="DF634" s="1"/>
      <c r="DG634" s="1"/>
    </row>
    <row r="635" spans="1:111" x14ac:dyDescent="0.2">
      <c r="A635" s="86">
        <f t="shared" si="334"/>
        <v>44984</v>
      </c>
      <c r="B635" s="87">
        <f t="shared" si="337"/>
        <v>1110.72522895</v>
      </c>
      <c r="C635" s="87">
        <f t="shared" si="335"/>
        <v>971.52178160000005</v>
      </c>
      <c r="D635" s="88">
        <f t="shared" si="338"/>
        <v>6508.4</v>
      </c>
      <c r="E635" s="89">
        <f>IF(K635=1,VLOOKUP(A635,[1]Plan1!$BO$80:$BQ$314,3),E634)</f>
        <v>6563.07</v>
      </c>
      <c r="F635" s="98">
        <f t="shared" si="339"/>
        <v>44973</v>
      </c>
      <c r="G635" s="91">
        <f t="shared" si="340"/>
        <v>8.3999139573474046E-3</v>
      </c>
      <c r="H635" s="90">
        <f t="shared" si="341"/>
        <v>45000</v>
      </c>
      <c r="I635" s="90">
        <f t="shared" si="342"/>
        <v>45000</v>
      </c>
      <c r="J635" s="92">
        <f t="shared" si="343"/>
        <v>18</v>
      </c>
      <c r="K635" s="92">
        <f t="shared" si="344"/>
        <v>6</v>
      </c>
      <c r="L635" s="87">
        <f t="shared" si="345"/>
        <v>1.00279216</v>
      </c>
      <c r="M635" s="93">
        <f t="shared" si="346"/>
        <v>1.00529958</v>
      </c>
      <c r="N635" s="93">
        <f t="shared" si="347"/>
        <v>1.1309088231957243</v>
      </c>
      <c r="O635" s="87">
        <f t="shared" si="348"/>
        <v>1.1340665000000001</v>
      </c>
      <c r="P635" s="87">
        <f t="shared" si="349"/>
        <v>1101.77030653</v>
      </c>
      <c r="Q635" s="94">
        <f t="shared" si="350"/>
        <v>0</v>
      </c>
      <c r="R635" s="95">
        <f t="shared" si="357"/>
        <v>0</v>
      </c>
      <c r="S635" s="87">
        <f t="shared" si="351"/>
        <v>0</v>
      </c>
      <c r="T635" s="95">
        <f t="shared" si="336"/>
        <v>0.12</v>
      </c>
      <c r="U635" s="94">
        <f t="shared" si="352"/>
        <v>18</v>
      </c>
      <c r="V635" s="94">
        <v>252</v>
      </c>
      <c r="W635" s="93">
        <f t="shared" si="353"/>
        <v>1.0081277580000001</v>
      </c>
      <c r="X635" s="87">
        <f t="shared" si="354"/>
        <v>8.9549224200000008</v>
      </c>
      <c r="Y635" s="87">
        <f t="shared" si="355"/>
        <v>0</v>
      </c>
      <c r="Z635" s="96" t="s">
        <v>142</v>
      </c>
      <c r="AA635" s="90">
        <f t="shared" si="356"/>
        <v>44985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3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22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4"/>
      <c r="CR635" s="1"/>
      <c r="CS635" s="1"/>
      <c r="CT635" s="1"/>
      <c r="CU635" s="1"/>
      <c r="CV635" s="1"/>
      <c r="CW635" s="1"/>
      <c r="CX635" s="1"/>
      <c r="CY635" s="1"/>
      <c r="CZ635" s="1"/>
      <c r="DA635" s="2"/>
      <c r="DB635" s="1"/>
      <c r="DC635" s="1"/>
      <c r="DD635" s="1"/>
      <c r="DE635" s="1"/>
      <c r="DF635" s="1"/>
      <c r="DG635" s="1"/>
    </row>
    <row r="636" spans="1:111" x14ac:dyDescent="0.2">
      <c r="A636" s="86">
        <f t="shared" si="334"/>
        <v>44985</v>
      </c>
      <c r="B636" s="87">
        <f t="shared" si="337"/>
        <v>1111.74137692</v>
      </c>
      <c r="C636" s="87">
        <f t="shared" si="335"/>
        <v>971.52178160000005</v>
      </c>
      <c r="D636" s="88">
        <f t="shared" si="338"/>
        <v>6508.4</v>
      </c>
      <c r="E636" s="89">
        <f>IF(K636=1,VLOOKUP(A636,[1]Plan1!$BO$80:$BQ$314,3),E635)</f>
        <v>6563.07</v>
      </c>
      <c r="F636" s="98">
        <f t="shared" si="339"/>
        <v>44973</v>
      </c>
      <c r="G636" s="91">
        <f t="shared" si="340"/>
        <v>8.3999139573474046E-3</v>
      </c>
      <c r="H636" s="90">
        <f t="shared" si="341"/>
        <v>45000</v>
      </c>
      <c r="I636" s="90">
        <f t="shared" si="342"/>
        <v>45000</v>
      </c>
      <c r="J636" s="92">
        <f t="shared" si="343"/>
        <v>18</v>
      </c>
      <c r="K636" s="92">
        <f t="shared" si="344"/>
        <v>7</v>
      </c>
      <c r="L636" s="87">
        <f t="shared" si="345"/>
        <v>1.0032582800000001</v>
      </c>
      <c r="M636" s="93">
        <f t="shared" si="346"/>
        <v>1.00529958</v>
      </c>
      <c r="N636" s="93">
        <f t="shared" si="347"/>
        <v>1.1309088231957243</v>
      </c>
      <c r="O636" s="87">
        <f t="shared" si="348"/>
        <v>1.1345936400000001</v>
      </c>
      <c r="P636" s="87">
        <f t="shared" si="349"/>
        <v>1102.2824345199999</v>
      </c>
      <c r="Q636" s="94">
        <f t="shared" si="350"/>
        <v>15</v>
      </c>
      <c r="R636" s="95">
        <f t="shared" si="357"/>
        <v>0</v>
      </c>
      <c r="S636" s="87">
        <f t="shared" si="351"/>
        <v>0</v>
      </c>
      <c r="T636" s="95">
        <f t="shared" si="336"/>
        <v>0.12</v>
      </c>
      <c r="U636" s="94">
        <f t="shared" si="352"/>
        <v>19</v>
      </c>
      <c r="V636" s="94">
        <v>252</v>
      </c>
      <c r="W636" s="93">
        <f t="shared" si="353"/>
        <v>1.0085812329999999</v>
      </c>
      <c r="X636" s="87">
        <f t="shared" si="354"/>
        <v>9.4589423999999998</v>
      </c>
      <c r="Y636" s="87">
        <f t="shared" si="355"/>
        <v>9.4589423999999998</v>
      </c>
      <c r="Z636" s="96" t="s">
        <v>142</v>
      </c>
      <c r="AA636" s="90">
        <f t="shared" si="356"/>
        <v>44985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3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22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4"/>
      <c r="CR636" s="1"/>
      <c r="CS636" s="1"/>
      <c r="CT636" s="1"/>
      <c r="CU636" s="1"/>
      <c r="CV636" s="1"/>
      <c r="CW636" s="1"/>
      <c r="CX636" s="1"/>
      <c r="CY636" s="1"/>
      <c r="CZ636" s="1"/>
      <c r="DA636" s="2"/>
      <c r="DB636" s="1"/>
      <c r="DC636" s="1"/>
      <c r="DD636" s="1"/>
      <c r="DE636" s="1"/>
      <c r="DF636" s="1"/>
      <c r="DG636" s="1"/>
    </row>
    <row r="637" spans="1:111" x14ac:dyDescent="0.2">
      <c r="A637" s="86">
        <f t="shared" si="334"/>
        <v>44986</v>
      </c>
      <c r="B637" s="87">
        <f t="shared" si="337"/>
        <v>1103.2908526200001</v>
      </c>
      <c r="C637" s="87">
        <f t="shared" si="335"/>
        <v>971.52178160000005</v>
      </c>
      <c r="D637" s="88">
        <f t="shared" si="338"/>
        <v>6508.4</v>
      </c>
      <c r="E637" s="89">
        <f>IF(K637=1,VLOOKUP(A637,[1]Plan1!$BO$80:$BQ$314,3),E636)</f>
        <v>6563.07</v>
      </c>
      <c r="F637" s="98">
        <f t="shared" si="339"/>
        <v>44973</v>
      </c>
      <c r="G637" s="91">
        <f t="shared" si="340"/>
        <v>8.3999139573474046E-3</v>
      </c>
      <c r="H637" s="90">
        <f t="shared" si="341"/>
        <v>45000</v>
      </c>
      <c r="I637" s="90">
        <f t="shared" si="342"/>
        <v>45000</v>
      </c>
      <c r="J637" s="92">
        <f t="shared" si="343"/>
        <v>18</v>
      </c>
      <c r="K637" s="92">
        <f t="shared" si="344"/>
        <v>8</v>
      </c>
      <c r="L637" s="87">
        <f t="shared" si="345"/>
        <v>1.0037246200000001</v>
      </c>
      <c r="M637" s="93">
        <f t="shared" si="346"/>
        <v>1.00529958</v>
      </c>
      <c r="N637" s="93">
        <f t="shared" si="347"/>
        <v>1.1309088231957243</v>
      </c>
      <c r="O637" s="87">
        <f t="shared" si="348"/>
        <v>1.1351210199999999</v>
      </c>
      <c r="P637" s="87">
        <f t="shared" si="349"/>
        <v>1102.7947956800001</v>
      </c>
      <c r="Q637" s="94">
        <f t="shared" si="350"/>
        <v>0</v>
      </c>
      <c r="R637" s="95">
        <f t="shared" si="357"/>
        <v>0</v>
      </c>
      <c r="S637" s="87">
        <f t="shared" si="351"/>
        <v>0</v>
      </c>
      <c r="T637" s="95">
        <f t="shared" si="336"/>
        <v>0.12</v>
      </c>
      <c r="U637" s="94">
        <f t="shared" si="352"/>
        <v>1</v>
      </c>
      <c r="V637" s="94">
        <v>252</v>
      </c>
      <c r="W637" s="93">
        <f t="shared" si="353"/>
        <v>1.0004498180000001</v>
      </c>
      <c r="X637" s="87">
        <f t="shared" si="354"/>
        <v>0.49605694</v>
      </c>
      <c r="Y637" s="87">
        <f t="shared" si="355"/>
        <v>0</v>
      </c>
      <c r="Z637" s="96" t="s">
        <v>142</v>
      </c>
      <c r="AA637" s="90">
        <f t="shared" si="356"/>
        <v>45015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3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22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4"/>
      <c r="CR637" s="1"/>
      <c r="CS637" s="1"/>
      <c r="CT637" s="1"/>
      <c r="CU637" s="1"/>
      <c r="CV637" s="1"/>
      <c r="CW637" s="1"/>
      <c r="CX637" s="1"/>
      <c r="CY637" s="1"/>
      <c r="CZ637" s="1"/>
      <c r="DA637" s="2"/>
      <c r="DB637" s="1"/>
      <c r="DC637" s="1"/>
      <c r="DD637" s="1"/>
      <c r="DE637" s="1"/>
      <c r="DF637" s="1"/>
      <c r="DG637" s="1"/>
    </row>
    <row r="638" spans="1:111" x14ac:dyDescent="0.2">
      <c r="A638" s="86">
        <f t="shared" si="334"/>
        <v>44987</v>
      </c>
      <c r="B638" s="87">
        <f t="shared" si="337"/>
        <v>1104.3001987299999</v>
      </c>
      <c r="C638" s="87">
        <f t="shared" si="335"/>
        <v>971.52178160000005</v>
      </c>
      <c r="D638" s="88">
        <f t="shared" si="338"/>
        <v>6508.4</v>
      </c>
      <c r="E638" s="89">
        <f>IF(K638=1,VLOOKUP(A638,[1]Plan1!$BO$80:$BQ$314,3),E637)</f>
        <v>6563.07</v>
      </c>
      <c r="F638" s="98">
        <f t="shared" si="339"/>
        <v>44973</v>
      </c>
      <c r="G638" s="91">
        <f t="shared" si="340"/>
        <v>8.3999139573474046E-3</v>
      </c>
      <c r="H638" s="90">
        <f t="shared" si="341"/>
        <v>45000</v>
      </c>
      <c r="I638" s="90">
        <f t="shared" si="342"/>
        <v>45000</v>
      </c>
      <c r="J638" s="92">
        <f t="shared" si="343"/>
        <v>18</v>
      </c>
      <c r="K638" s="92">
        <f t="shared" si="344"/>
        <v>9</v>
      </c>
      <c r="L638" s="87">
        <f t="shared" si="345"/>
        <v>1.0041911699999999</v>
      </c>
      <c r="M638" s="93">
        <f t="shared" si="346"/>
        <v>1.00529958</v>
      </c>
      <c r="N638" s="93">
        <f t="shared" si="347"/>
        <v>1.1309088231957243</v>
      </c>
      <c r="O638" s="87">
        <f t="shared" si="348"/>
        <v>1.13564865</v>
      </c>
      <c r="P638" s="87">
        <f t="shared" si="349"/>
        <v>1103.30739971</v>
      </c>
      <c r="Q638" s="94">
        <f t="shared" si="350"/>
        <v>0</v>
      </c>
      <c r="R638" s="95">
        <f t="shared" si="357"/>
        <v>0</v>
      </c>
      <c r="S638" s="87">
        <f t="shared" si="351"/>
        <v>0</v>
      </c>
      <c r="T638" s="95">
        <f t="shared" si="336"/>
        <v>0.12</v>
      </c>
      <c r="U638" s="94">
        <f t="shared" si="352"/>
        <v>2</v>
      </c>
      <c r="V638" s="94">
        <v>252</v>
      </c>
      <c r="W638" s="93">
        <f t="shared" si="353"/>
        <v>1.0008998389999999</v>
      </c>
      <c r="X638" s="87">
        <f t="shared" si="354"/>
        <v>0.99279901999999998</v>
      </c>
      <c r="Y638" s="87">
        <f t="shared" si="355"/>
        <v>0</v>
      </c>
      <c r="Z638" s="96" t="s">
        <v>142</v>
      </c>
      <c r="AA638" s="90">
        <f t="shared" si="356"/>
        <v>45015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3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22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4"/>
      <c r="CR638" s="1"/>
      <c r="CS638" s="1"/>
      <c r="CT638" s="1"/>
      <c r="CU638" s="1"/>
      <c r="CV638" s="1"/>
      <c r="CW638" s="1"/>
      <c r="CX638" s="1"/>
      <c r="CY638" s="1"/>
      <c r="CZ638" s="1"/>
      <c r="DA638" s="2"/>
      <c r="DB638" s="1"/>
      <c r="DC638" s="1"/>
      <c r="DD638" s="1"/>
      <c r="DE638" s="1"/>
      <c r="DF638" s="1"/>
      <c r="DG638" s="1"/>
    </row>
    <row r="639" spans="1:111" x14ac:dyDescent="0.2">
      <c r="A639" s="86">
        <f t="shared" si="334"/>
        <v>44988</v>
      </c>
      <c r="B639" s="87">
        <f t="shared" si="337"/>
        <v>1105.3104615700001</v>
      </c>
      <c r="C639" s="87">
        <f t="shared" si="335"/>
        <v>971.52178160000005</v>
      </c>
      <c r="D639" s="88">
        <f t="shared" si="338"/>
        <v>6508.4</v>
      </c>
      <c r="E639" s="89">
        <f>IF(K639=1,VLOOKUP(A639,[1]Plan1!$BO$80:$BQ$314,3),E638)</f>
        <v>6563.07</v>
      </c>
      <c r="F639" s="98">
        <f t="shared" si="339"/>
        <v>44973</v>
      </c>
      <c r="G639" s="91">
        <f t="shared" si="340"/>
        <v>8.3999139573474046E-3</v>
      </c>
      <c r="H639" s="90">
        <f t="shared" si="341"/>
        <v>45000</v>
      </c>
      <c r="I639" s="90">
        <f t="shared" si="342"/>
        <v>45000</v>
      </c>
      <c r="J639" s="92">
        <f t="shared" si="343"/>
        <v>18</v>
      </c>
      <c r="K639" s="92">
        <f t="shared" si="344"/>
        <v>10</v>
      </c>
      <c r="L639" s="87">
        <f t="shared" si="345"/>
        <v>1.00465794</v>
      </c>
      <c r="M639" s="93">
        <f t="shared" si="346"/>
        <v>1.00529958</v>
      </c>
      <c r="N639" s="93">
        <f t="shared" si="347"/>
        <v>1.1309088231957243</v>
      </c>
      <c r="O639" s="87">
        <f t="shared" si="348"/>
        <v>1.13617652</v>
      </c>
      <c r="P639" s="87">
        <f t="shared" si="349"/>
        <v>1103.8202369200001</v>
      </c>
      <c r="Q639" s="94">
        <f t="shared" si="350"/>
        <v>0</v>
      </c>
      <c r="R639" s="95">
        <f t="shared" si="357"/>
        <v>0</v>
      </c>
      <c r="S639" s="87">
        <f t="shared" si="351"/>
        <v>0</v>
      </c>
      <c r="T639" s="95">
        <f t="shared" si="336"/>
        <v>0.12</v>
      </c>
      <c r="U639" s="94">
        <f t="shared" si="352"/>
        <v>3</v>
      </c>
      <c r="V639" s="94">
        <v>252</v>
      </c>
      <c r="W639" s="93">
        <f t="shared" si="353"/>
        <v>1.0013500609999999</v>
      </c>
      <c r="X639" s="87">
        <f t="shared" si="354"/>
        <v>1.49022465</v>
      </c>
      <c r="Y639" s="87">
        <f t="shared" si="355"/>
        <v>0</v>
      </c>
      <c r="Z639" s="96" t="s">
        <v>142</v>
      </c>
      <c r="AA639" s="90">
        <f t="shared" si="356"/>
        <v>45015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3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22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4"/>
      <c r="CR639" s="1"/>
      <c r="CS639" s="1"/>
      <c r="CT639" s="1"/>
      <c r="CU639" s="1"/>
      <c r="CV639" s="1"/>
      <c r="CW639" s="1"/>
      <c r="CX639" s="1"/>
      <c r="CY639" s="1"/>
      <c r="CZ639" s="1"/>
      <c r="DA639" s="2"/>
      <c r="DB639" s="1"/>
      <c r="DC639" s="1"/>
      <c r="DD639" s="1"/>
      <c r="DE639" s="1"/>
      <c r="DF639" s="1"/>
      <c r="DG639" s="1"/>
    </row>
    <row r="640" spans="1:111" x14ac:dyDescent="0.2">
      <c r="A640" s="86">
        <f t="shared" si="334"/>
        <v>44989</v>
      </c>
      <c r="B640" s="87">
        <f t="shared" si="337"/>
        <v>1106.32165478</v>
      </c>
      <c r="C640" s="87">
        <f t="shared" si="335"/>
        <v>971.52178160000005</v>
      </c>
      <c r="D640" s="88">
        <f t="shared" si="338"/>
        <v>6508.4</v>
      </c>
      <c r="E640" s="89">
        <f>IF(K640=1,VLOOKUP(A640,[1]Plan1!$BO$80:$BQ$314,3),E639)</f>
        <v>6563.07</v>
      </c>
      <c r="F640" s="98">
        <f t="shared" si="339"/>
        <v>44973</v>
      </c>
      <c r="G640" s="91">
        <f t="shared" si="340"/>
        <v>8.3999139573474046E-3</v>
      </c>
      <c r="H640" s="90">
        <f t="shared" si="341"/>
        <v>45000</v>
      </c>
      <c r="I640" s="90">
        <f t="shared" si="342"/>
        <v>45000</v>
      </c>
      <c r="J640" s="92">
        <f t="shared" si="343"/>
        <v>18</v>
      </c>
      <c r="K640" s="92">
        <f t="shared" si="344"/>
        <v>11</v>
      </c>
      <c r="L640" s="87">
        <f t="shared" si="345"/>
        <v>1.0051249200000001</v>
      </c>
      <c r="M640" s="93">
        <f t="shared" si="346"/>
        <v>1.00529958</v>
      </c>
      <c r="N640" s="93">
        <f t="shared" si="347"/>
        <v>1.1309088231957243</v>
      </c>
      <c r="O640" s="87">
        <f t="shared" si="348"/>
        <v>1.13670464</v>
      </c>
      <c r="P640" s="87">
        <f t="shared" si="349"/>
        <v>1104.3333170000001</v>
      </c>
      <c r="Q640" s="94">
        <f t="shared" si="350"/>
        <v>0</v>
      </c>
      <c r="R640" s="95">
        <f t="shared" si="357"/>
        <v>0</v>
      </c>
      <c r="S640" s="87">
        <f t="shared" si="351"/>
        <v>0</v>
      </c>
      <c r="T640" s="95">
        <f t="shared" si="336"/>
        <v>0.12</v>
      </c>
      <c r="U640" s="94">
        <f t="shared" si="352"/>
        <v>4</v>
      </c>
      <c r="V640" s="94">
        <v>252</v>
      </c>
      <c r="W640" s="93">
        <f t="shared" si="353"/>
        <v>1.0018004869999999</v>
      </c>
      <c r="X640" s="87">
        <f t="shared" si="354"/>
        <v>1.9883377799999999</v>
      </c>
      <c r="Y640" s="87">
        <f t="shared" si="355"/>
        <v>0</v>
      </c>
      <c r="Z640" s="96" t="s">
        <v>142</v>
      </c>
      <c r="AA640" s="90">
        <f t="shared" si="356"/>
        <v>45015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3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22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4"/>
      <c r="CR640" s="1"/>
      <c r="CS640" s="1"/>
      <c r="CT640" s="1"/>
      <c r="CU640" s="1"/>
      <c r="CV640" s="1"/>
      <c r="CW640" s="1"/>
      <c r="CX640" s="1"/>
      <c r="CY640" s="1"/>
      <c r="CZ640" s="1"/>
      <c r="DA640" s="2"/>
      <c r="DB640" s="1"/>
      <c r="DC640" s="1"/>
      <c r="DD640" s="1"/>
      <c r="DE640" s="1"/>
      <c r="DF640" s="1"/>
      <c r="DG640" s="1"/>
    </row>
    <row r="641" spans="1:111" x14ac:dyDescent="0.2">
      <c r="A641" s="86">
        <f t="shared" si="334"/>
        <v>44990</v>
      </c>
      <c r="B641" s="87">
        <f t="shared" si="337"/>
        <v>1106.32165478</v>
      </c>
      <c r="C641" s="87">
        <f t="shared" si="335"/>
        <v>971.52178160000005</v>
      </c>
      <c r="D641" s="88">
        <f t="shared" si="338"/>
        <v>6508.4</v>
      </c>
      <c r="E641" s="89">
        <f>IF(K641=1,VLOOKUP(A641,[1]Plan1!$BO$80:$BQ$314,3),E640)</f>
        <v>6563.07</v>
      </c>
      <c r="F641" s="98">
        <f t="shared" si="339"/>
        <v>44973</v>
      </c>
      <c r="G641" s="91">
        <f t="shared" si="340"/>
        <v>8.3999139573474046E-3</v>
      </c>
      <c r="H641" s="90">
        <f t="shared" si="341"/>
        <v>45000</v>
      </c>
      <c r="I641" s="90">
        <f t="shared" si="342"/>
        <v>45000</v>
      </c>
      <c r="J641" s="92">
        <f t="shared" si="343"/>
        <v>18</v>
      </c>
      <c r="K641" s="92">
        <f t="shared" si="344"/>
        <v>11</v>
      </c>
      <c r="L641" s="87">
        <f t="shared" si="345"/>
        <v>1.0051249200000001</v>
      </c>
      <c r="M641" s="93">
        <f t="shared" si="346"/>
        <v>1.00529958</v>
      </c>
      <c r="N641" s="93">
        <f t="shared" si="347"/>
        <v>1.1309088231957243</v>
      </c>
      <c r="O641" s="87">
        <f t="shared" si="348"/>
        <v>1.13670464</v>
      </c>
      <c r="P641" s="87">
        <f t="shared" si="349"/>
        <v>1104.3333170000001</v>
      </c>
      <c r="Q641" s="94">
        <f t="shared" si="350"/>
        <v>0</v>
      </c>
      <c r="R641" s="95">
        <f t="shared" si="357"/>
        <v>0</v>
      </c>
      <c r="S641" s="87">
        <f t="shared" si="351"/>
        <v>0</v>
      </c>
      <c r="T641" s="95">
        <f t="shared" si="336"/>
        <v>0.12</v>
      </c>
      <c r="U641" s="94">
        <f t="shared" si="352"/>
        <v>4</v>
      </c>
      <c r="V641" s="94">
        <v>252</v>
      </c>
      <c r="W641" s="93">
        <f t="shared" si="353"/>
        <v>1.0018004869999999</v>
      </c>
      <c r="X641" s="87">
        <f t="shared" si="354"/>
        <v>1.9883377799999999</v>
      </c>
      <c r="Y641" s="87">
        <f t="shared" si="355"/>
        <v>0</v>
      </c>
      <c r="Z641" s="96" t="s">
        <v>142</v>
      </c>
      <c r="AA641" s="90">
        <f t="shared" si="356"/>
        <v>45015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3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22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4"/>
      <c r="CR641" s="1"/>
      <c r="CS641" s="1"/>
      <c r="CT641" s="1"/>
      <c r="CU641" s="1"/>
      <c r="CV641" s="1"/>
      <c r="CW641" s="1"/>
      <c r="CX641" s="1"/>
      <c r="CY641" s="1"/>
      <c r="CZ641" s="1"/>
      <c r="DA641" s="2"/>
      <c r="DB641" s="1"/>
      <c r="DC641" s="1"/>
      <c r="DD641" s="1"/>
      <c r="DE641" s="1"/>
      <c r="DF641" s="1"/>
      <c r="DG641" s="1"/>
    </row>
    <row r="642" spans="1:111" x14ac:dyDescent="0.2">
      <c r="A642" s="86">
        <f t="shared" si="334"/>
        <v>44991</v>
      </c>
      <c r="B642" s="87">
        <f t="shared" si="337"/>
        <v>1106.32165478</v>
      </c>
      <c r="C642" s="87">
        <f t="shared" si="335"/>
        <v>971.52178160000005</v>
      </c>
      <c r="D642" s="88">
        <f t="shared" si="338"/>
        <v>6508.4</v>
      </c>
      <c r="E642" s="89">
        <f>IF(K642=1,VLOOKUP(A642,[1]Plan1!$BO$80:$BQ$314,3),E641)</f>
        <v>6563.07</v>
      </c>
      <c r="F642" s="98">
        <f t="shared" si="339"/>
        <v>44973</v>
      </c>
      <c r="G642" s="91">
        <f t="shared" si="340"/>
        <v>8.3999139573474046E-3</v>
      </c>
      <c r="H642" s="90">
        <f t="shared" si="341"/>
        <v>45000</v>
      </c>
      <c r="I642" s="90">
        <f t="shared" si="342"/>
        <v>45000</v>
      </c>
      <c r="J642" s="92">
        <f t="shared" si="343"/>
        <v>18</v>
      </c>
      <c r="K642" s="92">
        <f t="shared" si="344"/>
        <v>11</v>
      </c>
      <c r="L642" s="87">
        <f t="shared" si="345"/>
        <v>1.0051249200000001</v>
      </c>
      <c r="M642" s="93">
        <f t="shared" si="346"/>
        <v>1.00529958</v>
      </c>
      <c r="N642" s="93">
        <f t="shared" si="347"/>
        <v>1.1309088231957243</v>
      </c>
      <c r="O642" s="87">
        <f t="shared" si="348"/>
        <v>1.13670464</v>
      </c>
      <c r="P642" s="87">
        <f t="shared" si="349"/>
        <v>1104.3333170000001</v>
      </c>
      <c r="Q642" s="94">
        <f t="shared" si="350"/>
        <v>0</v>
      </c>
      <c r="R642" s="95">
        <f t="shared" si="357"/>
        <v>0</v>
      </c>
      <c r="S642" s="87">
        <f t="shared" si="351"/>
        <v>0</v>
      </c>
      <c r="T642" s="95">
        <f t="shared" si="336"/>
        <v>0.12</v>
      </c>
      <c r="U642" s="94">
        <f t="shared" si="352"/>
        <v>4</v>
      </c>
      <c r="V642" s="94">
        <v>252</v>
      </c>
      <c r="W642" s="93">
        <f t="shared" si="353"/>
        <v>1.0018004869999999</v>
      </c>
      <c r="X642" s="87">
        <f t="shared" si="354"/>
        <v>1.9883377799999999</v>
      </c>
      <c r="Y642" s="87">
        <f t="shared" si="355"/>
        <v>0</v>
      </c>
      <c r="Z642" s="96" t="s">
        <v>142</v>
      </c>
      <c r="AA642" s="90">
        <f t="shared" si="356"/>
        <v>45015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3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22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4"/>
      <c r="CR642" s="1"/>
      <c r="CS642" s="1"/>
      <c r="CT642" s="1"/>
      <c r="CU642" s="1"/>
      <c r="CV642" s="1"/>
      <c r="CW642" s="1"/>
      <c r="CX642" s="1"/>
      <c r="CY642" s="1"/>
      <c r="CZ642" s="1"/>
      <c r="DA642" s="2"/>
      <c r="DB642" s="1"/>
      <c r="DC642" s="1"/>
      <c r="DD642" s="1"/>
      <c r="DE642" s="1"/>
      <c r="DF642" s="1"/>
      <c r="DG642" s="1"/>
    </row>
    <row r="643" spans="1:111" x14ac:dyDescent="0.2">
      <c r="A643" s="86">
        <f t="shared" si="334"/>
        <v>44992</v>
      </c>
      <c r="B643" s="87">
        <f t="shared" si="337"/>
        <v>1107.3337767999999</v>
      </c>
      <c r="C643" s="87">
        <f t="shared" si="335"/>
        <v>971.52178160000005</v>
      </c>
      <c r="D643" s="88">
        <f t="shared" si="338"/>
        <v>6508.4</v>
      </c>
      <c r="E643" s="89">
        <f>IF(K643=1,VLOOKUP(A643,[1]Plan1!$BO$80:$BQ$314,3),E642)</f>
        <v>6563.07</v>
      </c>
      <c r="F643" s="98">
        <f t="shared" si="339"/>
        <v>44973</v>
      </c>
      <c r="G643" s="91">
        <f t="shared" si="340"/>
        <v>8.3999139573474046E-3</v>
      </c>
      <c r="H643" s="90">
        <f t="shared" si="341"/>
        <v>45000</v>
      </c>
      <c r="I643" s="90">
        <f t="shared" si="342"/>
        <v>45000</v>
      </c>
      <c r="J643" s="92">
        <f t="shared" si="343"/>
        <v>18</v>
      </c>
      <c r="K643" s="92">
        <f t="shared" si="344"/>
        <v>12</v>
      </c>
      <c r="L643" s="87">
        <f t="shared" si="345"/>
        <v>1.0055921299999999</v>
      </c>
      <c r="M643" s="93">
        <f t="shared" si="346"/>
        <v>1.00529958</v>
      </c>
      <c r="N643" s="93">
        <f t="shared" si="347"/>
        <v>1.1309088231957243</v>
      </c>
      <c r="O643" s="87">
        <f t="shared" si="348"/>
        <v>1.1372330100000001</v>
      </c>
      <c r="P643" s="87">
        <f t="shared" si="349"/>
        <v>1104.8466399599999</v>
      </c>
      <c r="Q643" s="94">
        <f t="shared" si="350"/>
        <v>0</v>
      </c>
      <c r="R643" s="95">
        <f t="shared" si="357"/>
        <v>0</v>
      </c>
      <c r="S643" s="87">
        <f t="shared" si="351"/>
        <v>0</v>
      </c>
      <c r="T643" s="95">
        <f t="shared" si="336"/>
        <v>0.12</v>
      </c>
      <c r="U643" s="94">
        <f t="shared" si="352"/>
        <v>5</v>
      </c>
      <c r="V643" s="94">
        <v>252</v>
      </c>
      <c r="W643" s="93">
        <f t="shared" si="353"/>
        <v>1.002251115</v>
      </c>
      <c r="X643" s="87">
        <f t="shared" si="354"/>
        <v>2.4871368399999998</v>
      </c>
      <c r="Y643" s="87">
        <f t="shared" si="355"/>
        <v>0</v>
      </c>
      <c r="Z643" s="96" t="s">
        <v>142</v>
      </c>
      <c r="AA643" s="90">
        <f t="shared" si="356"/>
        <v>45015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3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22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4"/>
      <c r="CR643" s="1"/>
      <c r="CS643" s="1"/>
      <c r="CT643" s="1"/>
      <c r="CU643" s="1"/>
      <c r="CV643" s="1"/>
      <c r="CW643" s="1"/>
      <c r="CX643" s="1"/>
      <c r="CY643" s="1"/>
      <c r="CZ643" s="1"/>
      <c r="DA643" s="2"/>
      <c r="DB643" s="1"/>
      <c r="DC643" s="1"/>
      <c r="DD643" s="1"/>
      <c r="DE643" s="1"/>
      <c r="DF643" s="1"/>
      <c r="DG643" s="1"/>
    </row>
    <row r="644" spans="1:111" x14ac:dyDescent="0.2">
      <c r="A644" s="86">
        <f t="shared" si="334"/>
        <v>44993</v>
      </c>
      <c r="B644" s="87">
        <f t="shared" si="337"/>
        <v>1108.34681965</v>
      </c>
      <c r="C644" s="87">
        <f t="shared" si="335"/>
        <v>971.52178160000005</v>
      </c>
      <c r="D644" s="88">
        <f t="shared" si="338"/>
        <v>6508.4</v>
      </c>
      <c r="E644" s="89">
        <f>IF(K644=1,VLOOKUP(A644,[1]Plan1!$BO$80:$BQ$314,3),E643)</f>
        <v>6563.07</v>
      </c>
      <c r="F644" s="98">
        <f t="shared" si="339"/>
        <v>44973</v>
      </c>
      <c r="G644" s="91">
        <f t="shared" si="340"/>
        <v>8.3999139573474046E-3</v>
      </c>
      <c r="H644" s="90">
        <f t="shared" si="341"/>
        <v>45000</v>
      </c>
      <c r="I644" s="90">
        <f t="shared" si="342"/>
        <v>45000</v>
      </c>
      <c r="J644" s="92">
        <f t="shared" si="343"/>
        <v>18</v>
      </c>
      <c r="K644" s="92">
        <f t="shared" si="344"/>
        <v>13</v>
      </c>
      <c r="L644" s="87">
        <f t="shared" si="345"/>
        <v>1.00605955</v>
      </c>
      <c r="M644" s="93">
        <f t="shared" si="346"/>
        <v>1.00529958</v>
      </c>
      <c r="N644" s="93">
        <f t="shared" si="347"/>
        <v>1.1309088231957243</v>
      </c>
      <c r="O644" s="87">
        <f t="shared" si="348"/>
        <v>1.13776162</v>
      </c>
      <c r="P644" s="87">
        <f t="shared" si="349"/>
        <v>1105.36019609</v>
      </c>
      <c r="Q644" s="94">
        <f t="shared" si="350"/>
        <v>0</v>
      </c>
      <c r="R644" s="95">
        <f t="shared" si="357"/>
        <v>0</v>
      </c>
      <c r="S644" s="87">
        <f t="shared" si="351"/>
        <v>0</v>
      </c>
      <c r="T644" s="95">
        <f t="shared" si="336"/>
        <v>0.12</v>
      </c>
      <c r="U644" s="94">
        <f t="shared" si="352"/>
        <v>6</v>
      </c>
      <c r="V644" s="94">
        <v>252</v>
      </c>
      <c r="W644" s="93">
        <f t="shared" si="353"/>
        <v>1.002701946</v>
      </c>
      <c r="X644" s="87">
        <f t="shared" si="354"/>
        <v>2.98662356</v>
      </c>
      <c r="Y644" s="87">
        <f t="shared" si="355"/>
        <v>0</v>
      </c>
      <c r="Z644" s="96" t="s">
        <v>142</v>
      </c>
      <c r="AA644" s="90">
        <f t="shared" si="356"/>
        <v>45015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3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22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4"/>
      <c r="CR644" s="1"/>
      <c r="CS644" s="1"/>
      <c r="CT644" s="1"/>
      <c r="CU644" s="1"/>
      <c r="CV644" s="1"/>
      <c r="CW644" s="1"/>
      <c r="CX644" s="1"/>
      <c r="CY644" s="1"/>
      <c r="CZ644" s="1"/>
      <c r="DA644" s="2"/>
      <c r="DB644" s="1"/>
      <c r="DC644" s="1"/>
      <c r="DD644" s="1"/>
      <c r="DE644" s="1"/>
      <c r="DF644" s="1"/>
      <c r="DG644" s="1"/>
    </row>
    <row r="645" spans="1:111" x14ac:dyDescent="0.2">
      <c r="A645" s="86">
        <f t="shared" si="334"/>
        <v>44994</v>
      </c>
      <c r="B645" s="87">
        <f t="shared" si="337"/>
        <v>1109.3607730899998</v>
      </c>
      <c r="C645" s="87">
        <f t="shared" si="335"/>
        <v>971.52178160000005</v>
      </c>
      <c r="D645" s="88">
        <f t="shared" si="338"/>
        <v>6508.4</v>
      </c>
      <c r="E645" s="89">
        <f>IF(K645=1,VLOOKUP(A645,[1]Plan1!$BO$80:$BQ$314,3),E644)</f>
        <v>6563.07</v>
      </c>
      <c r="F645" s="98">
        <f t="shared" si="339"/>
        <v>44973</v>
      </c>
      <c r="G645" s="91">
        <f t="shared" si="340"/>
        <v>8.3999139573474046E-3</v>
      </c>
      <c r="H645" s="90">
        <f t="shared" si="341"/>
        <v>45000</v>
      </c>
      <c r="I645" s="90">
        <f t="shared" si="342"/>
        <v>45000</v>
      </c>
      <c r="J645" s="92">
        <f t="shared" si="343"/>
        <v>18</v>
      </c>
      <c r="K645" s="92">
        <f t="shared" si="344"/>
        <v>14</v>
      </c>
      <c r="L645" s="87">
        <f t="shared" si="345"/>
        <v>1.00652718</v>
      </c>
      <c r="M645" s="93">
        <f t="shared" si="346"/>
        <v>1.00529958</v>
      </c>
      <c r="N645" s="93">
        <f t="shared" si="347"/>
        <v>1.1309088231957243</v>
      </c>
      <c r="O645" s="87">
        <f t="shared" si="348"/>
        <v>1.1382904599999999</v>
      </c>
      <c r="P645" s="87">
        <f t="shared" si="349"/>
        <v>1105.8739756699999</v>
      </c>
      <c r="Q645" s="94">
        <f t="shared" si="350"/>
        <v>0</v>
      </c>
      <c r="R645" s="95">
        <f t="shared" si="357"/>
        <v>0</v>
      </c>
      <c r="S645" s="87">
        <f t="shared" si="351"/>
        <v>0</v>
      </c>
      <c r="T645" s="95">
        <f t="shared" si="336"/>
        <v>0.12</v>
      </c>
      <c r="U645" s="94">
        <f t="shared" si="352"/>
        <v>7</v>
      </c>
      <c r="V645" s="94">
        <v>252</v>
      </c>
      <c r="W645" s="93">
        <f t="shared" si="353"/>
        <v>1.003152979</v>
      </c>
      <c r="X645" s="87">
        <f t="shared" si="354"/>
        <v>3.4867974199999998</v>
      </c>
      <c r="Y645" s="87">
        <f t="shared" si="355"/>
        <v>0</v>
      </c>
      <c r="Z645" s="96" t="s">
        <v>142</v>
      </c>
      <c r="AA645" s="90">
        <f t="shared" si="356"/>
        <v>45015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3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22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4"/>
      <c r="CR645" s="1"/>
      <c r="CS645" s="1"/>
      <c r="CT645" s="1"/>
      <c r="CU645" s="1"/>
      <c r="CV645" s="1"/>
      <c r="CW645" s="1"/>
      <c r="CX645" s="1"/>
      <c r="CY645" s="1"/>
      <c r="CZ645" s="1"/>
      <c r="DA645" s="2"/>
      <c r="DB645" s="1"/>
      <c r="DC645" s="1"/>
      <c r="DD645" s="1"/>
      <c r="DE645" s="1"/>
      <c r="DF645" s="1"/>
      <c r="DG645" s="1"/>
    </row>
    <row r="646" spans="1:111" x14ac:dyDescent="0.2">
      <c r="A646" s="86">
        <f t="shared" si="334"/>
        <v>44995</v>
      </c>
      <c r="B646" s="87">
        <f t="shared" si="337"/>
        <v>1110.3756789500001</v>
      </c>
      <c r="C646" s="87">
        <f t="shared" si="335"/>
        <v>971.52178160000005</v>
      </c>
      <c r="D646" s="88">
        <f t="shared" si="338"/>
        <v>6508.4</v>
      </c>
      <c r="E646" s="89">
        <f>IF(K646=1,VLOOKUP(A646,[1]Plan1!$BO$80:$BQ$314,3),E645)</f>
        <v>6563.07</v>
      </c>
      <c r="F646" s="98">
        <f t="shared" si="339"/>
        <v>44973</v>
      </c>
      <c r="G646" s="91">
        <f t="shared" si="340"/>
        <v>8.3999139573474046E-3</v>
      </c>
      <c r="H646" s="90">
        <f t="shared" si="341"/>
        <v>45000</v>
      </c>
      <c r="I646" s="90">
        <f t="shared" si="342"/>
        <v>45000</v>
      </c>
      <c r="J646" s="92">
        <f t="shared" si="343"/>
        <v>18</v>
      </c>
      <c r="K646" s="92">
        <f t="shared" si="344"/>
        <v>15</v>
      </c>
      <c r="L646" s="87">
        <f t="shared" si="345"/>
        <v>1.0069950400000001</v>
      </c>
      <c r="M646" s="93">
        <f t="shared" si="346"/>
        <v>1.00529958</v>
      </c>
      <c r="N646" s="93">
        <f t="shared" si="347"/>
        <v>1.1309088231957243</v>
      </c>
      <c r="O646" s="87">
        <f t="shared" si="348"/>
        <v>1.1388195699999999</v>
      </c>
      <c r="P646" s="87">
        <f t="shared" si="349"/>
        <v>1106.38801756</v>
      </c>
      <c r="Q646" s="94">
        <f t="shared" si="350"/>
        <v>0</v>
      </c>
      <c r="R646" s="95">
        <f t="shared" si="357"/>
        <v>0</v>
      </c>
      <c r="S646" s="87">
        <f t="shared" si="351"/>
        <v>0</v>
      </c>
      <c r="T646" s="95">
        <f t="shared" si="336"/>
        <v>0.12</v>
      </c>
      <c r="U646" s="94">
        <f t="shared" si="352"/>
        <v>8</v>
      </c>
      <c r="V646" s="94">
        <v>252</v>
      </c>
      <c r="W646" s="93">
        <f t="shared" si="353"/>
        <v>1.003604216</v>
      </c>
      <c r="X646" s="87">
        <f t="shared" si="354"/>
        <v>3.98766139</v>
      </c>
      <c r="Y646" s="87">
        <f t="shared" si="355"/>
        <v>0</v>
      </c>
      <c r="Z646" s="96" t="s">
        <v>142</v>
      </c>
      <c r="AA646" s="90">
        <f t="shared" si="356"/>
        <v>45015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3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22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4"/>
      <c r="CR646" s="1"/>
      <c r="CS646" s="1"/>
      <c r="CT646" s="1"/>
      <c r="CU646" s="1"/>
      <c r="CV646" s="1"/>
      <c r="CW646" s="1"/>
      <c r="CX646" s="1"/>
      <c r="CY646" s="1"/>
      <c r="CZ646" s="1"/>
      <c r="DA646" s="2"/>
      <c r="DB646" s="1"/>
      <c r="DC646" s="1"/>
      <c r="DD646" s="1"/>
      <c r="DE646" s="1"/>
      <c r="DF646" s="1"/>
      <c r="DG646" s="1"/>
    </row>
    <row r="647" spans="1:111" x14ac:dyDescent="0.2">
      <c r="A647" s="86">
        <f t="shared" si="334"/>
        <v>44996</v>
      </c>
      <c r="B647" s="87">
        <f t="shared" si="337"/>
        <v>1111.3915064299999</v>
      </c>
      <c r="C647" s="87">
        <f t="shared" si="335"/>
        <v>971.52178160000005</v>
      </c>
      <c r="D647" s="88">
        <f t="shared" si="338"/>
        <v>6508.4</v>
      </c>
      <c r="E647" s="89">
        <f>IF(K647=1,VLOOKUP(A647,[1]Plan1!$BO$80:$BQ$314,3),E646)</f>
        <v>6563.07</v>
      </c>
      <c r="F647" s="98">
        <f t="shared" si="339"/>
        <v>44973</v>
      </c>
      <c r="G647" s="91">
        <f t="shared" si="340"/>
        <v>8.3999139573474046E-3</v>
      </c>
      <c r="H647" s="90">
        <f t="shared" si="341"/>
        <v>45000</v>
      </c>
      <c r="I647" s="90">
        <f t="shared" si="342"/>
        <v>45000</v>
      </c>
      <c r="J647" s="92">
        <f t="shared" si="343"/>
        <v>18</v>
      </c>
      <c r="K647" s="92">
        <f t="shared" si="344"/>
        <v>16</v>
      </c>
      <c r="L647" s="87">
        <f t="shared" si="345"/>
        <v>1.00746311</v>
      </c>
      <c r="M647" s="93">
        <f t="shared" si="346"/>
        <v>1.00529958</v>
      </c>
      <c r="N647" s="93">
        <f t="shared" si="347"/>
        <v>1.1309088231957243</v>
      </c>
      <c r="O647" s="87">
        <f t="shared" si="348"/>
        <v>1.13934892</v>
      </c>
      <c r="P647" s="87">
        <f t="shared" si="349"/>
        <v>1106.90229262</v>
      </c>
      <c r="Q647" s="94">
        <f t="shared" si="350"/>
        <v>0</v>
      </c>
      <c r="R647" s="95">
        <f t="shared" si="357"/>
        <v>0</v>
      </c>
      <c r="S647" s="87">
        <f t="shared" si="351"/>
        <v>0</v>
      </c>
      <c r="T647" s="95">
        <f t="shared" si="336"/>
        <v>0.12</v>
      </c>
      <c r="U647" s="94">
        <f t="shared" si="352"/>
        <v>9</v>
      </c>
      <c r="V647" s="94">
        <v>252</v>
      </c>
      <c r="W647" s="93">
        <f t="shared" si="353"/>
        <v>1.0040556549999999</v>
      </c>
      <c r="X647" s="87">
        <f t="shared" si="354"/>
        <v>4.4892138099999999</v>
      </c>
      <c r="Y647" s="87">
        <f t="shared" si="355"/>
        <v>0</v>
      </c>
      <c r="Z647" s="96" t="s">
        <v>142</v>
      </c>
      <c r="AA647" s="90">
        <f t="shared" si="356"/>
        <v>45015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3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22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4"/>
      <c r="CR647" s="1"/>
      <c r="CS647" s="1"/>
      <c r="CT647" s="1"/>
      <c r="CU647" s="1"/>
      <c r="CV647" s="1"/>
      <c r="CW647" s="1"/>
      <c r="CX647" s="1"/>
      <c r="CY647" s="1"/>
      <c r="CZ647" s="1"/>
      <c r="DA647" s="2"/>
      <c r="DB647" s="1"/>
      <c r="DC647" s="1"/>
      <c r="DD647" s="1"/>
      <c r="DE647" s="1"/>
      <c r="DF647" s="1"/>
      <c r="DG647" s="1"/>
    </row>
    <row r="648" spans="1:111" x14ac:dyDescent="0.2">
      <c r="A648" s="86">
        <f t="shared" si="334"/>
        <v>44997</v>
      </c>
      <c r="B648" s="87">
        <f t="shared" si="337"/>
        <v>1111.3915064299999</v>
      </c>
      <c r="C648" s="87">
        <f t="shared" si="335"/>
        <v>971.52178160000005</v>
      </c>
      <c r="D648" s="88">
        <f t="shared" si="338"/>
        <v>6508.4</v>
      </c>
      <c r="E648" s="89">
        <f>IF(K648=1,VLOOKUP(A648,[1]Plan1!$BO$80:$BQ$314,3),E647)</f>
        <v>6563.07</v>
      </c>
      <c r="F648" s="98">
        <f t="shared" si="339"/>
        <v>44973</v>
      </c>
      <c r="G648" s="91">
        <f t="shared" si="340"/>
        <v>8.3999139573474046E-3</v>
      </c>
      <c r="H648" s="90">
        <f t="shared" si="341"/>
        <v>45000</v>
      </c>
      <c r="I648" s="90">
        <f t="shared" si="342"/>
        <v>45000</v>
      </c>
      <c r="J648" s="92">
        <f t="shared" si="343"/>
        <v>18</v>
      </c>
      <c r="K648" s="92">
        <f t="shared" si="344"/>
        <v>16</v>
      </c>
      <c r="L648" s="87">
        <f t="shared" si="345"/>
        <v>1.00746311</v>
      </c>
      <c r="M648" s="93">
        <f t="shared" si="346"/>
        <v>1.00529958</v>
      </c>
      <c r="N648" s="93">
        <f t="shared" si="347"/>
        <v>1.1309088231957243</v>
      </c>
      <c r="O648" s="87">
        <f t="shared" si="348"/>
        <v>1.13934892</v>
      </c>
      <c r="P648" s="87">
        <f t="shared" si="349"/>
        <v>1106.90229262</v>
      </c>
      <c r="Q648" s="94">
        <f t="shared" si="350"/>
        <v>0</v>
      </c>
      <c r="R648" s="95">
        <f t="shared" si="357"/>
        <v>0</v>
      </c>
      <c r="S648" s="87">
        <f t="shared" si="351"/>
        <v>0</v>
      </c>
      <c r="T648" s="95">
        <f t="shared" si="336"/>
        <v>0.12</v>
      </c>
      <c r="U648" s="94">
        <f t="shared" si="352"/>
        <v>9</v>
      </c>
      <c r="V648" s="94">
        <v>252</v>
      </c>
      <c r="W648" s="93">
        <f t="shared" si="353"/>
        <v>1.0040556549999999</v>
      </c>
      <c r="X648" s="87">
        <f t="shared" si="354"/>
        <v>4.4892138099999999</v>
      </c>
      <c r="Y648" s="87">
        <f t="shared" si="355"/>
        <v>0</v>
      </c>
      <c r="Z648" s="96" t="s">
        <v>142</v>
      </c>
      <c r="AA648" s="90">
        <f t="shared" si="356"/>
        <v>45015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3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22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4"/>
      <c r="CR648" s="1"/>
      <c r="CS648" s="1"/>
      <c r="CT648" s="1"/>
      <c r="CU648" s="1"/>
      <c r="CV648" s="1"/>
      <c r="CW648" s="1"/>
      <c r="CX648" s="1"/>
      <c r="CY648" s="1"/>
      <c r="CZ648" s="1"/>
      <c r="DA648" s="2"/>
      <c r="DB648" s="1"/>
      <c r="DC648" s="1"/>
      <c r="DD648" s="1"/>
      <c r="DE648" s="1"/>
      <c r="DF648" s="1"/>
      <c r="DG648" s="1"/>
    </row>
    <row r="649" spans="1:111" x14ac:dyDescent="0.2">
      <c r="A649" s="86">
        <f t="shared" si="334"/>
        <v>44998</v>
      </c>
      <c r="B649" s="87">
        <f t="shared" si="337"/>
        <v>1111.3915064299999</v>
      </c>
      <c r="C649" s="87">
        <f t="shared" si="335"/>
        <v>971.52178160000005</v>
      </c>
      <c r="D649" s="88">
        <f t="shared" si="338"/>
        <v>6508.4</v>
      </c>
      <c r="E649" s="89">
        <f>IF(K649=1,VLOOKUP(A649,[1]Plan1!$BO$80:$BQ$314,3),E648)</f>
        <v>6563.07</v>
      </c>
      <c r="F649" s="98">
        <f t="shared" si="339"/>
        <v>44973</v>
      </c>
      <c r="G649" s="91">
        <f t="shared" si="340"/>
        <v>8.3999139573474046E-3</v>
      </c>
      <c r="H649" s="90">
        <f t="shared" si="341"/>
        <v>45000</v>
      </c>
      <c r="I649" s="90">
        <f t="shared" si="342"/>
        <v>45000</v>
      </c>
      <c r="J649" s="92">
        <f t="shared" si="343"/>
        <v>18</v>
      </c>
      <c r="K649" s="92">
        <f t="shared" si="344"/>
        <v>16</v>
      </c>
      <c r="L649" s="87">
        <f t="shared" si="345"/>
        <v>1.00746311</v>
      </c>
      <c r="M649" s="93">
        <f t="shared" si="346"/>
        <v>1.00529958</v>
      </c>
      <c r="N649" s="93">
        <f t="shared" si="347"/>
        <v>1.1309088231957243</v>
      </c>
      <c r="O649" s="87">
        <f t="shared" si="348"/>
        <v>1.13934892</v>
      </c>
      <c r="P649" s="87">
        <f t="shared" si="349"/>
        <v>1106.90229262</v>
      </c>
      <c r="Q649" s="94">
        <f t="shared" si="350"/>
        <v>0</v>
      </c>
      <c r="R649" s="95">
        <f t="shared" si="357"/>
        <v>0</v>
      </c>
      <c r="S649" s="87">
        <f t="shared" si="351"/>
        <v>0</v>
      </c>
      <c r="T649" s="95">
        <f t="shared" si="336"/>
        <v>0.12</v>
      </c>
      <c r="U649" s="94">
        <f t="shared" si="352"/>
        <v>9</v>
      </c>
      <c r="V649" s="94">
        <v>252</v>
      </c>
      <c r="W649" s="93">
        <f t="shared" si="353"/>
        <v>1.0040556549999999</v>
      </c>
      <c r="X649" s="87">
        <f t="shared" si="354"/>
        <v>4.4892138099999999</v>
      </c>
      <c r="Y649" s="87">
        <f t="shared" si="355"/>
        <v>0</v>
      </c>
      <c r="Z649" s="96" t="s">
        <v>142</v>
      </c>
      <c r="AA649" s="90">
        <f t="shared" si="356"/>
        <v>45015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3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22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4"/>
      <c r="CR649" s="1"/>
      <c r="CS649" s="1"/>
      <c r="CT649" s="1"/>
      <c r="CU649" s="1"/>
      <c r="CV649" s="1"/>
      <c r="CW649" s="1"/>
      <c r="CX649" s="1"/>
      <c r="CY649" s="1"/>
      <c r="CZ649" s="1"/>
      <c r="DA649" s="2"/>
      <c r="DB649" s="1"/>
      <c r="DC649" s="1"/>
      <c r="DD649" s="1"/>
      <c r="DE649" s="1"/>
      <c r="DF649" s="1"/>
      <c r="DG649" s="1"/>
    </row>
    <row r="650" spans="1:111" x14ac:dyDescent="0.2">
      <c r="A650" s="86">
        <f t="shared" si="334"/>
        <v>44999</v>
      </c>
      <c r="B650" s="87">
        <f t="shared" si="337"/>
        <v>1112.40825726</v>
      </c>
      <c r="C650" s="87">
        <f t="shared" si="335"/>
        <v>971.52178160000005</v>
      </c>
      <c r="D650" s="88">
        <f t="shared" si="338"/>
        <v>6508.4</v>
      </c>
      <c r="E650" s="89">
        <f>IF(K650=1,VLOOKUP(A650,[1]Plan1!$BO$80:$BQ$314,3),E649)</f>
        <v>6563.07</v>
      </c>
      <c r="F650" s="98">
        <f t="shared" si="339"/>
        <v>44973</v>
      </c>
      <c r="G650" s="91">
        <f t="shared" si="340"/>
        <v>8.3999139573474046E-3</v>
      </c>
      <c r="H650" s="90">
        <f t="shared" si="341"/>
        <v>45000</v>
      </c>
      <c r="I650" s="90">
        <f t="shared" si="342"/>
        <v>45000</v>
      </c>
      <c r="J650" s="92">
        <f t="shared" si="343"/>
        <v>18</v>
      </c>
      <c r="K650" s="92">
        <f t="shared" si="344"/>
        <v>17</v>
      </c>
      <c r="L650" s="87">
        <f t="shared" si="345"/>
        <v>1.0079313999999999</v>
      </c>
      <c r="M650" s="93">
        <f t="shared" si="346"/>
        <v>1.00529958</v>
      </c>
      <c r="N650" s="93">
        <f t="shared" si="347"/>
        <v>1.1309088231957243</v>
      </c>
      <c r="O650" s="87">
        <f t="shared" si="348"/>
        <v>1.13987851</v>
      </c>
      <c r="P650" s="87">
        <f t="shared" si="349"/>
        <v>1107.41680084</v>
      </c>
      <c r="Q650" s="94">
        <f t="shared" si="350"/>
        <v>0</v>
      </c>
      <c r="R650" s="95">
        <f t="shared" si="357"/>
        <v>0</v>
      </c>
      <c r="S650" s="87">
        <f t="shared" si="351"/>
        <v>0</v>
      </c>
      <c r="T650" s="95">
        <f t="shared" si="336"/>
        <v>0.12</v>
      </c>
      <c r="U650" s="94">
        <f t="shared" si="352"/>
        <v>10</v>
      </c>
      <c r="V650" s="94">
        <v>252</v>
      </c>
      <c r="W650" s="93">
        <f t="shared" si="353"/>
        <v>1.004507297</v>
      </c>
      <c r="X650" s="87">
        <f t="shared" si="354"/>
        <v>4.9914564199999996</v>
      </c>
      <c r="Y650" s="87">
        <f t="shared" si="355"/>
        <v>0</v>
      </c>
      <c r="Z650" s="96" t="s">
        <v>142</v>
      </c>
      <c r="AA650" s="90">
        <f t="shared" si="356"/>
        <v>45015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3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22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4"/>
      <c r="CR650" s="1"/>
      <c r="CS650" s="1"/>
      <c r="CT650" s="1"/>
      <c r="CU650" s="1"/>
      <c r="CV650" s="1"/>
      <c r="CW650" s="1"/>
      <c r="CX650" s="1"/>
      <c r="CY650" s="1"/>
      <c r="CZ650" s="1"/>
      <c r="DA650" s="2"/>
      <c r="DB650" s="1"/>
      <c r="DC650" s="1"/>
      <c r="DD650" s="1"/>
      <c r="DE650" s="1"/>
      <c r="DF650" s="1"/>
      <c r="DG650" s="1"/>
    </row>
    <row r="651" spans="1:111" x14ac:dyDescent="0.2">
      <c r="A651" s="86">
        <f t="shared" si="334"/>
        <v>45000</v>
      </c>
      <c r="B651" s="87">
        <f t="shared" si="337"/>
        <v>1113.4259429399999</v>
      </c>
      <c r="C651" s="87">
        <f t="shared" si="335"/>
        <v>971.52178160000005</v>
      </c>
      <c r="D651" s="88">
        <f t="shared" si="338"/>
        <v>6508.4</v>
      </c>
      <c r="E651" s="89">
        <f>IF(K651=1,VLOOKUP(A651,[1]Plan1!$BO$80:$BQ$314,3),E650)</f>
        <v>6563.07</v>
      </c>
      <c r="F651" s="98">
        <f t="shared" si="339"/>
        <v>44973</v>
      </c>
      <c r="G651" s="91">
        <f t="shared" si="340"/>
        <v>8.3999139573474046E-3</v>
      </c>
      <c r="H651" s="90">
        <f t="shared" si="341"/>
        <v>45033</v>
      </c>
      <c r="I651" s="90">
        <f t="shared" si="342"/>
        <v>45000</v>
      </c>
      <c r="J651" s="92">
        <f t="shared" si="343"/>
        <v>18</v>
      </c>
      <c r="K651" s="92">
        <f t="shared" si="344"/>
        <v>18</v>
      </c>
      <c r="L651" s="87">
        <f t="shared" si="345"/>
        <v>1.0083999100000001</v>
      </c>
      <c r="M651" s="93">
        <f t="shared" si="346"/>
        <v>1.00529958</v>
      </c>
      <c r="N651" s="93">
        <f t="shared" si="347"/>
        <v>1.1309088231957243</v>
      </c>
      <c r="O651" s="87">
        <f t="shared" si="348"/>
        <v>1.14040835</v>
      </c>
      <c r="P651" s="87">
        <f t="shared" si="349"/>
        <v>1107.93155194</v>
      </c>
      <c r="Q651" s="94">
        <f t="shared" si="350"/>
        <v>0</v>
      </c>
      <c r="R651" s="95">
        <f t="shared" si="357"/>
        <v>0</v>
      </c>
      <c r="S651" s="87">
        <f t="shared" si="351"/>
        <v>0</v>
      </c>
      <c r="T651" s="95">
        <f t="shared" si="336"/>
        <v>0.12</v>
      </c>
      <c r="U651" s="94">
        <f t="shared" si="352"/>
        <v>11</v>
      </c>
      <c r="V651" s="94">
        <v>252</v>
      </c>
      <c r="W651" s="93">
        <f t="shared" si="353"/>
        <v>1.004959143</v>
      </c>
      <c r="X651" s="87">
        <f t="shared" si="354"/>
        <v>5.4943910000000002</v>
      </c>
      <c r="Y651" s="87">
        <f t="shared" si="355"/>
        <v>0</v>
      </c>
      <c r="Z651" s="96" t="s">
        <v>142</v>
      </c>
      <c r="AA651" s="90">
        <f t="shared" si="356"/>
        <v>45015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3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22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4"/>
      <c r="CR651" s="1"/>
      <c r="CS651" s="1"/>
      <c r="CT651" s="1"/>
      <c r="CU651" s="1"/>
      <c r="CV651" s="1"/>
      <c r="CW651" s="1"/>
      <c r="CX651" s="1"/>
      <c r="CY651" s="1"/>
      <c r="CZ651" s="1"/>
      <c r="DA651" s="2"/>
      <c r="DB651" s="1"/>
      <c r="DC651" s="1"/>
      <c r="DD651" s="1"/>
      <c r="DE651" s="1"/>
      <c r="DF651" s="1"/>
      <c r="DG651" s="1"/>
    </row>
    <row r="652" spans="1:111" x14ac:dyDescent="0.2">
      <c r="A652" s="86">
        <f t="shared" si="334"/>
        <v>45001</v>
      </c>
      <c r="B652" s="87">
        <f t="shared" si="337"/>
        <v>1114.2850745400001</v>
      </c>
      <c r="C652" s="87">
        <f t="shared" si="335"/>
        <v>971.52178160000005</v>
      </c>
      <c r="D652" s="88">
        <f t="shared" si="338"/>
        <v>6563.07</v>
      </c>
      <c r="E652" s="89">
        <f>IF(K652=1,VLOOKUP(A652,[1]Plan1!$BO$80:$BQ$314,3),E651)</f>
        <v>6609.67</v>
      </c>
      <c r="F652" s="98">
        <f t="shared" si="339"/>
        <v>45001</v>
      </c>
      <c r="G652" s="91">
        <f t="shared" si="340"/>
        <v>7.1003356660832573E-3</v>
      </c>
      <c r="H652" s="90">
        <f t="shared" si="341"/>
        <v>45033</v>
      </c>
      <c r="I652" s="90">
        <f t="shared" si="342"/>
        <v>45033</v>
      </c>
      <c r="J652" s="92">
        <f t="shared" si="343"/>
        <v>22</v>
      </c>
      <c r="K652" s="92">
        <f t="shared" si="344"/>
        <v>1</v>
      </c>
      <c r="L652" s="87">
        <f t="shared" si="345"/>
        <v>1.0003216500000001</v>
      </c>
      <c r="M652" s="93">
        <f t="shared" si="346"/>
        <v>1.0083999100000001</v>
      </c>
      <c r="N652" s="93">
        <f t="shared" si="347"/>
        <v>1.1404083555287743</v>
      </c>
      <c r="O652" s="87">
        <f t="shared" si="348"/>
        <v>1.14077516</v>
      </c>
      <c r="P652" s="87">
        <f t="shared" si="349"/>
        <v>1108.2879158400001</v>
      </c>
      <c r="Q652" s="94">
        <f t="shared" si="350"/>
        <v>0</v>
      </c>
      <c r="R652" s="95">
        <f t="shared" si="357"/>
        <v>0</v>
      </c>
      <c r="S652" s="87">
        <f t="shared" si="351"/>
        <v>0</v>
      </c>
      <c r="T652" s="95">
        <f t="shared" si="336"/>
        <v>0.12</v>
      </c>
      <c r="U652" s="94">
        <f t="shared" si="352"/>
        <v>12</v>
      </c>
      <c r="V652" s="94">
        <v>252</v>
      </c>
      <c r="W652" s="93">
        <f t="shared" si="353"/>
        <v>1.005411192</v>
      </c>
      <c r="X652" s="87">
        <f t="shared" si="354"/>
        <v>5.9971587</v>
      </c>
      <c r="Y652" s="87">
        <f t="shared" si="355"/>
        <v>0</v>
      </c>
      <c r="Z652" s="96" t="s">
        <v>142</v>
      </c>
      <c r="AA652" s="90">
        <f t="shared" si="356"/>
        <v>45015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3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22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4"/>
      <c r="CR652" s="1"/>
      <c r="CS652" s="1"/>
      <c r="CT652" s="1"/>
      <c r="CU652" s="1"/>
      <c r="CV652" s="1"/>
      <c r="CW652" s="1"/>
      <c r="CX652" s="1"/>
      <c r="CY652" s="1"/>
      <c r="CZ652" s="1"/>
      <c r="DA652" s="2"/>
      <c r="DB652" s="1"/>
      <c r="DC652" s="1"/>
      <c r="DD652" s="1"/>
      <c r="DE652" s="1"/>
      <c r="DF652" s="1"/>
      <c r="DG652" s="1"/>
    </row>
    <row r="653" spans="1:111" x14ac:dyDescent="0.2">
      <c r="A653" s="86">
        <f t="shared" si="334"/>
        <v>45002</v>
      </c>
      <c r="B653" s="87">
        <f t="shared" si="337"/>
        <v>1115.14488044</v>
      </c>
      <c r="C653" s="87">
        <f t="shared" si="335"/>
        <v>971.52178160000005</v>
      </c>
      <c r="D653" s="88">
        <f t="shared" si="338"/>
        <v>6563.07</v>
      </c>
      <c r="E653" s="89">
        <f>IF(K653=1,VLOOKUP(A653,[1]Plan1!$BO$80:$BQ$314,3),E652)</f>
        <v>6609.67</v>
      </c>
      <c r="F653" s="98">
        <f t="shared" si="339"/>
        <v>45001</v>
      </c>
      <c r="G653" s="91">
        <f t="shared" si="340"/>
        <v>7.1003356660832573E-3</v>
      </c>
      <c r="H653" s="90">
        <f t="shared" si="341"/>
        <v>45033</v>
      </c>
      <c r="I653" s="90">
        <f t="shared" si="342"/>
        <v>45033</v>
      </c>
      <c r="J653" s="92">
        <f t="shared" si="343"/>
        <v>22</v>
      </c>
      <c r="K653" s="92">
        <f t="shared" si="344"/>
        <v>2</v>
      </c>
      <c r="L653" s="87">
        <f t="shared" si="345"/>
        <v>1.0006434099999999</v>
      </c>
      <c r="M653" s="93">
        <f t="shared" si="346"/>
        <v>1.0083999100000001</v>
      </c>
      <c r="N653" s="93">
        <f t="shared" si="347"/>
        <v>1.1404083555287743</v>
      </c>
      <c r="O653" s="87">
        <f t="shared" si="348"/>
        <v>1.1411420999999999</v>
      </c>
      <c r="P653" s="87">
        <f t="shared" si="349"/>
        <v>1108.64440605</v>
      </c>
      <c r="Q653" s="94">
        <f t="shared" si="350"/>
        <v>0</v>
      </c>
      <c r="R653" s="95">
        <f t="shared" si="357"/>
        <v>0</v>
      </c>
      <c r="S653" s="87">
        <f t="shared" si="351"/>
        <v>0</v>
      </c>
      <c r="T653" s="95">
        <f t="shared" si="336"/>
        <v>0.12</v>
      </c>
      <c r="U653" s="94">
        <f t="shared" si="352"/>
        <v>13</v>
      </c>
      <c r="V653" s="94">
        <v>252</v>
      </c>
      <c r="W653" s="93">
        <f t="shared" si="353"/>
        <v>1.0058634440000001</v>
      </c>
      <c r="X653" s="87">
        <f t="shared" si="354"/>
        <v>6.5004743899999999</v>
      </c>
      <c r="Y653" s="87">
        <f t="shared" si="355"/>
        <v>0</v>
      </c>
      <c r="Z653" s="96" t="s">
        <v>142</v>
      </c>
      <c r="AA653" s="90">
        <f t="shared" si="356"/>
        <v>45015</v>
      </c>
      <c r="AB653" s="2"/>
      <c r="AC653" s="1"/>
      <c r="AD653" s="8"/>
      <c r="AE653" s="3"/>
      <c r="AF653" s="1"/>
      <c r="AG653" s="1"/>
      <c r="AH653" s="1"/>
      <c r="AI653" s="6"/>
      <c r="AJ653" s="1"/>
      <c r="AK653" s="1"/>
      <c r="AL653" s="1"/>
      <c r="AM653" s="1"/>
      <c r="AN653" s="3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22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4"/>
      <c r="CR653" s="1"/>
      <c r="CS653" s="1"/>
      <c r="CT653" s="1"/>
      <c r="CU653" s="1"/>
      <c r="CV653" s="1"/>
      <c r="CW653" s="1"/>
      <c r="CX653" s="1"/>
      <c r="CY653" s="1"/>
      <c r="CZ653" s="1"/>
      <c r="DA653" s="2"/>
      <c r="DB653" s="1"/>
      <c r="DC653" s="1"/>
      <c r="DD653" s="1"/>
      <c r="DE653" s="1"/>
      <c r="DF653" s="1"/>
      <c r="DG653" s="1"/>
    </row>
    <row r="654" spans="1:111" x14ac:dyDescent="0.2">
      <c r="A654" s="86">
        <f t="shared" ref="A654:A717" si="358">(A653+1)</f>
        <v>45003</v>
      </c>
      <c r="B654" s="87">
        <f t="shared" si="337"/>
        <v>1116.00534255</v>
      </c>
      <c r="C654" s="87">
        <f t="shared" ref="C654:C717" si="359">TRUNC(IF(Q653&gt;0,C653-(S653/O653),C653),8)</f>
        <v>971.52178160000005</v>
      </c>
      <c r="D654" s="88">
        <f t="shared" si="338"/>
        <v>6563.07</v>
      </c>
      <c r="E654" s="89">
        <f>IF(K654=1,VLOOKUP(A654,[1]Plan1!$BO$80:$BQ$314,3),E653)</f>
        <v>6609.67</v>
      </c>
      <c r="F654" s="98">
        <f t="shared" si="339"/>
        <v>45001</v>
      </c>
      <c r="G654" s="91">
        <f t="shared" si="340"/>
        <v>7.1003356660832573E-3</v>
      </c>
      <c r="H654" s="90">
        <f t="shared" si="341"/>
        <v>45033</v>
      </c>
      <c r="I654" s="90">
        <f t="shared" si="342"/>
        <v>45033</v>
      </c>
      <c r="J654" s="92">
        <f t="shared" si="343"/>
        <v>22</v>
      </c>
      <c r="K654" s="92">
        <f t="shared" si="344"/>
        <v>3</v>
      </c>
      <c r="L654" s="87">
        <f t="shared" si="345"/>
        <v>1.00096527</v>
      </c>
      <c r="M654" s="93">
        <f t="shared" si="346"/>
        <v>1.0083999100000001</v>
      </c>
      <c r="N654" s="93">
        <f t="shared" si="347"/>
        <v>1.1404083555287743</v>
      </c>
      <c r="O654" s="87">
        <f t="shared" si="348"/>
        <v>1.1415091500000001</v>
      </c>
      <c r="P654" s="87">
        <f t="shared" si="349"/>
        <v>1109.00100312</v>
      </c>
      <c r="Q654" s="94">
        <f t="shared" si="350"/>
        <v>0</v>
      </c>
      <c r="R654" s="95">
        <f t="shared" si="357"/>
        <v>0</v>
      </c>
      <c r="S654" s="87">
        <f t="shared" si="351"/>
        <v>0</v>
      </c>
      <c r="T654" s="95">
        <f t="shared" ref="T654:T717" si="360">(T653)</f>
        <v>0.12</v>
      </c>
      <c r="U654" s="94">
        <f t="shared" si="352"/>
        <v>14</v>
      </c>
      <c r="V654" s="94">
        <v>252</v>
      </c>
      <c r="W654" s="93">
        <f t="shared" si="353"/>
        <v>1.0063158999999999</v>
      </c>
      <c r="X654" s="87">
        <f t="shared" si="354"/>
        <v>7.0043394299999999</v>
      </c>
      <c r="Y654" s="87">
        <f t="shared" si="355"/>
        <v>0</v>
      </c>
      <c r="Z654" s="96" t="s">
        <v>142</v>
      </c>
      <c r="AA654" s="90">
        <f t="shared" si="356"/>
        <v>45015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3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22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4"/>
      <c r="CR654" s="1"/>
      <c r="CS654" s="1"/>
      <c r="CT654" s="1"/>
      <c r="CU654" s="1"/>
      <c r="CV654" s="1"/>
      <c r="CW654" s="1"/>
      <c r="CX654" s="1"/>
      <c r="CY654" s="1"/>
      <c r="CZ654" s="1"/>
      <c r="DA654" s="2"/>
      <c r="DB654" s="1"/>
      <c r="DC654" s="1"/>
      <c r="DD654" s="1"/>
      <c r="DE654" s="1"/>
      <c r="DF654" s="1"/>
      <c r="DG654" s="1"/>
    </row>
    <row r="655" spans="1:111" x14ac:dyDescent="0.2">
      <c r="A655" s="86">
        <f t="shared" si="358"/>
        <v>45004</v>
      </c>
      <c r="B655" s="87">
        <f t="shared" si="337"/>
        <v>1116.00534255</v>
      </c>
      <c r="C655" s="87">
        <f t="shared" si="359"/>
        <v>971.52178160000005</v>
      </c>
      <c r="D655" s="88">
        <f t="shared" si="338"/>
        <v>6563.07</v>
      </c>
      <c r="E655" s="89">
        <f>IF(K655=1,VLOOKUP(A655,[1]Plan1!$BO$80:$BQ$314,3),E654)</f>
        <v>6609.67</v>
      </c>
      <c r="F655" s="98">
        <f t="shared" si="339"/>
        <v>45001</v>
      </c>
      <c r="G655" s="91">
        <f t="shared" si="340"/>
        <v>7.1003356660832573E-3</v>
      </c>
      <c r="H655" s="90">
        <f t="shared" si="341"/>
        <v>45033</v>
      </c>
      <c r="I655" s="90">
        <f t="shared" si="342"/>
        <v>45033</v>
      </c>
      <c r="J655" s="92">
        <f t="shared" si="343"/>
        <v>22</v>
      </c>
      <c r="K655" s="92">
        <f t="shared" si="344"/>
        <v>3</v>
      </c>
      <c r="L655" s="87">
        <f t="shared" si="345"/>
        <v>1.00096527</v>
      </c>
      <c r="M655" s="93">
        <f t="shared" si="346"/>
        <v>1.0083999100000001</v>
      </c>
      <c r="N655" s="93">
        <f t="shared" si="347"/>
        <v>1.1404083555287743</v>
      </c>
      <c r="O655" s="87">
        <f t="shared" si="348"/>
        <v>1.1415091500000001</v>
      </c>
      <c r="P655" s="87">
        <f t="shared" si="349"/>
        <v>1109.00100312</v>
      </c>
      <c r="Q655" s="94">
        <f t="shared" si="350"/>
        <v>0</v>
      </c>
      <c r="R655" s="95">
        <f t="shared" si="357"/>
        <v>0</v>
      </c>
      <c r="S655" s="87">
        <f t="shared" si="351"/>
        <v>0</v>
      </c>
      <c r="T655" s="95">
        <f t="shared" si="360"/>
        <v>0.12</v>
      </c>
      <c r="U655" s="94">
        <f t="shared" si="352"/>
        <v>14</v>
      </c>
      <c r="V655" s="94">
        <v>252</v>
      </c>
      <c r="W655" s="93">
        <f t="shared" si="353"/>
        <v>1.0063158999999999</v>
      </c>
      <c r="X655" s="87">
        <f t="shared" si="354"/>
        <v>7.0043394299999999</v>
      </c>
      <c r="Y655" s="87">
        <f t="shared" si="355"/>
        <v>0</v>
      </c>
      <c r="Z655" s="96" t="s">
        <v>142</v>
      </c>
      <c r="AA655" s="90">
        <f t="shared" si="356"/>
        <v>45015</v>
      </c>
      <c r="AB655" s="2"/>
      <c r="AC655" s="1"/>
      <c r="AD655" s="8"/>
      <c r="AE655" s="3"/>
      <c r="AF655" s="1"/>
      <c r="AG655" s="1"/>
      <c r="AH655" s="1"/>
      <c r="AI655" s="6"/>
      <c r="AJ655" s="1"/>
      <c r="AK655" s="1"/>
      <c r="AL655" s="1"/>
      <c r="AM655" s="1"/>
      <c r="AN655" s="3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22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4"/>
      <c r="CR655" s="1"/>
      <c r="CS655" s="1"/>
      <c r="CT655" s="1"/>
      <c r="CU655" s="1"/>
      <c r="CV655" s="1"/>
      <c r="CW655" s="1"/>
      <c r="CX655" s="1"/>
      <c r="CY655" s="1"/>
      <c r="CZ655" s="1"/>
      <c r="DA655" s="2"/>
      <c r="DB655" s="1"/>
      <c r="DC655" s="1"/>
      <c r="DD655" s="1"/>
      <c r="DE655" s="1"/>
      <c r="DF655" s="1"/>
      <c r="DG655" s="1"/>
    </row>
    <row r="656" spans="1:111" x14ac:dyDescent="0.2">
      <c r="A656" s="86">
        <f t="shared" si="358"/>
        <v>45005</v>
      </c>
      <c r="B656" s="87">
        <f t="shared" si="337"/>
        <v>1116.00534255</v>
      </c>
      <c r="C656" s="87">
        <f t="shared" si="359"/>
        <v>971.52178160000005</v>
      </c>
      <c r="D656" s="88">
        <f t="shared" si="338"/>
        <v>6563.07</v>
      </c>
      <c r="E656" s="89">
        <f>IF(K656=1,VLOOKUP(A656,[1]Plan1!$BO$80:$BQ$314,3),E655)</f>
        <v>6609.67</v>
      </c>
      <c r="F656" s="98">
        <f t="shared" si="339"/>
        <v>45001</v>
      </c>
      <c r="G656" s="91">
        <f t="shared" si="340"/>
        <v>7.1003356660832573E-3</v>
      </c>
      <c r="H656" s="90">
        <f t="shared" si="341"/>
        <v>45033</v>
      </c>
      <c r="I656" s="90">
        <f t="shared" si="342"/>
        <v>45033</v>
      </c>
      <c r="J656" s="92">
        <f t="shared" si="343"/>
        <v>22</v>
      </c>
      <c r="K656" s="92">
        <f t="shared" si="344"/>
        <v>3</v>
      </c>
      <c r="L656" s="87">
        <f t="shared" si="345"/>
        <v>1.00096527</v>
      </c>
      <c r="M656" s="93">
        <f t="shared" si="346"/>
        <v>1.0083999100000001</v>
      </c>
      <c r="N656" s="93">
        <f t="shared" si="347"/>
        <v>1.1404083555287743</v>
      </c>
      <c r="O656" s="87">
        <f t="shared" si="348"/>
        <v>1.1415091500000001</v>
      </c>
      <c r="P656" s="87">
        <f t="shared" si="349"/>
        <v>1109.00100312</v>
      </c>
      <c r="Q656" s="94">
        <f t="shared" si="350"/>
        <v>0</v>
      </c>
      <c r="R656" s="95">
        <f t="shared" si="357"/>
        <v>0</v>
      </c>
      <c r="S656" s="87">
        <f t="shared" si="351"/>
        <v>0</v>
      </c>
      <c r="T656" s="95">
        <f t="shared" si="360"/>
        <v>0.12</v>
      </c>
      <c r="U656" s="94">
        <f t="shared" si="352"/>
        <v>14</v>
      </c>
      <c r="V656" s="94">
        <v>252</v>
      </c>
      <c r="W656" s="93">
        <f t="shared" si="353"/>
        <v>1.0063158999999999</v>
      </c>
      <c r="X656" s="87">
        <f t="shared" si="354"/>
        <v>7.0043394299999999</v>
      </c>
      <c r="Y656" s="87">
        <f t="shared" si="355"/>
        <v>0</v>
      </c>
      <c r="Z656" s="96" t="s">
        <v>142</v>
      </c>
      <c r="AA656" s="90">
        <f t="shared" si="356"/>
        <v>45015</v>
      </c>
      <c r="AB656" s="36"/>
      <c r="AC656" s="14"/>
      <c r="AD656" s="37"/>
      <c r="AE656" s="38"/>
      <c r="AF656" s="14"/>
      <c r="AG656" s="14"/>
      <c r="AH656" s="14"/>
      <c r="AI656" s="13"/>
      <c r="AJ656" s="14"/>
      <c r="AK656" s="14"/>
      <c r="AL656" s="14"/>
      <c r="AM656" s="14"/>
      <c r="AN656" s="38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39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36"/>
      <c r="DB656" s="14"/>
      <c r="DC656" s="14"/>
      <c r="DD656" s="14"/>
      <c r="DE656" s="14"/>
      <c r="DF656" s="14"/>
      <c r="DG656" s="14"/>
    </row>
    <row r="657" spans="1:111" x14ac:dyDescent="0.2">
      <c r="A657" s="86">
        <f t="shared" si="358"/>
        <v>45006</v>
      </c>
      <c r="B657" s="87">
        <f t="shared" si="337"/>
        <v>1116.8664699200001</v>
      </c>
      <c r="C657" s="87">
        <f t="shared" si="359"/>
        <v>971.52178160000005</v>
      </c>
      <c r="D657" s="88">
        <f t="shared" si="338"/>
        <v>6563.07</v>
      </c>
      <c r="E657" s="89">
        <f>IF(K657=1,VLOOKUP(A657,[1]Plan1!$BO$80:$BQ$314,3),E656)</f>
        <v>6609.67</v>
      </c>
      <c r="F657" s="98">
        <f t="shared" si="339"/>
        <v>45001</v>
      </c>
      <c r="G657" s="91">
        <f t="shared" si="340"/>
        <v>7.1003356660832573E-3</v>
      </c>
      <c r="H657" s="90">
        <f t="shared" si="341"/>
        <v>45033</v>
      </c>
      <c r="I657" s="90">
        <f t="shared" si="342"/>
        <v>45033</v>
      </c>
      <c r="J657" s="92">
        <f t="shared" si="343"/>
        <v>22</v>
      </c>
      <c r="K657" s="92">
        <f t="shared" si="344"/>
        <v>4</v>
      </c>
      <c r="L657" s="87">
        <f t="shared" si="345"/>
        <v>1.00128723</v>
      </c>
      <c r="M657" s="93">
        <f t="shared" si="346"/>
        <v>1.0083999100000001</v>
      </c>
      <c r="N657" s="93">
        <f t="shared" si="347"/>
        <v>1.1404083555287743</v>
      </c>
      <c r="O657" s="87">
        <f t="shared" si="348"/>
        <v>1.1418763199999999</v>
      </c>
      <c r="P657" s="87">
        <f t="shared" si="349"/>
        <v>1109.35771677</v>
      </c>
      <c r="Q657" s="94">
        <f t="shared" si="350"/>
        <v>0</v>
      </c>
      <c r="R657" s="95">
        <f t="shared" si="357"/>
        <v>0</v>
      </c>
      <c r="S657" s="87">
        <f t="shared" si="351"/>
        <v>0</v>
      </c>
      <c r="T657" s="95">
        <f t="shared" si="360"/>
        <v>0.12</v>
      </c>
      <c r="U657" s="94">
        <f t="shared" si="352"/>
        <v>15</v>
      </c>
      <c r="V657" s="94">
        <v>252</v>
      </c>
      <c r="W657" s="93">
        <f t="shared" si="353"/>
        <v>1.006768559</v>
      </c>
      <c r="X657" s="87">
        <f t="shared" si="354"/>
        <v>7.5087531500000004</v>
      </c>
      <c r="Y657" s="87">
        <f t="shared" si="355"/>
        <v>0</v>
      </c>
      <c r="Z657" s="96" t="s">
        <v>142</v>
      </c>
      <c r="AA657" s="90">
        <f t="shared" si="356"/>
        <v>45015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3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22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4"/>
      <c r="CR657" s="1"/>
      <c r="CS657" s="1"/>
      <c r="CT657" s="1"/>
      <c r="CU657" s="1"/>
      <c r="CV657" s="1"/>
      <c r="CW657" s="1"/>
      <c r="CX657" s="1"/>
      <c r="CY657" s="1"/>
      <c r="CZ657" s="1"/>
      <c r="DA657" s="2"/>
      <c r="DB657" s="1"/>
      <c r="DC657" s="1"/>
      <c r="DD657" s="1"/>
      <c r="DE657" s="1"/>
      <c r="DF657" s="1"/>
      <c r="DG657" s="1"/>
    </row>
    <row r="658" spans="1:111" x14ac:dyDescent="0.2">
      <c r="A658" s="86">
        <f t="shared" si="358"/>
        <v>45007</v>
      </c>
      <c r="B658" s="87">
        <f t="shared" ref="B658:B721" si="361">(P658+X658)</f>
        <v>1117.7282640400001</v>
      </c>
      <c r="C658" s="87">
        <f t="shared" si="359"/>
        <v>971.52178160000005</v>
      </c>
      <c r="D658" s="88">
        <f t="shared" ref="D658:D721" si="362">IF(E658=E657,D657,E657)</f>
        <v>6563.07</v>
      </c>
      <c r="E658" s="89">
        <f>IF(K658=1,VLOOKUP(A658,[1]Plan1!$BO$80:$BQ$314,3),E657)</f>
        <v>6609.67</v>
      </c>
      <c r="F658" s="98">
        <f t="shared" ref="F658:F721" si="363">IF(D658=D657,F657,A658)</f>
        <v>45001</v>
      </c>
      <c r="G658" s="91">
        <f t="shared" ref="G658:G721" si="364">(E658/D658)-1</f>
        <v>7.1003356660832573E-3</v>
      </c>
      <c r="H658" s="90">
        <f t="shared" ref="H658:H721" si="365">IF(DAY(A658)=15,VLOOKUP(A658,AH$121:AK$170,4),H657)</f>
        <v>45033</v>
      </c>
      <c r="I658" s="90">
        <f t="shared" ref="I658:I721" si="366">IF(A658&gt;I657,H658,I657)</f>
        <v>45033</v>
      </c>
      <c r="J658" s="92">
        <f t="shared" ref="J658:J721" si="367">IF(I658=I657,J657,NETWORKDAYS(I657,I658,$AD$121:$AD$505)-1)</f>
        <v>22</v>
      </c>
      <c r="K658" s="92">
        <f t="shared" ref="K658:K721" si="368">(J658-(NETWORKDAYS(A658,I658,AD$121:AD$505)-1))</f>
        <v>5</v>
      </c>
      <c r="L658" s="87">
        <f t="shared" ref="L658:L721" si="369">TRUNC((E658/D658)^TRUNC((K658/J658),9),8)</f>
        <v>1.0016092999999999</v>
      </c>
      <c r="M658" s="93">
        <f t="shared" ref="M658:M721" si="370">IF(I658&gt;I657,L657,M657)</f>
        <v>1.0083999100000001</v>
      </c>
      <c r="N658" s="93">
        <f t="shared" ref="N658:N721" si="371">IF(I658&gt;I657,N657*M658,N657)</f>
        <v>1.1404083555287743</v>
      </c>
      <c r="O658" s="87">
        <f t="shared" ref="O658:O721" si="372">TRUNC(TRUNC((L658*N658),15),8)</f>
        <v>1.14224361</v>
      </c>
      <c r="P658" s="87">
        <f t="shared" ref="P658:P721" si="373">TRUNC(C658*O658,8)</f>
        <v>1109.714547</v>
      </c>
      <c r="Q658" s="94">
        <f t="shared" ref="Q658:Q721" si="374">IF(VLOOKUP(A658,AD$13:AK$117,8)=VLOOKUP(A657,AD$13:AK$117,8),0,VLOOKUP(A658,AD$13:AK$117,8))</f>
        <v>0</v>
      </c>
      <c r="R658" s="95">
        <f t="shared" si="357"/>
        <v>0</v>
      </c>
      <c r="S658" s="87">
        <f t="shared" ref="S658:S721" si="375">IF(R658&gt;0,TRUNC(R658*P658,8),0)</f>
        <v>0</v>
      </c>
      <c r="T658" s="95">
        <f t="shared" si="360"/>
        <v>0.12</v>
      </c>
      <c r="U658" s="94">
        <f t="shared" ref="U658:U721" si="376">IF(Q657&gt;0,1,IF(K658=K657,U657,U657+1))</f>
        <v>16</v>
      </c>
      <c r="V658" s="94">
        <v>252</v>
      </c>
      <c r="W658" s="93">
        <f t="shared" ref="W658:W721" si="377">ROUND((1+T658)^TRUNC((U658/V658),9),9)</f>
        <v>1.007221422</v>
      </c>
      <c r="X658" s="87">
        <f t="shared" ref="X658:X721" si="378">TRUNC((P658*(W658-1)),8)</f>
        <v>8.0137170399999995</v>
      </c>
      <c r="Y658" s="87">
        <f t="shared" ref="Y658:Y721" si="379">IF(Q658&gt;0,S658+X658,0)</f>
        <v>0</v>
      </c>
      <c r="Z658" s="96" t="s">
        <v>142</v>
      </c>
      <c r="AA658" s="90">
        <f t="shared" ref="AA658:AA721" si="380">IF(Q657&gt;0,VLOOKUP(A657,$AD$13:$AL$117,9),AA657)</f>
        <v>45015</v>
      </c>
      <c r="AB658" s="27"/>
      <c r="AC658" s="4"/>
      <c r="AD658" s="40"/>
      <c r="AE658" s="25"/>
      <c r="AF658" s="4"/>
      <c r="AG658" s="4"/>
      <c r="AH658" s="4"/>
      <c r="AI658" s="35"/>
      <c r="AJ658" s="4"/>
      <c r="AK658" s="4"/>
      <c r="AL658" s="4"/>
      <c r="AM658" s="4"/>
      <c r="AN658" s="25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26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27"/>
      <c r="DB658" s="4"/>
      <c r="DC658" s="4"/>
      <c r="DD658" s="4"/>
      <c r="DE658" s="4"/>
      <c r="DF658" s="4"/>
      <c r="DG658" s="4"/>
    </row>
    <row r="659" spans="1:111" x14ac:dyDescent="0.2">
      <c r="A659" s="86">
        <f t="shared" si="358"/>
        <v>45008</v>
      </c>
      <c r="B659" s="87">
        <f t="shared" si="361"/>
        <v>1118.5907241699999</v>
      </c>
      <c r="C659" s="87">
        <f t="shared" si="359"/>
        <v>971.52178160000005</v>
      </c>
      <c r="D659" s="88">
        <f t="shared" si="362"/>
        <v>6563.07</v>
      </c>
      <c r="E659" s="89">
        <f>IF(K659=1,VLOOKUP(A659,[1]Plan1!$BO$80:$BQ$314,3),E658)</f>
        <v>6609.67</v>
      </c>
      <c r="F659" s="98">
        <f t="shared" si="363"/>
        <v>45001</v>
      </c>
      <c r="G659" s="91">
        <f t="shared" si="364"/>
        <v>7.1003356660832573E-3</v>
      </c>
      <c r="H659" s="90">
        <f t="shared" si="365"/>
        <v>45033</v>
      </c>
      <c r="I659" s="90">
        <f t="shared" si="366"/>
        <v>45033</v>
      </c>
      <c r="J659" s="92">
        <f t="shared" si="367"/>
        <v>22</v>
      </c>
      <c r="K659" s="92">
        <f t="shared" si="368"/>
        <v>6</v>
      </c>
      <c r="L659" s="87">
        <f t="shared" si="369"/>
        <v>1.0019314699999999</v>
      </c>
      <c r="M659" s="93">
        <f t="shared" si="370"/>
        <v>1.0083999100000001</v>
      </c>
      <c r="N659" s="93">
        <f t="shared" si="371"/>
        <v>1.1404083555287743</v>
      </c>
      <c r="O659" s="87">
        <f t="shared" si="372"/>
        <v>1.1426110199999999</v>
      </c>
      <c r="P659" s="87">
        <f t="shared" si="373"/>
        <v>1110.0714938199999</v>
      </c>
      <c r="Q659" s="94">
        <f t="shared" si="374"/>
        <v>0</v>
      </c>
      <c r="R659" s="95">
        <f t="shared" si="357"/>
        <v>0</v>
      </c>
      <c r="S659" s="87">
        <f t="shared" si="375"/>
        <v>0</v>
      </c>
      <c r="T659" s="95">
        <f t="shared" si="360"/>
        <v>0.12</v>
      </c>
      <c r="U659" s="94">
        <f t="shared" si="376"/>
        <v>17</v>
      </c>
      <c r="V659" s="94">
        <v>252</v>
      </c>
      <c r="W659" s="93">
        <f t="shared" si="377"/>
        <v>1.0076744879999999</v>
      </c>
      <c r="X659" s="87">
        <f t="shared" si="378"/>
        <v>8.5192303500000008</v>
      </c>
      <c r="Y659" s="87">
        <f t="shared" si="379"/>
        <v>0</v>
      </c>
      <c r="Z659" s="96" t="s">
        <v>142</v>
      </c>
      <c r="AA659" s="90">
        <f t="shared" si="380"/>
        <v>45015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3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22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4"/>
      <c r="CR659" s="1"/>
      <c r="CS659" s="1"/>
      <c r="CT659" s="1"/>
      <c r="CU659" s="1"/>
      <c r="CV659" s="1"/>
      <c r="CW659" s="1"/>
      <c r="CX659" s="1"/>
      <c r="CY659" s="1"/>
      <c r="CZ659" s="1"/>
      <c r="DA659" s="2"/>
      <c r="DB659" s="1"/>
      <c r="DC659" s="1"/>
      <c r="DD659" s="1"/>
      <c r="DE659" s="1"/>
      <c r="DF659" s="1"/>
      <c r="DG659" s="1"/>
    </row>
    <row r="660" spans="1:111" x14ac:dyDescent="0.2">
      <c r="A660" s="86">
        <f t="shared" si="358"/>
        <v>45009</v>
      </c>
      <c r="B660" s="87">
        <f t="shared" si="361"/>
        <v>1119.4538517999999</v>
      </c>
      <c r="C660" s="87">
        <f t="shared" si="359"/>
        <v>971.52178160000005</v>
      </c>
      <c r="D660" s="88">
        <f t="shared" si="362"/>
        <v>6563.07</v>
      </c>
      <c r="E660" s="89">
        <f>IF(K660=1,VLOOKUP(A660,[1]Plan1!$BO$80:$BQ$314,3),E659)</f>
        <v>6609.67</v>
      </c>
      <c r="F660" s="98">
        <f t="shared" si="363"/>
        <v>45001</v>
      </c>
      <c r="G660" s="91">
        <f t="shared" si="364"/>
        <v>7.1003356660832573E-3</v>
      </c>
      <c r="H660" s="90">
        <f t="shared" si="365"/>
        <v>45033</v>
      </c>
      <c r="I660" s="90">
        <f t="shared" si="366"/>
        <v>45033</v>
      </c>
      <c r="J660" s="92">
        <f t="shared" si="367"/>
        <v>22</v>
      </c>
      <c r="K660" s="92">
        <f t="shared" si="368"/>
        <v>7</v>
      </c>
      <c r="L660" s="87">
        <f t="shared" si="369"/>
        <v>1.0022537499999999</v>
      </c>
      <c r="M660" s="93">
        <f t="shared" si="370"/>
        <v>1.0083999100000001</v>
      </c>
      <c r="N660" s="93">
        <f t="shared" si="371"/>
        <v>1.1404083555287743</v>
      </c>
      <c r="O660" s="87">
        <f t="shared" si="372"/>
        <v>1.14297855</v>
      </c>
      <c r="P660" s="87">
        <f t="shared" si="373"/>
        <v>1110.4285572199999</v>
      </c>
      <c r="Q660" s="94">
        <f t="shared" si="374"/>
        <v>0</v>
      </c>
      <c r="R660" s="95">
        <f t="shared" si="357"/>
        <v>0</v>
      </c>
      <c r="S660" s="87">
        <f t="shared" si="375"/>
        <v>0</v>
      </c>
      <c r="T660" s="95">
        <f t="shared" si="360"/>
        <v>0.12</v>
      </c>
      <c r="U660" s="94">
        <f t="shared" si="376"/>
        <v>18</v>
      </c>
      <c r="V660" s="94">
        <v>252</v>
      </c>
      <c r="W660" s="93">
        <f t="shared" si="377"/>
        <v>1.0081277580000001</v>
      </c>
      <c r="X660" s="87">
        <f t="shared" si="378"/>
        <v>9.0252945800000006</v>
      </c>
      <c r="Y660" s="87">
        <f t="shared" si="379"/>
        <v>0</v>
      </c>
      <c r="Z660" s="96" t="s">
        <v>142</v>
      </c>
      <c r="AA660" s="90">
        <f t="shared" si="380"/>
        <v>45015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3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22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4"/>
      <c r="CR660" s="1"/>
      <c r="CS660" s="1"/>
      <c r="CT660" s="1"/>
      <c r="CU660" s="1"/>
      <c r="CV660" s="1"/>
      <c r="CW660" s="1"/>
      <c r="CX660" s="1"/>
      <c r="CY660" s="1"/>
      <c r="CZ660" s="1"/>
      <c r="DA660" s="2"/>
      <c r="DB660" s="1"/>
      <c r="DC660" s="1"/>
      <c r="DD660" s="1"/>
      <c r="DE660" s="1"/>
      <c r="DF660" s="1"/>
      <c r="DG660" s="1"/>
    </row>
    <row r="661" spans="1:111" x14ac:dyDescent="0.2">
      <c r="A661" s="86">
        <f t="shared" si="358"/>
        <v>45010</v>
      </c>
      <c r="B661" s="87">
        <f t="shared" si="361"/>
        <v>1120.31762882</v>
      </c>
      <c r="C661" s="87">
        <f t="shared" si="359"/>
        <v>971.52178160000005</v>
      </c>
      <c r="D661" s="88">
        <f t="shared" si="362"/>
        <v>6563.07</v>
      </c>
      <c r="E661" s="89">
        <f>IF(K661=1,VLOOKUP(A661,[1]Plan1!$BO$80:$BQ$314,3),E660)</f>
        <v>6609.67</v>
      </c>
      <c r="F661" s="98">
        <f t="shared" si="363"/>
        <v>45001</v>
      </c>
      <c r="G661" s="91">
        <f t="shared" si="364"/>
        <v>7.1003356660832573E-3</v>
      </c>
      <c r="H661" s="90">
        <f t="shared" si="365"/>
        <v>45033</v>
      </c>
      <c r="I661" s="90">
        <f t="shared" si="366"/>
        <v>45033</v>
      </c>
      <c r="J661" s="92">
        <f t="shared" si="367"/>
        <v>22</v>
      </c>
      <c r="K661" s="92">
        <f t="shared" si="368"/>
        <v>8</v>
      </c>
      <c r="L661" s="87">
        <f t="shared" si="369"/>
        <v>1.0025761200000001</v>
      </c>
      <c r="M661" s="93">
        <f t="shared" si="370"/>
        <v>1.0083999100000001</v>
      </c>
      <c r="N661" s="93">
        <f t="shared" si="371"/>
        <v>1.1404083555287743</v>
      </c>
      <c r="O661" s="87">
        <f t="shared" si="372"/>
        <v>1.14334618</v>
      </c>
      <c r="P661" s="87">
        <f t="shared" si="373"/>
        <v>1110.78571777</v>
      </c>
      <c r="Q661" s="94">
        <f t="shared" si="374"/>
        <v>0</v>
      </c>
      <c r="R661" s="95">
        <f t="shared" si="357"/>
        <v>0</v>
      </c>
      <c r="S661" s="87">
        <f t="shared" si="375"/>
        <v>0</v>
      </c>
      <c r="T661" s="95">
        <f t="shared" si="360"/>
        <v>0.12</v>
      </c>
      <c r="U661" s="94">
        <f t="shared" si="376"/>
        <v>19</v>
      </c>
      <c r="V661" s="94">
        <v>252</v>
      </c>
      <c r="W661" s="93">
        <f t="shared" si="377"/>
        <v>1.0085812329999999</v>
      </c>
      <c r="X661" s="87">
        <f t="shared" si="378"/>
        <v>9.5319110499999997</v>
      </c>
      <c r="Y661" s="87">
        <f t="shared" si="379"/>
        <v>0</v>
      </c>
      <c r="Z661" s="96" t="s">
        <v>142</v>
      </c>
      <c r="AA661" s="90">
        <f t="shared" si="380"/>
        <v>45015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3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22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4"/>
      <c r="CR661" s="1"/>
      <c r="CS661" s="1"/>
      <c r="CT661" s="1"/>
      <c r="CU661" s="1"/>
      <c r="CV661" s="1"/>
      <c r="CW661" s="1"/>
      <c r="CX661" s="1"/>
      <c r="CY661" s="1"/>
      <c r="CZ661" s="1"/>
      <c r="DA661" s="2"/>
      <c r="DB661" s="1"/>
      <c r="DC661" s="1"/>
      <c r="DD661" s="1"/>
      <c r="DE661" s="1"/>
      <c r="DF661" s="1"/>
      <c r="DG661" s="1"/>
    </row>
    <row r="662" spans="1:111" x14ac:dyDescent="0.2">
      <c r="A662" s="86">
        <f t="shared" si="358"/>
        <v>45011</v>
      </c>
      <c r="B662" s="87">
        <f t="shared" si="361"/>
        <v>1120.31762882</v>
      </c>
      <c r="C662" s="87">
        <f t="shared" si="359"/>
        <v>971.52178160000005</v>
      </c>
      <c r="D662" s="88">
        <f t="shared" si="362"/>
        <v>6563.07</v>
      </c>
      <c r="E662" s="89">
        <f>IF(K662=1,VLOOKUP(A662,[1]Plan1!$BO$80:$BQ$314,3),E661)</f>
        <v>6609.67</v>
      </c>
      <c r="F662" s="98">
        <f t="shared" si="363"/>
        <v>45001</v>
      </c>
      <c r="G662" s="91">
        <f t="shared" si="364"/>
        <v>7.1003356660832573E-3</v>
      </c>
      <c r="H662" s="90">
        <f t="shared" si="365"/>
        <v>45033</v>
      </c>
      <c r="I662" s="90">
        <f t="shared" si="366"/>
        <v>45033</v>
      </c>
      <c r="J662" s="92">
        <f t="shared" si="367"/>
        <v>22</v>
      </c>
      <c r="K662" s="92">
        <f t="shared" si="368"/>
        <v>8</v>
      </c>
      <c r="L662" s="87">
        <f t="shared" si="369"/>
        <v>1.0025761200000001</v>
      </c>
      <c r="M662" s="93">
        <f t="shared" si="370"/>
        <v>1.0083999100000001</v>
      </c>
      <c r="N662" s="93">
        <f t="shared" si="371"/>
        <v>1.1404083555287743</v>
      </c>
      <c r="O662" s="87">
        <f t="shared" si="372"/>
        <v>1.14334618</v>
      </c>
      <c r="P662" s="87">
        <f t="shared" si="373"/>
        <v>1110.78571777</v>
      </c>
      <c r="Q662" s="94">
        <f t="shared" si="374"/>
        <v>0</v>
      </c>
      <c r="R662" s="95">
        <f t="shared" si="357"/>
        <v>0</v>
      </c>
      <c r="S662" s="87">
        <f t="shared" si="375"/>
        <v>0</v>
      </c>
      <c r="T662" s="95">
        <f t="shared" si="360"/>
        <v>0.12</v>
      </c>
      <c r="U662" s="94">
        <f t="shared" si="376"/>
        <v>19</v>
      </c>
      <c r="V662" s="94">
        <v>252</v>
      </c>
      <c r="W662" s="93">
        <f t="shared" si="377"/>
        <v>1.0085812329999999</v>
      </c>
      <c r="X662" s="87">
        <f t="shared" si="378"/>
        <v>9.5319110499999997</v>
      </c>
      <c r="Y662" s="87">
        <f t="shared" si="379"/>
        <v>0</v>
      </c>
      <c r="Z662" s="96" t="s">
        <v>142</v>
      </c>
      <c r="AA662" s="90">
        <f t="shared" si="380"/>
        <v>45015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3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22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4"/>
      <c r="CR662" s="1"/>
      <c r="CS662" s="1"/>
      <c r="CT662" s="1"/>
      <c r="CU662" s="1"/>
      <c r="CV662" s="1"/>
      <c r="CW662" s="1"/>
      <c r="CX662" s="1"/>
      <c r="CY662" s="1"/>
      <c r="CZ662" s="1"/>
      <c r="DA662" s="2"/>
      <c r="DB662" s="1"/>
      <c r="DC662" s="1"/>
      <c r="DD662" s="1"/>
      <c r="DE662" s="1"/>
      <c r="DF662" s="1"/>
      <c r="DG662" s="1"/>
    </row>
    <row r="663" spans="1:111" x14ac:dyDescent="0.2">
      <c r="A663" s="86">
        <f t="shared" si="358"/>
        <v>45012</v>
      </c>
      <c r="B663" s="87">
        <f t="shared" si="361"/>
        <v>1120.31762882</v>
      </c>
      <c r="C663" s="87">
        <f t="shared" si="359"/>
        <v>971.52178160000005</v>
      </c>
      <c r="D663" s="88">
        <f t="shared" si="362"/>
        <v>6563.07</v>
      </c>
      <c r="E663" s="89">
        <f>IF(K663=1,VLOOKUP(A663,[1]Plan1!$BO$80:$BQ$314,3),E662)</f>
        <v>6609.67</v>
      </c>
      <c r="F663" s="98">
        <f t="shared" si="363"/>
        <v>45001</v>
      </c>
      <c r="G663" s="91">
        <f t="shared" si="364"/>
        <v>7.1003356660832573E-3</v>
      </c>
      <c r="H663" s="90">
        <f t="shared" si="365"/>
        <v>45033</v>
      </c>
      <c r="I663" s="90">
        <f t="shared" si="366"/>
        <v>45033</v>
      </c>
      <c r="J663" s="92">
        <f t="shared" si="367"/>
        <v>22</v>
      </c>
      <c r="K663" s="92">
        <f t="shared" si="368"/>
        <v>8</v>
      </c>
      <c r="L663" s="87">
        <f t="shared" si="369"/>
        <v>1.0025761200000001</v>
      </c>
      <c r="M663" s="93">
        <f t="shared" si="370"/>
        <v>1.0083999100000001</v>
      </c>
      <c r="N663" s="93">
        <f t="shared" si="371"/>
        <v>1.1404083555287743</v>
      </c>
      <c r="O663" s="87">
        <f t="shared" si="372"/>
        <v>1.14334618</v>
      </c>
      <c r="P663" s="87">
        <f t="shared" si="373"/>
        <v>1110.78571777</v>
      </c>
      <c r="Q663" s="94">
        <f t="shared" si="374"/>
        <v>0</v>
      </c>
      <c r="R663" s="95">
        <f t="shared" si="357"/>
        <v>0</v>
      </c>
      <c r="S663" s="87">
        <f t="shared" si="375"/>
        <v>0</v>
      </c>
      <c r="T663" s="95">
        <f t="shared" si="360"/>
        <v>0.12</v>
      </c>
      <c r="U663" s="94">
        <f t="shared" si="376"/>
        <v>19</v>
      </c>
      <c r="V663" s="94">
        <v>252</v>
      </c>
      <c r="W663" s="93">
        <f t="shared" si="377"/>
        <v>1.0085812329999999</v>
      </c>
      <c r="X663" s="87">
        <f t="shared" si="378"/>
        <v>9.5319110499999997</v>
      </c>
      <c r="Y663" s="87">
        <f t="shared" si="379"/>
        <v>0</v>
      </c>
      <c r="Z663" s="96" t="s">
        <v>142</v>
      </c>
      <c r="AA663" s="90">
        <f t="shared" si="380"/>
        <v>45015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3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22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4"/>
      <c r="CR663" s="1"/>
      <c r="CS663" s="1"/>
      <c r="CT663" s="1"/>
      <c r="CU663" s="1"/>
      <c r="CV663" s="1"/>
      <c r="CW663" s="1"/>
      <c r="CX663" s="1"/>
      <c r="CY663" s="1"/>
      <c r="CZ663" s="1"/>
      <c r="DA663" s="2"/>
      <c r="DB663" s="1"/>
      <c r="DC663" s="1"/>
      <c r="DD663" s="1"/>
      <c r="DE663" s="1"/>
      <c r="DF663" s="1"/>
      <c r="DG663" s="1"/>
    </row>
    <row r="664" spans="1:111" x14ac:dyDescent="0.2">
      <c r="A664" s="86">
        <f t="shared" si="358"/>
        <v>45013</v>
      </c>
      <c r="B664" s="87">
        <f t="shared" si="361"/>
        <v>1121.18209258</v>
      </c>
      <c r="C664" s="87">
        <f t="shared" si="359"/>
        <v>971.52178160000005</v>
      </c>
      <c r="D664" s="88">
        <f t="shared" si="362"/>
        <v>6563.07</v>
      </c>
      <c r="E664" s="89">
        <f>IF(K664=1,VLOOKUP(A664,[1]Plan1!$BO$80:$BQ$314,3),E663)</f>
        <v>6609.67</v>
      </c>
      <c r="F664" s="98">
        <f t="shared" si="363"/>
        <v>45001</v>
      </c>
      <c r="G664" s="91">
        <f t="shared" si="364"/>
        <v>7.1003356660832573E-3</v>
      </c>
      <c r="H664" s="90">
        <f t="shared" si="365"/>
        <v>45033</v>
      </c>
      <c r="I664" s="90">
        <f t="shared" si="366"/>
        <v>45033</v>
      </c>
      <c r="J664" s="92">
        <f t="shared" si="367"/>
        <v>22</v>
      </c>
      <c r="K664" s="92">
        <f t="shared" si="368"/>
        <v>9</v>
      </c>
      <c r="L664" s="87">
        <f t="shared" si="369"/>
        <v>1.0028986099999999</v>
      </c>
      <c r="M664" s="93">
        <f t="shared" si="370"/>
        <v>1.0083999100000001</v>
      </c>
      <c r="N664" s="93">
        <f t="shared" si="371"/>
        <v>1.1404083555287743</v>
      </c>
      <c r="O664" s="87">
        <f t="shared" si="372"/>
        <v>1.14371395</v>
      </c>
      <c r="P664" s="87">
        <f t="shared" si="373"/>
        <v>1111.14301434</v>
      </c>
      <c r="Q664" s="94">
        <f t="shared" si="374"/>
        <v>0</v>
      </c>
      <c r="R664" s="95">
        <f t="shared" si="357"/>
        <v>0</v>
      </c>
      <c r="S664" s="87">
        <f t="shared" si="375"/>
        <v>0</v>
      </c>
      <c r="T664" s="95">
        <f t="shared" si="360"/>
        <v>0.12</v>
      </c>
      <c r="U664" s="94">
        <f t="shared" si="376"/>
        <v>20</v>
      </c>
      <c r="V664" s="94">
        <v>252</v>
      </c>
      <c r="W664" s="93">
        <f t="shared" si="377"/>
        <v>1.0090349110000001</v>
      </c>
      <c r="X664" s="87">
        <f t="shared" si="378"/>
        <v>10.03907824</v>
      </c>
      <c r="Y664" s="87">
        <f t="shared" si="379"/>
        <v>0</v>
      </c>
      <c r="Z664" s="96" t="s">
        <v>142</v>
      </c>
      <c r="AA664" s="90">
        <f t="shared" si="380"/>
        <v>45015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3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22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4"/>
      <c r="CR664" s="1"/>
      <c r="CS664" s="1"/>
      <c r="CT664" s="1"/>
      <c r="CU664" s="1"/>
      <c r="CV664" s="1"/>
      <c r="CW664" s="1"/>
      <c r="CX664" s="1"/>
      <c r="CY664" s="1"/>
      <c r="CZ664" s="1"/>
      <c r="DA664" s="2"/>
      <c r="DB664" s="1"/>
      <c r="DC664" s="1"/>
      <c r="DD664" s="1"/>
      <c r="DE664" s="1"/>
      <c r="DF664" s="1"/>
      <c r="DG664" s="1"/>
    </row>
    <row r="665" spans="1:111" x14ac:dyDescent="0.2">
      <c r="A665" s="86">
        <f t="shared" si="358"/>
        <v>45014</v>
      </c>
      <c r="B665" s="87">
        <f t="shared" si="361"/>
        <v>1122.04720535</v>
      </c>
      <c r="C665" s="87">
        <f t="shared" si="359"/>
        <v>971.52178160000005</v>
      </c>
      <c r="D665" s="88">
        <f t="shared" si="362"/>
        <v>6563.07</v>
      </c>
      <c r="E665" s="89">
        <f>IF(K665=1,VLOOKUP(A665,[1]Plan1!$BO$80:$BQ$314,3),E664)</f>
        <v>6609.67</v>
      </c>
      <c r="F665" s="98">
        <f t="shared" si="363"/>
        <v>45001</v>
      </c>
      <c r="G665" s="91">
        <f t="shared" si="364"/>
        <v>7.1003356660832573E-3</v>
      </c>
      <c r="H665" s="90">
        <f t="shared" si="365"/>
        <v>45033</v>
      </c>
      <c r="I665" s="90">
        <f t="shared" si="366"/>
        <v>45033</v>
      </c>
      <c r="J665" s="92">
        <f t="shared" si="367"/>
        <v>22</v>
      </c>
      <c r="K665" s="92">
        <f t="shared" si="368"/>
        <v>10</v>
      </c>
      <c r="L665" s="87">
        <f t="shared" si="369"/>
        <v>1.0032211900000001</v>
      </c>
      <c r="M665" s="93">
        <f t="shared" si="370"/>
        <v>1.0083999100000001</v>
      </c>
      <c r="N665" s="93">
        <f t="shared" si="371"/>
        <v>1.1404083555287743</v>
      </c>
      <c r="O665" s="87">
        <f t="shared" si="372"/>
        <v>1.14408182</v>
      </c>
      <c r="P665" s="87">
        <f t="shared" si="373"/>
        <v>1111.5004080599999</v>
      </c>
      <c r="Q665" s="94">
        <f t="shared" si="374"/>
        <v>0</v>
      </c>
      <c r="R665" s="95">
        <f t="shared" si="357"/>
        <v>0</v>
      </c>
      <c r="S665" s="87">
        <f t="shared" si="375"/>
        <v>0</v>
      </c>
      <c r="T665" s="95">
        <f t="shared" si="360"/>
        <v>0.12</v>
      </c>
      <c r="U665" s="94">
        <f t="shared" si="376"/>
        <v>21</v>
      </c>
      <c r="V665" s="94">
        <v>252</v>
      </c>
      <c r="W665" s="93">
        <f t="shared" si="377"/>
        <v>1.0094887930000001</v>
      </c>
      <c r="X665" s="87">
        <f t="shared" si="378"/>
        <v>10.546797290000001</v>
      </c>
      <c r="Y665" s="87">
        <f t="shared" si="379"/>
        <v>0</v>
      </c>
      <c r="Z665" s="96" t="s">
        <v>142</v>
      </c>
      <c r="AA665" s="90">
        <f t="shared" si="380"/>
        <v>45015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3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22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4"/>
      <c r="CR665" s="1"/>
      <c r="CS665" s="1"/>
      <c r="CT665" s="1"/>
      <c r="CU665" s="1"/>
      <c r="CV665" s="1"/>
      <c r="CW665" s="1"/>
      <c r="CX665" s="1"/>
      <c r="CY665" s="1"/>
      <c r="CZ665" s="1"/>
      <c r="DA665" s="2"/>
      <c r="DB665" s="1"/>
      <c r="DC665" s="1"/>
      <c r="DD665" s="1"/>
      <c r="DE665" s="1"/>
      <c r="DF665" s="1"/>
      <c r="DG665" s="1"/>
    </row>
    <row r="666" spans="1:111" x14ac:dyDescent="0.2">
      <c r="A666" s="86">
        <f t="shared" si="358"/>
        <v>45015</v>
      </c>
      <c r="B666" s="87">
        <f t="shared" si="361"/>
        <v>1122.9129969100002</v>
      </c>
      <c r="C666" s="87">
        <f t="shared" si="359"/>
        <v>971.52178160000005</v>
      </c>
      <c r="D666" s="88">
        <f t="shared" si="362"/>
        <v>6563.07</v>
      </c>
      <c r="E666" s="89">
        <f>IF(K666=1,VLOOKUP(A666,[1]Plan1!$BO$80:$BQ$314,3),E665)</f>
        <v>6609.67</v>
      </c>
      <c r="F666" s="98">
        <f t="shared" si="363"/>
        <v>45001</v>
      </c>
      <c r="G666" s="91">
        <f t="shared" si="364"/>
        <v>7.1003356660832573E-3</v>
      </c>
      <c r="H666" s="90">
        <f t="shared" si="365"/>
        <v>45033</v>
      </c>
      <c r="I666" s="90">
        <f t="shared" si="366"/>
        <v>45033</v>
      </c>
      <c r="J666" s="92">
        <f t="shared" si="367"/>
        <v>22</v>
      </c>
      <c r="K666" s="92">
        <f t="shared" si="368"/>
        <v>11</v>
      </c>
      <c r="L666" s="87">
        <f t="shared" si="369"/>
        <v>1.0035438800000001</v>
      </c>
      <c r="M666" s="93">
        <f t="shared" si="370"/>
        <v>1.0083999100000001</v>
      </c>
      <c r="N666" s="93">
        <f t="shared" si="371"/>
        <v>1.1404083555287743</v>
      </c>
      <c r="O666" s="87">
        <f t="shared" si="372"/>
        <v>1.14444982</v>
      </c>
      <c r="P666" s="87">
        <f t="shared" si="373"/>
        <v>1111.8579280700001</v>
      </c>
      <c r="Q666" s="94">
        <f t="shared" si="374"/>
        <v>16</v>
      </c>
      <c r="R666" s="95">
        <f t="shared" si="357"/>
        <v>0</v>
      </c>
      <c r="S666" s="87">
        <f t="shared" si="375"/>
        <v>0</v>
      </c>
      <c r="T666" s="95">
        <f t="shared" si="360"/>
        <v>0.12</v>
      </c>
      <c r="U666" s="94">
        <f t="shared" si="376"/>
        <v>22</v>
      </c>
      <c r="V666" s="94">
        <v>252</v>
      </c>
      <c r="W666" s="93">
        <f t="shared" si="377"/>
        <v>1.009942879</v>
      </c>
      <c r="X666" s="87">
        <f t="shared" si="378"/>
        <v>11.055068840000001</v>
      </c>
      <c r="Y666" s="87">
        <f t="shared" si="379"/>
        <v>11.055068840000001</v>
      </c>
      <c r="Z666" s="96" t="s">
        <v>142</v>
      </c>
      <c r="AA666" s="90">
        <f t="shared" si="380"/>
        <v>45015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3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22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4"/>
      <c r="CR666" s="1"/>
      <c r="CS666" s="1"/>
      <c r="CT666" s="1"/>
      <c r="CU666" s="1"/>
      <c r="CV666" s="1"/>
      <c r="CW666" s="1"/>
      <c r="CX666" s="1"/>
      <c r="CY666" s="1"/>
      <c r="CZ666" s="1"/>
      <c r="DA666" s="2"/>
      <c r="DB666" s="1"/>
      <c r="DC666" s="1"/>
      <c r="DD666" s="1"/>
      <c r="DE666" s="1"/>
      <c r="DF666" s="1"/>
      <c r="DG666" s="1"/>
    </row>
    <row r="667" spans="1:111" x14ac:dyDescent="0.2">
      <c r="A667" s="86">
        <f t="shared" si="358"/>
        <v>45016</v>
      </c>
      <c r="B667" s="87">
        <f t="shared" si="361"/>
        <v>1112.71585925</v>
      </c>
      <c r="C667" s="87">
        <f t="shared" si="359"/>
        <v>971.52178160000005</v>
      </c>
      <c r="D667" s="88">
        <f t="shared" si="362"/>
        <v>6563.07</v>
      </c>
      <c r="E667" s="89">
        <f>IF(K667=1,VLOOKUP(A667,[1]Plan1!$BO$80:$BQ$314,3),E666)</f>
        <v>6609.67</v>
      </c>
      <c r="F667" s="98">
        <f t="shared" si="363"/>
        <v>45001</v>
      </c>
      <c r="G667" s="91">
        <f t="shared" si="364"/>
        <v>7.1003356660832573E-3</v>
      </c>
      <c r="H667" s="90">
        <f t="shared" si="365"/>
        <v>45033</v>
      </c>
      <c r="I667" s="90">
        <f t="shared" si="366"/>
        <v>45033</v>
      </c>
      <c r="J667" s="92">
        <f t="shared" si="367"/>
        <v>22</v>
      </c>
      <c r="K667" s="92">
        <f t="shared" si="368"/>
        <v>12</v>
      </c>
      <c r="L667" s="87">
        <f t="shared" si="369"/>
        <v>1.00386668</v>
      </c>
      <c r="M667" s="93">
        <f t="shared" si="370"/>
        <v>1.0083999100000001</v>
      </c>
      <c r="N667" s="93">
        <f t="shared" si="371"/>
        <v>1.1404083555287743</v>
      </c>
      <c r="O667" s="87">
        <f t="shared" si="372"/>
        <v>1.14481794</v>
      </c>
      <c r="P667" s="87">
        <f t="shared" si="373"/>
        <v>1112.21556467</v>
      </c>
      <c r="Q667" s="94">
        <f t="shared" si="374"/>
        <v>0</v>
      </c>
      <c r="R667" s="95">
        <f t="shared" si="357"/>
        <v>0</v>
      </c>
      <c r="S667" s="87">
        <f t="shared" si="375"/>
        <v>0</v>
      </c>
      <c r="T667" s="95">
        <f t="shared" si="360"/>
        <v>0.12</v>
      </c>
      <c r="U667" s="94">
        <f t="shared" si="376"/>
        <v>1</v>
      </c>
      <c r="V667" s="94">
        <v>252</v>
      </c>
      <c r="W667" s="93">
        <f t="shared" si="377"/>
        <v>1.0004498180000001</v>
      </c>
      <c r="X667" s="87">
        <f t="shared" si="378"/>
        <v>0.50029458000000004</v>
      </c>
      <c r="Y667" s="87">
        <f t="shared" si="379"/>
        <v>0</v>
      </c>
      <c r="Z667" s="96" t="s">
        <v>142</v>
      </c>
      <c r="AA667" s="90">
        <f t="shared" si="380"/>
        <v>45048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3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22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4"/>
      <c r="CR667" s="1"/>
      <c r="CS667" s="1"/>
      <c r="CT667" s="1"/>
      <c r="CU667" s="1"/>
      <c r="CV667" s="1"/>
      <c r="CW667" s="1"/>
      <c r="CX667" s="1"/>
      <c r="CY667" s="1"/>
      <c r="CZ667" s="1"/>
      <c r="DA667" s="2"/>
      <c r="DB667" s="1"/>
      <c r="DC667" s="1"/>
      <c r="DD667" s="1"/>
      <c r="DE667" s="1"/>
      <c r="DF667" s="1"/>
      <c r="DG667" s="1"/>
    </row>
    <row r="668" spans="1:111" x14ac:dyDescent="0.2">
      <c r="A668" s="86">
        <f t="shared" si="358"/>
        <v>45017</v>
      </c>
      <c r="B668" s="87">
        <f t="shared" si="361"/>
        <v>1113.5744449900001</v>
      </c>
      <c r="C668" s="87">
        <f t="shared" si="359"/>
        <v>971.52178160000005</v>
      </c>
      <c r="D668" s="88">
        <f t="shared" si="362"/>
        <v>6563.07</v>
      </c>
      <c r="E668" s="89">
        <f>IF(K668=1,VLOOKUP(A668,[1]Plan1!$BO$80:$BQ$314,3),E667)</f>
        <v>6609.67</v>
      </c>
      <c r="F668" s="98">
        <f t="shared" si="363"/>
        <v>45001</v>
      </c>
      <c r="G668" s="91">
        <f t="shared" si="364"/>
        <v>7.1003356660832573E-3</v>
      </c>
      <c r="H668" s="90">
        <f t="shared" si="365"/>
        <v>45033</v>
      </c>
      <c r="I668" s="90">
        <f t="shared" si="366"/>
        <v>45033</v>
      </c>
      <c r="J668" s="92">
        <f t="shared" si="367"/>
        <v>22</v>
      </c>
      <c r="K668" s="92">
        <f t="shared" si="368"/>
        <v>13</v>
      </c>
      <c r="L668" s="87">
        <f t="shared" si="369"/>
        <v>1.0041895700000001</v>
      </c>
      <c r="M668" s="93">
        <f t="shared" si="370"/>
        <v>1.0083999100000001</v>
      </c>
      <c r="N668" s="93">
        <f t="shared" si="371"/>
        <v>1.1404083555287743</v>
      </c>
      <c r="O668" s="87">
        <f t="shared" si="372"/>
        <v>1.1451861699999999</v>
      </c>
      <c r="P668" s="87">
        <f t="shared" si="373"/>
        <v>1112.5733081400001</v>
      </c>
      <c r="Q668" s="94">
        <f t="shared" si="374"/>
        <v>0</v>
      </c>
      <c r="R668" s="95">
        <f t="shared" si="357"/>
        <v>0</v>
      </c>
      <c r="S668" s="87">
        <f t="shared" si="375"/>
        <v>0</v>
      </c>
      <c r="T668" s="95">
        <f t="shared" si="360"/>
        <v>0.12</v>
      </c>
      <c r="U668" s="94">
        <f t="shared" si="376"/>
        <v>2</v>
      </c>
      <c r="V668" s="94">
        <v>252</v>
      </c>
      <c r="W668" s="93">
        <f t="shared" si="377"/>
        <v>1.0008998389999999</v>
      </c>
      <c r="X668" s="87">
        <f t="shared" si="378"/>
        <v>1.00113685</v>
      </c>
      <c r="Y668" s="87">
        <f t="shared" si="379"/>
        <v>0</v>
      </c>
      <c r="Z668" s="96" t="s">
        <v>142</v>
      </c>
      <c r="AA668" s="90">
        <f t="shared" si="380"/>
        <v>45048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3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22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4"/>
      <c r="CR668" s="1"/>
      <c r="CS668" s="1"/>
      <c r="CT668" s="1"/>
      <c r="CU668" s="1"/>
      <c r="CV668" s="1"/>
      <c r="CW668" s="1"/>
      <c r="CX668" s="1"/>
      <c r="CY668" s="1"/>
      <c r="CZ668" s="1"/>
      <c r="DA668" s="2"/>
      <c r="DB668" s="1"/>
      <c r="DC668" s="1"/>
      <c r="DD668" s="1"/>
      <c r="DE668" s="1"/>
      <c r="DF668" s="1"/>
      <c r="DG668" s="1"/>
    </row>
    <row r="669" spans="1:111" x14ac:dyDescent="0.2">
      <c r="A669" s="86">
        <f t="shared" si="358"/>
        <v>45018</v>
      </c>
      <c r="B669" s="87">
        <f t="shared" si="361"/>
        <v>1113.5744449900001</v>
      </c>
      <c r="C669" s="87">
        <f t="shared" si="359"/>
        <v>971.52178160000005</v>
      </c>
      <c r="D669" s="88">
        <f t="shared" si="362"/>
        <v>6563.07</v>
      </c>
      <c r="E669" s="89">
        <f>IF(K669=1,VLOOKUP(A669,[1]Plan1!$BO$80:$BQ$314,3),E668)</f>
        <v>6609.67</v>
      </c>
      <c r="F669" s="98">
        <f t="shared" si="363"/>
        <v>45001</v>
      </c>
      <c r="G669" s="91">
        <f t="shared" si="364"/>
        <v>7.1003356660832573E-3</v>
      </c>
      <c r="H669" s="90">
        <f t="shared" si="365"/>
        <v>45033</v>
      </c>
      <c r="I669" s="90">
        <f t="shared" si="366"/>
        <v>45033</v>
      </c>
      <c r="J669" s="92">
        <f t="shared" si="367"/>
        <v>22</v>
      </c>
      <c r="K669" s="92">
        <f t="shared" si="368"/>
        <v>13</v>
      </c>
      <c r="L669" s="87">
        <f t="shared" si="369"/>
        <v>1.0041895700000001</v>
      </c>
      <c r="M669" s="93">
        <f t="shared" si="370"/>
        <v>1.0083999100000001</v>
      </c>
      <c r="N669" s="93">
        <f t="shared" si="371"/>
        <v>1.1404083555287743</v>
      </c>
      <c r="O669" s="87">
        <f t="shared" si="372"/>
        <v>1.1451861699999999</v>
      </c>
      <c r="P669" s="87">
        <f t="shared" si="373"/>
        <v>1112.5733081400001</v>
      </c>
      <c r="Q669" s="94">
        <f t="shared" si="374"/>
        <v>0</v>
      </c>
      <c r="R669" s="95">
        <f t="shared" si="357"/>
        <v>0</v>
      </c>
      <c r="S669" s="87">
        <f t="shared" si="375"/>
        <v>0</v>
      </c>
      <c r="T669" s="95">
        <f t="shared" si="360"/>
        <v>0.12</v>
      </c>
      <c r="U669" s="94">
        <f t="shared" si="376"/>
        <v>2</v>
      </c>
      <c r="V669" s="94">
        <v>252</v>
      </c>
      <c r="W669" s="93">
        <f t="shared" si="377"/>
        <v>1.0008998389999999</v>
      </c>
      <c r="X669" s="87">
        <f t="shared" si="378"/>
        <v>1.00113685</v>
      </c>
      <c r="Y669" s="87">
        <f t="shared" si="379"/>
        <v>0</v>
      </c>
      <c r="Z669" s="96" t="s">
        <v>142</v>
      </c>
      <c r="AA669" s="90">
        <f t="shared" si="380"/>
        <v>45048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3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22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4"/>
      <c r="CR669" s="1"/>
      <c r="CS669" s="1"/>
      <c r="CT669" s="1"/>
      <c r="CU669" s="1"/>
      <c r="CV669" s="1"/>
      <c r="CW669" s="1"/>
      <c r="CX669" s="1"/>
      <c r="CY669" s="1"/>
      <c r="CZ669" s="1"/>
      <c r="DA669" s="2"/>
      <c r="DB669" s="1"/>
      <c r="DC669" s="1"/>
      <c r="DD669" s="1"/>
      <c r="DE669" s="1"/>
      <c r="DF669" s="1"/>
      <c r="DG669" s="1"/>
    </row>
    <row r="670" spans="1:111" x14ac:dyDescent="0.2">
      <c r="A670" s="86">
        <f t="shared" si="358"/>
        <v>45019</v>
      </c>
      <c r="B670" s="87">
        <f t="shared" si="361"/>
        <v>1113.5744449900001</v>
      </c>
      <c r="C670" s="87">
        <f t="shared" si="359"/>
        <v>971.52178160000005</v>
      </c>
      <c r="D670" s="88">
        <f t="shared" si="362"/>
        <v>6563.07</v>
      </c>
      <c r="E670" s="89">
        <f>IF(K670=1,VLOOKUP(A670,[1]Plan1!$BO$80:$BQ$314,3),E669)</f>
        <v>6609.67</v>
      </c>
      <c r="F670" s="98">
        <f t="shared" si="363"/>
        <v>45001</v>
      </c>
      <c r="G670" s="91">
        <f t="shared" si="364"/>
        <v>7.1003356660832573E-3</v>
      </c>
      <c r="H670" s="90">
        <f t="shared" si="365"/>
        <v>45033</v>
      </c>
      <c r="I670" s="90">
        <f t="shared" si="366"/>
        <v>45033</v>
      </c>
      <c r="J670" s="92">
        <f t="shared" si="367"/>
        <v>22</v>
      </c>
      <c r="K670" s="92">
        <f t="shared" si="368"/>
        <v>13</v>
      </c>
      <c r="L670" s="87">
        <f t="shared" si="369"/>
        <v>1.0041895700000001</v>
      </c>
      <c r="M670" s="93">
        <f t="shared" si="370"/>
        <v>1.0083999100000001</v>
      </c>
      <c r="N670" s="93">
        <f t="shared" si="371"/>
        <v>1.1404083555287743</v>
      </c>
      <c r="O670" s="87">
        <f t="shared" si="372"/>
        <v>1.1451861699999999</v>
      </c>
      <c r="P670" s="87">
        <f t="shared" si="373"/>
        <v>1112.5733081400001</v>
      </c>
      <c r="Q670" s="94">
        <f t="shared" si="374"/>
        <v>0</v>
      </c>
      <c r="R670" s="95">
        <f t="shared" si="357"/>
        <v>0</v>
      </c>
      <c r="S670" s="87">
        <f t="shared" si="375"/>
        <v>0</v>
      </c>
      <c r="T670" s="95">
        <f t="shared" si="360"/>
        <v>0.12</v>
      </c>
      <c r="U670" s="94">
        <f t="shared" si="376"/>
        <v>2</v>
      </c>
      <c r="V670" s="94">
        <v>252</v>
      </c>
      <c r="W670" s="93">
        <f t="shared" si="377"/>
        <v>1.0008998389999999</v>
      </c>
      <c r="X670" s="87">
        <f t="shared" si="378"/>
        <v>1.00113685</v>
      </c>
      <c r="Y670" s="87">
        <f t="shared" si="379"/>
        <v>0</v>
      </c>
      <c r="Z670" s="96" t="s">
        <v>142</v>
      </c>
      <c r="AA670" s="90">
        <f t="shared" si="380"/>
        <v>45048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3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22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4"/>
      <c r="CR670" s="1"/>
      <c r="CS670" s="1"/>
      <c r="CT670" s="1"/>
      <c r="CU670" s="1"/>
      <c r="CV670" s="1"/>
      <c r="CW670" s="1"/>
      <c r="CX670" s="1"/>
      <c r="CY670" s="1"/>
      <c r="CZ670" s="1"/>
      <c r="DA670" s="2"/>
      <c r="DB670" s="1"/>
      <c r="DC670" s="1"/>
      <c r="DD670" s="1"/>
      <c r="DE670" s="1"/>
      <c r="DF670" s="1"/>
      <c r="DG670" s="1"/>
    </row>
    <row r="671" spans="1:111" x14ac:dyDescent="0.2">
      <c r="A671" s="86">
        <f t="shared" si="358"/>
        <v>45020</v>
      </c>
      <c r="B671" s="87">
        <f t="shared" si="361"/>
        <v>1114.4337028699999</v>
      </c>
      <c r="C671" s="87">
        <f t="shared" si="359"/>
        <v>971.52178160000005</v>
      </c>
      <c r="D671" s="88">
        <f t="shared" si="362"/>
        <v>6563.07</v>
      </c>
      <c r="E671" s="89">
        <f>IF(K671=1,VLOOKUP(A671,[1]Plan1!$BO$80:$BQ$314,3),E670)</f>
        <v>6609.67</v>
      </c>
      <c r="F671" s="98">
        <f t="shared" si="363"/>
        <v>45001</v>
      </c>
      <c r="G671" s="91">
        <f t="shared" si="364"/>
        <v>7.1003356660832573E-3</v>
      </c>
      <c r="H671" s="90">
        <f t="shared" si="365"/>
        <v>45033</v>
      </c>
      <c r="I671" s="90">
        <f t="shared" si="366"/>
        <v>45033</v>
      </c>
      <c r="J671" s="92">
        <f t="shared" si="367"/>
        <v>22</v>
      </c>
      <c r="K671" s="92">
        <f t="shared" si="368"/>
        <v>14</v>
      </c>
      <c r="L671" s="87">
        <f t="shared" si="369"/>
        <v>1.0045125800000001</v>
      </c>
      <c r="M671" s="93">
        <f t="shared" si="370"/>
        <v>1.0083999100000001</v>
      </c>
      <c r="N671" s="93">
        <f t="shared" si="371"/>
        <v>1.1404083555287743</v>
      </c>
      <c r="O671" s="87">
        <f t="shared" si="372"/>
        <v>1.1455545300000001</v>
      </c>
      <c r="P671" s="87">
        <f t="shared" si="373"/>
        <v>1112.9311779</v>
      </c>
      <c r="Q671" s="94">
        <f t="shared" si="374"/>
        <v>0</v>
      </c>
      <c r="R671" s="95">
        <f t="shared" si="357"/>
        <v>0</v>
      </c>
      <c r="S671" s="87">
        <f t="shared" si="375"/>
        <v>0</v>
      </c>
      <c r="T671" s="95">
        <f t="shared" si="360"/>
        <v>0.12</v>
      </c>
      <c r="U671" s="94">
        <f t="shared" si="376"/>
        <v>3</v>
      </c>
      <c r="V671" s="94">
        <v>252</v>
      </c>
      <c r="W671" s="93">
        <f t="shared" si="377"/>
        <v>1.0013500609999999</v>
      </c>
      <c r="X671" s="87">
        <f t="shared" si="378"/>
        <v>1.5025249700000001</v>
      </c>
      <c r="Y671" s="87">
        <f t="shared" si="379"/>
        <v>0</v>
      </c>
      <c r="Z671" s="96" t="s">
        <v>142</v>
      </c>
      <c r="AA671" s="90">
        <f t="shared" si="380"/>
        <v>45048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3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22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4"/>
      <c r="CR671" s="1"/>
      <c r="CS671" s="1"/>
      <c r="CT671" s="1"/>
      <c r="CU671" s="1"/>
      <c r="CV671" s="1"/>
      <c r="CW671" s="1"/>
      <c r="CX671" s="1"/>
      <c r="CY671" s="1"/>
      <c r="CZ671" s="1"/>
      <c r="DA671" s="2"/>
      <c r="DB671" s="1"/>
      <c r="DC671" s="1"/>
      <c r="DD671" s="1"/>
      <c r="DE671" s="1"/>
      <c r="DF671" s="1"/>
      <c r="DG671" s="1"/>
    </row>
    <row r="672" spans="1:111" x14ac:dyDescent="0.2">
      <c r="A672" s="86">
        <f t="shared" si="358"/>
        <v>45021</v>
      </c>
      <c r="B672" s="87">
        <f t="shared" si="361"/>
        <v>1115.2936171699998</v>
      </c>
      <c r="C672" s="87">
        <f t="shared" si="359"/>
        <v>971.52178160000005</v>
      </c>
      <c r="D672" s="88">
        <f t="shared" si="362"/>
        <v>6563.07</v>
      </c>
      <c r="E672" s="89">
        <f>IF(K672=1,VLOOKUP(A672,[1]Plan1!$BO$80:$BQ$314,3),E671)</f>
        <v>6609.67</v>
      </c>
      <c r="F672" s="98">
        <f t="shared" si="363"/>
        <v>45001</v>
      </c>
      <c r="G672" s="91">
        <f t="shared" si="364"/>
        <v>7.1003356660832573E-3</v>
      </c>
      <c r="H672" s="90">
        <f t="shared" si="365"/>
        <v>45033</v>
      </c>
      <c r="I672" s="90">
        <f t="shared" si="366"/>
        <v>45033</v>
      </c>
      <c r="J672" s="92">
        <f t="shared" si="367"/>
        <v>22</v>
      </c>
      <c r="K672" s="92">
        <f t="shared" si="368"/>
        <v>15</v>
      </c>
      <c r="L672" s="87">
        <f t="shared" si="369"/>
        <v>1.00483568</v>
      </c>
      <c r="M672" s="93">
        <f t="shared" si="370"/>
        <v>1.0083999100000001</v>
      </c>
      <c r="N672" s="93">
        <f t="shared" si="371"/>
        <v>1.1404083555287743</v>
      </c>
      <c r="O672" s="87">
        <f t="shared" si="372"/>
        <v>1.145923</v>
      </c>
      <c r="P672" s="87">
        <f t="shared" si="373"/>
        <v>1113.2891545299999</v>
      </c>
      <c r="Q672" s="94">
        <f t="shared" si="374"/>
        <v>0</v>
      </c>
      <c r="R672" s="95">
        <f t="shared" si="357"/>
        <v>0</v>
      </c>
      <c r="S672" s="87">
        <f t="shared" si="375"/>
        <v>0</v>
      </c>
      <c r="T672" s="95">
        <f t="shared" si="360"/>
        <v>0.12</v>
      </c>
      <c r="U672" s="94">
        <f t="shared" si="376"/>
        <v>4</v>
      </c>
      <c r="V672" s="94">
        <v>252</v>
      </c>
      <c r="W672" s="93">
        <f t="shared" si="377"/>
        <v>1.0018004869999999</v>
      </c>
      <c r="X672" s="87">
        <f t="shared" si="378"/>
        <v>2.0044626399999999</v>
      </c>
      <c r="Y672" s="87">
        <f t="shared" si="379"/>
        <v>0</v>
      </c>
      <c r="Z672" s="96" t="s">
        <v>142</v>
      </c>
      <c r="AA672" s="90">
        <f t="shared" si="380"/>
        <v>45048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3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22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4"/>
      <c r="CR672" s="1"/>
      <c r="CS672" s="1"/>
      <c r="CT672" s="1"/>
      <c r="CU672" s="1"/>
      <c r="CV672" s="1"/>
      <c r="CW672" s="1"/>
      <c r="CX672" s="1"/>
      <c r="CY672" s="1"/>
      <c r="CZ672" s="1"/>
      <c r="DA672" s="2"/>
      <c r="DB672" s="1"/>
      <c r="DC672" s="1"/>
      <c r="DD672" s="1"/>
      <c r="DE672" s="1"/>
      <c r="DF672" s="1"/>
      <c r="DG672" s="1"/>
    </row>
    <row r="673" spans="1:111" x14ac:dyDescent="0.2">
      <c r="A673" s="86">
        <f t="shared" si="358"/>
        <v>45022</v>
      </c>
      <c r="B673" s="87">
        <f t="shared" si="361"/>
        <v>1116.15419576</v>
      </c>
      <c r="C673" s="87">
        <f t="shared" si="359"/>
        <v>971.52178160000005</v>
      </c>
      <c r="D673" s="88">
        <f t="shared" si="362"/>
        <v>6563.07</v>
      </c>
      <c r="E673" s="89">
        <f>IF(K673=1,VLOOKUP(A673,[1]Plan1!$BO$80:$BQ$314,3),E672)</f>
        <v>6609.67</v>
      </c>
      <c r="F673" s="98">
        <f t="shared" si="363"/>
        <v>45001</v>
      </c>
      <c r="G673" s="91">
        <f t="shared" si="364"/>
        <v>7.1003356660832573E-3</v>
      </c>
      <c r="H673" s="90">
        <f t="shared" si="365"/>
        <v>45033</v>
      </c>
      <c r="I673" s="90">
        <f t="shared" si="366"/>
        <v>45033</v>
      </c>
      <c r="J673" s="92">
        <f t="shared" si="367"/>
        <v>22</v>
      </c>
      <c r="K673" s="92">
        <f t="shared" si="368"/>
        <v>16</v>
      </c>
      <c r="L673" s="87">
        <f t="shared" si="369"/>
        <v>1.0051588899999999</v>
      </c>
      <c r="M673" s="93">
        <f t="shared" si="370"/>
        <v>1.0083999100000001</v>
      </c>
      <c r="N673" s="93">
        <f t="shared" si="371"/>
        <v>1.1404083555287743</v>
      </c>
      <c r="O673" s="87">
        <f t="shared" si="372"/>
        <v>1.1462915899999999</v>
      </c>
      <c r="P673" s="87">
        <f t="shared" si="373"/>
        <v>1113.64724774</v>
      </c>
      <c r="Q673" s="94">
        <f t="shared" si="374"/>
        <v>0</v>
      </c>
      <c r="R673" s="95">
        <f t="shared" si="357"/>
        <v>0</v>
      </c>
      <c r="S673" s="87">
        <f t="shared" si="375"/>
        <v>0</v>
      </c>
      <c r="T673" s="95">
        <f t="shared" si="360"/>
        <v>0.12</v>
      </c>
      <c r="U673" s="94">
        <f t="shared" si="376"/>
        <v>5</v>
      </c>
      <c r="V673" s="94">
        <v>252</v>
      </c>
      <c r="W673" s="93">
        <f t="shared" si="377"/>
        <v>1.002251115</v>
      </c>
      <c r="X673" s="87">
        <f t="shared" si="378"/>
        <v>2.5069480199999998</v>
      </c>
      <c r="Y673" s="87">
        <f t="shared" si="379"/>
        <v>0</v>
      </c>
      <c r="Z673" s="96" t="s">
        <v>142</v>
      </c>
      <c r="AA673" s="90">
        <f t="shared" si="380"/>
        <v>45048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3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22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4"/>
      <c r="CR673" s="1"/>
      <c r="CS673" s="1"/>
      <c r="CT673" s="1"/>
      <c r="CU673" s="1"/>
      <c r="CV673" s="1"/>
      <c r="CW673" s="1"/>
      <c r="CX673" s="1"/>
      <c r="CY673" s="1"/>
      <c r="CZ673" s="1"/>
      <c r="DA673" s="2"/>
      <c r="DB673" s="1"/>
      <c r="DC673" s="1"/>
      <c r="DD673" s="1"/>
      <c r="DE673" s="1"/>
      <c r="DF673" s="1"/>
      <c r="DG673" s="1"/>
    </row>
    <row r="674" spans="1:111" x14ac:dyDescent="0.2">
      <c r="A674" s="86">
        <f t="shared" si="358"/>
        <v>45023</v>
      </c>
      <c r="B674" s="87">
        <f t="shared" si="361"/>
        <v>1117.01544012</v>
      </c>
      <c r="C674" s="87">
        <f t="shared" si="359"/>
        <v>971.52178160000005</v>
      </c>
      <c r="D674" s="88">
        <f t="shared" si="362"/>
        <v>6563.07</v>
      </c>
      <c r="E674" s="89">
        <f>IF(K674=1,VLOOKUP(A674,[1]Plan1!$BO$80:$BQ$314,3),E673)</f>
        <v>6609.67</v>
      </c>
      <c r="F674" s="98">
        <f t="shared" si="363"/>
        <v>45001</v>
      </c>
      <c r="G674" s="91">
        <f t="shared" si="364"/>
        <v>7.1003356660832573E-3</v>
      </c>
      <c r="H674" s="90">
        <f t="shared" si="365"/>
        <v>45033</v>
      </c>
      <c r="I674" s="90">
        <f t="shared" si="366"/>
        <v>45033</v>
      </c>
      <c r="J674" s="92">
        <f t="shared" si="367"/>
        <v>22</v>
      </c>
      <c r="K674" s="92">
        <f t="shared" si="368"/>
        <v>17</v>
      </c>
      <c r="L674" s="87">
        <f t="shared" si="369"/>
        <v>1.0054822000000001</v>
      </c>
      <c r="M674" s="93">
        <f t="shared" si="370"/>
        <v>1.0083999100000001</v>
      </c>
      <c r="N674" s="93">
        <f t="shared" si="371"/>
        <v>1.1404083555287743</v>
      </c>
      <c r="O674" s="87">
        <f t="shared" si="372"/>
        <v>1.1466603</v>
      </c>
      <c r="P674" s="87">
        <f t="shared" si="373"/>
        <v>1114.00545754</v>
      </c>
      <c r="Q674" s="94">
        <f t="shared" si="374"/>
        <v>0</v>
      </c>
      <c r="R674" s="95">
        <f t="shared" si="357"/>
        <v>0</v>
      </c>
      <c r="S674" s="87">
        <f t="shared" si="375"/>
        <v>0</v>
      </c>
      <c r="T674" s="95">
        <f t="shared" si="360"/>
        <v>0.12</v>
      </c>
      <c r="U674" s="94">
        <f t="shared" si="376"/>
        <v>6</v>
      </c>
      <c r="V674" s="94">
        <v>252</v>
      </c>
      <c r="W674" s="93">
        <f t="shared" si="377"/>
        <v>1.002701946</v>
      </c>
      <c r="X674" s="87">
        <f t="shared" si="378"/>
        <v>3.00998258</v>
      </c>
      <c r="Y674" s="87">
        <f t="shared" si="379"/>
        <v>0</v>
      </c>
      <c r="Z674" s="96" t="s">
        <v>142</v>
      </c>
      <c r="AA674" s="90">
        <f t="shared" si="380"/>
        <v>45048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3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22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4"/>
      <c r="CR674" s="1"/>
      <c r="CS674" s="1"/>
      <c r="CT674" s="1"/>
      <c r="CU674" s="1"/>
      <c r="CV674" s="1"/>
      <c r="CW674" s="1"/>
      <c r="CX674" s="1"/>
      <c r="CY674" s="1"/>
      <c r="CZ674" s="1"/>
      <c r="DA674" s="2"/>
      <c r="DB674" s="1"/>
      <c r="DC674" s="1"/>
      <c r="DD674" s="1"/>
      <c r="DE674" s="1"/>
      <c r="DF674" s="1"/>
      <c r="DG674" s="1"/>
    </row>
    <row r="675" spans="1:111" x14ac:dyDescent="0.2">
      <c r="A675" s="86">
        <f t="shared" si="358"/>
        <v>45024</v>
      </c>
      <c r="B675" s="87">
        <f t="shared" si="361"/>
        <v>1117.01544012</v>
      </c>
      <c r="C675" s="87">
        <f t="shared" si="359"/>
        <v>971.52178160000005</v>
      </c>
      <c r="D675" s="88">
        <f t="shared" si="362"/>
        <v>6563.07</v>
      </c>
      <c r="E675" s="89">
        <f>IF(K675=1,VLOOKUP(A675,[1]Plan1!$BO$80:$BQ$314,3),E674)</f>
        <v>6609.67</v>
      </c>
      <c r="F675" s="98">
        <f t="shared" si="363"/>
        <v>45001</v>
      </c>
      <c r="G675" s="91">
        <f t="shared" si="364"/>
        <v>7.1003356660832573E-3</v>
      </c>
      <c r="H675" s="90">
        <f t="shared" si="365"/>
        <v>45033</v>
      </c>
      <c r="I675" s="90">
        <f t="shared" si="366"/>
        <v>45033</v>
      </c>
      <c r="J675" s="92">
        <f t="shared" si="367"/>
        <v>22</v>
      </c>
      <c r="K675" s="92">
        <f t="shared" si="368"/>
        <v>17</v>
      </c>
      <c r="L675" s="87">
        <f t="shared" si="369"/>
        <v>1.0054822000000001</v>
      </c>
      <c r="M675" s="93">
        <f t="shared" si="370"/>
        <v>1.0083999100000001</v>
      </c>
      <c r="N675" s="93">
        <f t="shared" si="371"/>
        <v>1.1404083555287743</v>
      </c>
      <c r="O675" s="87">
        <f t="shared" si="372"/>
        <v>1.1466603</v>
      </c>
      <c r="P675" s="87">
        <f t="shared" si="373"/>
        <v>1114.00545754</v>
      </c>
      <c r="Q675" s="94">
        <f t="shared" si="374"/>
        <v>0</v>
      </c>
      <c r="R675" s="95">
        <f t="shared" si="357"/>
        <v>0</v>
      </c>
      <c r="S675" s="87">
        <f t="shared" si="375"/>
        <v>0</v>
      </c>
      <c r="T675" s="95">
        <f t="shared" si="360"/>
        <v>0.12</v>
      </c>
      <c r="U675" s="94">
        <f t="shared" si="376"/>
        <v>6</v>
      </c>
      <c r="V675" s="94">
        <v>252</v>
      </c>
      <c r="W675" s="93">
        <f t="shared" si="377"/>
        <v>1.002701946</v>
      </c>
      <c r="X675" s="87">
        <f t="shared" si="378"/>
        <v>3.00998258</v>
      </c>
      <c r="Y675" s="87">
        <f t="shared" si="379"/>
        <v>0</v>
      </c>
      <c r="Z675" s="96" t="s">
        <v>142</v>
      </c>
      <c r="AA675" s="90">
        <f t="shared" si="380"/>
        <v>45048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3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22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4"/>
      <c r="CR675" s="1"/>
      <c r="CS675" s="1"/>
      <c r="CT675" s="1"/>
      <c r="CU675" s="1"/>
      <c r="CV675" s="1"/>
      <c r="CW675" s="1"/>
      <c r="CX675" s="1"/>
      <c r="CY675" s="1"/>
      <c r="CZ675" s="1"/>
      <c r="DA675" s="2"/>
      <c r="DB675" s="1"/>
      <c r="DC675" s="1"/>
      <c r="DD675" s="1"/>
      <c r="DE675" s="1"/>
      <c r="DF675" s="1"/>
      <c r="DG675" s="1"/>
    </row>
    <row r="676" spans="1:111" x14ac:dyDescent="0.2">
      <c r="A676" s="86">
        <f t="shared" si="358"/>
        <v>45025</v>
      </c>
      <c r="B676" s="87">
        <f t="shared" si="361"/>
        <v>1117.01544012</v>
      </c>
      <c r="C676" s="87">
        <f t="shared" si="359"/>
        <v>971.52178160000005</v>
      </c>
      <c r="D676" s="88">
        <f t="shared" si="362"/>
        <v>6563.07</v>
      </c>
      <c r="E676" s="89">
        <f>IF(K676=1,VLOOKUP(A676,[1]Plan1!$BO$80:$BQ$314,3),E675)</f>
        <v>6609.67</v>
      </c>
      <c r="F676" s="98">
        <f t="shared" si="363"/>
        <v>45001</v>
      </c>
      <c r="G676" s="91">
        <f t="shared" si="364"/>
        <v>7.1003356660832573E-3</v>
      </c>
      <c r="H676" s="90">
        <f t="shared" si="365"/>
        <v>45033</v>
      </c>
      <c r="I676" s="90">
        <f t="shared" si="366"/>
        <v>45033</v>
      </c>
      <c r="J676" s="92">
        <f t="shared" si="367"/>
        <v>22</v>
      </c>
      <c r="K676" s="92">
        <f t="shared" si="368"/>
        <v>17</v>
      </c>
      <c r="L676" s="87">
        <f t="shared" si="369"/>
        <v>1.0054822000000001</v>
      </c>
      <c r="M676" s="93">
        <f t="shared" si="370"/>
        <v>1.0083999100000001</v>
      </c>
      <c r="N676" s="93">
        <f t="shared" si="371"/>
        <v>1.1404083555287743</v>
      </c>
      <c r="O676" s="87">
        <f t="shared" si="372"/>
        <v>1.1466603</v>
      </c>
      <c r="P676" s="87">
        <f t="shared" si="373"/>
        <v>1114.00545754</v>
      </c>
      <c r="Q676" s="94">
        <f t="shared" si="374"/>
        <v>0</v>
      </c>
      <c r="R676" s="95">
        <f t="shared" si="357"/>
        <v>0</v>
      </c>
      <c r="S676" s="87">
        <f t="shared" si="375"/>
        <v>0</v>
      </c>
      <c r="T676" s="95">
        <f t="shared" si="360"/>
        <v>0.12</v>
      </c>
      <c r="U676" s="94">
        <f t="shared" si="376"/>
        <v>6</v>
      </c>
      <c r="V676" s="94">
        <v>252</v>
      </c>
      <c r="W676" s="93">
        <f t="shared" si="377"/>
        <v>1.002701946</v>
      </c>
      <c r="X676" s="87">
        <f t="shared" si="378"/>
        <v>3.00998258</v>
      </c>
      <c r="Y676" s="87">
        <f t="shared" si="379"/>
        <v>0</v>
      </c>
      <c r="Z676" s="96" t="s">
        <v>142</v>
      </c>
      <c r="AA676" s="90">
        <f t="shared" si="380"/>
        <v>45048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3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22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4"/>
      <c r="CR676" s="1"/>
      <c r="CS676" s="1"/>
      <c r="CT676" s="1"/>
      <c r="CU676" s="1"/>
      <c r="CV676" s="1"/>
      <c r="CW676" s="1"/>
      <c r="CX676" s="1"/>
      <c r="CY676" s="1"/>
      <c r="CZ676" s="1"/>
      <c r="DA676" s="2"/>
      <c r="DB676" s="1"/>
      <c r="DC676" s="1"/>
      <c r="DD676" s="1"/>
      <c r="DE676" s="1"/>
      <c r="DF676" s="1"/>
      <c r="DG676" s="1"/>
    </row>
    <row r="677" spans="1:111" x14ac:dyDescent="0.2">
      <c r="A677" s="86">
        <f t="shared" si="358"/>
        <v>45026</v>
      </c>
      <c r="B677" s="87">
        <f t="shared" si="361"/>
        <v>1117.01544012</v>
      </c>
      <c r="C677" s="87">
        <f t="shared" si="359"/>
        <v>971.52178160000005</v>
      </c>
      <c r="D677" s="88">
        <f t="shared" si="362"/>
        <v>6563.07</v>
      </c>
      <c r="E677" s="89">
        <f>IF(K677=1,VLOOKUP(A677,[1]Plan1!$BO$80:$BQ$314,3),E676)</f>
        <v>6609.67</v>
      </c>
      <c r="F677" s="98">
        <f t="shared" si="363"/>
        <v>45001</v>
      </c>
      <c r="G677" s="91">
        <f t="shared" si="364"/>
        <v>7.1003356660832573E-3</v>
      </c>
      <c r="H677" s="90">
        <f t="shared" si="365"/>
        <v>45033</v>
      </c>
      <c r="I677" s="90">
        <f t="shared" si="366"/>
        <v>45033</v>
      </c>
      <c r="J677" s="92">
        <f t="shared" si="367"/>
        <v>22</v>
      </c>
      <c r="K677" s="92">
        <f t="shared" si="368"/>
        <v>17</v>
      </c>
      <c r="L677" s="87">
        <f t="shared" si="369"/>
        <v>1.0054822000000001</v>
      </c>
      <c r="M677" s="93">
        <f t="shared" si="370"/>
        <v>1.0083999100000001</v>
      </c>
      <c r="N677" s="93">
        <f t="shared" si="371"/>
        <v>1.1404083555287743</v>
      </c>
      <c r="O677" s="87">
        <f t="shared" si="372"/>
        <v>1.1466603</v>
      </c>
      <c r="P677" s="87">
        <f t="shared" si="373"/>
        <v>1114.00545754</v>
      </c>
      <c r="Q677" s="94">
        <f t="shared" si="374"/>
        <v>0</v>
      </c>
      <c r="R677" s="95">
        <f t="shared" si="357"/>
        <v>0</v>
      </c>
      <c r="S677" s="87">
        <f t="shared" si="375"/>
        <v>0</v>
      </c>
      <c r="T677" s="95">
        <f t="shared" si="360"/>
        <v>0.12</v>
      </c>
      <c r="U677" s="94">
        <f t="shared" si="376"/>
        <v>6</v>
      </c>
      <c r="V677" s="94">
        <v>252</v>
      </c>
      <c r="W677" s="93">
        <f t="shared" si="377"/>
        <v>1.002701946</v>
      </c>
      <c r="X677" s="87">
        <f t="shared" si="378"/>
        <v>3.00998258</v>
      </c>
      <c r="Y677" s="87">
        <f t="shared" si="379"/>
        <v>0</v>
      </c>
      <c r="Z677" s="96" t="s">
        <v>142</v>
      </c>
      <c r="AA677" s="90">
        <f t="shared" si="380"/>
        <v>45048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3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22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4"/>
      <c r="CR677" s="1"/>
      <c r="CS677" s="1"/>
      <c r="CT677" s="1"/>
      <c r="CU677" s="1"/>
      <c r="CV677" s="1"/>
      <c r="CW677" s="1"/>
      <c r="CX677" s="1"/>
      <c r="CY677" s="1"/>
      <c r="CZ677" s="1"/>
      <c r="DA677" s="2"/>
      <c r="DB677" s="1"/>
      <c r="DC677" s="1"/>
      <c r="DD677" s="1"/>
      <c r="DE677" s="1"/>
      <c r="DF677" s="1"/>
      <c r="DG677" s="1"/>
    </row>
    <row r="678" spans="1:111" x14ac:dyDescent="0.2">
      <c r="A678" s="86">
        <f t="shared" si="358"/>
        <v>45027</v>
      </c>
      <c r="B678" s="87">
        <f t="shared" si="361"/>
        <v>1117.8773495200001</v>
      </c>
      <c r="C678" s="87">
        <f t="shared" si="359"/>
        <v>971.52178160000005</v>
      </c>
      <c r="D678" s="88">
        <f t="shared" si="362"/>
        <v>6563.07</v>
      </c>
      <c r="E678" s="89">
        <f>IF(K678=1,VLOOKUP(A678,[1]Plan1!$BO$80:$BQ$314,3),E677)</f>
        <v>6609.67</v>
      </c>
      <c r="F678" s="98">
        <f t="shared" si="363"/>
        <v>45001</v>
      </c>
      <c r="G678" s="91">
        <f t="shared" si="364"/>
        <v>7.1003356660832573E-3</v>
      </c>
      <c r="H678" s="90">
        <f t="shared" si="365"/>
        <v>45033</v>
      </c>
      <c r="I678" s="90">
        <f t="shared" si="366"/>
        <v>45033</v>
      </c>
      <c r="J678" s="92">
        <f t="shared" si="367"/>
        <v>22</v>
      </c>
      <c r="K678" s="92">
        <f t="shared" si="368"/>
        <v>18</v>
      </c>
      <c r="L678" s="87">
        <f t="shared" si="369"/>
        <v>1.0058056200000001</v>
      </c>
      <c r="M678" s="93">
        <f t="shared" si="370"/>
        <v>1.0083999100000001</v>
      </c>
      <c r="N678" s="93">
        <f t="shared" si="371"/>
        <v>1.1404083555287743</v>
      </c>
      <c r="O678" s="87">
        <f t="shared" si="372"/>
        <v>1.14702913</v>
      </c>
      <c r="P678" s="87">
        <f t="shared" si="373"/>
        <v>1114.3637839200001</v>
      </c>
      <c r="Q678" s="94">
        <f t="shared" si="374"/>
        <v>0</v>
      </c>
      <c r="R678" s="95">
        <f t="shared" si="357"/>
        <v>0</v>
      </c>
      <c r="S678" s="87">
        <f t="shared" si="375"/>
        <v>0</v>
      </c>
      <c r="T678" s="95">
        <f t="shared" si="360"/>
        <v>0.12</v>
      </c>
      <c r="U678" s="94">
        <f t="shared" si="376"/>
        <v>7</v>
      </c>
      <c r="V678" s="94">
        <v>252</v>
      </c>
      <c r="W678" s="93">
        <f t="shared" si="377"/>
        <v>1.003152979</v>
      </c>
      <c r="X678" s="87">
        <f t="shared" si="378"/>
        <v>3.5135656000000002</v>
      </c>
      <c r="Y678" s="87">
        <f t="shared" si="379"/>
        <v>0</v>
      </c>
      <c r="Z678" s="96" t="s">
        <v>142</v>
      </c>
      <c r="AA678" s="90">
        <f t="shared" si="380"/>
        <v>45048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3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22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4"/>
      <c r="CR678" s="1"/>
      <c r="CS678" s="1"/>
      <c r="CT678" s="1"/>
      <c r="CU678" s="1"/>
      <c r="CV678" s="1"/>
      <c r="CW678" s="1"/>
      <c r="CX678" s="1"/>
      <c r="CY678" s="1"/>
      <c r="CZ678" s="1"/>
      <c r="DA678" s="2"/>
      <c r="DB678" s="1"/>
      <c r="DC678" s="1"/>
      <c r="DD678" s="1"/>
      <c r="DE678" s="1"/>
      <c r="DF678" s="1"/>
      <c r="DG678" s="1"/>
    </row>
    <row r="679" spans="1:111" x14ac:dyDescent="0.2">
      <c r="A679" s="86">
        <f t="shared" si="358"/>
        <v>45028</v>
      </c>
      <c r="B679" s="87">
        <f t="shared" si="361"/>
        <v>1118.73991682</v>
      </c>
      <c r="C679" s="87">
        <f t="shared" si="359"/>
        <v>971.52178160000005</v>
      </c>
      <c r="D679" s="88">
        <f t="shared" si="362"/>
        <v>6563.07</v>
      </c>
      <c r="E679" s="89">
        <f>IF(K679=1,VLOOKUP(A679,[1]Plan1!$BO$80:$BQ$314,3),E678)</f>
        <v>6609.67</v>
      </c>
      <c r="F679" s="98">
        <f t="shared" si="363"/>
        <v>45001</v>
      </c>
      <c r="G679" s="91">
        <f t="shared" si="364"/>
        <v>7.1003356660832573E-3</v>
      </c>
      <c r="H679" s="90">
        <f t="shared" si="365"/>
        <v>45033</v>
      </c>
      <c r="I679" s="90">
        <f t="shared" si="366"/>
        <v>45033</v>
      </c>
      <c r="J679" s="92">
        <f t="shared" si="367"/>
        <v>22</v>
      </c>
      <c r="K679" s="92">
        <f t="shared" si="368"/>
        <v>19</v>
      </c>
      <c r="L679" s="87">
        <f t="shared" si="369"/>
        <v>1.0061291400000001</v>
      </c>
      <c r="M679" s="93">
        <f t="shared" si="370"/>
        <v>1.0083999100000001</v>
      </c>
      <c r="N679" s="93">
        <f t="shared" si="371"/>
        <v>1.1404083555287743</v>
      </c>
      <c r="O679" s="87">
        <f t="shared" si="372"/>
        <v>1.1473980699999999</v>
      </c>
      <c r="P679" s="87">
        <f t="shared" si="373"/>
        <v>1114.72221717</v>
      </c>
      <c r="Q679" s="94">
        <f t="shared" si="374"/>
        <v>0</v>
      </c>
      <c r="R679" s="95">
        <f t="shared" si="357"/>
        <v>0</v>
      </c>
      <c r="S679" s="87">
        <f t="shared" si="375"/>
        <v>0</v>
      </c>
      <c r="T679" s="95">
        <f t="shared" si="360"/>
        <v>0.12</v>
      </c>
      <c r="U679" s="94">
        <f t="shared" si="376"/>
        <v>8</v>
      </c>
      <c r="V679" s="94">
        <v>252</v>
      </c>
      <c r="W679" s="93">
        <f t="shared" si="377"/>
        <v>1.003604216</v>
      </c>
      <c r="X679" s="87">
        <f t="shared" si="378"/>
        <v>4.01769965</v>
      </c>
      <c r="Y679" s="87">
        <f t="shared" si="379"/>
        <v>0</v>
      </c>
      <c r="Z679" s="96" t="s">
        <v>142</v>
      </c>
      <c r="AA679" s="90">
        <f t="shared" si="380"/>
        <v>45048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3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22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4"/>
      <c r="CR679" s="1"/>
      <c r="CS679" s="1"/>
      <c r="CT679" s="1"/>
      <c r="CU679" s="1"/>
      <c r="CV679" s="1"/>
      <c r="CW679" s="1"/>
      <c r="CX679" s="1"/>
      <c r="CY679" s="1"/>
      <c r="CZ679" s="1"/>
      <c r="DA679" s="2"/>
      <c r="DB679" s="1"/>
      <c r="DC679" s="1"/>
      <c r="DD679" s="1"/>
      <c r="DE679" s="1"/>
      <c r="DF679" s="1"/>
      <c r="DG679" s="1"/>
    </row>
    <row r="680" spans="1:111" x14ac:dyDescent="0.2">
      <c r="A680" s="86">
        <f t="shared" si="358"/>
        <v>45029</v>
      </c>
      <c r="B680" s="87">
        <f t="shared" si="361"/>
        <v>1119.6031596299999</v>
      </c>
      <c r="C680" s="87">
        <f t="shared" si="359"/>
        <v>971.52178160000005</v>
      </c>
      <c r="D680" s="88">
        <f t="shared" si="362"/>
        <v>6563.07</v>
      </c>
      <c r="E680" s="89">
        <f>IF(K680=1,VLOOKUP(A680,[1]Plan1!$BO$80:$BQ$314,3),E679)</f>
        <v>6609.67</v>
      </c>
      <c r="F680" s="98">
        <f t="shared" si="363"/>
        <v>45001</v>
      </c>
      <c r="G680" s="91">
        <f t="shared" si="364"/>
        <v>7.1003356660832573E-3</v>
      </c>
      <c r="H680" s="90">
        <f t="shared" si="365"/>
        <v>45033</v>
      </c>
      <c r="I680" s="90">
        <f t="shared" si="366"/>
        <v>45033</v>
      </c>
      <c r="J680" s="92">
        <f t="shared" si="367"/>
        <v>22</v>
      </c>
      <c r="K680" s="92">
        <f t="shared" si="368"/>
        <v>20</v>
      </c>
      <c r="L680" s="87">
        <f t="shared" si="369"/>
        <v>1.0064527700000001</v>
      </c>
      <c r="M680" s="93">
        <f t="shared" si="370"/>
        <v>1.0083999100000001</v>
      </c>
      <c r="N680" s="93">
        <f t="shared" si="371"/>
        <v>1.1404083555287743</v>
      </c>
      <c r="O680" s="87">
        <f t="shared" si="372"/>
        <v>1.14776714</v>
      </c>
      <c r="P680" s="87">
        <f t="shared" si="373"/>
        <v>1115.08077671</v>
      </c>
      <c r="Q680" s="94">
        <f t="shared" si="374"/>
        <v>0</v>
      </c>
      <c r="R680" s="95">
        <f t="shared" si="357"/>
        <v>0</v>
      </c>
      <c r="S680" s="87">
        <f t="shared" si="375"/>
        <v>0</v>
      </c>
      <c r="T680" s="95">
        <f t="shared" si="360"/>
        <v>0.12</v>
      </c>
      <c r="U680" s="94">
        <f t="shared" si="376"/>
        <v>9</v>
      </c>
      <c r="V680" s="94">
        <v>252</v>
      </c>
      <c r="W680" s="93">
        <f t="shared" si="377"/>
        <v>1.0040556549999999</v>
      </c>
      <c r="X680" s="87">
        <f t="shared" si="378"/>
        <v>4.5223829200000001</v>
      </c>
      <c r="Y680" s="87">
        <f t="shared" si="379"/>
        <v>0</v>
      </c>
      <c r="Z680" s="96" t="s">
        <v>142</v>
      </c>
      <c r="AA680" s="90">
        <f t="shared" si="380"/>
        <v>45048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3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22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4"/>
      <c r="CR680" s="1"/>
      <c r="CS680" s="1"/>
      <c r="CT680" s="1"/>
      <c r="CU680" s="1"/>
      <c r="CV680" s="1"/>
      <c r="CW680" s="1"/>
      <c r="CX680" s="1"/>
      <c r="CY680" s="1"/>
      <c r="CZ680" s="1"/>
      <c r="DA680" s="2"/>
      <c r="DB680" s="1"/>
      <c r="DC680" s="1"/>
      <c r="DD680" s="1"/>
      <c r="DE680" s="1"/>
      <c r="DF680" s="1"/>
      <c r="DG680" s="1"/>
    </row>
    <row r="681" spans="1:111" x14ac:dyDescent="0.2">
      <c r="A681" s="86">
        <f t="shared" si="358"/>
        <v>45030</v>
      </c>
      <c r="B681" s="87">
        <f t="shared" si="361"/>
        <v>1120.46706973</v>
      </c>
      <c r="C681" s="87">
        <f t="shared" si="359"/>
        <v>971.52178160000005</v>
      </c>
      <c r="D681" s="88">
        <f t="shared" si="362"/>
        <v>6563.07</v>
      </c>
      <c r="E681" s="89">
        <f>IF(K681=1,VLOOKUP(A681,[1]Plan1!$BO$80:$BQ$314,3),E680)</f>
        <v>6609.67</v>
      </c>
      <c r="F681" s="98">
        <f t="shared" si="363"/>
        <v>45001</v>
      </c>
      <c r="G681" s="91">
        <f t="shared" si="364"/>
        <v>7.1003356660832573E-3</v>
      </c>
      <c r="H681" s="90">
        <f t="shared" si="365"/>
        <v>45033</v>
      </c>
      <c r="I681" s="90">
        <f t="shared" si="366"/>
        <v>45033</v>
      </c>
      <c r="J681" s="92">
        <f t="shared" si="367"/>
        <v>22</v>
      </c>
      <c r="K681" s="92">
        <f t="shared" si="368"/>
        <v>21</v>
      </c>
      <c r="L681" s="87">
        <f t="shared" si="369"/>
        <v>1.0067765</v>
      </c>
      <c r="M681" s="93">
        <f t="shared" si="370"/>
        <v>1.0083999100000001</v>
      </c>
      <c r="N681" s="93">
        <f t="shared" si="371"/>
        <v>1.1404083555287743</v>
      </c>
      <c r="O681" s="87">
        <f t="shared" si="372"/>
        <v>1.14813633</v>
      </c>
      <c r="P681" s="87">
        <f t="shared" si="373"/>
        <v>1115.4394528400001</v>
      </c>
      <c r="Q681" s="94">
        <f t="shared" si="374"/>
        <v>0</v>
      </c>
      <c r="R681" s="95">
        <f t="shared" si="357"/>
        <v>0</v>
      </c>
      <c r="S681" s="87">
        <f t="shared" si="375"/>
        <v>0</v>
      </c>
      <c r="T681" s="95">
        <f t="shared" si="360"/>
        <v>0.12</v>
      </c>
      <c r="U681" s="94">
        <f t="shared" si="376"/>
        <v>10</v>
      </c>
      <c r="V681" s="94">
        <v>252</v>
      </c>
      <c r="W681" s="93">
        <f t="shared" si="377"/>
        <v>1.004507297</v>
      </c>
      <c r="X681" s="87">
        <f t="shared" si="378"/>
        <v>5.02761689</v>
      </c>
      <c r="Y681" s="87">
        <f t="shared" si="379"/>
        <v>0</v>
      </c>
      <c r="Z681" s="96" t="s">
        <v>142</v>
      </c>
      <c r="AA681" s="90">
        <f t="shared" si="380"/>
        <v>45048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3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22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4"/>
      <c r="CR681" s="1"/>
      <c r="CS681" s="1"/>
      <c r="CT681" s="1"/>
      <c r="CU681" s="1"/>
      <c r="CV681" s="1"/>
      <c r="CW681" s="1"/>
      <c r="CX681" s="1"/>
      <c r="CY681" s="1"/>
      <c r="CZ681" s="1"/>
      <c r="DA681" s="2"/>
      <c r="DB681" s="1"/>
      <c r="DC681" s="1"/>
      <c r="DD681" s="1"/>
      <c r="DE681" s="1"/>
      <c r="DF681" s="1"/>
      <c r="DG681" s="1"/>
    </row>
    <row r="682" spans="1:111" x14ac:dyDescent="0.2">
      <c r="A682" s="86">
        <f t="shared" si="358"/>
        <v>45031</v>
      </c>
      <c r="B682" s="87">
        <f t="shared" si="361"/>
        <v>1121.3316388400001</v>
      </c>
      <c r="C682" s="87">
        <f t="shared" si="359"/>
        <v>971.52178160000005</v>
      </c>
      <c r="D682" s="88">
        <f t="shared" si="362"/>
        <v>6563.07</v>
      </c>
      <c r="E682" s="89">
        <f>IF(K682=1,VLOOKUP(A682,[1]Plan1!$BO$80:$BQ$314,3),E681)</f>
        <v>6609.67</v>
      </c>
      <c r="F682" s="98">
        <f t="shared" si="363"/>
        <v>45001</v>
      </c>
      <c r="G682" s="91">
        <f t="shared" si="364"/>
        <v>7.1003356660832573E-3</v>
      </c>
      <c r="H682" s="90">
        <f t="shared" si="365"/>
        <v>45061</v>
      </c>
      <c r="I682" s="90">
        <f t="shared" si="366"/>
        <v>45033</v>
      </c>
      <c r="J682" s="92">
        <f t="shared" si="367"/>
        <v>22</v>
      </c>
      <c r="K682" s="92">
        <f t="shared" si="368"/>
        <v>22</v>
      </c>
      <c r="L682" s="87">
        <f t="shared" si="369"/>
        <v>1.0071003300000001</v>
      </c>
      <c r="M682" s="93">
        <f t="shared" si="370"/>
        <v>1.0083999100000001</v>
      </c>
      <c r="N682" s="93">
        <f t="shared" si="371"/>
        <v>1.1404083555287743</v>
      </c>
      <c r="O682" s="87">
        <f t="shared" si="372"/>
        <v>1.1485056300000001</v>
      </c>
      <c r="P682" s="87">
        <f t="shared" si="373"/>
        <v>1115.7982358300001</v>
      </c>
      <c r="Q682" s="94">
        <f t="shared" si="374"/>
        <v>0</v>
      </c>
      <c r="R682" s="95">
        <f t="shared" ref="R682:R745" si="381">IF(Q682&gt;0,VLOOKUP($A682,$AD$13:$AI$117,6),0)</f>
        <v>0</v>
      </c>
      <c r="S682" s="87">
        <f t="shared" si="375"/>
        <v>0</v>
      </c>
      <c r="T682" s="95">
        <f t="shared" si="360"/>
        <v>0.12</v>
      </c>
      <c r="U682" s="94">
        <f t="shared" si="376"/>
        <v>11</v>
      </c>
      <c r="V682" s="94">
        <v>252</v>
      </c>
      <c r="W682" s="93">
        <f t="shared" si="377"/>
        <v>1.004959143</v>
      </c>
      <c r="X682" s="87">
        <f t="shared" si="378"/>
        <v>5.5334030099999998</v>
      </c>
      <c r="Y682" s="87">
        <f t="shared" si="379"/>
        <v>0</v>
      </c>
      <c r="Z682" s="96" t="s">
        <v>142</v>
      </c>
      <c r="AA682" s="90">
        <f t="shared" si="380"/>
        <v>45048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3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22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4"/>
      <c r="CR682" s="1"/>
      <c r="CS682" s="1"/>
      <c r="CT682" s="1"/>
      <c r="CU682" s="1"/>
      <c r="CV682" s="1"/>
      <c r="CW682" s="1"/>
      <c r="CX682" s="1"/>
      <c r="CY682" s="1"/>
      <c r="CZ682" s="1"/>
      <c r="DA682" s="2"/>
      <c r="DB682" s="1"/>
      <c r="DC682" s="1"/>
      <c r="DD682" s="1"/>
      <c r="DE682" s="1"/>
      <c r="DF682" s="1"/>
      <c r="DG682" s="1"/>
    </row>
    <row r="683" spans="1:111" x14ac:dyDescent="0.2">
      <c r="A683" s="86">
        <f t="shared" si="358"/>
        <v>45032</v>
      </c>
      <c r="B683" s="87">
        <f t="shared" si="361"/>
        <v>1121.3316388400001</v>
      </c>
      <c r="C683" s="87">
        <f t="shared" si="359"/>
        <v>971.52178160000005</v>
      </c>
      <c r="D683" s="88">
        <f t="shared" si="362"/>
        <v>6563.07</v>
      </c>
      <c r="E683" s="89">
        <f>IF(K683=1,VLOOKUP(A683,[1]Plan1!$BO$80:$BQ$314,3),E682)</f>
        <v>6609.67</v>
      </c>
      <c r="F683" s="98">
        <f t="shared" si="363"/>
        <v>45001</v>
      </c>
      <c r="G683" s="91">
        <f t="shared" si="364"/>
        <v>7.1003356660832573E-3</v>
      </c>
      <c r="H683" s="90">
        <f t="shared" si="365"/>
        <v>45061</v>
      </c>
      <c r="I683" s="90">
        <f t="shared" si="366"/>
        <v>45033</v>
      </c>
      <c r="J683" s="92">
        <f t="shared" si="367"/>
        <v>22</v>
      </c>
      <c r="K683" s="92">
        <f t="shared" si="368"/>
        <v>22</v>
      </c>
      <c r="L683" s="87">
        <f t="shared" si="369"/>
        <v>1.0071003300000001</v>
      </c>
      <c r="M683" s="93">
        <f t="shared" si="370"/>
        <v>1.0083999100000001</v>
      </c>
      <c r="N683" s="93">
        <f t="shared" si="371"/>
        <v>1.1404083555287743</v>
      </c>
      <c r="O683" s="87">
        <f t="shared" si="372"/>
        <v>1.1485056300000001</v>
      </c>
      <c r="P683" s="87">
        <f t="shared" si="373"/>
        <v>1115.7982358300001</v>
      </c>
      <c r="Q683" s="94">
        <f t="shared" si="374"/>
        <v>0</v>
      </c>
      <c r="R683" s="95">
        <f t="shared" si="381"/>
        <v>0</v>
      </c>
      <c r="S683" s="87">
        <f t="shared" si="375"/>
        <v>0</v>
      </c>
      <c r="T683" s="95">
        <f t="shared" si="360"/>
        <v>0.12</v>
      </c>
      <c r="U683" s="94">
        <f t="shared" si="376"/>
        <v>11</v>
      </c>
      <c r="V683" s="94">
        <v>252</v>
      </c>
      <c r="W683" s="93">
        <f t="shared" si="377"/>
        <v>1.004959143</v>
      </c>
      <c r="X683" s="87">
        <f t="shared" si="378"/>
        <v>5.5334030099999998</v>
      </c>
      <c r="Y683" s="87">
        <f t="shared" si="379"/>
        <v>0</v>
      </c>
      <c r="Z683" s="96" t="s">
        <v>142</v>
      </c>
      <c r="AA683" s="90">
        <f t="shared" si="380"/>
        <v>45048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3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22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4"/>
      <c r="CR683" s="1"/>
      <c r="CS683" s="1"/>
      <c r="CT683" s="1"/>
      <c r="CU683" s="1"/>
      <c r="CV683" s="1"/>
      <c r="CW683" s="1"/>
      <c r="CX683" s="1"/>
      <c r="CY683" s="1"/>
      <c r="CZ683" s="1"/>
      <c r="DA683" s="2"/>
      <c r="DB683" s="1"/>
      <c r="DC683" s="1"/>
      <c r="DD683" s="1"/>
      <c r="DE683" s="1"/>
      <c r="DF683" s="1"/>
      <c r="DG683" s="1"/>
    </row>
    <row r="684" spans="1:111" x14ac:dyDescent="0.2">
      <c r="A684" s="86">
        <f t="shared" si="358"/>
        <v>45033</v>
      </c>
      <c r="B684" s="87">
        <f t="shared" si="361"/>
        <v>1121.3316388400001</v>
      </c>
      <c r="C684" s="87">
        <f t="shared" si="359"/>
        <v>971.52178160000005</v>
      </c>
      <c r="D684" s="88">
        <f t="shared" si="362"/>
        <v>6563.07</v>
      </c>
      <c r="E684" s="89">
        <f>IF(K684=1,VLOOKUP(A684,[1]Plan1!$BO$80:$BQ$314,3),E683)</f>
        <v>6609.67</v>
      </c>
      <c r="F684" s="98">
        <f t="shared" si="363"/>
        <v>45001</v>
      </c>
      <c r="G684" s="91">
        <f t="shared" si="364"/>
        <v>7.1003356660832573E-3</v>
      </c>
      <c r="H684" s="90">
        <f t="shared" si="365"/>
        <v>45061</v>
      </c>
      <c r="I684" s="90">
        <f t="shared" si="366"/>
        <v>45033</v>
      </c>
      <c r="J684" s="92">
        <f t="shared" si="367"/>
        <v>22</v>
      </c>
      <c r="K684" s="92">
        <f t="shared" si="368"/>
        <v>22</v>
      </c>
      <c r="L684" s="87">
        <f t="shared" si="369"/>
        <v>1.0071003300000001</v>
      </c>
      <c r="M684" s="93">
        <f t="shared" si="370"/>
        <v>1.0083999100000001</v>
      </c>
      <c r="N684" s="93">
        <f t="shared" si="371"/>
        <v>1.1404083555287743</v>
      </c>
      <c r="O684" s="87">
        <f t="shared" si="372"/>
        <v>1.1485056300000001</v>
      </c>
      <c r="P684" s="87">
        <f t="shared" si="373"/>
        <v>1115.7982358300001</v>
      </c>
      <c r="Q684" s="94">
        <f t="shared" si="374"/>
        <v>0</v>
      </c>
      <c r="R684" s="95">
        <f t="shared" si="381"/>
        <v>0</v>
      </c>
      <c r="S684" s="87">
        <f t="shared" si="375"/>
        <v>0</v>
      </c>
      <c r="T684" s="95">
        <f t="shared" si="360"/>
        <v>0.12</v>
      </c>
      <c r="U684" s="94">
        <f t="shared" si="376"/>
        <v>11</v>
      </c>
      <c r="V684" s="94">
        <v>252</v>
      </c>
      <c r="W684" s="93">
        <f t="shared" si="377"/>
        <v>1.004959143</v>
      </c>
      <c r="X684" s="87">
        <f t="shared" si="378"/>
        <v>5.5334030099999998</v>
      </c>
      <c r="Y684" s="87">
        <f t="shared" si="379"/>
        <v>0</v>
      </c>
      <c r="Z684" s="96" t="s">
        <v>142</v>
      </c>
      <c r="AA684" s="90">
        <f t="shared" si="380"/>
        <v>45048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3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22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4"/>
      <c r="CR684" s="1"/>
      <c r="CS684" s="1"/>
      <c r="CT684" s="1"/>
      <c r="CU684" s="1"/>
      <c r="CV684" s="1"/>
      <c r="CW684" s="1"/>
      <c r="CX684" s="1"/>
      <c r="CY684" s="1"/>
      <c r="CZ684" s="1"/>
      <c r="DA684" s="2"/>
      <c r="DB684" s="1"/>
      <c r="DC684" s="1"/>
      <c r="DD684" s="1"/>
      <c r="DE684" s="1"/>
      <c r="DF684" s="1"/>
      <c r="DG684" s="1"/>
    </row>
    <row r="685" spans="1:111" x14ac:dyDescent="0.2">
      <c r="A685" s="86">
        <f t="shared" si="358"/>
        <v>45034</v>
      </c>
      <c r="B685" s="87">
        <f t="shared" si="361"/>
        <v>1122.2151221900001</v>
      </c>
      <c r="C685" s="87">
        <f t="shared" si="359"/>
        <v>971.52178160000005</v>
      </c>
      <c r="D685" s="88">
        <f t="shared" si="362"/>
        <v>6609.67</v>
      </c>
      <c r="E685" s="89">
        <f>IF(K685=1,VLOOKUP(A685,[1]Plan1!$BO$80:$BQ$314,3),E684)</f>
        <v>6649.99</v>
      </c>
      <c r="F685" s="98">
        <f t="shared" si="363"/>
        <v>45034</v>
      </c>
      <c r="G685" s="91">
        <f t="shared" si="364"/>
        <v>6.1001532602988906E-3</v>
      </c>
      <c r="H685" s="90">
        <f t="shared" si="365"/>
        <v>45061</v>
      </c>
      <c r="I685" s="90">
        <f t="shared" si="366"/>
        <v>45061</v>
      </c>
      <c r="J685" s="92">
        <f t="shared" si="367"/>
        <v>18</v>
      </c>
      <c r="K685" s="92">
        <f t="shared" si="368"/>
        <v>1</v>
      </c>
      <c r="L685" s="87">
        <f t="shared" si="369"/>
        <v>1.00033792</v>
      </c>
      <c r="M685" s="93">
        <f t="shared" si="370"/>
        <v>1.0071003300000001</v>
      </c>
      <c r="N685" s="93">
        <f t="shared" si="371"/>
        <v>1.1485056311877859</v>
      </c>
      <c r="O685" s="87">
        <f t="shared" si="372"/>
        <v>1.1488937299999999</v>
      </c>
      <c r="P685" s="87">
        <f t="shared" si="373"/>
        <v>1116.17528343</v>
      </c>
      <c r="Q685" s="94">
        <f t="shared" si="374"/>
        <v>0</v>
      </c>
      <c r="R685" s="95">
        <f t="shared" si="381"/>
        <v>0</v>
      </c>
      <c r="S685" s="87">
        <f t="shared" si="375"/>
        <v>0</v>
      </c>
      <c r="T685" s="95">
        <f t="shared" si="360"/>
        <v>0.12</v>
      </c>
      <c r="U685" s="94">
        <f t="shared" si="376"/>
        <v>12</v>
      </c>
      <c r="V685" s="94">
        <v>252</v>
      </c>
      <c r="W685" s="93">
        <f t="shared" si="377"/>
        <v>1.005411192</v>
      </c>
      <c r="X685" s="87">
        <f t="shared" si="378"/>
        <v>6.0398387600000003</v>
      </c>
      <c r="Y685" s="87">
        <f t="shared" si="379"/>
        <v>0</v>
      </c>
      <c r="Z685" s="96" t="s">
        <v>142</v>
      </c>
      <c r="AA685" s="90">
        <f t="shared" si="380"/>
        <v>45048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3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22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4"/>
      <c r="CR685" s="1"/>
      <c r="CS685" s="1"/>
      <c r="CT685" s="1"/>
      <c r="CU685" s="1"/>
      <c r="CV685" s="1"/>
      <c r="CW685" s="1"/>
      <c r="CX685" s="1"/>
      <c r="CY685" s="1"/>
      <c r="CZ685" s="1"/>
      <c r="DA685" s="2"/>
      <c r="DB685" s="1"/>
      <c r="DC685" s="1"/>
      <c r="DD685" s="1"/>
      <c r="DE685" s="1"/>
      <c r="DF685" s="1"/>
      <c r="DG685" s="1"/>
    </row>
    <row r="686" spans="1:111" x14ac:dyDescent="0.2">
      <c r="A686" s="86">
        <f t="shared" si="358"/>
        <v>45035</v>
      </c>
      <c r="B686" s="87">
        <f t="shared" si="361"/>
        <v>1123.0993099099999</v>
      </c>
      <c r="C686" s="87">
        <f t="shared" si="359"/>
        <v>971.52178160000005</v>
      </c>
      <c r="D686" s="88">
        <f t="shared" si="362"/>
        <v>6609.67</v>
      </c>
      <c r="E686" s="89">
        <f>IF(K686=1,VLOOKUP(A686,[1]Plan1!$BO$80:$BQ$314,3),E685)</f>
        <v>6649.99</v>
      </c>
      <c r="F686" s="98">
        <f t="shared" si="363"/>
        <v>45034</v>
      </c>
      <c r="G686" s="91">
        <f t="shared" si="364"/>
        <v>6.1001532602988906E-3</v>
      </c>
      <c r="H686" s="90">
        <f t="shared" si="365"/>
        <v>45061</v>
      </c>
      <c r="I686" s="90">
        <f t="shared" si="366"/>
        <v>45061</v>
      </c>
      <c r="J686" s="92">
        <f t="shared" si="367"/>
        <v>18</v>
      </c>
      <c r="K686" s="92">
        <f t="shared" si="368"/>
        <v>2</v>
      </c>
      <c r="L686" s="87">
        <f t="shared" si="369"/>
        <v>1.0006759599999999</v>
      </c>
      <c r="M686" s="93">
        <f t="shared" si="370"/>
        <v>1.0071003300000001</v>
      </c>
      <c r="N686" s="93">
        <f t="shared" si="371"/>
        <v>1.1485056311877859</v>
      </c>
      <c r="O686" s="87">
        <f t="shared" si="372"/>
        <v>1.1492819700000001</v>
      </c>
      <c r="P686" s="87">
        <f t="shared" si="373"/>
        <v>1116.5524670499999</v>
      </c>
      <c r="Q686" s="94">
        <f t="shared" si="374"/>
        <v>0</v>
      </c>
      <c r="R686" s="95">
        <f t="shared" si="381"/>
        <v>0</v>
      </c>
      <c r="S686" s="87">
        <f t="shared" si="375"/>
        <v>0</v>
      </c>
      <c r="T686" s="95">
        <f t="shared" si="360"/>
        <v>0.12</v>
      </c>
      <c r="U686" s="94">
        <f t="shared" si="376"/>
        <v>13</v>
      </c>
      <c r="V686" s="94">
        <v>252</v>
      </c>
      <c r="W686" s="93">
        <f t="shared" si="377"/>
        <v>1.0058634440000001</v>
      </c>
      <c r="X686" s="87">
        <f t="shared" si="378"/>
        <v>6.5468428599999999</v>
      </c>
      <c r="Y686" s="87">
        <f t="shared" si="379"/>
        <v>0</v>
      </c>
      <c r="Z686" s="96" t="s">
        <v>142</v>
      </c>
      <c r="AA686" s="90">
        <f t="shared" si="380"/>
        <v>45048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3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22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4"/>
      <c r="CR686" s="1"/>
      <c r="CS686" s="1"/>
      <c r="CT686" s="1"/>
      <c r="CU686" s="1"/>
      <c r="CV686" s="1"/>
      <c r="CW686" s="1"/>
      <c r="CX686" s="1"/>
      <c r="CY686" s="1"/>
      <c r="CZ686" s="1"/>
      <c r="DA686" s="2"/>
      <c r="DB686" s="1"/>
      <c r="DC686" s="1"/>
      <c r="DD686" s="1"/>
      <c r="DE686" s="1"/>
      <c r="DF686" s="1"/>
      <c r="DG686" s="1"/>
    </row>
    <row r="687" spans="1:111" x14ac:dyDescent="0.2">
      <c r="A687" s="86">
        <f t="shared" si="358"/>
        <v>45036</v>
      </c>
      <c r="B687" s="87">
        <f t="shared" si="361"/>
        <v>1123.98419373</v>
      </c>
      <c r="C687" s="87">
        <f t="shared" si="359"/>
        <v>971.52178160000005</v>
      </c>
      <c r="D687" s="88">
        <f t="shared" si="362"/>
        <v>6609.67</v>
      </c>
      <c r="E687" s="89">
        <f>IF(K687=1,VLOOKUP(A687,[1]Plan1!$BO$80:$BQ$314,3),E686)</f>
        <v>6649.99</v>
      </c>
      <c r="F687" s="98">
        <f t="shared" si="363"/>
        <v>45034</v>
      </c>
      <c r="G687" s="91">
        <f t="shared" si="364"/>
        <v>6.1001532602988906E-3</v>
      </c>
      <c r="H687" s="90">
        <f t="shared" si="365"/>
        <v>45061</v>
      </c>
      <c r="I687" s="90">
        <f t="shared" si="366"/>
        <v>45061</v>
      </c>
      <c r="J687" s="92">
        <f t="shared" si="367"/>
        <v>18</v>
      </c>
      <c r="K687" s="92">
        <f t="shared" si="368"/>
        <v>3</v>
      </c>
      <c r="L687" s="87">
        <f t="shared" si="369"/>
        <v>1.0010141100000001</v>
      </c>
      <c r="M687" s="93">
        <f t="shared" si="370"/>
        <v>1.0071003300000001</v>
      </c>
      <c r="N687" s="93">
        <f t="shared" si="371"/>
        <v>1.1485056311877859</v>
      </c>
      <c r="O687" s="87">
        <f t="shared" si="372"/>
        <v>1.1496703399999999</v>
      </c>
      <c r="P687" s="87">
        <f t="shared" si="373"/>
        <v>1116.92977696</v>
      </c>
      <c r="Q687" s="94">
        <f t="shared" si="374"/>
        <v>0</v>
      </c>
      <c r="R687" s="95">
        <f t="shared" si="381"/>
        <v>0</v>
      </c>
      <c r="S687" s="87">
        <f t="shared" si="375"/>
        <v>0</v>
      </c>
      <c r="T687" s="95">
        <f t="shared" si="360"/>
        <v>0.12</v>
      </c>
      <c r="U687" s="94">
        <f t="shared" si="376"/>
        <v>14</v>
      </c>
      <c r="V687" s="94">
        <v>252</v>
      </c>
      <c r="W687" s="93">
        <f t="shared" si="377"/>
        <v>1.0063158999999999</v>
      </c>
      <c r="X687" s="87">
        <f t="shared" si="378"/>
        <v>7.0544167699999996</v>
      </c>
      <c r="Y687" s="87">
        <f t="shared" si="379"/>
        <v>0</v>
      </c>
      <c r="Z687" s="96" t="s">
        <v>142</v>
      </c>
      <c r="AA687" s="90">
        <f t="shared" si="380"/>
        <v>45048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3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22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4"/>
      <c r="CR687" s="1"/>
      <c r="CS687" s="1"/>
      <c r="CT687" s="1"/>
      <c r="CU687" s="1"/>
      <c r="CV687" s="1"/>
      <c r="CW687" s="1"/>
      <c r="CX687" s="1"/>
      <c r="CY687" s="1"/>
      <c r="CZ687" s="1"/>
      <c r="DA687" s="2"/>
      <c r="DB687" s="1"/>
      <c r="DC687" s="1"/>
      <c r="DD687" s="1"/>
      <c r="DE687" s="1"/>
      <c r="DF687" s="1"/>
      <c r="DG687" s="1"/>
    </row>
    <row r="688" spans="1:111" x14ac:dyDescent="0.2">
      <c r="A688" s="86">
        <f t="shared" si="358"/>
        <v>45037</v>
      </c>
      <c r="B688" s="87">
        <f t="shared" si="361"/>
        <v>1124.86977297</v>
      </c>
      <c r="C688" s="87">
        <f t="shared" si="359"/>
        <v>971.52178160000005</v>
      </c>
      <c r="D688" s="88">
        <f t="shared" si="362"/>
        <v>6609.67</v>
      </c>
      <c r="E688" s="89">
        <f>IF(K688=1,VLOOKUP(A688,[1]Plan1!$BO$80:$BQ$314,3),E687)</f>
        <v>6649.99</v>
      </c>
      <c r="F688" s="98">
        <f t="shared" si="363"/>
        <v>45034</v>
      </c>
      <c r="G688" s="91">
        <f t="shared" si="364"/>
        <v>6.1001532602988906E-3</v>
      </c>
      <c r="H688" s="90">
        <f t="shared" si="365"/>
        <v>45061</v>
      </c>
      <c r="I688" s="90">
        <f t="shared" si="366"/>
        <v>45061</v>
      </c>
      <c r="J688" s="92">
        <f t="shared" si="367"/>
        <v>18</v>
      </c>
      <c r="K688" s="92">
        <f t="shared" si="368"/>
        <v>4</v>
      </c>
      <c r="L688" s="87">
        <f t="shared" si="369"/>
        <v>1.0013523799999999</v>
      </c>
      <c r="M688" s="93">
        <f t="shared" si="370"/>
        <v>1.0071003300000001</v>
      </c>
      <c r="N688" s="93">
        <f t="shared" si="371"/>
        <v>1.1485056311877859</v>
      </c>
      <c r="O688" s="87">
        <f t="shared" si="372"/>
        <v>1.15005884</v>
      </c>
      <c r="P688" s="87">
        <f t="shared" si="373"/>
        <v>1117.30721318</v>
      </c>
      <c r="Q688" s="94">
        <f t="shared" si="374"/>
        <v>0</v>
      </c>
      <c r="R688" s="95">
        <f t="shared" si="381"/>
        <v>0</v>
      </c>
      <c r="S688" s="87">
        <f t="shared" si="375"/>
        <v>0</v>
      </c>
      <c r="T688" s="95">
        <f t="shared" si="360"/>
        <v>0.12</v>
      </c>
      <c r="U688" s="94">
        <f t="shared" si="376"/>
        <v>15</v>
      </c>
      <c r="V688" s="94">
        <v>252</v>
      </c>
      <c r="W688" s="93">
        <f t="shared" si="377"/>
        <v>1.006768559</v>
      </c>
      <c r="X688" s="87">
        <f t="shared" si="378"/>
        <v>7.5625597899999999</v>
      </c>
      <c r="Y688" s="87">
        <f t="shared" si="379"/>
        <v>0</v>
      </c>
      <c r="Z688" s="96" t="s">
        <v>142</v>
      </c>
      <c r="AA688" s="90">
        <f t="shared" si="380"/>
        <v>45048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3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22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4"/>
      <c r="CR688" s="1"/>
      <c r="CS688" s="1"/>
      <c r="CT688" s="1"/>
      <c r="CU688" s="1"/>
      <c r="CV688" s="1"/>
      <c r="CW688" s="1"/>
      <c r="CX688" s="1"/>
      <c r="CY688" s="1"/>
      <c r="CZ688" s="1"/>
      <c r="DA688" s="2"/>
      <c r="DB688" s="1"/>
      <c r="DC688" s="1"/>
      <c r="DD688" s="1"/>
      <c r="DE688" s="1"/>
      <c r="DF688" s="1"/>
      <c r="DG688" s="1"/>
    </row>
    <row r="689" spans="1:111" x14ac:dyDescent="0.2">
      <c r="A689" s="86">
        <f t="shared" si="358"/>
        <v>45038</v>
      </c>
      <c r="B689" s="87">
        <f t="shared" si="361"/>
        <v>1124.86977297</v>
      </c>
      <c r="C689" s="87">
        <f t="shared" si="359"/>
        <v>971.52178160000005</v>
      </c>
      <c r="D689" s="88">
        <f t="shared" si="362"/>
        <v>6609.67</v>
      </c>
      <c r="E689" s="89">
        <f>IF(K689=1,VLOOKUP(A689,[1]Plan1!$BO$80:$BQ$314,3),E688)</f>
        <v>6649.99</v>
      </c>
      <c r="F689" s="98">
        <f t="shared" si="363"/>
        <v>45034</v>
      </c>
      <c r="G689" s="91">
        <f t="shared" si="364"/>
        <v>6.1001532602988906E-3</v>
      </c>
      <c r="H689" s="90">
        <f t="shared" si="365"/>
        <v>45061</v>
      </c>
      <c r="I689" s="90">
        <f t="shared" si="366"/>
        <v>45061</v>
      </c>
      <c r="J689" s="92">
        <f t="shared" si="367"/>
        <v>18</v>
      </c>
      <c r="K689" s="92">
        <f t="shared" si="368"/>
        <v>4</v>
      </c>
      <c r="L689" s="87">
        <f t="shared" si="369"/>
        <v>1.0013523799999999</v>
      </c>
      <c r="M689" s="93">
        <f t="shared" si="370"/>
        <v>1.0071003300000001</v>
      </c>
      <c r="N689" s="93">
        <f t="shared" si="371"/>
        <v>1.1485056311877859</v>
      </c>
      <c r="O689" s="87">
        <f t="shared" si="372"/>
        <v>1.15005884</v>
      </c>
      <c r="P689" s="87">
        <f t="shared" si="373"/>
        <v>1117.30721318</v>
      </c>
      <c r="Q689" s="94">
        <f t="shared" si="374"/>
        <v>0</v>
      </c>
      <c r="R689" s="95">
        <f t="shared" si="381"/>
        <v>0</v>
      </c>
      <c r="S689" s="87">
        <f t="shared" si="375"/>
        <v>0</v>
      </c>
      <c r="T689" s="95">
        <f t="shared" si="360"/>
        <v>0.12</v>
      </c>
      <c r="U689" s="94">
        <f t="shared" si="376"/>
        <v>15</v>
      </c>
      <c r="V689" s="94">
        <v>252</v>
      </c>
      <c r="W689" s="93">
        <f t="shared" si="377"/>
        <v>1.006768559</v>
      </c>
      <c r="X689" s="87">
        <f t="shared" si="378"/>
        <v>7.5625597899999999</v>
      </c>
      <c r="Y689" s="87">
        <f t="shared" si="379"/>
        <v>0</v>
      </c>
      <c r="Z689" s="96" t="s">
        <v>142</v>
      </c>
      <c r="AA689" s="90">
        <f t="shared" si="380"/>
        <v>45048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3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22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4"/>
      <c r="CR689" s="1"/>
      <c r="CS689" s="1"/>
      <c r="CT689" s="1"/>
      <c r="CU689" s="1"/>
      <c r="CV689" s="1"/>
      <c r="CW689" s="1"/>
      <c r="CX689" s="1"/>
      <c r="CY689" s="1"/>
      <c r="CZ689" s="1"/>
      <c r="DA689" s="2"/>
      <c r="DB689" s="1"/>
      <c r="DC689" s="1"/>
      <c r="DD689" s="1"/>
      <c r="DE689" s="1"/>
      <c r="DF689" s="1"/>
      <c r="DG689" s="1"/>
    </row>
    <row r="690" spans="1:111" x14ac:dyDescent="0.2">
      <c r="A690" s="86">
        <f t="shared" si="358"/>
        <v>45039</v>
      </c>
      <c r="B690" s="87">
        <f t="shared" si="361"/>
        <v>1124.86977297</v>
      </c>
      <c r="C690" s="87">
        <f t="shared" si="359"/>
        <v>971.52178160000005</v>
      </c>
      <c r="D690" s="88">
        <f t="shared" si="362"/>
        <v>6609.67</v>
      </c>
      <c r="E690" s="89">
        <f>IF(K690=1,VLOOKUP(A690,[1]Plan1!$BO$80:$BQ$314,3),E689)</f>
        <v>6649.99</v>
      </c>
      <c r="F690" s="98">
        <f t="shared" si="363"/>
        <v>45034</v>
      </c>
      <c r="G690" s="91">
        <f t="shared" si="364"/>
        <v>6.1001532602988906E-3</v>
      </c>
      <c r="H690" s="90">
        <f t="shared" si="365"/>
        <v>45061</v>
      </c>
      <c r="I690" s="90">
        <f t="shared" si="366"/>
        <v>45061</v>
      </c>
      <c r="J690" s="92">
        <f t="shared" si="367"/>
        <v>18</v>
      </c>
      <c r="K690" s="92">
        <f t="shared" si="368"/>
        <v>4</v>
      </c>
      <c r="L690" s="87">
        <f t="shared" si="369"/>
        <v>1.0013523799999999</v>
      </c>
      <c r="M690" s="93">
        <f t="shared" si="370"/>
        <v>1.0071003300000001</v>
      </c>
      <c r="N690" s="93">
        <f t="shared" si="371"/>
        <v>1.1485056311877859</v>
      </c>
      <c r="O690" s="87">
        <f t="shared" si="372"/>
        <v>1.15005884</v>
      </c>
      <c r="P690" s="87">
        <f t="shared" si="373"/>
        <v>1117.30721318</v>
      </c>
      <c r="Q690" s="94">
        <f t="shared" si="374"/>
        <v>0</v>
      </c>
      <c r="R690" s="95">
        <f t="shared" si="381"/>
        <v>0</v>
      </c>
      <c r="S690" s="87">
        <f t="shared" si="375"/>
        <v>0</v>
      </c>
      <c r="T690" s="95">
        <f t="shared" si="360"/>
        <v>0.12</v>
      </c>
      <c r="U690" s="94">
        <f t="shared" si="376"/>
        <v>15</v>
      </c>
      <c r="V690" s="94">
        <v>252</v>
      </c>
      <c r="W690" s="93">
        <f t="shared" si="377"/>
        <v>1.006768559</v>
      </c>
      <c r="X690" s="87">
        <f t="shared" si="378"/>
        <v>7.5625597899999999</v>
      </c>
      <c r="Y690" s="87">
        <f t="shared" si="379"/>
        <v>0</v>
      </c>
      <c r="Z690" s="96" t="s">
        <v>142</v>
      </c>
      <c r="AA690" s="90">
        <f t="shared" si="380"/>
        <v>45048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3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22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4"/>
      <c r="CR690" s="1"/>
      <c r="CS690" s="1"/>
      <c r="CT690" s="1"/>
      <c r="CU690" s="1"/>
      <c r="CV690" s="1"/>
      <c r="CW690" s="1"/>
      <c r="CX690" s="1"/>
      <c r="CY690" s="1"/>
      <c r="CZ690" s="1"/>
      <c r="DA690" s="2"/>
      <c r="DB690" s="1"/>
      <c r="DC690" s="1"/>
      <c r="DD690" s="1"/>
      <c r="DE690" s="1"/>
      <c r="DF690" s="1"/>
      <c r="DG690" s="1"/>
    </row>
    <row r="691" spans="1:111" x14ac:dyDescent="0.2">
      <c r="A691" s="86">
        <f t="shared" si="358"/>
        <v>45040</v>
      </c>
      <c r="B691" s="87">
        <f t="shared" si="361"/>
        <v>1124.86977297</v>
      </c>
      <c r="C691" s="87">
        <f t="shared" si="359"/>
        <v>971.52178160000005</v>
      </c>
      <c r="D691" s="88">
        <f t="shared" si="362"/>
        <v>6609.67</v>
      </c>
      <c r="E691" s="89">
        <f>IF(K691=1,VLOOKUP(A691,[1]Plan1!$BO$80:$BQ$314,3),E690)</f>
        <v>6649.99</v>
      </c>
      <c r="F691" s="98">
        <f t="shared" si="363"/>
        <v>45034</v>
      </c>
      <c r="G691" s="91">
        <f t="shared" si="364"/>
        <v>6.1001532602988906E-3</v>
      </c>
      <c r="H691" s="90">
        <f t="shared" si="365"/>
        <v>45061</v>
      </c>
      <c r="I691" s="90">
        <f t="shared" si="366"/>
        <v>45061</v>
      </c>
      <c r="J691" s="92">
        <f t="shared" si="367"/>
        <v>18</v>
      </c>
      <c r="K691" s="92">
        <f t="shared" si="368"/>
        <v>4</v>
      </c>
      <c r="L691" s="87">
        <f t="shared" si="369"/>
        <v>1.0013523799999999</v>
      </c>
      <c r="M691" s="93">
        <f t="shared" si="370"/>
        <v>1.0071003300000001</v>
      </c>
      <c r="N691" s="93">
        <f t="shared" si="371"/>
        <v>1.1485056311877859</v>
      </c>
      <c r="O691" s="87">
        <f t="shared" si="372"/>
        <v>1.15005884</v>
      </c>
      <c r="P691" s="87">
        <f t="shared" si="373"/>
        <v>1117.30721318</v>
      </c>
      <c r="Q691" s="94">
        <f t="shared" si="374"/>
        <v>0</v>
      </c>
      <c r="R691" s="95">
        <f t="shared" si="381"/>
        <v>0</v>
      </c>
      <c r="S691" s="87">
        <f t="shared" si="375"/>
        <v>0</v>
      </c>
      <c r="T691" s="95">
        <f t="shared" si="360"/>
        <v>0.12</v>
      </c>
      <c r="U691" s="94">
        <f t="shared" si="376"/>
        <v>15</v>
      </c>
      <c r="V691" s="94">
        <v>252</v>
      </c>
      <c r="W691" s="93">
        <f t="shared" si="377"/>
        <v>1.006768559</v>
      </c>
      <c r="X691" s="87">
        <f t="shared" si="378"/>
        <v>7.5625597899999999</v>
      </c>
      <c r="Y691" s="87">
        <f t="shared" si="379"/>
        <v>0</v>
      </c>
      <c r="Z691" s="96" t="s">
        <v>142</v>
      </c>
      <c r="AA691" s="90">
        <f t="shared" si="380"/>
        <v>45048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3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22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4"/>
      <c r="CR691" s="1"/>
      <c r="CS691" s="1"/>
      <c r="CT691" s="1"/>
      <c r="CU691" s="1"/>
      <c r="CV691" s="1"/>
      <c r="CW691" s="1"/>
      <c r="CX691" s="1"/>
      <c r="CY691" s="1"/>
      <c r="CZ691" s="1"/>
      <c r="DA691" s="2"/>
      <c r="DB691" s="1"/>
      <c r="DC691" s="1"/>
      <c r="DD691" s="1"/>
      <c r="DE691" s="1"/>
      <c r="DF691" s="1"/>
      <c r="DG691" s="1"/>
    </row>
    <row r="692" spans="1:111" x14ac:dyDescent="0.2">
      <c r="A692" s="86">
        <f t="shared" si="358"/>
        <v>45041</v>
      </c>
      <c r="B692" s="87">
        <f t="shared" si="361"/>
        <v>1125.7560491099998</v>
      </c>
      <c r="C692" s="87">
        <f t="shared" si="359"/>
        <v>971.52178160000005</v>
      </c>
      <c r="D692" s="88">
        <f t="shared" si="362"/>
        <v>6609.67</v>
      </c>
      <c r="E692" s="89">
        <f>IF(K692=1,VLOOKUP(A692,[1]Plan1!$BO$80:$BQ$314,3),E691)</f>
        <v>6649.99</v>
      </c>
      <c r="F692" s="98">
        <f t="shared" si="363"/>
        <v>45034</v>
      </c>
      <c r="G692" s="91">
        <f t="shared" si="364"/>
        <v>6.1001532602988906E-3</v>
      </c>
      <c r="H692" s="90">
        <f t="shared" si="365"/>
        <v>45061</v>
      </c>
      <c r="I692" s="90">
        <f t="shared" si="366"/>
        <v>45061</v>
      </c>
      <c r="J692" s="92">
        <f t="shared" si="367"/>
        <v>18</v>
      </c>
      <c r="K692" s="92">
        <f t="shared" si="368"/>
        <v>5</v>
      </c>
      <c r="L692" s="87">
        <f t="shared" si="369"/>
        <v>1.00169076</v>
      </c>
      <c r="M692" s="93">
        <f t="shared" si="370"/>
        <v>1.0071003300000001</v>
      </c>
      <c r="N692" s="93">
        <f t="shared" si="371"/>
        <v>1.1485056311877859</v>
      </c>
      <c r="O692" s="87">
        <f t="shared" si="372"/>
        <v>1.15044747</v>
      </c>
      <c r="P692" s="87">
        <f t="shared" si="373"/>
        <v>1117.6847756899999</v>
      </c>
      <c r="Q692" s="94">
        <f t="shared" si="374"/>
        <v>0</v>
      </c>
      <c r="R692" s="95">
        <f t="shared" si="381"/>
        <v>0</v>
      </c>
      <c r="S692" s="87">
        <f t="shared" si="375"/>
        <v>0</v>
      </c>
      <c r="T692" s="95">
        <f t="shared" si="360"/>
        <v>0.12</v>
      </c>
      <c r="U692" s="94">
        <f t="shared" si="376"/>
        <v>16</v>
      </c>
      <c r="V692" s="94">
        <v>252</v>
      </c>
      <c r="W692" s="93">
        <f t="shared" si="377"/>
        <v>1.007221422</v>
      </c>
      <c r="X692" s="87">
        <f t="shared" si="378"/>
        <v>8.0712734200000007</v>
      </c>
      <c r="Y692" s="87">
        <f t="shared" si="379"/>
        <v>0</v>
      </c>
      <c r="Z692" s="96" t="s">
        <v>142</v>
      </c>
      <c r="AA692" s="90">
        <f t="shared" si="380"/>
        <v>45048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3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22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4"/>
      <c r="CR692" s="1"/>
      <c r="CS692" s="1"/>
      <c r="CT692" s="1"/>
      <c r="CU692" s="1"/>
      <c r="CV692" s="1"/>
      <c r="CW692" s="1"/>
      <c r="CX692" s="1"/>
      <c r="CY692" s="1"/>
      <c r="CZ692" s="1"/>
      <c r="DA692" s="2"/>
      <c r="DB692" s="1"/>
      <c r="DC692" s="1"/>
      <c r="DD692" s="1"/>
      <c r="DE692" s="1"/>
      <c r="DF692" s="1"/>
      <c r="DG692" s="1"/>
    </row>
    <row r="693" spans="1:111" x14ac:dyDescent="0.2">
      <c r="A693" s="86">
        <f t="shared" si="358"/>
        <v>45042</v>
      </c>
      <c r="B693" s="87">
        <f t="shared" si="361"/>
        <v>1126.6430312499999</v>
      </c>
      <c r="C693" s="87">
        <f t="shared" si="359"/>
        <v>971.52178160000005</v>
      </c>
      <c r="D693" s="88">
        <f t="shared" si="362"/>
        <v>6609.67</v>
      </c>
      <c r="E693" s="89">
        <f>IF(K693=1,VLOOKUP(A693,[1]Plan1!$BO$80:$BQ$314,3),E692)</f>
        <v>6649.99</v>
      </c>
      <c r="F693" s="98">
        <f t="shared" si="363"/>
        <v>45034</v>
      </c>
      <c r="G693" s="91">
        <f t="shared" si="364"/>
        <v>6.1001532602988906E-3</v>
      </c>
      <c r="H693" s="90">
        <f t="shared" si="365"/>
        <v>45061</v>
      </c>
      <c r="I693" s="90">
        <f t="shared" si="366"/>
        <v>45061</v>
      </c>
      <c r="J693" s="92">
        <f t="shared" si="367"/>
        <v>18</v>
      </c>
      <c r="K693" s="92">
        <f t="shared" si="368"/>
        <v>6</v>
      </c>
      <c r="L693" s="87">
        <f t="shared" si="369"/>
        <v>1.00202926</v>
      </c>
      <c r="M693" s="93">
        <f t="shared" si="370"/>
        <v>1.0071003300000001</v>
      </c>
      <c r="N693" s="93">
        <f t="shared" si="371"/>
        <v>1.1485056311877859</v>
      </c>
      <c r="O693" s="87">
        <f t="shared" si="372"/>
        <v>1.1508362400000001</v>
      </c>
      <c r="P693" s="87">
        <f t="shared" si="373"/>
        <v>1118.0624742099999</v>
      </c>
      <c r="Q693" s="94">
        <f t="shared" si="374"/>
        <v>0</v>
      </c>
      <c r="R693" s="95">
        <f t="shared" si="381"/>
        <v>0</v>
      </c>
      <c r="S693" s="87">
        <f t="shared" si="375"/>
        <v>0</v>
      </c>
      <c r="T693" s="95">
        <f t="shared" si="360"/>
        <v>0.12</v>
      </c>
      <c r="U693" s="94">
        <f t="shared" si="376"/>
        <v>17</v>
      </c>
      <c r="V693" s="94">
        <v>252</v>
      </c>
      <c r="W693" s="93">
        <f t="shared" si="377"/>
        <v>1.0076744879999999</v>
      </c>
      <c r="X693" s="87">
        <f t="shared" si="378"/>
        <v>8.5805570400000004</v>
      </c>
      <c r="Y693" s="87">
        <f t="shared" si="379"/>
        <v>0</v>
      </c>
      <c r="Z693" s="96" t="s">
        <v>142</v>
      </c>
      <c r="AA693" s="90">
        <f t="shared" si="380"/>
        <v>45048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3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22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4"/>
      <c r="CR693" s="1"/>
      <c r="CS693" s="1"/>
      <c r="CT693" s="1"/>
      <c r="CU693" s="1"/>
      <c r="CV693" s="1"/>
      <c r="CW693" s="1"/>
      <c r="CX693" s="1"/>
      <c r="CY693" s="1"/>
      <c r="CZ693" s="1"/>
      <c r="DA693" s="2"/>
      <c r="DB693" s="1"/>
      <c r="DC693" s="1"/>
      <c r="DD693" s="1"/>
      <c r="DE693" s="1"/>
      <c r="DF693" s="1"/>
      <c r="DG693" s="1"/>
    </row>
    <row r="694" spans="1:111" x14ac:dyDescent="0.2">
      <c r="A694" s="86">
        <f t="shared" si="358"/>
        <v>45043</v>
      </c>
      <c r="B694" s="87">
        <f t="shared" si="361"/>
        <v>1127.5307111100001</v>
      </c>
      <c r="C694" s="87">
        <f t="shared" si="359"/>
        <v>971.52178160000005</v>
      </c>
      <c r="D694" s="88">
        <f t="shared" si="362"/>
        <v>6609.67</v>
      </c>
      <c r="E694" s="89">
        <f>IF(K694=1,VLOOKUP(A694,[1]Plan1!$BO$80:$BQ$314,3),E693)</f>
        <v>6649.99</v>
      </c>
      <c r="F694" s="98">
        <f t="shared" si="363"/>
        <v>45034</v>
      </c>
      <c r="G694" s="91">
        <f t="shared" si="364"/>
        <v>6.1001532602988906E-3</v>
      </c>
      <c r="H694" s="90">
        <f t="shared" si="365"/>
        <v>45061</v>
      </c>
      <c r="I694" s="90">
        <f t="shared" si="366"/>
        <v>45061</v>
      </c>
      <c r="J694" s="92">
        <f t="shared" si="367"/>
        <v>18</v>
      </c>
      <c r="K694" s="92">
        <f t="shared" si="368"/>
        <v>7</v>
      </c>
      <c r="L694" s="87">
        <f t="shared" si="369"/>
        <v>1.00236787</v>
      </c>
      <c r="M694" s="93">
        <f t="shared" si="370"/>
        <v>1.0071003300000001</v>
      </c>
      <c r="N694" s="93">
        <f t="shared" si="371"/>
        <v>1.1485056311877859</v>
      </c>
      <c r="O694" s="87">
        <f t="shared" si="372"/>
        <v>1.15122514</v>
      </c>
      <c r="P694" s="87">
        <f t="shared" si="373"/>
        <v>1118.44029903</v>
      </c>
      <c r="Q694" s="94">
        <f t="shared" si="374"/>
        <v>0</v>
      </c>
      <c r="R694" s="95">
        <f t="shared" si="381"/>
        <v>0</v>
      </c>
      <c r="S694" s="87">
        <f t="shared" si="375"/>
        <v>0</v>
      </c>
      <c r="T694" s="95">
        <f t="shared" si="360"/>
        <v>0.12</v>
      </c>
      <c r="U694" s="94">
        <f t="shared" si="376"/>
        <v>18</v>
      </c>
      <c r="V694" s="94">
        <v>252</v>
      </c>
      <c r="W694" s="93">
        <f t="shared" si="377"/>
        <v>1.0081277580000001</v>
      </c>
      <c r="X694" s="87">
        <f t="shared" si="378"/>
        <v>9.0904120800000001</v>
      </c>
      <c r="Y694" s="87">
        <f t="shared" si="379"/>
        <v>0</v>
      </c>
      <c r="Z694" s="96" t="s">
        <v>142</v>
      </c>
      <c r="AA694" s="90">
        <f t="shared" si="380"/>
        <v>45048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3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22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4"/>
      <c r="CR694" s="1"/>
      <c r="CS694" s="1"/>
      <c r="CT694" s="1"/>
      <c r="CU694" s="1"/>
      <c r="CV694" s="1"/>
      <c r="CW694" s="1"/>
      <c r="CX694" s="1"/>
      <c r="CY694" s="1"/>
      <c r="CZ694" s="1"/>
      <c r="DA694" s="2"/>
      <c r="DB694" s="1"/>
      <c r="DC694" s="1"/>
      <c r="DD694" s="1"/>
      <c r="DE694" s="1"/>
      <c r="DF694" s="1"/>
      <c r="DG694" s="1"/>
    </row>
    <row r="695" spans="1:111" x14ac:dyDescent="0.2">
      <c r="A695" s="86">
        <f t="shared" si="358"/>
        <v>45044</v>
      </c>
      <c r="B695" s="87">
        <f t="shared" si="361"/>
        <v>1128.4190804300001</v>
      </c>
      <c r="C695" s="87">
        <f t="shared" si="359"/>
        <v>971.52178160000005</v>
      </c>
      <c r="D695" s="88">
        <f t="shared" si="362"/>
        <v>6609.67</v>
      </c>
      <c r="E695" s="89">
        <f>IF(K695=1,VLOOKUP(A695,[1]Plan1!$BO$80:$BQ$314,3),E694)</f>
        <v>6649.99</v>
      </c>
      <c r="F695" s="98">
        <f t="shared" si="363"/>
        <v>45034</v>
      </c>
      <c r="G695" s="91">
        <f t="shared" si="364"/>
        <v>6.1001532602988906E-3</v>
      </c>
      <c r="H695" s="90">
        <f t="shared" si="365"/>
        <v>45061</v>
      </c>
      <c r="I695" s="90">
        <f t="shared" si="366"/>
        <v>45061</v>
      </c>
      <c r="J695" s="92">
        <f t="shared" si="367"/>
        <v>18</v>
      </c>
      <c r="K695" s="92">
        <f t="shared" si="368"/>
        <v>8</v>
      </c>
      <c r="L695" s="87">
        <f t="shared" si="369"/>
        <v>1.0027065900000001</v>
      </c>
      <c r="M695" s="93">
        <f t="shared" si="370"/>
        <v>1.0071003300000001</v>
      </c>
      <c r="N695" s="93">
        <f t="shared" si="371"/>
        <v>1.1485056311877859</v>
      </c>
      <c r="O695" s="87">
        <f t="shared" si="372"/>
        <v>1.1516141600000001</v>
      </c>
      <c r="P695" s="87">
        <f t="shared" si="373"/>
        <v>1118.8182404300001</v>
      </c>
      <c r="Q695" s="94">
        <f t="shared" si="374"/>
        <v>0</v>
      </c>
      <c r="R695" s="95">
        <f t="shared" si="381"/>
        <v>0</v>
      </c>
      <c r="S695" s="87">
        <f t="shared" si="375"/>
        <v>0</v>
      </c>
      <c r="T695" s="95">
        <f t="shared" si="360"/>
        <v>0.12</v>
      </c>
      <c r="U695" s="94">
        <f t="shared" si="376"/>
        <v>19</v>
      </c>
      <c r="V695" s="94">
        <v>252</v>
      </c>
      <c r="W695" s="93">
        <f t="shared" si="377"/>
        <v>1.0085812329999999</v>
      </c>
      <c r="X695" s="87">
        <f t="shared" si="378"/>
        <v>9.6008399999999998</v>
      </c>
      <c r="Y695" s="87">
        <f t="shared" si="379"/>
        <v>0</v>
      </c>
      <c r="Z695" s="96" t="s">
        <v>142</v>
      </c>
      <c r="AA695" s="90">
        <f t="shared" si="380"/>
        <v>45048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3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22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4"/>
      <c r="CR695" s="1"/>
      <c r="CS695" s="1"/>
      <c r="CT695" s="1"/>
      <c r="CU695" s="1"/>
      <c r="CV695" s="1"/>
      <c r="CW695" s="1"/>
      <c r="CX695" s="1"/>
      <c r="CY695" s="1"/>
      <c r="CZ695" s="1"/>
      <c r="DA695" s="2"/>
      <c r="DB695" s="1"/>
      <c r="DC695" s="1"/>
      <c r="DD695" s="1"/>
      <c r="DE695" s="1"/>
      <c r="DF695" s="1"/>
      <c r="DG695" s="1"/>
    </row>
    <row r="696" spans="1:111" x14ac:dyDescent="0.2">
      <c r="A696" s="86">
        <f t="shared" si="358"/>
        <v>45045</v>
      </c>
      <c r="B696" s="87">
        <f t="shared" si="361"/>
        <v>1129.30815697</v>
      </c>
      <c r="C696" s="87">
        <f t="shared" si="359"/>
        <v>971.52178160000005</v>
      </c>
      <c r="D696" s="88">
        <f t="shared" si="362"/>
        <v>6609.67</v>
      </c>
      <c r="E696" s="89">
        <f>IF(K696=1,VLOOKUP(A696,[1]Plan1!$BO$80:$BQ$314,3),E695)</f>
        <v>6649.99</v>
      </c>
      <c r="F696" s="98">
        <f t="shared" si="363"/>
        <v>45034</v>
      </c>
      <c r="G696" s="91">
        <f t="shared" si="364"/>
        <v>6.1001532602988906E-3</v>
      </c>
      <c r="H696" s="90">
        <f t="shared" si="365"/>
        <v>45061</v>
      </c>
      <c r="I696" s="90">
        <f t="shared" si="366"/>
        <v>45061</v>
      </c>
      <c r="J696" s="92">
        <f t="shared" si="367"/>
        <v>18</v>
      </c>
      <c r="K696" s="92">
        <f t="shared" si="368"/>
        <v>9</v>
      </c>
      <c r="L696" s="87">
        <f t="shared" si="369"/>
        <v>1.00304543</v>
      </c>
      <c r="M696" s="93">
        <f t="shared" si="370"/>
        <v>1.0071003300000001</v>
      </c>
      <c r="N696" s="93">
        <f t="shared" si="371"/>
        <v>1.1485056311877859</v>
      </c>
      <c r="O696" s="87">
        <f t="shared" si="372"/>
        <v>1.1520033199999999</v>
      </c>
      <c r="P696" s="87">
        <f t="shared" si="373"/>
        <v>1119.19631785</v>
      </c>
      <c r="Q696" s="94">
        <f t="shared" si="374"/>
        <v>0</v>
      </c>
      <c r="R696" s="95">
        <f t="shared" si="381"/>
        <v>0</v>
      </c>
      <c r="S696" s="87">
        <f t="shared" si="375"/>
        <v>0</v>
      </c>
      <c r="T696" s="95">
        <f t="shared" si="360"/>
        <v>0.12</v>
      </c>
      <c r="U696" s="94">
        <f t="shared" si="376"/>
        <v>20</v>
      </c>
      <c r="V696" s="94">
        <v>252</v>
      </c>
      <c r="W696" s="93">
        <f t="shared" si="377"/>
        <v>1.0090349110000001</v>
      </c>
      <c r="X696" s="87">
        <f t="shared" si="378"/>
        <v>10.111839120000001</v>
      </c>
      <c r="Y696" s="87">
        <f t="shared" si="379"/>
        <v>0</v>
      </c>
      <c r="Z696" s="96" t="s">
        <v>142</v>
      </c>
      <c r="AA696" s="90">
        <f t="shared" si="380"/>
        <v>45048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3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22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4"/>
      <c r="CR696" s="1"/>
      <c r="CS696" s="1"/>
      <c r="CT696" s="1"/>
      <c r="CU696" s="1"/>
      <c r="CV696" s="1"/>
      <c r="CW696" s="1"/>
      <c r="CX696" s="1"/>
      <c r="CY696" s="1"/>
      <c r="CZ696" s="1"/>
      <c r="DA696" s="2"/>
      <c r="DB696" s="1"/>
      <c r="DC696" s="1"/>
      <c r="DD696" s="1"/>
      <c r="DE696" s="1"/>
      <c r="DF696" s="1"/>
      <c r="DG696" s="1"/>
    </row>
    <row r="697" spans="1:111" x14ac:dyDescent="0.2">
      <c r="A697" s="86">
        <f t="shared" si="358"/>
        <v>45046</v>
      </c>
      <c r="B697" s="87">
        <f t="shared" si="361"/>
        <v>1129.30815697</v>
      </c>
      <c r="C697" s="87">
        <f t="shared" si="359"/>
        <v>971.52178160000005</v>
      </c>
      <c r="D697" s="88">
        <f t="shared" si="362"/>
        <v>6609.67</v>
      </c>
      <c r="E697" s="89">
        <f>IF(K697=1,VLOOKUP(A697,[1]Plan1!$BO$80:$BQ$314,3),E696)</f>
        <v>6649.99</v>
      </c>
      <c r="F697" s="98">
        <f t="shared" si="363"/>
        <v>45034</v>
      </c>
      <c r="G697" s="91">
        <f t="shared" si="364"/>
        <v>6.1001532602988906E-3</v>
      </c>
      <c r="H697" s="90">
        <f t="shared" si="365"/>
        <v>45061</v>
      </c>
      <c r="I697" s="90">
        <f t="shared" si="366"/>
        <v>45061</v>
      </c>
      <c r="J697" s="92">
        <f t="shared" si="367"/>
        <v>18</v>
      </c>
      <c r="K697" s="92">
        <f t="shared" si="368"/>
        <v>9</v>
      </c>
      <c r="L697" s="87">
        <f t="shared" si="369"/>
        <v>1.00304543</v>
      </c>
      <c r="M697" s="93">
        <f t="shared" si="370"/>
        <v>1.0071003300000001</v>
      </c>
      <c r="N697" s="93">
        <f t="shared" si="371"/>
        <v>1.1485056311877859</v>
      </c>
      <c r="O697" s="87">
        <f t="shared" si="372"/>
        <v>1.1520033199999999</v>
      </c>
      <c r="P697" s="87">
        <f t="shared" si="373"/>
        <v>1119.19631785</v>
      </c>
      <c r="Q697" s="94">
        <f t="shared" si="374"/>
        <v>0</v>
      </c>
      <c r="R697" s="95">
        <f t="shared" si="381"/>
        <v>0</v>
      </c>
      <c r="S697" s="87">
        <f t="shared" si="375"/>
        <v>0</v>
      </c>
      <c r="T697" s="95">
        <f t="shared" si="360"/>
        <v>0.12</v>
      </c>
      <c r="U697" s="94">
        <f t="shared" si="376"/>
        <v>20</v>
      </c>
      <c r="V697" s="94">
        <v>252</v>
      </c>
      <c r="W697" s="93">
        <f t="shared" si="377"/>
        <v>1.0090349110000001</v>
      </c>
      <c r="X697" s="87">
        <f t="shared" si="378"/>
        <v>10.111839120000001</v>
      </c>
      <c r="Y697" s="87">
        <f t="shared" si="379"/>
        <v>0</v>
      </c>
      <c r="Z697" s="96" t="s">
        <v>142</v>
      </c>
      <c r="AA697" s="90">
        <f t="shared" si="380"/>
        <v>45048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3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22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4"/>
      <c r="CR697" s="1"/>
      <c r="CS697" s="1"/>
      <c r="CT697" s="1"/>
      <c r="CU697" s="1"/>
      <c r="CV697" s="1"/>
      <c r="CW697" s="1"/>
      <c r="CX697" s="1"/>
      <c r="CY697" s="1"/>
      <c r="CZ697" s="1"/>
      <c r="DA697" s="2"/>
      <c r="DB697" s="1"/>
      <c r="DC697" s="1"/>
      <c r="DD697" s="1"/>
      <c r="DE697" s="1"/>
      <c r="DF697" s="1"/>
      <c r="DG697" s="1"/>
    </row>
    <row r="698" spans="1:111" x14ac:dyDescent="0.2">
      <c r="A698" s="86">
        <f t="shared" si="358"/>
        <v>45047</v>
      </c>
      <c r="B698" s="87">
        <f t="shared" si="361"/>
        <v>1129.30815697</v>
      </c>
      <c r="C698" s="87">
        <f t="shared" si="359"/>
        <v>971.52178160000005</v>
      </c>
      <c r="D698" s="88">
        <f t="shared" si="362"/>
        <v>6609.67</v>
      </c>
      <c r="E698" s="89">
        <f>IF(K698=1,VLOOKUP(A698,[1]Plan1!$BO$80:$BQ$314,3),E697)</f>
        <v>6649.99</v>
      </c>
      <c r="F698" s="98">
        <f t="shared" si="363"/>
        <v>45034</v>
      </c>
      <c r="G698" s="91">
        <f t="shared" si="364"/>
        <v>6.1001532602988906E-3</v>
      </c>
      <c r="H698" s="90">
        <f t="shared" si="365"/>
        <v>45061</v>
      </c>
      <c r="I698" s="90">
        <f t="shared" si="366"/>
        <v>45061</v>
      </c>
      <c r="J698" s="92">
        <f t="shared" si="367"/>
        <v>18</v>
      </c>
      <c r="K698" s="92">
        <f t="shared" si="368"/>
        <v>9</v>
      </c>
      <c r="L698" s="87">
        <f t="shared" si="369"/>
        <v>1.00304543</v>
      </c>
      <c r="M698" s="93">
        <f t="shared" si="370"/>
        <v>1.0071003300000001</v>
      </c>
      <c r="N698" s="93">
        <f t="shared" si="371"/>
        <v>1.1485056311877859</v>
      </c>
      <c r="O698" s="87">
        <f t="shared" si="372"/>
        <v>1.1520033199999999</v>
      </c>
      <c r="P698" s="87">
        <f t="shared" si="373"/>
        <v>1119.19631785</v>
      </c>
      <c r="Q698" s="94">
        <f t="shared" si="374"/>
        <v>0</v>
      </c>
      <c r="R698" s="95">
        <f t="shared" si="381"/>
        <v>0</v>
      </c>
      <c r="S698" s="87">
        <f t="shared" si="375"/>
        <v>0</v>
      </c>
      <c r="T698" s="95">
        <f t="shared" si="360"/>
        <v>0.12</v>
      </c>
      <c r="U698" s="94">
        <f t="shared" si="376"/>
        <v>20</v>
      </c>
      <c r="V698" s="94">
        <v>252</v>
      </c>
      <c r="W698" s="93">
        <f t="shared" si="377"/>
        <v>1.0090349110000001</v>
      </c>
      <c r="X698" s="87">
        <f t="shared" si="378"/>
        <v>10.111839120000001</v>
      </c>
      <c r="Y698" s="87">
        <f t="shared" si="379"/>
        <v>0</v>
      </c>
      <c r="Z698" s="96" t="s">
        <v>142</v>
      </c>
      <c r="AA698" s="90">
        <f t="shared" si="380"/>
        <v>45048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3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22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4"/>
      <c r="CR698" s="1"/>
      <c r="CS698" s="1"/>
      <c r="CT698" s="1"/>
      <c r="CU698" s="1"/>
      <c r="CV698" s="1"/>
      <c r="CW698" s="1"/>
      <c r="CX698" s="1"/>
      <c r="CY698" s="1"/>
      <c r="CZ698" s="1"/>
      <c r="DA698" s="2"/>
      <c r="DB698" s="1"/>
      <c r="DC698" s="1"/>
      <c r="DD698" s="1"/>
      <c r="DE698" s="1"/>
      <c r="DF698" s="1"/>
      <c r="DG698" s="1"/>
    </row>
    <row r="699" spans="1:111" x14ac:dyDescent="0.2">
      <c r="A699" s="86">
        <f t="shared" si="358"/>
        <v>45048</v>
      </c>
      <c r="B699" s="87">
        <f t="shared" si="361"/>
        <v>1129.30815697</v>
      </c>
      <c r="C699" s="87">
        <f t="shared" si="359"/>
        <v>971.52178160000005</v>
      </c>
      <c r="D699" s="88">
        <f t="shared" si="362"/>
        <v>6609.67</v>
      </c>
      <c r="E699" s="89">
        <f>IF(K699=1,VLOOKUP(A699,[1]Plan1!$BO$80:$BQ$314,3),E698)</f>
        <v>6649.99</v>
      </c>
      <c r="F699" s="98">
        <f t="shared" si="363"/>
        <v>45034</v>
      </c>
      <c r="G699" s="91">
        <f t="shared" si="364"/>
        <v>6.1001532602988906E-3</v>
      </c>
      <c r="H699" s="90">
        <f t="shared" si="365"/>
        <v>45061</v>
      </c>
      <c r="I699" s="90">
        <f t="shared" si="366"/>
        <v>45061</v>
      </c>
      <c r="J699" s="92">
        <f t="shared" si="367"/>
        <v>18</v>
      </c>
      <c r="K699" s="92">
        <f t="shared" si="368"/>
        <v>9</v>
      </c>
      <c r="L699" s="87">
        <f t="shared" si="369"/>
        <v>1.00304543</v>
      </c>
      <c r="M699" s="93">
        <f t="shared" si="370"/>
        <v>1.0071003300000001</v>
      </c>
      <c r="N699" s="93">
        <f t="shared" si="371"/>
        <v>1.1485056311877859</v>
      </c>
      <c r="O699" s="87">
        <f t="shared" si="372"/>
        <v>1.1520033199999999</v>
      </c>
      <c r="P699" s="87">
        <f t="shared" si="373"/>
        <v>1119.19631785</v>
      </c>
      <c r="Q699" s="94">
        <f t="shared" si="374"/>
        <v>17</v>
      </c>
      <c r="R699" s="95">
        <f t="shared" si="381"/>
        <v>0</v>
      </c>
      <c r="S699" s="87">
        <f t="shared" si="375"/>
        <v>0</v>
      </c>
      <c r="T699" s="95">
        <f t="shared" si="360"/>
        <v>0.12</v>
      </c>
      <c r="U699" s="94">
        <f t="shared" si="376"/>
        <v>20</v>
      </c>
      <c r="V699" s="94">
        <v>252</v>
      </c>
      <c r="W699" s="93">
        <f t="shared" si="377"/>
        <v>1.0090349110000001</v>
      </c>
      <c r="X699" s="87">
        <f t="shared" si="378"/>
        <v>10.111839120000001</v>
      </c>
      <c r="Y699" s="87">
        <f t="shared" si="379"/>
        <v>10.111839120000001</v>
      </c>
      <c r="Z699" s="96" t="s">
        <v>142</v>
      </c>
      <c r="AA699" s="90">
        <f t="shared" si="380"/>
        <v>45048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3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22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4"/>
      <c r="CR699" s="1"/>
      <c r="CS699" s="1"/>
      <c r="CT699" s="1"/>
      <c r="CU699" s="1"/>
      <c r="CV699" s="1"/>
      <c r="CW699" s="1"/>
      <c r="CX699" s="1"/>
      <c r="CY699" s="1"/>
      <c r="CZ699" s="1"/>
      <c r="DA699" s="2"/>
      <c r="DB699" s="1"/>
      <c r="DC699" s="1"/>
      <c r="DD699" s="1"/>
      <c r="DE699" s="1"/>
      <c r="DF699" s="1"/>
      <c r="DG699" s="1"/>
    </row>
    <row r="700" spans="1:111" x14ac:dyDescent="0.2">
      <c r="A700" s="86">
        <f t="shared" si="358"/>
        <v>45049</v>
      </c>
      <c r="B700" s="87">
        <f t="shared" si="361"/>
        <v>1120.07813605</v>
      </c>
      <c r="C700" s="87">
        <f t="shared" si="359"/>
        <v>971.52178160000005</v>
      </c>
      <c r="D700" s="88">
        <f t="shared" si="362"/>
        <v>6609.67</v>
      </c>
      <c r="E700" s="89">
        <f>IF(K700=1,VLOOKUP(A700,[1]Plan1!$BO$80:$BQ$314,3),E699)</f>
        <v>6649.99</v>
      </c>
      <c r="F700" s="98">
        <f t="shared" si="363"/>
        <v>45034</v>
      </c>
      <c r="G700" s="91">
        <f t="shared" si="364"/>
        <v>6.1001532602988906E-3</v>
      </c>
      <c r="H700" s="90">
        <f t="shared" si="365"/>
        <v>45061</v>
      </c>
      <c r="I700" s="90">
        <f t="shared" si="366"/>
        <v>45061</v>
      </c>
      <c r="J700" s="92">
        <f t="shared" si="367"/>
        <v>18</v>
      </c>
      <c r="K700" s="92">
        <f t="shared" si="368"/>
        <v>10</v>
      </c>
      <c r="L700" s="87">
        <f t="shared" si="369"/>
        <v>1.0033843899999999</v>
      </c>
      <c r="M700" s="93">
        <f t="shared" si="370"/>
        <v>1.0071003300000001</v>
      </c>
      <c r="N700" s="93">
        <f t="shared" si="371"/>
        <v>1.1485056311877859</v>
      </c>
      <c r="O700" s="87">
        <f t="shared" si="372"/>
        <v>1.1523926200000001</v>
      </c>
      <c r="P700" s="87">
        <f t="shared" si="373"/>
        <v>1119.57453128</v>
      </c>
      <c r="Q700" s="94">
        <f t="shared" si="374"/>
        <v>0</v>
      </c>
      <c r="R700" s="95">
        <f t="shared" si="381"/>
        <v>0</v>
      </c>
      <c r="S700" s="87">
        <f t="shared" si="375"/>
        <v>0</v>
      </c>
      <c r="T700" s="95">
        <f t="shared" si="360"/>
        <v>0.12</v>
      </c>
      <c r="U700" s="94">
        <f t="shared" si="376"/>
        <v>1</v>
      </c>
      <c r="V700" s="94">
        <v>252</v>
      </c>
      <c r="W700" s="93">
        <f t="shared" si="377"/>
        <v>1.0004498180000001</v>
      </c>
      <c r="X700" s="87">
        <f t="shared" si="378"/>
        <v>0.50360477000000003</v>
      </c>
      <c r="Y700" s="87">
        <f t="shared" si="379"/>
        <v>0</v>
      </c>
      <c r="Z700" s="96" t="s">
        <v>142</v>
      </c>
      <c r="AA700" s="90">
        <f t="shared" si="380"/>
        <v>45076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3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22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4"/>
      <c r="CR700" s="1"/>
      <c r="CS700" s="1"/>
      <c r="CT700" s="1"/>
      <c r="CU700" s="1"/>
      <c r="CV700" s="1"/>
      <c r="CW700" s="1"/>
      <c r="CX700" s="1"/>
      <c r="CY700" s="1"/>
      <c r="CZ700" s="1"/>
      <c r="DA700" s="2"/>
      <c r="DB700" s="1"/>
      <c r="DC700" s="1"/>
      <c r="DD700" s="1"/>
      <c r="DE700" s="1"/>
      <c r="DF700" s="1"/>
      <c r="DG700" s="1"/>
    </row>
    <row r="701" spans="1:111" x14ac:dyDescent="0.2">
      <c r="A701" s="86">
        <f t="shared" si="358"/>
        <v>45050</v>
      </c>
      <c r="B701" s="87">
        <f t="shared" si="361"/>
        <v>1120.9606385500001</v>
      </c>
      <c r="C701" s="87">
        <f t="shared" si="359"/>
        <v>971.52178160000005</v>
      </c>
      <c r="D701" s="88">
        <f t="shared" si="362"/>
        <v>6609.67</v>
      </c>
      <c r="E701" s="89">
        <f>IF(K701=1,VLOOKUP(A701,[1]Plan1!$BO$80:$BQ$314,3),E700)</f>
        <v>6649.99</v>
      </c>
      <c r="F701" s="98">
        <f t="shared" si="363"/>
        <v>45034</v>
      </c>
      <c r="G701" s="91">
        <f t="shared" si="364"/>
        <v>6.1001532602988906E-3</v>
      </c>
      <c r="H701" s="90">
        <f t="shared" si="365"/>
        <v>45061</v>
      </c>
      <c r="I701" s="90">
        <f t="shared" si="366"/>
        <v>45061</v>
      </c>
      <c r="J701" s="92">
        <f t="shared" si="367"/>
        <v>18</v>
      </c>
      <c r="K701" s="92">
        <f t="shared" si="368"/>
        <v>11</v>
      </c>
      <c r="L701" s="87">
        <f t="shared" si="369"/>
        <v>1.00372346</v>
      </c>
      <c r="M701" s="93">
        <f t="shared" si="370"/>
        <v>1.0071003300000001</v>
      </c>
      <c r="N701" s="93">
        <f t="shared" si="371"/>
        <v>1.1485056311877859</v>
      </c>
      <c r="O701" s="87">
        <f t="shared" si="372"/>
        <v>1.15278204</v>
      </c>
      <c r="P701" s="87">
        <f t="shared" si="373"/>
        <v>1119.9528612900001</v>
      </c>
      <c r="Q701" s="94">
        <f t="shared" si="374"/>
        <v>0</v>
      </c>
      <c r="R701" s="95">
        <f t="shared" si="381"/>
        <v>0</v>
      </c>
      <c r="S701" s="87">
        <f t="shared" si="375"/>
        <v>0</v>
      </c>
      <c r="T701" s="95">
        <f t="shared" si="360"/>
        <v>0.12</v>
      </c>
      <c r="U701" s="94">
        <f t="shared" si="376"/>
        <v>2</v>
      </c>
      <c r="V701" s="94">
        <v>252</v>
      </c>
      <c r="W701" s="93">
        <f t="shared" si="377"/>
        <v>1.0008998389999999</v>
      </c>
      <c r="X701" s="87">
        <f t="shared" si="378"/>
        <v>1.0077772599999999</v>
      </c>
      <c r="Y701" s="87">
        <f t="shared" si="379"/>
        <v>0</v>
      </c>
      <c r="Z701" s="96" t="s">
        <v>142</v>
      </c>
      <c r="AA701" s="90">
        <f t="shared" si="380"/>
        <v>45076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3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22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4"/>
      <c r="CR701" s="1"/>
      <c r="CS701" s="1"/>
      <c r="CT701" s="1"/>
      <c r="CU701" s="1"/>
      <c r="CV701" s="1"/>
      <c r="CW701" s="1"/>
      <c r="CX701" s="1"/>
      <c r="CY701" s="1"/>
      <c r="CZ701" s="1"/>
      <c r="DA701" s="2"/>
      <c r="DB701" s="1"/>
      <c r="DC701" s="1"/>
      <c r="DD701" s="1"/>
      <c r="DE701" s="1"/>
      <c r="DF701" s="1"/>
      <c r="DG701" s="1"/>
    </row>
    <row r="702" spans="1:111" x14ac:dyDescent="0.2">
      <c r="A702" s="86">
        <f t="shared" si="358"/>
        <v>45051</v>
      </c>
      <c r="B702" s="87">
        <f t="shared" si="361"/>
        <v>1121.84383321</v>
      </c>
      <c r="C702" s="87">
        <f t="shared" si="359"/>
        <v>971.52178160000005</v>
      </c>
      <c r="D702" s="88">
        <f t="shared" si="362"/>
        <v>6609.67</v>
      </c>
      <c r="E702" s="89">
        <f>IF(K702=1,VLOOKUP(A702,[1]Plan1!$BO$80:$BQ$314,3),E701)</f>
        <v>6649.99</v>
      </c>
      <c r="F702" s="98">
        <f t="shared" si="363"/>
        <v>45034</v>
      </c>
      <c r="G702" s="91">
        <f t="shared" si="364"/>
        <v>6.1001532602988906E-3</v>
      </c>
      <c r="H702" s="90">
        <f t="shared" si="365"/>
        <v>45061</v>
      </c>
      <c r="I702" s="90">
        <f t="shared" si="366"/>
        <v>45061</v>
      </c>
      <c r="J702" s="92">
        <f t="shared" si="367"/>
        <v>18</v>
      </c>
      <c r="K702" s="92">
        <f t="shared" si="368"/>
        <v>12</v>
      </c>
      <c r="L702" s="87">
        <f t="shared" si="369"/>
        <v>1.0040626399999999</v>
      </c>
      <c r="M702" s="93">
        <f t="shared" si="370"/>
        <v>1.0071003300000001</v>
      </c>
      <c r="N702" s="93">
        <f t="shared" si="371"/>
        <v>1.1485056311877859</v>
      </c>
      <c r="O702" s="87">
        <f t="shared" si="372"/>
        <v>1.1531715899999999</v>
      </c>
      <c r="P702" s="87">
        <f t="shared" si="373"/>
        <v>1120.3313175999999</v>
      </c>
      <c r="Q702" s="94">
        <f t="shared" si="374"/>
        <v>0</v>
      </c>
      <c r="R702" s="95">
        <f t="shared" si="381"/>
        <v>0</v>
      </c>
      <c r="S702" s="87">
        <f t="shared" si="375"/>
        <v>0</v>
      </c>
      <c r="T702" s="95">
        <f t="shared" si="360"/>
        <v>0.12</v>
      </c>
      <c r="U702" s="94">
        <f t="shared" si="376"/>
        <v>3</v>
      </c>
      <c r="V702" s="94">
        <v>252</v>
      </c>
      <c r="W702" s="93">
        <f t="shared" si="377"/>
        <v>1.0013500609999999</v>
      </c>
      <c r="X702" s="87">
        <f t="shared" si="378"/>
        <v>1.5125156099999999</v>
      </c>
      <c r="Y702" s="87">
        <f t="shared" si="379"/>
        <v>0</v>
      </c>
      <c r="Z702" s="96" t="s">
        <v>142</v>
      </c>
      <c r="AA702" s="90">
        <f t="shared" si="380"/>
        <v>45076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3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22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4"/>
      <c r="CR702" s="1"/>
      <c r="CS702" s="1"/>
      <c r="CT702" s="1"/>
      <c r="CU702" s="1"/>
      <c r="CV702" s="1"/>
      <c r="CW702" s="1"/>
      <c r="CX702" s="1"/>
      <c r="CY702" s="1"/>
      <c r="CZ702" s="1"/>
      <c r="DA702" s="2"/>
      <c r="DB702" s="1"/>
      <c r="DC702" s="1"/>
      <c r="DD702" s="1"/>
      <c r="DE702" s="1"/>
      <c r="DF702" s="1"/>
      <c r="DG702" s="1"/>
    </row>
    <row r="703" spans="1:111" x14ac:dyDescent="0.2">
      <c r="A703" s="86">
        <f t="shared" si="358"/>
        <v>45052</v>
      </c>
      <c r="B703" s="87">
        <f t="shared" si="361"/>
        <v>1122.72773355</v>
      </c>
      <c r="C703" s="87">
        <f t="shared" si="359"/>
        <v>971.52178160000005</v>
      </c>
      <c r="D703" s="88">
        <f t="shared" si="362"/>
        <v>6609.67</v>
      </c>
      <c r="E703" s="89">
        <f>IF(K703=1,VLOOKUP(A703,[1]Plan1!$BO$80:$BQ$314,3),E702)</f>
        <v>6649.99</v>
      </c>
      <c r="F703" s="98">
        <f t="shared" si="363"/>
        <v>45034</v>
      </c>
      <c r="G703" s="91">
        <f t="shared" si="364"/>
        <v>6.1001532602988906E-3</v>
      </c>
      <c r="H703" s="90">
        <f t="shared" si="365"/>
        <v>45061</v>
      </c>
      <c r="I703" s="90">
        <f t="shared" si="366"/>
        <v>45061</v>
      </c>
      <c r="J703" s="92">
        <f t="shared" si="367"/>
        <v>18</v>
      </c>
      <c r="K703" s="92">
        <f t="shared" si="368"/>
        <v>13</v>
      </c>
      <c r="L703" s="87">
        <f t="shared" si="369"/>
        <v>1.0044019399999999</v>
      </c>
      <c r="M703" s="93">
        <f t="shared" si="370"/>
        <v>1.0071003300000001</v>
      </c>
      <c r="N703" s="93">
        <f t="shared" si="371"/>
        <v>1.1485056311877859</v>
      </c>
      <c r="O703" s="87">
        <f t="shared" si="372"/>
        <v>1.1535612799999999</v>
      </c>
      <c r="P703" s="87">
        <f t="shared" si="373"/>
        <v>1120.7099099300001</v>
      </c>
      <c r="Q703" s="94">
        <f t="shared" si="374"/>
        <v>0</v>
      </c>
      <c r="R703" s="95">
        <f t="shared" si="381"/>
        <v>0</v>
      </c>
      <c r="S703" s="87">
        <f t="shared" si="375"/>
        <v>0</v>
      </c>
      <c r="T703" s="95">
        <f t="shared" si="360"/>
        <v>0.12</v>
      </c>
      <c r="U703" s="94">
        <f t="shared" si="376"/>
        <v>4</v>
      </c>
      <c r="V703" s="94">
        <v>252</v>
      </c>
      <c r="W703" s="93">
        <f t="shared" si="377"/>
        <v>1.0018004869999999</v>
      </c>
      <c r="X703" s="87">
        <f t="shared" si="378"/>
        <v>2.0178236200000002</v>
      </c>
      <c r="Y703" s="87">
        <f t="shared" si="379"/>
        <v>0</v>
      </c>
      <c r="Z703" s="96" t="s">
        <v>142</v>
      </c>
      <c r="AA703" s="90">
        <f t="shared" si="380"/>
        <v>45076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3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22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4"/>
      <c r="CR703" s="1"/>
      <c r="CS703" s="1"/>
      <c r="CT703" s="1"/>
      <c r="CU703" s="1"/>
      <c r="CV703" s="1"/>
      <c r="CW703" s="1"/>
      <c r="CX703" s="1"/>
      <c r="CY703" s="1"/>
      <c r="CZ703" s="1"/>
      <c r="DA703" s="2"/>
      <c r="DB703" s="1"/>
      <c r="DC703" s="1"/>
      <c r="DD703" s="1"/>
      <c r="DE703" s="1"/>
      <c r="DF703" s="1"/>
      <c r="DG703" s="1"/>
    </row>
    <row r="704" spans="1:111" x14ac:dyDescent="0.2">
      <c r="A704" s="86">
        <f t="shared" si="358"/>
        <v>45053</v>
      </c>
      <c r="B704" s="87">
        <f t="shared" si="361"/>
        <v>1122.72773355</v>
      </c>
      <c r="C704" s="87">
        <f t="shared" si="359"/>
        <v>971.52178160000005</v>
      </c>
      <c r="D704" s="88">
        <f t="shared" si="362"/>
        <v>6609.67</v>
      </c>
      <c r="E704" s="89">
        <f>IF(K704=1,VLOOKUP(A704,[1]Plan1!$BO$80:$BQ$314,3),E703)</f>
        <v>6649.99</v>
      </c>
      <c r="F704" s="98">
        <f t="shared" si="363"/>
        <v>45034</v>
      </c>
      <c r="G704" s="91">
        <f t="shared" si="364"/>
        <v>6.1001532602988906E-3</v>
      </c>
      <c r="H704" s="90">
        <f t="shared" si="365"/>
        <v>45061</v>
      </c>
      <c r="I704" s="90">
        <f t="shared" si="366"/>
        <v>45061</v>
      </c>
      <c r="J704" s="92">
        <f t="shared" si="367"/>
        <v>18</v>
      </c>
      <c r="K704" s="92">
        <f t="shared" si="368"/>
        <v>13</v>
      </c>
      <c r="L704" s="87">
        <f t="shared" si="369"/>
        <v>1.0044019399999999</v>
      </c>
      <c r="M704" s="93">
        <f t="shared" si="370"/>
        <v>1.0071003300000001</v>
      </c>
      <c r="N704" s="93">
        <f t="shared" si="371"/>
        <v>1.1485056311877859</v>
      </c>
      <c r="O704" s="87">
        <f t="shared" si="372"/>
        <v>1.1535612799999999</v>
      </c>
      <c r="P704" s="87">
        <f t="shared" si="373"/>
        <v>1120.7099099300001</v>
      </c>
      <c r="Q704" s="94">
        <f t="shared" si="374"/>
        <v>0</v>
      </c>
      <c r="R704" s="95">
        <f t="shared" si="381"/>
        <v>0</v>
      </c>
      <c r="S704" s="87">
        <f t="shared" si="375"/>
        <v>0</v>
      </c>
      <c r="T704" s="95">
        <f t="shared" si="360"/>
        <v>0.12</v>
      </c>
      <c r="U704" s="94">
        <f t="shared" si="376"/>
        <v>4</v>
      </c>
      <c r="V704" s="94">
        <v>252</v>
      </c>
      <c r="W704" s="93">
        <f t="shared" si="377"/>
        <v>1.0018004869999999</v>
      </c>
      <c r="X704" s="87">
        <f t="shared" si="378"/>
        <v>2.0178236200000002</v>
      </c>
      <c r="Y704" s="87">
        <f t="shared" si="379"/>
        <v>0</v>
      </c>
      <c r="Z704" s="96" t="s">
        <v>142</v>
      </c>
      <c r="AA704" s="90">
        <f t="shared" si="380"/>
        <v>45076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3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22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4"/>
      <c r="CR704" s="1"/>
      <c r="CS704" s="1"/>
      <c r="CT704" s="1"/>
      <c r="CU704" s="1"/>
      <c r="CV704" s="1"/>
      <c r="CW704" s="1"/>
      <c r="CX704" s="1"/>
      <c r="CY704" s="1"/>
      <c r="CZ704" s="1"/>
      <c r="DA704" s="2"/>
      <c r="DB704" s="1"/>
      <c r="DC704" s="1"/>
      <c r="DD704" s="1"/>
      <c r="DE704" s="1"/>
      <c r="DF704" s="1"/>
      <c r="DG704" s="1"/>
    </row>
    <row r="705" spans="1:111" x14ac:dyDescent="0.2">
      <c r="A705" s="86">
        <f t="shared" si="358"/>
        <v>45054</v>
      </c>
      <c r="B705" s="87">
        <f t="shared" si="361"/>
        <v>1122.72773355</v>
      </c>
      <c r="C705" s="87">
        <f t="shared" si="359"/>
        <v>971.52178160000005</v>
      </c>
      <c r="D705" s="88">
        <f t="shared" si="362"/>
        <v>6609.67</v>
      </c>
      <c r="E705" s="89">
        <f>IF(K705=1,VLOOKUP(A705,[1]Plan1!$BO$80:$BQ$314,3),E704)</f>
        <v>6649.99</v>
      </c>
      <c r="F705" s="98">
        <f t="shared" si="363"/>
        <v>45034</v>
      </c>
      <c r="G705" s="91">
        <f t="shared" si="364"/>
        <v>6.1001532602988906E-3</v>
      </c>
      <c r="H705" s="90">
        <f t="shared" si="365"/>
        <v>45061</v>
      </c>
      <c r="I705" s="90">
        <f t="shared" si="366"/>
        <v>45061</v>
      </c>
      <c r="J705" s="92">
        <f t="shared" si="367"/>
        <v>18</v>
      </c>
      <c r="K705" s="92">
        <f t="shared" si="368"/>
        <v>13</v>
      </c>
      <c r="L705" s="87">
        <f t="shared" si="369"/>
        <v>1.0044019399999999</v>
      </c>
      <c r="M705" s="93">
        <f t="shared" si="370"/>
        <v>1.0071003300000001</v>
      </c>
      <c r="N705" s="93">
        <f t="shared" si="371"/>
        <v>1.1485056311877859</v>
      </c>
      <c r="O705" s="87">
        <f t="shared" si="372"/>
        <v>1.1535612799999999</v>
      </c>
      <c r="P705" s="87">
        <f t="shared" si="373"/>
        <v>1120.7099099300001</v>
      </c>
      <c r="Q705" s="94">
        <f t="shared" si="374"/>
        <v>0</v>
      </c>
      <c r="R705" s="95">
        <f t="shared" si="381"/>
        <v>0</v>
      </c>
      <c r="S705" s="87">
        <f t="shared" si="375"/>
        <v>0</v>
      </c>
      <c r="T705" s="95">
        <f t="shared" si="360"/>
        <v>0.12</v>
      </c>
      <c r="U705" s="94">
        <f t="shared" si="376"/>
        <v>4</v>
      </c>
      <c r="V705" s="94">
        <v>252</v>
      </c>
      <c r="W705" s="93">
        <f t="shared" si="377"/>
        <v>1.0018004869999999</v>
      </c>
      <c r="X705" s="87">
        <f t="shared" si="378"/>
        <v>2.0178236200000002</v>
      </c>
      <c r="Y705" s="87">
        <f t="shared" si="379"/>
        <v>0</v>
      </c>
      <c r="Z705" s="96" t="s">
        <v>142</v>
      </c>
      <c r="AA705" s="90">
        <f t="shared" si="380"/>
        <v>45076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3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22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4"/>
      <c r="CR705" s="1"/>
      <c r="CS705" s="1"/>
      <c r="CT705" s="1"/>
      <c r="CU705" s="1"/>
      <c r="CV705" s="1"/>
      <c r="CW705" s="1"/>
      <c r="CX705" s="1"/>
      <c r="CY705" s="1"/>
      <c r="CZ705" s="1"/>
      <c r="DA705" s="2"/>
      <c r="DB705" s="1"/>
      <c r="DC705" s="1"/>
      <c r="DD705" s="1"/>
      <c r="DE705" s="1"/>
      <c r="DF705" s="1"/>
      <c r="DG705" s="1"/>
    </row>
    <row r="706" spans="1:111" x14ac:dyDescent="0.2">
      <c r="A706" s="86">
        <f t="shared" si="358"/>
        <v>45055</v>
      </c>
      <c r="B706" s="87">
        <f t="shared" si="361"/>
        <v>1123.61231823</v>
      </c>
      <c r="C706" s="87">
        <f t="shared" si="359"/>
        <v>971.52178160000005</v>
      </c>
      <c r="D706" s="88">
        <f t="shared" si="362"/>
        <v>6609.67</v>
      </c>
      <c r="E706" s="89">
        <f>IF(K706=1,VLOOKUP(A706,[1]Plan1!$BO$80:$BQ$314,3),E705)</f>
        <v>6649.99</v>
      </c>
      <c r="F706" s="98">
        <f t="shared" si="363"/>
        <v>45034</v>
      </c>
      <c r="G706" s="91">
        <f t="shared" si="364"/>
        <v>6.1001532602988906E-3</v>
      </c>
      <c r="H706" s="90">
        <f t="shared" si="365"/>
        <v>45061</v>
      </c>
      <c r="I706" s="90">
        <f t="shared" si="366"/>
        <v>45061</v>
      </c>
      <c r="J706" s="92">
        <f t="shared" si="367"/>
        <v>18</v>
      </c>
      <c r="K706" s="92">
        <f t="shared" si="368"/>
        <v>14</v>
      </c>
      <c r="L706" s="87">
        <f t="shared" si="369"/>
        <v>1.00474135</v>
      </c>
      <c r="M706" s="93">
        <f t="shared" si="370"/>
        <v>1.0071003300000001</v>
      </c>
      <c r="N706" s="93">
        <f t="shared" si="371"/>
        <v>1.1485056311877859</v>
      </c>
      <c r="O706" s="87">
        <f t="shared" si="372"/>
        <v>1.1539510900000001</v>
      </c>
      <c r="P706" s="87">
        <f t="shared" si="373"/>
        <v>1121.0886188300001</v>
      </c>
      <c r="Q706" s="94">
        <f t="shared" si="374"/>
        <v>0</v>
      </c>
      <c r="R706" s="95">
        <f t="shared" si="381"/>
        <v>0</v>
      </c>
      <c r="S706" s="87">
        <f t="shared" si="375"/>
        <v>0</v>
      </c>
      <c r="T706" s="95">
        <f t="shared" si="360"/>
        <v>0.12</v>
      </c>
      <c r="U706" s="94">
        <f t="shared" si="376"/>
        <v>5</v>
      </c>
      <c r="V706" s="94">
        <v>252</v>
      </c>
      <c r="W706" s="93">
        <f t="shared" si="377"/>
        <v>1.002251115</v>
      </c>
      <c r="X706" s="87">
        <f t="shared" si="378"/>
        <v>2.5236993999999999</v>
      </c>
      <c r="Y706" s="87">
        <f t="shared" si="379"/>
        <v>0</v>
      </c>
      <c r="Z706" s="96" t="s">
        <v>142</v>
      </c>
      <c r="AA706" s="90">
        <f t="shared" si="380"/>
        <v>45076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3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22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4"/>
      <c r="CR706" s="1"/>
      <c r="CS706" s="1"/>
      <c r="CT706" s="1"/>
      <c r="CU706" s="1"/>
      <c r="CV706" s="1"/>
      <c r="CW706" s="1"/>
      <c r="CX706" s="1"/>
      <c r="CY706" s="1"/>
      <c r="CZ706" s="1"/>
      <c r="DA706" s="2"/>
      <c r="DB706" s="1"/>
      <c r="DC706" s="1"/>
      <c r="DD706" s="1"/>
      <c r="DE706" s="1"/>
      <c r="DF706" s="1"/>
      <c r="DG706" s="1"/>
    </row>
    <row r="707" spans="1:111" x14ac:dyDescent="0.2">
      <c r="A707" s="86">
        <f t="shared" si="358"/>
        <v>45056</v>
      </c>
      <c r="B707" s="87">
        <f t="shared" si="361"/>
        <v>1124.4976180199999</v>
      </c>
      <c r="C707" s="87">
        <f t="shared" si="359"/>
        <v>971.52178160000005</v>
      </c>
      <c r="D707" s="88">
        <f t="shared" si="362"/>
        <v>6609.67</v>
      </c>
      <c r="E707" s="89">
        <f>IF(K707=1,VLOOKUP(A707,[1]Plan1!$BO$80:$BQ$314,3),E706)</f>
        <v>6649.99</v>
      </c>
      <c r="F707" s="98">
        <f t="shared" si="363"/>
        <v>45034</v>
      </c>
      <c r="G707" s="91">
        <f t="shared" si="364"/>
        <v>6.1001532602988906E-3</v>
      </c>
      <c r="H707" s="90">
        <f t="shared" si="365"/>
        <v>45061</v>
      </c>
      <c r="I707" s="90">
        <f t="shared" si="366"/>
        <v>45061</v>
      </c>
      <c r="J707" s="92">
        <f t="shared" si="367"/>
        <v>18</v>
      </c>
      <c r="K707" s="92">
        <f t="shared" si="368"/>
        <v>15</v>
      </c>
      <c r="L707" s="87">
        <f t="shared" si="369"/>
        <v>1.00508088</v>
      </c>
      <c r="M707" s="93">
        <f t="shared" si="370"/>
        <v>1.0071003300000001</v>
      </c>
      <c r="N707" s="93">
        <f t="shared" si="371"/>
        <v>1.1485056311877859</v>
      </c>
      <c r="O707" s="87">
        <f t="shared" si="372"/>
        <v>1.15434105</v>
      </c>
      <c r="P707" s="87">
        <f t="shared" si="373"/>
        <v>1121.46747347</v>
      </c>
      <c r="Q707" s="94">
        <f t="shared" si="374"/>
        <v>0</v>
      </c>
      <c r="R707" s="95">
        <f t="shared" si="381"/>
        <v>0</v>
      </c>
      <c r="S707" s="87">
        <f t="shared" si="375"/>
        <v>0</v>
      </c>
      <c r="T707" s="95">
        <f t="shared" si="360"/>
        <v>0.12</v>
      </c>
      <c r="U707" s="94">
        <f t="shared" si="376"/>
        <v>6</v>
      </c>
      <c r="V707" s="94">
        <v>252</v>
      </c>
      <c r="W707" s="93">
        <f t="shared" si="377"/>
        <v>1.002701946</v>
      </c>
      <c r="X707" s="87">
        <f t="shared" si="378"/>
        <v>3.0301445500000002</v>
      </c>
      <c r="Y707" s="87">
        <f t="shared" si="379"/>
        <v>0</v>
      </c>
      <c r="Z707" s="96" t="s">
        <v>142</v>
      </c>
      <c r="AA707" s="90">
        <f t="shared" si="380"/>
        <v>45076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3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22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4"/>
      <c r="CR707" s="1"/>
      <c r="CS707" s="1"/>
      <c r="CT707" s="1"/>
      <c r="CU707" s="1"/>
      <c r="CV707" s="1"/>
      <c r="CW707" s="1"/>
      <c r="CX707" s="1"/>
      <c r="CY707" s="1"/>
      <c r="CZ707" s="1"/>
      <c r="DA707" s="2"/>
      <c r="DB707" s="1"/>
      <c r="DC707" s="1"/>
      <c r="DD707" s="1"/>
      <c r="DE707" s="1"/>
      <c r="DF707" s="1"/>
      <c r="DG707" s="1"/>
    </row>
    <row r="708" spans="1:111" x14ac:dyDescent="0.2">
      <c r="A708" s="86">
        <f t="shared" si="358"/>
        <v>45057</v>
      </c>
      <c r="B708" s="87">
        <f t="shared" si="361"/>
        <v>1125.38359322</v>
      </c>
      <c r="C708" s="87">
        <f t="shared" si="359"/>
        <v>971.52178160000005</v>
      </c>
      <c r="D708" s="88">
        <f t="shared" si="362"/>
        <v>6609.67</v>
      </c>
      <c r="E708" s="89">
        <f>IF(K708=1,VLOOKUP(A708,[1]Plan1!$BO$80:$BQ$314,3),E707)</f>
        <v>6649.99</v>
      </c>
      <c r="F708" s="98">
        <f t="shared" si="363"/>
        <v>45034</v>
      </c>
      <c r="G708" s="91">
        <f t="shared" si="364"/>
        <v>6.1001532602988906E-3</v>
      </c>
      <c r="H708" s="90">
        <f t="shared" si="365"/>
        <v>45061</v>
      </c>
      <c r="I708" s="90">
        <f t="shared" si="366"/>
        <v>45061</v>
      </c>
      <c r="J708" s="92">
        <f t="shared" si="367"/>
        <v>18</v>
      </c>
      <c r="K708" s="92">
        <f t="shared" si="368"/>
        <v>16</v>
      </c>
      <c r="L708" s="87">
        <f t="shared" si="369"/>
        <v>1.0054205199999999</v>
      </c>
      <c r="M708" s="93">
        <f t="shared" si="370"/>
        <v>1.0071003300000001</v>
      </c>
      <c r="N708" s="93">
        <f t="shared" si="371"/>
        <v>1.1485056311877859</v>
      </c>
      <c r="O708" s="87">
        <f t="shared" si="372"/>
        <v>1.1547311200000001</v>
      </c>
      <c r="P708" s="87">
        <f t="shared" si="373"/>
        <v>1121.84643497</v>
      </c>
      <c r="Q708" s="94">
        <f t="shared" si="374"/>
        <v>0</v>
      </c>
      <c r="R708" s="95">
        <f t="shared" si="381"/>
        <v>0</v>
      </c>
      <c r="S708" s="87">
        <f t="shared" si="375"/>
        <v>0</v>
      </c>
      <c r="T708" s="95">
        <f t="shared" si="360"/>
        <v>0.12</v>
      </c>
      <c r="U708" s="94">
        <f t="shared" si="376"/>
        <v>7</v>
      </c>
      <c r="V708" s="94">
        <v>252</v>
      </c>
      <c r="W708" s="93">
        <f t="shared" si="377"/>
        <v>1.003152979</v>
      </c>
      <c r="X708" s="87">
        <f t="shared" si="378"/>
        <v>3.5371582500000001</v>
      </c>
      <c r="Y708" s="87">
        <f t="shared" si="379"/>
        <v>0</v>
      </c>
      <c r="Z708" s="96" t="s">
        <v>142</v>
      </c>
      <c r="AA708" s="90">
        <f t="shared" si="380"/>
        <v>45076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3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22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4"/>
      <c r="CR708" s="1"/>
      <c r="CS708" s="1"/>
      <c r="CT708" s="1"/>
      <c r="CU708" s="1"/>
      <c r="CV708" s="1"/>
      <c r="CW708" s="1"/>
      <c r="CX708" s="1"/>
      <c r="CY708" s="1"/>
      <c r="CZ708" s="1"/>
      <c r="DA708" s="2"/>
      <c r="DB708" s="1"/>
      <c r="DC708" s="1"/>
      <c r="DD708" s="1"/>
      <c r="DE708" s="1"/>
      <c r="DF708" s="1"/>
      <c r="DG708" s="1"/>
    </row>
    <row r="709" spans="1:111" x14ac:dyDescent="0.2">
      <c r="A709" s="86">
        <f t="shared" si="358"/>
        <v>45058</v>
      </c>
      <c r="B709" s="87">
        <f t="shared" si="361"/>
        <v>1126.2702854500001</v>
      </c>
      <c r="C709" s="87">
        <f t="shared" si="359"/>
        <v>971.52178160000005</v>
      </c>
      <c r="D709" s="88">
        <f t="shared" si="362"/>
        <v>6609.67</v>
      </c>
      <c r="E709" s="89">
        <f>IF(K709=1,VLOOKUP(A709,[1]Plan1!$BO$80:$BQ$314,3),E708)</f>
        <v>6649.99</v>
      </c>
      <c r="F709" s="98">
        <f t="shared" si="363"/>
        <v>45034</v>
      </c>
      <c r="G709" s="91">
        <f t="shared" si="364"/>
        <v>6.1001532602988906E-3</v>
      </c>
      <c r="H709" s="90">
        <f t="shared" si="365"/>
        <v>45061</v>
      </c>
      <c r="I709" s="90">
        <f t="shared" si="366"/>
        <v>45061</v>
      </c>
      <c r="J709" s="92">
        <f t="shared" si="367"/>
        <v>18</v>
      </c>
      <c r="K709" s="92">
        <f t="shared" si="368"/>
        <v>17</v>
      </c>
      <c r="L709" s="87">
        <f t="shared" si="369"/>
        <v>1.0057602800000001</v>
      </c>
      <c r="M709" s="93">
        <f t="shared" si="370"/>
        <v>1.0071003300000001</v>
      </c>
      <c r="N709" s="93">
        <f t="shared" si="371"/>
        <v>1.1485056311877859</v>
      </c>
      <c r="O709" s="87">
        <f t="shared" si="372"/>
        <v>1.15512134</v>
      </c>
      <c r="P709" s="87">
        <f t="shared" si="373"/>
        <v>1122.2255422000001</v>
      </c>
      <c r="Q709" s="94">
        <f t="shared" si="374"/>
        <v>0</v>
      </c>
      <c r="R709" s="95">
        <f t="shared" si="381"/>
        <v>0</v>
      </c>
      <c r="S709" s="87">
        <f t="shared" si="375"/>
        <v>0</v>
      </c>
      <c r="T709" s="95">
        <f t="shared" si="360"/>
        <v>0.12</v>
      </c>
      <c r="U709" s="94">
        <f t="shared" si="376"/>
        <v>8</v>
      </c>
      <c r="V709" s="94">
        <v>252</v>
      </c>
      <c r="W709" s="93">
        <f t="shared" si="377"/>
        <v>1.003604216</v>
      </c>
      <c r="X709" s="87">
        <f t="shared" si="378"/>
        <v>4.0447432499999998</v>
      </c>
      <c r="Y709" s="87">
        <f t="shared" si="379"/>
        <v>0</v>
      </c>
      <c r="Z709" s="96" t="s">
        <v>142</v>
      </c>
      <c r="AA709" s="90">
        <f t="shared" si="380"/>
        <v>45076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3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22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4"/>
      <c r="CR709" s="1"/>
      <c r="CS709" s="1"/>
      <c r="CT709" s="1"/>
      <c r="CU709" s="1"/>
      <c r="CV709" s="1"/>
      <c r="CW709" s="1"/>
      <c r="CX709" s="1"/>
      <c r="CY709" s="1"/>
      <c r="CZ709" s="1"/>
      <c r="DA709" s="2"/>
      <c r="DB709" s="1"/>
      <c r="DC709" s="1"/>
      <c r="DD709" s="1"/>
      <c r="DE709" s="1"/>
      <c r="DF709" s="1"/>
      <c r="DG709" s="1"/>
    </row>
    <row r="710" spans="1:111" x14ac:dyDescent="0.2">
      <c r="A710" s="86">
        <f t="shared" si="358"/>
        <v>45059</v>
      </c>
      <c r="B710" s="87">
        <f t="shared" si="361"/>
        <v>1127.15766364</v>
      </c>
      <c r="C710" s="87">
        <f t="shared" si="359"/>
        <v>971.52178160000005</v>
      </c>
      <c r="D710" s="88">
        <f t="shared" si="362"/>
        <v>6609.67</v>
      </c>
      <c r="E710" s="89">
        <f>IF(K710=1,VLOOKUP(A710,[1]Plan1!$BO$80:$BQ$314,3),E709)</f>
        <v>6649.99</v>
      </c>
      <c r="F710" s="98">
        <f t="shared" si="363"/>
        <v>45034</v>
      </c>
      <c r="G710" s="91">
        <f t="shared" si="364"/>
        <v>6.1001532602988906E-3</v>
      </c>
      <c r="H710" s="90">
        <f t="shared" si="365"/>
        <v>45061</v>
      </c>
      <c r="I710" s="90">
        <f t="shared" si="366"/>
        <v>45061</v>
      </c>
      <c r="J710" s="92">
        <f t="shared" si="367"/>
        <v>18</v>
      </c>
      <c r="K710" s="92">
        <f t="shared" si="368"/>
        <v>18</v>
      </c>
      <c r="L710" s="87">
        <f t="shared" si="369"/>
        <v>1.00610015</v>
      </c>
      <c r="M710" s="93">
        <f t="shared" si="370"/>
        <v>1.0071003300000001</v>
      </c>
      <c r="N710" s="93">
        <f t="shared" si="371"/>
        <v>1.1485056311877859</v>
      </c>
      <c r="O710" s="87">
        <f t="shared" si="372"/>
        <v>1.15551168</v>
      </c>
      <c r="P710" s="87">
        <f t="shared" si="373"/>
        <v>1122.60476601</v>
      </c>
      <c r="Q710" s="94">
        <f t="shared" si="374"/>
        <v>0</v>
      </c>
      <c r="R710" s="95">
        <f t="shared" si="381"/>
        <v>0</v>
      </c>
      <c r="S710" s="87">
        <f t="shared" si="375"/>
        <v>0</v>
      </c>
      <c r="T710" s="95">
        <f t="shared" si="360"/>
        <v>0.12</v>
      </c>
      <c r="U710" s="94">
        <f t="shared" si="376"/>
        <v>9</v>
      </c>
      <c r="V710" s="94">
        <v>252</v>
      </c>
      <c r="W710" s="93">
        <f t="shared" si="377"/>
        <v>1.0040556549999999</v>
      </c>
      <c r="X710" s="87">
        <f t="shared" si="378"/>
        <v>4.5528976300000004</v>
      </c>
      <c r="Y710" s="87">
        <f t="shared" si="379"/>
        <v>0</v>
      </c>
      <c r="Z710" s="96" t="s">
        <v>142</v>
      </c>
      <c r="AA710" s="90">
        <f t="shared" si="380"/>
        <v>45076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3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22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4"/>
      <c r="CR710" s="1"/>
      <c r="CS710" s="1"/>
      <c r="CT710" s="1"/>
      <c r="CU710" s="1"/>
      <c r="CV710" s="1"/>
      <c r="CW710" s="1"/>
      <c r="CX710" s="1"/>
      <c r="CY710" s="1"/>
      <c r="CZ710" s="1"/>
      <c r="DA710" s="2"/>
      <c r="DB710" s="1"/>
      <c r="DC710" s="1"/>
      <c r="DD710" s="1"/>
      <c r="DE710" s="1"/>
      <c r="DF710" s="1"/>
      <c r="DG710" s="1"/>
    </row>
    <row r="711" spans="1:111" x14ac:dyDescent="0.2">
      <c r="A711" s="86">
        <f t="shared" si="358"/>
        <v>45060</v>
      </c>
      <c r="B711" s="87">
        <f t="shared" si="361"/>
        <v>1127.15766364</v>
      </c>
      <c r="C711" s="87">
        <f t="shared" si="359"/>
        <v>971.52178160000005</v>
      </c>
      <c r="D711" s="88">
        <f t="shared" si="362"/>
        <v>6609.67</v>
      </c>
      <c r="E711" s="89">
        <f>IF(K711=1,VLOOKUP(A711,[1]Plan1!$BO$80:$BQ$314,3),E710)</f>
        <v>6649.99</v>
      </c>
      <c r="F711" s="98">
        <f t="shared" si="363"/>
        <v>45034</v>
      </c>
      <c r="G711" s="91">
        <f t="shared" si="364"/>
        <v>6.1001532602988906E-3</v>
      </c>
      <c r="H711" s="90">
        <f t="shared" si="365"/>
        <v>45061</v>
      </c>
      <c r="I711" s="90">
        <f t="shared" si="366"/>
        <v>45061</v>
      </c>
      <c r="J711" s="92">
        <f t="shared" si="367"/>
        <v>18</v>
      </c>
      <c r="K711" s="92">
        <f t="shared" si="368"/>
        <v>18</v>
      </c>
      <c r="L711" s="87">
        <f t="shared" si="369"/>
        <v>1.00610015</v>
      </c>
      <c r="M711" s="93">
        <f t="shared" si="370"/>
        <v>1.0071003300000001</v>
      </c>
      <c r="N711" s="93">
        <f t="shared" si="371"/>
        <v>1.1485056311877859</v>
      </c>
      <c r="O711" s="87">
        <f t="shared" si="372"/>
        <v>1.15551168</v>
      </c>
      <c r="P711" s="87">
        <f t="shared" si="373"/>
        <v>1122.60476601</v>
      </c>
      <c r="Q711" s="94">
        <f t="shared" si="374"/>
        <v>0</v>
      </c>
      <c r="R711" s="95">
        <f t="shared" si="381"/>
        <v>0</v>
      </c>
      <c r="S711" s="87">
        <f t="shared" si="375"/>
        <v>0</v>
      </c>
      <c r="T711" s="95">
        <f t="shared" si="360"/>
        <v>0.12</v>
      </c>
      <c r="U711" s="94">
        <f t="shared" si="376"/>
        <v>9</v>
      </c>
      <c r="V711" s="94">
        <v>252</v>
      </c>
      <c r="W711" s="93">
        <f t="shared" si="377"/>
        <v>1.0040556549999999</v>
      </c>
      <c r="X711" s="87">
        <f t="shared" si="378"/>
        <v>4.5528976300000004</v>
      </c>
      <c r="Y711" s="87">
        <f t="shared" si="379"/>
        <v>0</v>
      </c>
      <c r="Z711" s="96" t="s">
        <v>142</v>
      </c>
      <c r="AA711" s="90">
        <f t="shared" si="380"/>
        <v>45076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3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22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4"/>
      <c r="CR711" s="1"/>
      <c r="CS711" s="1"/>
      <c r="CT711" s="1"/>
      <c r="CU711" s="1"/>
      <c r="CV711" s="1"/>
      <c r="CW711" s="1"/>
      <c r="CX711" s="1"/>
      <c r="CY711" s="1"/>
      <c r="CZ711" s="1"/>
      <c r="DA711" s="2"/>
      <c r="DB711" s="1"/>
      <c r="DC711" s="1"/>
      <c r="DD711" s="1"/>
      <c r="DE711" s="1"/>
      <c r="DF711" s="1"/>
      <c r="DG711" s="1"/>
    </row>
    <row r="712" spans="1:111" x14ac:dyDescent="0.2">
      <c r="A712" s="86">
        <f t="shared" si="358"/>
        <v>45061</v>
      </c>
      <c r="B712" s="87">
        <f t="shared" si="361"/>
        <v>1127.15766364</v>
      </c>
      <c r="C712" s="87">
        <f t="shared" si="359"/>
        <v>971.52178160000005</v>
      </c>
      <c r="D712" s="88">
        <f t="shared" si="362"/>
        <v>6609.67</v>
      </c>
      <c r="E712" s="89">
        <f>IF(K712=1,VLOOKUP(A712,[1]Plan1!$BO$80:$BQ$314,3),E711)</f>
        <v>6649.99</v>
      </c>
      <c r="F712" s="98">
        <f t="shared" si="363"/>
        <v>45034</v>
      </c>
      <c r="G712" s="91">
        <f t="shared" si="364"/>
        <v>6.1001532602988906E-3</v>
      </c>
      <c r="H712" s="90">
        <f t="shared" si="365"/>
        <v>45092</v>
      </c>
      <c r="I712" s="90">
        <f t="shared" si="366"/>
        <v>45061</v>
      </c>
      <c r="J712" s="92">
        <f t="shared" si="367"/>
        <v>18</v>
      </c>
      <c r="K712" s="92">
        <f t="shared" si="368"/>
        <v>18</v>
      </c>
      <c r="L712" s="87">
        <f t="shared" si="369"/>
        <v>1.00610015</v>
      </c>
      <c r="M712" s="93">
        <f t="shared" si="370"/>
        <v>1.0071003300000001</v>
      </c>
      <c r="N712" s="93">
        <f t="shared" si="371"/>
        <v>1.1485056311877859</v>
      </c>
      <c r="O712" s="87">
        <f t="shared" si="372"/>
        <v>1.15551168</v>
      </c>
      <c r="P712" s="87">
        <f t="shared" si="373"/>
        <v>1122.60476601</v>
      </c>
      <c r="Q712" s="94">
        <f t="shared" si="374"/>
        <v>0</v>
      </c>
      <c r="R712" s="95">
        <f t="shared" si="381"/>
        <v>0</v>
      </c>
      <c r="S712" s="87">
        <f t="shared" si="375"/>
        <v>0</v>
      </c>
      <c r="T712" s="95">
        <f t="shared" si="360"/>
        <v>0.12</v>
      </c>
      <c r="U712" s="94">
        <f t="shared" si="376"/>
        <v>9</v>
      </c>
      <c r="V712" s="94">
        <v>252</v>
      </c>
      <c r="W712" s="93">
        <f t="shared" si="377"/>
        <v>1.0040556549999999</v>
      </c>
      <c r="X712" s="87">
        <f t="shared" si="378"/>
        <v>4.5528976300000004</v>
      </c>
      <c r="Y712" s="87">
        <f t="shared" si="379"/>
        <v>0</v>
      </c>
      <c r="Z712" s="96" t="s">
        <v>142</v>
      </c>
      <c r="AA712" s="90">
        <f t="shared" si="380"/>
        <v>45076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3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22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4"/>
      <c r="CR712" s="1"/>
      <c r="CS712" s="1"/>
      <c r="CT712" s="1"/>
      <c r="CU712" s="1"/>
      <c r="CV712" s="1"/>
      <c r="CW712" s="1"/>
      <c r="CX712" s="1"/>
      <c r="CY712" s="1"/>
      <c r="CZ712" s="1"/>
      <c r="DA712" s="2"/>
      <c r="DB712" s="1"/>
      <c r="DC712" s="1"/>
      <c r="DD712" s="1"/>
      <c r="DE712" s="1"/>
      <c r="DF712" s="1"/>
      <c r="DG712" s="1"/>
    </row>
    <row r="713" spans="1:111" x14ac:dyDescent="0.2">
      <c r="A713" s="86">
        <f t="shared" si="358"/>
        <v>45062</v>
      </c>
      <c r="B713" s="87">
        <f t="shared" si="361"/>
        <v>1127.782402</v>
      </c>
      <c r="C713" s="87">
        <f t="shared" si="359"/>
        <v>971.52178160000005</v>
      </c>
      <c r="D713" s="88">
        <f t="shared" si="362"/>
        <v>6649.99</v>
      </c>
      <c r="E713" s="89">
        <f>IF(K713=1,VLOOKUP(A713,[1]Plan1!$BO$80:$BQ$314,3),E712)</f>
        <v>6665.28</v>
      </c>
      <c r="F713" s="98">
        <f t="shared" si="363"/>
        <v>45062</v>
      </c>
      <c r="G713" s="91">
        <f t="shared" si="364"/>
        <v>2.2992515778219591E-3</v>
      </c>
      <c r="H713" s="90">
        <f t="shared" si="365"/>
        <v>45092</v>
      </c>
      <c r="I713" s="90">
        <f t="shared" si="366"/>
        <v>45092</v>
      </c>
      <c r="J713" s="92">
        <f t="shared" si="367"/>
        <v>22</v>
      </c>
      <c r="K713" s="92">
        <f t="shared" si="368"/>
        <v>1</v>
      </c>
      <c r="L713" s="87">
        <f t="shared" si="369"/>
        <v>1.00010439</v>
      </c>
      <c r="M713" s="93">
        <f t="shared" si="370"/>
        <v>1.00610015</v>
      </c>
      <c r="N713" s="93">
        <f t="shared" si="371"/>
        <v>1.155511687813876</v>
      </c>
      <c r="O713" s="87">
        <f t="shared" si="372"/>
        <v>1.1556323100000001</v>
      </c>
      <c r="P713" s="87">
        <f t="shared" si="373"/>
        <v>1122.7219606799999</v>
      </c>
      <c r="Q713" s="94">
        <f t="shared" si="374"/>
        <v>0</v>
      </c>
      <c r="R713" s="95">
        <f t="shared" si="381"/>
        <v>0</v>
      </c>
      <c r="S713" s="87">
        <f t="shared" si="375"/>
        <v>0</v>
      </c>
      <c r="T713" s="95">
        <f t="shared" si="360"/>
        <v>0.12</v>
      </c>
      <c r="U713" s="94">
        <f t="shared" si="376"/>
        <v>10</v>
      </c>
      <c r="V713" s="94">
        <v>252</v>
      </c>
      <c r="W713" s="93">
        <f t="shared" si="377"/>
        <v>1.004507297</v>
      </c>
      <c r="X713" s="87">
        <f t="shared" si="378"/>
        <v>5.0604413199999998</v>
      </c>
      <c r="Y713" s="87">
        <f t="shared" si="379"/>
        <v>0</v>
      </c>
      <c r="Z713" s="96" t="s">
        <v>142</v>
      </c>
      <c r="AA713" s="90">
        <f t="shared" si="380"/>
        <v>45076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3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22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4"/>
      <c r="CR713" s="1"/>
      <c r="CS713" s="1"/>
      <c r="CT713" s="1"/>
      <c r="CU713" s="1"/>
      <c r="CV713" s="1"/>
      <c r="CW713" s="1"/>
      <c r="CX713" s="1"/>
      <c r="CY713" s="1"/>
      <c r="CZ713" s="1"/>
      <c r="DA713" s="2"/>
      <c r="DB713" s="1"/>
      <c r="DC713" s="1"/>
      <c r="DD713" s="1"/>
      <c r="DE713" s="1"/>
      <c r="DF713" s="1"/>
      <c r="DG713" s="1"/>
    </row>
    <row r="714" spans="1:111" x14ac:dyDescent="0.2">
      <c r="A714" s="86">
        <f t="shared" si="358"/>
        <v>45063</v>
      </c>
      <c r="B714" s="87">
        <f t="shared" si="361"/>
        <v>1128.4074850500001</v>
      </c>
      <c r="C714" s="87">
        <f t="shared" si="359"/>
        <v>971.52178160000005</v>
      </c>
      <c r="D714" s="88">
        <f t="shared" si="362"/>
        <v>6649.99</v>
      </c>
      <c r="E714" s="89">
        <f>IF(K714=1,VLOOKUP(A714,[1]Plan1!$BO$80:$BQ$314,3),E713)</f>
        <v>6665.28</v>
      </c>
      <c r="F714" s="98">
        <f t="shared" si="363"/>
        <v>45062</v>
      </c>
      <c r="G714" s="91">
        <f t="shared" si="364"/>
        <v>2.2992515778219591E-3</v>
      </c>
      <c r="H714" s="90">
        <f t="shared" si="365"/>
        <v>45092</v>
      </c>
      <c r="I714" s="90">
        <f t="shared" si="366"/>
        <v>45092</v>
      </c>
      <c r="J714" s="92">
        <f t="shared" si="367"/>
        <v>22</v>
      </c>
      <c r="K714" s="92">
        <f t="shared" si="368"/>
        <v>2</v>
      </c>
      <c r="L714" s="87">
        <f t="shared" si="369"/>
        <v>1.0002088</v>
      </c>
      <c r="M714" s="93">
        <f t="shared" si="370"/>
        <v>1.00610015</v>
      </c>
      <c r="N714" s="93">
        <f t="shared" si="371"/>
        <v>1.155511687813876</v>
      </c>
      <c r="O714" s="87">
        <f t="shared" si="372"/>
        <v>1.1557529499999999</v>
      </c>
      <c r="P714" s="87">
        <f t="shared" si="373"/>
        <v>1122.83916507</v>
      </c>
      <c r="Q714" s="94">
        <f t="shared" si="374"/>
        <v>0</v>
      </c>
      <c r="R714" s="95">
        <f t="shared" si="381"/>
        <v>0</v>
      </c>
      <c r="S714" s="87">
        <f t="shared" si="375"/>
        <v>0</v>
      </c>
      <c r="T714" s="95">
        <f t="shared" si="360"/>
        <v>0.12</v>
      </c>
      <c r="U714" s="94">
        <f t="shared" si="376"/>
        <v>11</v>
      </c>
      <c r="V714" s="94">
        <v>252</v>
      </c>
      <c r="W714" s="93">
        <f t="shared" si="377"/>
        <v>1.004959143</v>
      </c>
      <c r="X714" s="87">
        <f t="shared" si="378"/>
        <v>5.5683199800000001</v>
      </c>
      <c r="Y714" s="87">
        <f t="shared" si="379"/>
        <v>0</v>
      </c>
      <c r="Z714" s="96" t="s">
        <v>142</v>
      </c>
      <c r="AA714" s="90">
        <f t="shared" si="380"/>
        <v>45076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3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22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4"/>
      <c r="CR714" s="1"/>
      <c r="CS714" s="1"/>
      <c r="CT714" s="1"/>
      <c r="CU714" s="1"/>
      <c r="CV714" s="1"/>
      <c r="CW714" s="1"/>
      <c r="CX714" s="1"/>
      <c r="CY714" s="1"/>
      <c r="CZ714" s="1"/>
      <c r="DA714" s="2"/>
      <c r="DB714" s="1"/>
      <c r="DC714" s="1"/>
      <c r="DD714" s="1"/>
      <c r="DE714" s="1"/>
      <c r="DF714" s="1"/>
      <c r="DG714" s="1"/>
    </row>
    <row r="715" spans="1:111" x14ac:dyDescent="0.2">
      <c r="A715" s="86">
        <f t="shared" si="358"/>
        <v>45064</v>
      </c>
      <c r="B715" s="87">
        <f t="shared" si="361"/>
        <v>1129.0329215100001</v>
      </c>
      <c r="C715" s="87">
        <f t="shared" si="359"/>
        <v>971.52178160000005</v>
      </c>
      <c r="D715" s="88">
        <f t="shared" si="362"/>
        <v>6649.99</v>
      </c>
      <c r="E715" s="89">
        <f>IF(K715=1,VLOOKUP(A715,[1]Plan1!$BO$80:$BQ$314,3),E714)</f>
        <v>6665.28</v>
      </c>
      <c r="F715" s="98">
        <f t="shared" si="363"/>
        <v>45062</v>
      </c>
      <c r="G715" s="91">
        <f t="shared" si="364"/>
        <v>2.2992515778219591E-3</v>
      </c>
      <c r="H715" s="90">
        <f t="shared" si="365"/>
        <v>45092</v>
      </c>
      <c r="I715" s="90">
        <f t="shared" si="366"/>
        <v>45092</v>
      </c>
      <c r="J715" s="92">
        <f t="shared" si="367"/>
        <v>22</v>
      </c>
      <c r="K715" s="92">
        <f t="shared" si="368"/>
        <v>3</v>
      </c>
      <c r="L715" s="87">
        <f t="shared" si="369"/>
        <v>1.00031322</v>
      </c>
      <c r="M715" s="93">
        <f t="shared" si="370"/>
        <v>1.00610015</v>
      </c>
      <c r="N715" s="93">
        <f t="shared" si="371"/>
        <v>1.155511687813876</v>
      </c>
      <c r="O715" s="87">
        <f t="shared" si="372"/>
        <v>1.15587361</v>
      </c>
      <c r="P715" s="87">
        <f t="shared" si="373"/>
        <v>1122.95638889</v>
      </c>
      <c r="Q715" s="94">
        <f t="shared" si="374"/>
        <v>0</v>
      </c>
      <c r="R715" s="95">
        <f t="shared" si="381"/>
        <v>0</v>
      </c>
      <c r="S715" s="87">
        <f t="shared" si="375"/>
        <v>0</v>
      </c>
      <c r="T715" s="95">
        <f t="shared" si="360"/>
        <v>0.12</v>
      </c>
      <c r="U715" s="94">
        <f t="shared" si="376"/>
        <v>12</v>
      </c>
      <c r="V715" s="94">
        <v>252</v>
      </c>
      <c r="W715" s="93">
        <f t="shared" si="377"/>
        <v>1.005411192</v>
      </c>
      <c r="X715" s="87">
        <f t="shared" si="378"/>
        <v>6.0765326200000001</v>
      </c>
      <c r="Y715" s="87">
        <f t="shared" si="379"/>
        <v>0</v>
      </c>
      <c r="Z715" s="96" t="s">
        <v>142</v>
      </c>
      <c r="AA715" s="90">
        <f t="shared" si="380"/>
        <v>45076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3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22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4"/>
      <c r="CR715" s="1"/>
      <c r="CS715" s="1"/>
      <c r="CT715" s="1"/>
      <c r="CU715" s="1"/>
      <c r="CV715" s="1"/>
      <c r="CW715" s="1"/>
      <c r="CX715" s="1"/>
      <c r="CY715" s="1"/>
      <c r="CZ715" s="1"/>
      <c r="DA715" s="2"/>
      <c r="DB715" s="1"/>
      <c r="DC715" s="1"/>
      <c r="DD715" s="1"/>
      <c r="DE715" s="1"/>
      <c r="DF715" s="1"/>
      <c r="DG715" s="1"/>
    </row>
    <row r="716" spans="1:111" x14ac:dyDescent="0.2">
      <c r="A716" s="86">
        <f t="shared" si="358"/>
        <v>45065</v>
      </c>
      <c r="B716" s="87">
        <f t="shared" si="361"/>
        <v>1129.6587017100001</v>
      </c>
      <c r="C716" s="87">
        <f t="shared" si="359"/>
        <v>971.52178160000005</v>
      </c>
      <c r="D716" s="88">
        <f t="shared" si="362"/>
        <v>6649.99</v>
      </c>
      <c r="E716" s="89">
        <f>IF(K716=1,VLOOKUP(A716,[1]Plan1!$BO$80:$BQ$314,3),E715)</f>
        <v>6665.28</v>
      </c>
      <c r="F716" s="98">
        <f t="shared" si="363"/>
        <v>45062</v>
      </c>
      <c r="G716" s="91">
        <f t="shared" si="364"/>
        <v>2.2992515778219591E-3</v>
      </c>
      <c r="H716" s="90">
        <f t="shared" si="365"/>
        <v>45092</v>
      </c>
      <c r="I716" s="90">
        <f t="shared" si="366"/>
        <v>45092</v>
      </c>
      <c r="J716" s="92">
        <f t="shared" si="367"/>
        <v>22</v>
      </c>
      <c r="K716" s="92">
        <f t="shared" si="368"/>
        <v>4</v>
      </c>
      <c r="L716" s="87">
        <f t="shared" si="369"/>
        <v>1.0004176499999999</v>
      </c>
      <c r="M716" s="93">
        <f t="shared" si="370"/>
        <v>1.00610015</v>
      </c>
      <c r="N716" s="93">
        <f t="shared" si="371"/>
        <v>1.155511687813876</v>
      </c>
      <c r="O716" s="87">
        <f t="shared" si="372"/>
        <v>1.15599428</v>
      </c>
      <c r="P716" s="87">
        <f t="shared" si="373"/>
        <v>1123.07362242</v>
      </c>
      <c r="Q716" s="94">
        <f t="shared" si="374"/>
        <v>0</v>
      </c>
      <c r="R716" s="95">
        <f t="shared" si="381"/>
        <v>0</v>
      </c>
      <c r="S716" s="87">
        <f t="shared" si="375"/>
        <v>0</v>
      </c>
      <c r="T716" s="95">
        <f t="shared" si="360"/>
        <v>0.12</v>
      </c>
      <c r="U716" s="94">
        <f t="shared" si="376"/>
        <v>13</v>
      </c>
      <c r="V716" s="94">
        <v>252</v>
      </c>
      <c r="W716" s="93">
        <f t="shared" si="377"/>
        <v>1.0058634440000001</v>
      </c>
      <c r="X716" s="87">
        <f t="shared" si="378"/>
        <v>6.5850792900000004</v>
      </c>
      <c r="Y716" s="87">
        <f t="shared" si="379"/>
        <v>0</v>
      </c>
      <c r="Z716" s="96" t="s">
        <v>142</v>
      </c>
      <c r="AA716" s="90">
        <f t="shared" si="380"/>
        <v>45076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3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22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4"/>
      <c r="CR716" s="1"/>
      <c r="CS716" s="1"/>
      <c r="CT716" s="1"/>
      <c r="CU716" s="1"/>
      <c r="CV716" s="1"/>
      <c r="CW716" s="1"/>
      <c r="CX716" s="1"/>
      <c r="CY716" s="1"/>
      <c r="CZ716" s="1"/>
      <c r="DA716" s="2"/>
      <c r="DB716" s="1"/>
      <c r="DC716" s="1"/>
      <c r="DD716" s="1"/>
      <c r="DE716" s="1"/>
      <c r="DF716" s="1"/>
      <c r="DG716" s="1"/>
    </row>
    <row r="717" spans="1:111" x14ac:dyDescent="0.2">
      <c r="A717" s="86">
        <f t="shared" si="358"/>
        <v>45066</v>
      </c>
      <c r="B717" s="87">
        <f t="shared" si="361"/>
        <v>1130.2848268499999</v>
      </c>
      <c r="C717" s="87">
        <f t="shared" si="359"/>
        <v>971.52178160000005</v>
      </c>
      <c r="D717" s="88">
        <f t="shared" si="362"/>
        <v>6649.99</v>
      </c>
      <c r="E717" s="89">
        <f>IF(K717=1,VLOOKUP(A717,[1]Plan1!$BO$80:$BQ$314,3),E716)</f>
        <v>6665.28</v>
      </c>
      <c r="F717" s="98">
        <f t="shared" si="363"/>
        <v>45062</v>
      </c>
      <c r="G717" s="91">
        <f t="shared" si="364"/>
        <v>2.2992515778219591E-3</v>
      </c>
      <c r="H717" s="90">
        <f t="shared" si="365"/>
        <v>45092</v>
      </c>
      <c r="I717" s="90">
        <f t="shared" si="366"/>
        <v>45092</v>
      </c>
      <c r="J717" s="92">
        <f t="shared" si="367"/>
        <v>22</v>
      </c>
      <c r="K717" s="92">
        <f t="shared" si="368"/>
        <v>5</v>
      </c>
      <c r="L717" s="87">
        <f t="shared" si="369"/>
        <v>1.00052209</v>
      </c>
      <c r="M717" s="93">
        <f t="shared" si="370"/>
        <v>1.00610015</v>
      </c>
      <c r="N717" s="93">
        <f t="shared" si="371"/>
        <v>1.155511687813876</v>
      </c>
      <c r="O717" s="87">
        <f t="shared" si="372"/>
        <v>1.15611496</v>
      </c>
      <c r="P717" s="87">
        <f t="shared" si="373"/>
        <v>1123.19086567</v>
      </c>
      <c r="Q717" s="94">
        <f t="shared" si="374"/>
        <v>0</v>
      </c>
      <c r="R717" s="95">
        <f t="shared" si="381"/>
        <v>0</v>
      </c>
      <c r="S717" s="87">
        <f t="shared" si="375"/>
        <v>0</v>
      </c>
      <c r="T717" s="95">
        <f t="shared" si="360"/>
        <v>0.12</v>
      </c>
      <c r="U717" s="94">
        <f t="shared" si="376"/>
        <v>14</v>
      </c>
      <c r="V717" s="94">
        <v>252</v>
      </c>
      <c r="W717" s="93">
        <f t="shared" si="377"/>
        <v>1.0063158999999999</v>
      </c>
      <c r="X717" s="87">
        <f t="shared" si="378"/>
        <v>7.09396118</v>
      </c>
      <c r="Y717" s="87">
        <f t="shared" si="379"/>
        <v>0</v>
      </c>
      <c r="Z717" s="96" t="s">
        <v>142</v>
      </c>
      <c r="AA717" s="90">
        <f t="shared" si="380"/>
        <v>45076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3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22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4"/>
      <c r="CR717" s="1"/>
      <c r="CS717" s="1"/>
      <c r="CT717" s="1"/>
      <c r="CU717" s="1"/>
      <c r="CV717" s="1"/>
      <c r="CW717" s="1"/>
      <c r="CX717" s="1"/>
      <c r="CY717" s="1"/>
      <c r="CZ717" s="1"/>
      <c r="DA717" s="2"/>
      <c r="DB717" s="1"/>
      <c r="DC717" s="1"/>
      <c r="DD717" s="1"/>
      <c r="DE717" s="1"/>
      <c r="DF717" s="1"/>
      <c r="DG717" s="1"/>
    </row>
    <row r="718" spans="1:111" x14ac:dyDescent="0.2">
      <c r="A718" s="86">
        <f t="shared" ref="A718:A781" si="382">(A717+1)</f>
        <v>45067</v>
      </c>
      <c r="B718" s="87">
        <f t="shared" si="361"/>
        <v>1130.2848268499999</v>
      </c>
      <c r="C718" s="87">
        <f t="shared" ref="C718:C781" si="383">TRUNC(IF(Q717&gt;0,C717-(S717/O717),C717),8)</f>
        <v>971.52178160000005</v>
      </c>
      <c r="D718" s="88">
        <f t="shared" si="362"/>
        <v>6649.99</v>
      </c>
      <c r="E718" s="89">
        <f>IF(K718=1,VLOOKUP(A718,[1]Plan1!$BO$80:$BQ$314,3),E717)</f>
        <v>6665.28</v>
      </c>
      <c r="F718" s="98">
        <f t="shared" si="363"/>
        <v>45062</v>
      </c>
      <c r="G718" s="91">
        <f t="shared" si="364"/>
        <v>2.2992515778219591E-3</v>
      </c>
      <c r="H718" s="90">
        <f t="shared" si="365"/>
        <v>45092</v>
      </c>
      <c r="I718" s="90">
        <f t="shared" si="366"/>
        <v>45092</v>
      </c>
      <c r="J718" s="92">
        <f t="shared" si="367"/>
        <v>22</v>
      </c>
      <c r="K718" s="92">
        <f t="shared" si="368"/>
        <v>5</v>
      </c>
      <c r="L718" s="87">
        <f t="shared" si="369"/>
        <v>1.00052209</v>
      </c>
      <c r="M718" s="93">
        <f t="shared" si="370"/>
        <v>1.00610015</v>
      </c>
      <c r="N718" s="93">
        <f t="shared" si="371"/>
        <v>1.155511687813876</v>
      </c>
      <c r="O718" s="87">
        <f t="shared" si="372"/>
        <v>1.15611496</v>
      </c>
      <c r="P718" s="87">
        <f t="shared" si="373"/>
        <v>1123.19086567</v>
      </c>
      <c r="Q718" s="94">
        <f t="shared" si="374"/>
        <v>0</v>
      </c>
      <c r="R718" s="95">
        <f t="shared" si="381"/>
        <v>0</v>
      </c>
      <c r="S718" s="87">
        <f t="shared" si="375"/>
        <v>0</v>
      </c>
      <c r="T718" s="95">
        <f t="shared" ref="T718:T781" si="384">(T717)</f>
        <v>0.12</v>
      </c>
      <c r="U718" s="94">
        <f t="shared" si="376"/>
        <v>14</v>
      </c>
      <c r="V718" s="94">
        <v>252</v>
      </c>
      <c r="W718" s="93">
        <f t="shared" si="377"/>
        <v>1.0063158999999999</v>
      </c>
      <c r="X718" s="87">
        <f t="shared" si="378"/>
        <v>7.09396118</v>
      </c>
      <c r="Y718" s="87">
        <f t="shared" si="379"/>
        <v>0</v>
      </c>
      <c r="Z718" s="96" t="s">
        <v>142</v>
      </c>
      <c r="AA718" s="90">
        <f t="shared" si="380"/>
        <v>45076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3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22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4"/>
      <c r="CR718" s="1"/>
      <c r="CS718" s="1"/>
      <c r="CT718" s="1"/>
      <c r="CU718" s="1"/>
      <c r="CV718" s="1"/>
      <c r="CW718" s="1"/>
      <c r="CX718" s="1"/>
      <c r="CY718" s="1"/>
      <c r="CZ718" s="1"/>
      <c r="DA718" s="2"/>
      <c r="DB718" s="1"/>
      <c r="DC718" s="1"/>
      <c r="DD718" s="1"/>
      <c r="DE718" s="1"/>
      <c r="DF718" s="1"/>
      <c r="DG718" s="1"/>
    </row>
    <row r="719" spans="1:111" x14ac:dyDescent="0.2">
      <c r="A719" s="86">
        <f t="shared" si="382"/>
        <v>45068</v>
      </c>
      <c r="B719" s="87">
        <f t="shared" si="361"/>
        <v>1130.2848268499999</v>
      </c>
      <c r="C719" s="87">
        <f t="shared" si="383"/>
        <v>971.52178160000005</v>
      </c>
      <c r="D719" s="88">
        <f t="shared" si="362"/>
        <v>6649.99</v>
      </c>
      <c r="E719" s="89">
        <f>IF(K719=1,VLOOKUP(A719,[1]Plan1!$BO$80:$BQ$314,3),E718)</f>
        <v>6665.28</v>
      </c>
      <c r="F719" s="98">
        <f t="shared" si="363"/>
        <v>45062</v>
      </c>
      <c r="G719" s="91">
        <f t="shared" si="364"/>
        <v>2.2992515778219591E-3</v>
      </c>
      <c r="H719" s="90">
        <f t="shared" si="365"/>
        <v>45092</v>
      </c>
      <c r="I719" s="90">
        <f t="shared" si="366"/>
        <v>45092</v>
      </c>
      <c r="J719" s="92">
        <f t="shared" si="367"/>
        <v>22</v>
      </c>
      <c r="K719" s="92">
        <f t="shared" si="368"/>
        <v>5</v>
      </c>
      <c r="L719" s="87">
        <f t="shared" si="369"/>
        <v>1.00052209</v>
      </c>
      <c r="M719" s="93">
        <f t="shared" si="370"/>
        <v>1.00610015</v>
      </c>
      <c r="N719" s="93">
        <f t="shared" si="371"/>
        <v>1.155511687813876</v>
      </c>
      <c r="O719" s="87">
        <f t="shared" si="372"/>
        <v>1.15611496</v>
      </c>
      <c r="P719" s="87">
        <f t="shared" si="373"/>
        <v>1123.19086567</v>
      </c>
      <c r="Q719" s="94">
        <f t="shared" si="374"/>
        <v>0</v>
      </c>
      <c r="R719" s="95">
        <f t="shared" si="381"/>
        <v>0</v>
      </c>
      <c r="S719" s="87">
        <f t="shared" si="375"/>
        <v>0</v>
      </c>
      <c r="T719" s="95">
        <f t="shared" si="384"/>
        <v>0.12</v>
      </c>
      <c r="U719" s="94">
        <f t="shared" si="376"/>
        <v>14</v>
      </c>
      <c r="V719" s="94">
        <v>252</v>
      </c>
      <c r="W719" s="93">
        <f t="shared" si="377"/>
        <v>1.0063158999999999</v>
      </c>
      <c r="X719" s="87">
        <f t="shared" si="378"/>
        <v>7.09396118</v>
      </c>
      <c r="Y719" s="87">
        <f t="shared" si="379"/>
        <v>0</v>
      </c>
      <c r="Z719" s="96" t="s">
        <v>142</v>
      </c>
      <c r="AA719" s="90">
        <f t="shared" si="380"/>
        <v>45076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3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22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4"/>
      <c r="CR719" s="1"/>
      <c r="CS719" s="1"/>
      <c r="CT719" s="1"/>
      <c r="CU719" s="1"/>
      <c r="CV719" s="1"/>
      <c r="CW719" s="1"/>
      <c r="CX719" s="1"/>
      <c r="CY719" s="1"/>
      <c r="CZ719" s="1"/>
      <c r="DA719" s="2"/>
      <c r="DB719" s="1"/>
      <c r="DC719" s="1"/>
      <c r="DD719" s="1"/>
      <c r="DE719" s="1"/>
      <c r="DF719" s="1"/>
      <c r="DG719" s="1"/>
    </row>
    <row r="720" spans="1:111" x14ac:dyDescent="0.2">
      <c r="A720" s="86">
        <f t="shared" si="382"/>
        <v>45069</v>
      </c>
      <c r="B720" s="87">
        <f t="shared" si="361"/>
        <v>1130.9113056900001</v>
      </c>
      <c r="C720" s="87">
        <f t="shared" si="383"/>
        <v>971.52178160000005</v>
      </c>
      <c r="D720" s="88">
        <f t="shared" si="362"/>
        <v>6649.99</v>
      </c>
      <c r="E720" s="89">
        <f>IF(K720=1,VLOOKUP(A720,[1]Plan1!$BO$80:$BQ$314,3),E719)</f>
        <v>6665.28</v>
      </c>
      <c r="F720" s="98">
        <f t="shared" si="363"/>
        <v>45062</v>
      </c>
      <c r="G720" s="91">
        <f t="shared" si="364"/>
        <v>2.2992515778219591E-3</v>
      </c>
      <c r="H720" s="90">
        <f t="shared" si="365"/>
        <v>45092</v>
      </c>
      <c r="I720" s="90">
        <f t="shared" si="366"/>
        <v>45092</v>
      </c>
      <c r="J720" s="92">
        <f t="shared" si="367"/>
        <v>22</v>
      </c>
      <c r="K720" s="92">
        <f t="shared" si="368"/>
        <v>6</v>
      </c>
      <c r="L720" s="87">
        <f t="shared" si="369"/>
        <v>1.0006265400000001</v>
      </c>
      <c r="M720" s="93">
        <f t="shared" si="370"/>
        <v>1.00610015</v>
      </c>
      <c r="N720" s="93">
        <f t="shared" si="371"/>
        <v>1.155511687813876</v>
      </c>
      <c r="O720" s="87">
        <f t="shared" si="372"/>
        <v>1.1562356600000001</v>
      </c>
      <c r="P720" s="87">
        <f t="shared" si="373"/>
        <v>1123.3081283500001</v>
      </c>
      <c r="Q720" s="94">
        <f t="shared" si="374"/>
        <v>0</v>
      </c>
      <c r="R720" s="95">
        <f t="shared" si="381"/>
        <v>0</v>
      </c>
      <c r="S720" s="87">
        <f t="shared" si="375"/>
        <v>0</v>
      </c>
      <c r="T720" s="95">
        <f t="shared" si="384"/>
        <v>0.12</v>
      </c>
      <c r="U720" s="94">
        <f t="shared" si="376"/>
        <v>15</v>
      </c>
      <c r="V720" s="94">
        <v>252</v>
      </c>
      <c r="W720" s="93">
        <f t="shared" si="377"/>
        <v>1.006768559</v>
      </c>
      <c r="X720" s="87">
        <f t="shared" si="378"/>
        <v>7.6031773400000002</v>
      </c>
      <c r="Y720" s="87">
        <f t="shared" si="379"/>
        <v>0</v>
      </c>
      <c r="Z720" s="96" t="s">
        <v>142</v>
      </c>
      <c r="AA720" s="90">
        <f t="shared" si="380"/>
        <v>45076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3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22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4"/>
      <c r="CR720" s="1"/>
      <c r="CS720" s="1"/>
      <c r="CT720" s="1"/>
      <c r="CU720" s="1"/>
      <c r="CV720" s="1"/>
      <c r="CW720" s="1"/>
      <c r="CX720" s="1"/>
      <c r="CY720" s="1"/>
      <c r="CZ720" s="1"/>
      <c r="DA720" s="2"/>
      <c r="DB720" s="1"/>
      <c r="DC720" s="1"/>
      <c r="DD720" s="1"/>
      <c r="DE720" s="1"/>
      <c r="DF720" s="1"/>
      <c r="DG720" s="1"/>
    </row>
    <row r="721" spans="1:111" x14ac:dyDescent="0.2">
      <c r="A721" s="86">
        <f t="shared" si="382"/>
        <v>45070</v>
      </c>
      <c r="B721" s="87">
        <f t="shared" si="361"/>
        <v>1131.5381198599998</v>
      </c>
      <c r="C721" s="87">
        <f t="shared" si="383"/>
        <v>971.52178160000005</v>
      </c>
      <c r="D721" s="88">
        <f t="shared" si="362"/>
        <v>6649.99</v>
      </c>
      <c r="E721" s="89">
        <f>IF(K721=1,VLOOKUP(A721,[1]Plan1!$BO$80:$BQ$314,3),E720)</f>
        <v>6665.28</v>
      </c>
      <c r="F721" s="98">
        <f t="shared" si="363"/>
        <v>45062</v>
      </c>
      <c r="G721" s="91">
        <f t="shared" si="364"/>
        <v>2.2992515778219591E-3</v>
      </c>
      <c r="H721" s="90">
        <f t="shared" si="365"/>
        <v>45092</v>
      </c>
      <c r="I721" s="90">
        <f t="shared" si="366"/>
        <v>45092</v>
      </c>
      <c r="J721" s="92">
        <f t="shared" si="367"/>
        <v>22</v>
      </c>
      <c r="K721" s="92">
        <f t="shared" si="368"/>
        <v>7</v>
      </c>
      <c r="L721" s="87">
        <f t="shared" si="369"/>
        <v>1.000731</v>
      </c>
      <c r="M721" s="93">
        <f t="shared" si="370"/>
        <v>1.00610015</v>
      </c>
      <c r="N721" s="93">
        <f t="shared" si="371"/>
        <v>1.155511687813876</v>
      </c>
      <c r="O721" s="87">
        <f t="shared" si="372"/>
        <v>1.15635636</v>
      </c>
      <c r="P721" s="87">
        <f t="shared" si="373"/>
        <v>1123.4253910299999</v>
      </c>
      <c r="Q721" s="94">
        <f t="shared" si="374"/>
        <v>0</v>
      </c>
      <c r="R721" s="95">
        <f t="shared" si="381"/>
        <v>0</v>
      </c>
      <c r="S721" s="87">
        <f t="shared" si="375"/>
        <v>0</v>
      </c>
      <c r="T721" s="95">
        <f t="shared" si="384"/>
        <v>0.12</v>
      </c>
      <c r="U721" s="94">
        <f t="shared" si="376"/>
        <v>16</v>
      </c>
      <c r="V721" s="94">
        <v>252</v>
      </c>
      <c r="W721" s="93">
        <f t="shared" si="377"/>
        <v>1.007221422</v>
      </c>
      <c r="X721" s="87">
        <f t="shared" si="378"/>
        <v>8.11272883</v>
      </c>
      <c r="Y721" s="87">
        <f t="shared" si="379"/>
        <v>0</v>
      </c>
      <c r="Z721" s="96" t="s">
        <v>142</v>
      </c>
      <c r="AA721" s="90">
        <f t="shared" si="380"/>
        <v>45076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3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22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4"/>
      <c r="CR721" s="1"/>
      <c r="CS721" s="1"/>
      <c r="CT721" s="1"/>
      <c r="CU721" s="1"/>
      <c r="CV721" s="1"/>
      <c r="CW721" s="1"/>
      <c r="CX721" s="1"/>
      <c r="CY721" s="1"/>
      <c r="CZ721" s="1"/>
      <c r="DA721" s="2"/>
      <c r="DB721" s="1"/>
      <c r="DC721" s="1"/>
      <c r="DD721" s="1"/>
      <c r="DE721" s="1"/>
      <c r="DF721" s="1"/>
      <c r="DG721" s="1"/>
    </row>
    <row r="722" spans="1:111" x14ac:dyDescent="0.2">
      <c r="A722" s="86">
        <f t="shared" si="382"/>
        <v>45071</v>
      </c>
      <c r="B722" s="87">
        <f t="shared" ref="B722:B785" si="385">(P722+X722)</f>
        <v>1132.1652976799999</v>
      </c>
      <c r="C722" s="87">
        <f t="shared" si="383"/>
        <v>971.52178160000005</v>
      </c>
      <c r="D722" s="88">
        <f t="shared" ref="D722:D785" si="386">IF(E722=E721,D721,E721)</f>
        <v>6649.99</v>
      </c>
      <c r="E722" s="89">
        <f>IF(K722=1,VLOOKUP(A722,[1]Plan1!$BO$80:$BQ$314,3),E721)</f>
        <v>6665.28</v>
      </c>
      <c r="F722" s="98">
        <f t="shared" ref="F722:F785" si="387">IF(D722=D721,F721,A722)</f>
        <v>45062</v>
      </c>
      <c r="G722" s="91">
        <f t="shared" ref="G722:G785" si="388">(E722/D722)-1</f>
        <v>2.2992515778219591E-3</v>
      </c>
      <c r="H722" s="90">
        <f t="shared" ref="H722:H785" si="389">IF(DAY(A722)=15,VLOOKUP(A722,AH$121:AK$170,4),H721)</f>
        <v>45092</v>
      </c>
      <c r="I722" s="90">
        <f t="shared" ref="I722:I785" si="390">IF(A722&gt;I721,H722,I721)</f>
        <v>45092</v>
      </c>
      <c r="J722" s="92">
        <f t="shared" ref="J722:J785" si="391">IF(I722=I721,J721,NETWORKDAYS(I721,I722,$AD$121:$AD$505)-1)</f>
        <v>22</v>
      </c>
      <c r="K722" s="92">
        <f t="shared" ref="K722:K785" si="392">(J722-(NETWORKDAYS(A722,I722,AD$121:AD$505)-1))</f>
        <v>8</v>
      </c>
      <c r="L722" s="87">
        <f t="shared" ref="L722:L785" si="393">TRUNC((E722/D722)^TRUNC((K722/J722),9),8)</f>
        <v>1.0008354800000001</v>
      </c>
      <c r="M722" s="93">
        <f t="shared" ref="M722:M785" si="394">IF(I722&gt;I721,L721,M721)</f>
        <v>1.00610015</v>
      </c>
      <c r="N722" s="93">
        <f t="shared" ref="N722:N785" si="395">IF(I722&gt;I721,N721*M722,N721)</f>
        <v>1.155511687813876</v>
      </c>
      <c r="O722" s="87">
        <f t="shared" ref="O722:O785" si="396">TRUNC(TRUNC((L722*N722),15),8)</f>
        <v>1.1564770900000001</v>
      </c>
      <c r="P722" s="87">
        <f t="shared" ref="P722:P785" si="397">TRUNC(C722*O722,8)</f>
        <v>1123.5426828499999</v>
      </c>
      <c r="Q722" s="94">
        <f t="shared" ref="Q722:Q785" si="398">IF(VLOOKUP(A722,AD$13:AK$117,8)=VLOOKUP(A721,AD$13:AK$117,8),0,VLOOKUP(A722,AD$13:AK$117,8))</f>
        <v>0</v>
      </c>
      <c r="R722" s="95">
        <f t="shared" si="381"/>
        <v>0</v>
      </c>
      <c r="S722" s="87">
        <f t="shared" ref="S722:S785" si="399">IF(R722&gt;0,TRUNC(R722*P722,8),0)</f>
        <v>0</v>
      </c>
      <c r="T722" s="95">
        <f t="shared" si="384"/>
        <v>0.12</v>
      </c>
      <c r="U722" s="94">
        <f t="shared" ref="U722:U785" si="400">IF(Q721&gt;0,1,IF(K722=K721,U721,U721+1))</f>
        <v>17</v>
      </c>
      <c r="V722" s="94">
        <v>252</v>
      </c>
      <c r="W722" s="93">
        <f t="shared" ref="W722:W785" si="401">ROUND((1+T722)^TRUNC((U722/V722),9),9)</f>
        <v>1.0076744879999999</v>
      </c>
      <c r="X722" s="87">
        <f t="shared" ref="X722:X785" si="402">TRUNC((P722*(W722-1)),8)</f>
        <v>8.6226148299999998</v>
      </c>
      <c r="Y722" s="87">
        <f t="shared" ref="Y722:Y785" si="403">IF(Q722&gt;0,S722+X722,0)</f>
        <v>0</v>
      </c>
      <c r="Z722" s="96" t="s">
        <v>142</v>
      </c>
      <c r="AA722" s="90">
        <f t="shared" ref="AA722:AA785" si="404">IF(Q721&gt;0,VLOOKUP(A721,$AD$13:$AL$117,9),AA721)</f>
        <v>45076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3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22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4"/>
      <c r="CR722" s="1"/>
      <c r="CS722" s="1"/>
      <c r="CT722" s="1"/>
      <c r="CU722" s="1"/>
      <c r="CV722" s="1"/>
      <c r="CW722" s="1"/>
      <c r="CX722" s="1"/>
      <c r="CY722" s="1"/>
      <c r="CZ722" s="1"/>
      <c r="DA722" s="2"/>
      <c r="DB722" s="1"/>
      <c r="DC722" s="1"/>
      <c r="DD722" s="1"/>
      <c r="DE722" s="1"/>
      <c r="DF722" s="1"/>
      <c r="DG722" s="1"/>
    </row>
    <row r="723" spans="1:111" x14ac:dyDescent="0.2">
      <c r="A723" s="86">
        <f t="shared" si="382"/>
        <v>45072</v>
      </c>
      <c r="B723" s="87">
        <f t="shared" si="385"/>
        <v>1132.79281102</v>
      </c>
      <c r="C723" s="87">
        <f t="shared" si="383"/>
        <v>971.52178160000005</v>
      </c>
      <c r="D723" s="88">
        <f t="shared" si="386"/>
        <v>6649.99</v>
      </c>
      <c r="E723" s="89">
        <f>IF(K723=1,VLOOKUP(A723,[1]Plan1!$BO$80:$BQ$314,3),E722)</f>
        <v>6665.28</v>
      </c>
      <c r="F723" s="98">
        <f t="shared" si="387"/>
        <v>45062</v>
      </c>
      <c r="G723" s="91">
        <f t="shared" si="388"/>
        <v>2.2992515778219591E-3</v>
      </c>
      <c r="H723" s="90">
        <f t="shared" si="389"/>
        <v>45092</v>
      </c>
      <c r="I723" s="90">
        <f t="shared" si="390"/>
        <v>45092</v>
      </c>
      <c r="J723" s="92">
        <f t="shared" si="391"/>
        <v>22</v>
      </c>
      <c r="K723" s="92">
        <f t="shared" si="392"/>
        <v>9</v>
      </c>
      <c r="L723" s="87">
        <f t="shared" si="393"/>
        <v>1.00093996</v>
      </c>
      <c r="M723" s="93">
        <f t="shared" si="394"/>
        <v>1.00610015</v>
      </c>
      <c r="N723" s="93">
        <f t="shared" si="395"/>
        <v>1.155511687813876</v>
      </c>
      <c r="O723" s="87">
        <f t="shared" si="396"/>
        <v>1.15659782</v>
      </c>
      <c r="P723" s="87">
        <f t="shared" si="397"/>
        <v>1123.65997468</v>
      </c>
      <c r="Q723" s="94">
        <f t="shared" si="398"/>
        <v>0</v>
      </c>
      <c r="R723" s="95">
        <f t="shared" si="381"/>
        <v>0</v>
      </c>
      <c r="S723" s="87">
        <f t="shared" si="399"/>
        <v>0</v>
      </c>
      <c r="T723" s="95">
        <f t="shared" si="384"/>
        <v>0.12</v>
      </c>
      <c r="U723" s="94">
        <f t="shared" si="400"/>
        <v>18</v>
      </c>
      <c r="V723" s="94">
        <v>252</v>
      </c>
      <c r="W723" s="93">
        <f t="shared" si="401"/>
        <v>1.0081277580000001</v>
      </c>
      <c r="X723" s="87">
        <f t="shared" si="402"/>
        <v>9.1328363400000008</v>
      </c>
      <c r="Y723" s="87">
        <f t="shared" si="403"/>
        <v>0</v>
      </c>
      <c r="Z723" s="96" t="s">
        <v>142</v>
      </c>
      <c r="AA723" s="90">
        <f t="shared" si="404"/>
        <v>45076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3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22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4"/>
      <c r="CR723" s="1"/>
      <c r="CS723" s="1"/>
      <c r="CT723" s="1"/>
      <c r="CU723" s="1"/>
      <c r="CV723" s="1"/>
      <c r="CW723" s="1"/>
      <c r="CX723" s="1"/>
      <c r="CY723" s="1"/>
      <c r="CZ723" s="1"/>
      <c r="DA723" s="2"/>
      <c r="DB723" s="1"/>
      <c r="DC723" s="1"/>
      <c r="DD723" s="1"/>
      <c r="DE723" s="1"/>
      <c r="DF723" s="1"/>
      <c r="DG723" s="1"/>
    </row>
    <row r="724" spans="1:111" x14ac:dyDescent="0.2">
      <c r="A724" s="86">
        <f t="shared" si="382"/>
        <v>45073</v>
      </c>
      <c r="B724" s="87">
        <f t="shared" si="385"/>
        <v>1133.42067086</v>
      </c>
      <c r="C724" s="87">
        <f t="shared" si="383"/>
        <v>971.52178160000005</v>
      </c>
      <c r="D724" s="88">
        <f t="shared" si="386"/>
        <v>6649.99</v>
      </c>
      <c r="E724" s="89">
        <f>IF(K724=1,VLOOKUP(A724,[1]Plan1!$BO$80:$BQ$314,3),E723)</f>
        <v>6665.28</v>
      </c>
      <c r="F724" s="98">
        <f t="shared" si="387"/>
        <v>45062</v>
      </c>
      <c r="G724" s="91">
        <f t="shared" si="388"/>
        <v>2.2992515778219591E-3</v>
      </c>
      <c r="H724" s="90">
        <f t="shared" si="389"/>
        <v>45092</v>
      </c>
      <c r="I724" s="90">
        <f t="shared" si="390"/>
        <v>45092</v>
      </c>
      <c r="J724" s="92">
        <f t="shared" si="391"/>
        <v>22</v>
      </c>
      <c r="K724" s="92">
        <f t="shared" si="392"/>
        <v>10</v>
      </c>
      <c r="L724" s="87">
        <f t="shared" si="393"/>
        <v>1.00104445</v>
      </c>
      <c r="M724" s="93">
        <f t="shared" si="394"/>
        <v>1.00610015</v>
      </c>
      <c r="N724" s="93">
        <f t="shared" si="395"/>
        <v>1.155511687813876</v>
      </c>
      <c r="O724" s="87">
        <f t="shared" si="396"/>
        <v>1.1567185600000001</v>
      </c>
      <c r="P724" s="87">
        <f t="shared" si="397"/>
        <v>1123.77727622</v>
      </c>
      <c r="Q724" s="94">
        <f t="shared" si="398"/>
        <v>0</v>
      </c>
      <c r="R724" s="95">
        <f t="shared" si="381"/>
        <v>0</v>
      </c>
      <c r="S724" s="87">
        <f t="shared" si="399"/>
        <v>0</v>
      </c>
      <c r="T724" s="95">
        <f t="shared" si="384"/>
        <v>0.12</v>
      </c>
      <c r="U724" s="94">
        <f t="shared" si="400"/>
        <v>19</v>
      </c>
      <c r="V724" s="94">
        <v>252</v>
      </c>
      <c r="W724" s="93">
        <f t="shared" si="401"/>
        <v>1.0085812329999999</v>
      </c>
      <c r="X724" s="87">
        <f t="shared" si="402"/>
        <v>9.6433946400000004</v>
      </c>
      <c r="Y724" s="87">
        <f t="shared" si="403"/>
        <v>0</v>
      </c>
      <c r="Z724" s="96" t="s">
        <v>142</v>
      </c>
      <c r="AA724" s="90">
        <f t="shared" si="404"/>
        <v>45076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3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22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4"/>
      <c r="CR724" s="1"/>
      <c r="CS724" s="1"/>
      <c r="CT724" s="1"/>
      <c r="CU724" s="1"/>
      <c r="CV724" s="1"/>
      <c r="CW724" s="1"/>
      <c r="CX724" s="1"/>
      <c r="CY724" s="1"/>
      <c r="CZ724" s="1"/>
      <c r="DA724" s="2"/>
      <c r="DB724" s="1"/>
      <c r="DC724" s="1"/>
      <c r="DD724" s="1"/>
      <c r="DE724" s="1"/>
      <c r="DF724" s="1"/>
      <c r="DG724" s="1"/>
    </row>
    <row r="725" spans="1:111" x14ac:dyDescent="0.2">
      <c r="A725" s="86">
        <f t="shared" si="382"/>
        <v>45074</v>
      </c>
      <c r="B725" s="87">
        <f t="shared" si="385"/>
        <v>1133.42067086</v>
      </c>
      <c r="C725" s="87">
        <f t="shared" si="383"/>
        <v>971.52178160000005</v>
      </c>
      <c r="D725" s="88">
        <f t="shared" si="386"/>
        <v>6649.99</v>
      </c>
      <c r="E725" s="89">
        <f>IF(K725=1,VLOOKUP(A725,[1]Plan1!$BO$80:$BQ$314,3),E724)</f>
        <v>6665.28</v>
      </c>
      <c r="F725" s="98">
        <f t="shared" si="387"/>
        <v>45062</v>
      </c>
      <c r="G725" s="91">
        <f t="shared" si="388"/>
        <v>2.2992515778219591E-3</v>
      </c>
      <c r="H725" s="90">
        <f t="shared" si="389"/>
        <v>45092</v>
      </c>
      <c r="I725" s="90">
        <f t="shared" si="390"/>
        <v>45092</v>
      </c>
      <c r="J725" s="92">
        <f t="shared" si="391"/>
        <v>22</v>
      </c>
      <c r="K725" s="92">
        <f t="shared" si="392"/>
        <v>10</v>
      </c>
      <c r="L725" s="87">
        <f t="shared" si="393"/>
        <v>1.00104445</v>
      </c>
      <c r="M725" s="93">
        <f t="shared" si="394"/>
        <v>1.00610015</v>
      </c>
      <c r="N725" s="93">
        <f t="shared" si="395"/>
        <v>1.155511687813876</v>
      </c>
      <c r="O725" s="87">
        <f t="shared" si="396"/>
        <v>1.1567185600000001</v>
      </c>
      <c r="P725" s="87">
        <f t="shared" si="397"/>
        <v>1123.77727622</v>
      </c>
      <c r="Q725" s="94">
        <f t="shared" si="398"/>
        <v>0</v>
      </c>
      <c r="R725" s="95">
        <f t="shared" si="381"/>
        <v>0</v>
      </c>
      <c r="S725" s="87">
        <f t="shared" si="399"/>
        <v>0</v>
      </c>
      <c r="T725" s="95">
        <f t="shared" si="384"/>
        <v>0.12</v>
      </c>
      <c r="U725" s="94">
        <f t="shared" si="400"/>
        <v>19</v>
      </c>
      <c r="V725" s="94">
        <v>252</v>
      </c>
      <c r="W725" s="93">
        <f t="shared" si="401"/>
        <v>1.0085812329999999</v>
      </c>
      <c r="X725" s="87">
        <f t="shared" si="402"/>
        <v>9.6433946400000004</v>
      </c>
      <c r="Y725" s="87">
        <f t="shared" si="403"/>
        <v>0</v>
      </c>
      <c r="Z725" s="96" t="s">
        <v>142</v>
      </c>
      <c r="AA725" s="90">
        <f t="shared" si="404"/>
        <v>45076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3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22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4"/>
      <c r="CR725" s="1"/>
      <c r="CS725" s="1"/>
      <c r="CT725" s="1"/>
      <c r="CU725" s="1"/>
      <c r="CV725" s="1"/>
      <c r="CW725" s="1"/>
      <c r="CX725" s="1"/>
      <c r="CY725" s="1"/>
      <c r="CZ725" s="1"/>
      <c r="DA725" s="2"/>
      <c r="DB725" s="1"/>
      <c r="DC725" s="1"/>
      <c r="DD725" s="1"/>
      <c r="DE725" s="1"/>
      <c r="DF725" s="1"/>
      <c r="DG725" s="1"/>
    </row>
    <row r="726" spans="1:111" x14ac:dyDescent="0.2">
      <c r="A726" s="86">
        <f t="shared" si="382"/>
        <v>45075</v>
      </c>
      <c r="B726" s="87">
        <f t="shared" si="385"/>
        <v>1133.42067086</v>
      </c>
      <c r="C726" s="87">
        <f t="shared" si="383"/>
        <v>971.52178160000005</v>
      </c>
      <c r="D726" s="88">
        <f t="shared" si="386"/>
        <v>6649.99</v>
      </c>
      <c r="E726" s="89">
        <f>IF(K726=1,VLOOKUP(A726,[1]Plan1!$BO$80:$BQ$314,3),E725)</f>
        <v>6665.28</v>
      </c>
      <c r="F726" s="98">
        <f t="shared" si="387"/>
        <v>45062</v>
      </c>
      <c r="G726" s="91">
        <f t="shared" si="388"/>
        <v>2.2992515778219591E-3</v>
      </c>
      <c r="H726" s="90">
        <f t="shared" si="389"/>
        <v>45092</v>
      </c>
      <c r="I726" s="90">
        <f t="shared" si="390"/>
        <v>45092</v>
      </c>
      <c r="J726" s="92">
        <f t="shared" si="391"/>
        <v>22</v>
      </c>
      <c r="K726" s="92">
        <f t="shared" si="392"/>
        <v>10</v>
      </c>
      <c r="L726" s="87">
        <f t="shared" si="393"/>
        <v>1.00104445</v>
      </c>
      <c r="M726" s="93">
        <f t="shared" si="394"/>
        <v>1.00610015</v>
      </c>
      <c r="N726" s="93">
        <f t="shared" si="395"/>
        <v>1.155511687813876</v>
      </c>
      <c r="O726" s="87">
        <f t="shared" si="396"/>
        <v>1.1567185600000001</v>
      </c>
      <c r="P726" s="87">
        <f t="shared" si="397"/>
        <v>1123.77727622</v>
      </c>
      <c r="Q726" s="94">
        <f t="shared" si="398"/>
        <v>0</v>
      </c>
      <c r="R726" s="95">
        <f t="shared" si="381"/>
        <v>0</v>
      </c>
      <c r="S726" s="87">
        <f t="shared" si="399"/>
        <v>0</v>
      </c>
      <c r="T726" s="95">
        <f t="shared" si="384"/>
        <v>0.12</v>
      </c>
      <c r="U726" s="94">
        <f t="shared" si="400"/>
        <v>19</v>
      </c>
      <c r="V726" s="94">
        <v>252</v>
      </c>
      <c r="W726" s="93">
        <f t="shared" si="401"/>
        <v>1.0085812329999999</v>
      </c>
      <c r="X726" s="87">
        <f t="shared" si="402"/>
        <v>9.6433946400000004</v>
      </c>
      <c r="Y726" s="87">
        <f t="shared" si="403"/>
        <v>0</v>
      </c>
      <c r="Z726" s="96" t="s">
        <v>142</v>
      </c>
      <c r="AA726" s="90">
        <f t="shared" si="404"/>
        <v>45076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3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22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4"/>
      <c r="CR726" s="1"/>
      <c r="CS726" s="1"/>
      <c r="CT726" s="1"/>
      <c r="CU726" s="1"/>
      <c r="CV726" s="1"/>
      <c r="CW726" s="1"/>
      <c r="CX726" s="1"/>
      <c r="CY726" s="1"/>
      <c r="CZ726" s="1"/>
      <c r="DA726" s="2"/>
      <c r="DB726" s="1"/>
      <c r="DC726" s="1"/>
      <c r="DD726" s="1"/>
      <c r="DE726" s="1"/>
      <c r="DF726" s="1"/>
      <c r="DG726" s="1"/>
    </row>
    <row r="727" spans="1:111" x14ac:dyDescent="0.2">
      <c r="A727" s="86">
        <f t="shared" si="382"/>
        <v>45076</v>
      </c>
      <c r="B727" s="87">
        <f t="shared" si="385"/>
        <v>1134.04888484</v>
      </c>
      <c r="C727" s="87">
        <f t="shared" si="383"/>
        <v>971.52178160000005</v>
      </c>
      <c r="D727" s="88">
        <f t="shared" si="386"/>
        <v>6649.99</v>
      </c>
      <c r="E727" s="89">
        <f>IF(K727=1,VLOOKUP(A727,[1]Plan1!$BO$80:$BQ$314,3),E726)</f>
        <v>6665.28</v>
      </c>
      <c r="F727" s="98">
        <f t="shared" si="387"/>
        <v>45062</v>
      </c>
      <c r="G727" s="91">
        <f t="shared" si="388"/>
        <v>2.2992515778219591E-3</v>
      </c>
      <c r="H727" s="90">
        <f t="shared" si="389"/>
        <v>45092</v>
      </c>
      <c r="I727" s="90">
        <f t="shared" si="390"/>
        <v>45092</v>
      </c>
      <c r="J727" s="92">
        <f t="shared" si="391"/>
        <v>22</v>
      </c>
      <c r="K727" s="92">
        <f t="shared" si="392"/>
        <v>11</v>
      </c>
      <c r="L727" s="87">
        <f t="shared" si="393"/>
        <v>1.0011489600000001</v>
      </c>
      <c r="M727" s="93">
        <f t="shared" si="394"/>
        <v>1.00610015</v>
      </c>
      <c r="N727" s="93">
        <f t="shared" si="395"/>
        <v>1.155511687813876</v>
      </c>
      <c r="O727" s="87">
        <f t="shared" si="396"/>
        <v>1.15683932</v>
      </c>
      <c r="P727" s="87">
        <f t="shared" si="397"/>
        <v>1123.89459719</v>
      </c>
      <c r="Q727" s="94">
        <f t="shared" si="398"/>
        <v>18</v>
      </c>
      <c r="R727" s="95">
        <f t="shared" si="381"/>
        <v>0</v>
      </c>
      <c r="S727" s="87">
        <f t="shared" si="399"/>
        <v>0</v>
      </c>
      <c r="T727" s="95">
        <f t="shared" si="384"/>
        <v>0.12</v>
      </c>
      <c r="U727" s="94">
        <f t="shared" si="400"/>
        <v>20</v>
      </c>
      <c r="V727" s="94">
        <v>252</v>
      </c>
      <c r="W727" s="93">
        <f t="shared" si="401"/>
        <v>1.0090349110000001</v>
      </c>
      <c r="X727" s="87">
        <f t="shared" si="402"/>
        <v>10.154287650000001</v>
      </c>
      <c r="Y727" s="87">
        <f t="shared" si="403"/>
        <v>10.154287650000001</v>
      </c>
      <c r="Z727" s="96" t="s">
        <v>142</v>
      </c>
      <c r="AA727" s="90">
        <f t="shared" si="404"/>
        <v>45076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3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22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4"/>
      <c r="CR727" s="1"/>
      <c r="CS727" s="1"/>
      <c r="CT727" s="1"/>
      <c r="CU727" s="1"/>
      <c r="CV727" s="1"/>
      <c r="CW727" s="1"/>
      <c r="CX727" s="1"/>
      <c r="CY727" s="1"/>
      <c r="CZ727" s="1"/>
      <c r="DA727" s="2"/>
      <c r="DB727" s="1"/>
      <c r="DC727" s="1"/>
      <c r="DD727" s="1"/>
      <c r="DE727" s="1"/>
      <c r="DF727" s="1"/>
      <c r="DG727" s="1"/>
    </row>
    <row r="728" spans="1:111" x14ac:dyDescent="0.2">
      <c r="A728" s="86">
        <f t="shared" si="382"/>
        <v>45077</v>
      </c>
      <c r="B728" s="87">
        <f t="shared" si="385"/>
        <v>1124.5175286599999</v>
      </c>
      <c r="C728" s="87">
        <f t="shared" si="383"/>
        <v>971.52178160000005</v>
      </c>
      <c r="D728" s="88">
        <f t="shared" si="386"/>
        <v>6649.99</v>
      </c>
      <c r="E728" s="89">
        <f>IF(K728=1,VLOOKUP(A728,[1]Plan1!$BO$80:$BQ$314,3),E727)</f>
        <v>6665.28</v>
      </c>
      <c r="F728" s="98">
        <f t="shared" si="387"/>
        <v>45062</v>
      </c>
      <c r="G728" s="91">
        <f t="shared" si="388"/>
        <v>2.2992515778219591E-3</v>
      </c>
      <c r="H728" s="90">
        <f t="shared" si="389"/>
        <v>45092</v>
      </c>
      <c r="I728" s="90">
        <f t="shared" si="390"/>
        <v>45092</v>
      </c>
      <c r="J728" s="92">
        <f t="shared" si="391"/>
        <v>22</v>
      </c>
      <c r="K728" s="92">
        <f t="shared" si="392"/>
        <v>12</v>
      </c>
      <c r="L728" s="87">
        <f t="shared" si="393"/>
        <v>1.0012534799999999</v>
      </c>
      <c r="M728" s="93">
        <f t="shared" si="394"/>
        <v>1.00610015</v>
      </c>
      <c r="N728" s="93">
        <f t="shared" si="395"/>
        <v>1.155511687813876</v>
      </c>
      <c r="O728" s="87">
        <f t="shared" si="396"/>
        <v>1.1569600900000001</v>
      </c>
      <c r="P728" s="87">
        <f t="shared" si="397"/>
        <v>1124.0119278699999</v>
      </c>
      <c r="Q728" s="94">
        <f t="shared" si="398"/>
        <v>0</v>
      </c>
      <c r="R728" s="95">
        <f t="shared" si="381"/>
        <v>0</v>
      </c>
      <c r="S728" s="87">
        <f t="shared" si="399"/>
        <v>0</v>
      </c>
      <c r="T728" s="95">
        <f t="shared" si="384"/>
        <v>0.12</v>
      </c>
      <c r="U728" s="94">
        <f t="shared" si="400"/>
        <v>1</v>
      </c>
      <c r="V728" s="94">
        <v>252</v>
      </c>
      <c r="W728" s="93">
        <f t="shared" si="401"/>
        <v>1.0004498180000001</v>
      </c>
      <c r="X728" s="87">
        <f t="shared" si="402"/>
        <v>0.50560079000000002</v>
      </c>
      <c r="Y728" s="87">
        <f t="shared" si="403"/>
        <v>0</v>
      </c>
      <c r="Z728" s="96" t="s">
        <v>142</v>
      </c>
      <c r="AA728" s="90">
        <f t="shared" si="404"/>
        <v>45107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3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22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4"/>
      <c r="CR728" s="1"/>
      <c r="CS728" s="1"/>
      <c r="CT728" s="1"/>
      <c r="CU728" s="1"/>
      <c r="CV728" s="1"/>
      <c r="CW728" s="1"/>
      <c r="CX728" s="1"/>
      <c r="CY728" s="1"/>
      <c r="CZ728" s="1"/>
      <c r="DA728" s="2"/>
      <c r="DB728" s="1"/>
      <c r="DC728" s="1"/>
      <c r="DD728" s="1"/>
      <c r="DE728" s="1"/>
      <c r="DF728" s="1"/>
      <c r="DG728" s="1"/>
    </row>
    <row r="729" spans="1:111" x14ac:dyDescent="0.2">
      <c r="A729" s="86">
        <f t="shared" si="382"/>
        <v>45078</v>
      </c>
      <c r="B729" s="87">
        <f t="shared" si="385"/>
        <v>1125.1408133499999</v>
      </c>
      <c r="C729" s="87">
        <f t="shared" si="383"/>
        <v>971.52178160000005</v>
      </c>
      <c r="D729" s="88">
        <f t="shared" si="386"/>
        <v>6649.99</v>
      </c>
      <c r="E729" s="89">
        <f>IF(K729=1,VLOOKUP(A729,[1]Plan1!$BO$80:$BQ$314,3),E728)</f>
        <v>6665.28</v>
      </c>
      <c r="F729" s="98">
        <f t="shared" si="387"/>
        <v>45062</v>
      </c>
      <c r="G729" s="91">
        <f t="shared" si="388"/>
        <v>2.2992515778219591E-3</v>
      </c>
      <c r="H729" s="90">
        <f t="shared" si="389"/>
        <v>45092</v>
      </c>
      <c r="I729" s="90">
        <f t="shared" si="390"/>
        <v>45092</v>
      </c>
      <c r="J729" s="92">
        <f t="shared" si="391"/>
        <v>22</v>
      </c>
      <c r="K729" s="92">
        <f t="shared" si="392"/>
        <v>13</v>
      </c>
      <c r="L729" s="87">
        <f t="shared" si="393"/>
        <v>1.0013580099999999</v>
      </c>
      <c r="M729" s="93">
        <f t="shared" si="394"/>
        <v>1.00610015</v>
      </c>
      <c r="N729" s="93">
        <f t="shared" si="395"/>
        <v>1.155511687813876</v>
      </c>
      <c r="O729" s="87">
        <f t="shared" si="396"/>
        <v>1.1570808800000001</v>
      </c>
      <c r="P729" s="87">
        <f t="shared" si="397"/>
        <v>1124.12927799</v>
      </c>
      <c r="Q729" s="94">
        <f t="shared" si="398"/>
        <v>0</v>
      </c>
      <c r="R729" s="95">
        <f t="shared" si="381"/>
        <v>0</v>
      </c>
      <c r="S729" s="87">
        <f t="shared" si="399"/>
        <v>0</v>
      </c>
      <c r="T729" s="95">
        <f t="shared" si="384"/>
        <v>0.12</v>
      </c>
      <c r="U729" s="94">
        <f t="shared" si="400"/>
        <v>2</v>
      </c>
      <c r="V729" s="94">
        <v>252</v>
      </c>
      <c r="W729" s="93">
        <f t="shared" si="401"/>
        <v>1.0008998389999999</v>
      </c>
      <c r="X729" s="87">
        <f t="shared" si="402"/>
        <v>1.0115353600000001</v>
      </c>
      <c r="Y729" s="87">
        <f t="shared" si="403"/>
        <v>0</v>
      </c>
      <c r="Z729" s="96" t="s">
        <v>142</v>
      </c>
      <c r="AA729" s="90">
        <f t="shared" si="404"/>
        <v>45107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3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22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4"/>
      <c r="CR729" s="1"/>
      <c r="CS729" s="1"/>
      <c r="CT729" s="1"/>
      <c r="CU729" s="1"/>
      <c r="CV729" s="1"/>
      <c r="CW729" s="1"/>
      <c r="CX729" s="1"/>
      <c r="CY729" s="1"/>
      <c r="CZ729" s="1"/>
      <c r="DA729" s="2"/>
      <c r="DB729" s="1"/>
      <c r="DC729" s="1"/>
      <c r="DD729" s="1"/>
      <c r="DE729" s="1"/>
      <c r="DF729" s="1"/>
      <c r="DG729" s="1"/>
    </row>
    <row r="730" spans="1:111" x14ac:dyDescent="0.2">
      <c r="A730" s="86">
        <f t="shared" si="382"/>
        <v>45079</v>
      </c>
      <c r="B730" s="87">
        <f t="shared" si="385"/>
        <v>1125.7644199000001</v>
      </c>
      <c r="C730" s="87">
        <f t="shared" si="383"/>
        <v>971.52178160000005</v>
      </c>
      <c r="D730" s="88">
        <f t="shared" si="386"/>
        <v>6649.99</v>
      </c>
      <c r="E730" s="89">
        <f>IF(K730=1,VLOOKUP(A730,[1]Plan1!$BO$80:$BQ$314,3),E729)</f>
        <v>6665.28</v>
      </c>
      <c r="F730" s="98">
        <f t="shared" si="387"/>
        <v>45062</v>
      </c>
      <c r="G730" s="91">
        <f t="shared" si="388"/>
        <v>2.2992515778219591E-3</v>
      </c>
      <c r="H730" s="90">
        <f t="shared" si="389"/>
        <v>45092</v>
      </c>
      <c r="I730" s="90">
        <f t="shared" si="390"/>
        <v>45092</v>
      </c>
      <c r="J730" s="92">
        <f t="shared" si="391"/>
        <v>22</v>
      </c>
      <c r="K730" s="92">
        <f t="shared" si="392"/>
        <v>14</v>
      </c>
      <c r="L730" s="87">
        <f t="shared" si="393"/>
        <v>1.0014625399999999</v>
      </c>
      <c r="M730" s="93">
        <f t="shared" si="394"/>
        <v>1.00610015</v>
      </c>
      <c r="N730" s="93">
        <f t="shared" si="395"/>
        <v>1.155511687813876</v>
      </c>
      <c r="O730" s="87">
        <f t="shared" si="396"/>
        <v>1.1572016599999999</v>
      </c>
      <c r="P730" s="87">
        <f t="shared" si="397"/>
        <v>1124.2466183900001</v>
      </c>
      <c r="Q730" s="94">
        <f t="shared" si="398"/>
        <v>0</v>
      </c>
      <c r="R730" s="95">
        <f t="shared" si="381"/>
        <v>0</v>
      </c>
      <c r="S730" s="87">
        <f t="shared" si="399"/>
        <v>0</v>
      </c>
      <c r="T730" s="95">
        <f t="shared" si="384"/>
        <v>0.12</v>
      </c>
      <c r="U730" s="94">
        <f t="shared" si="400"/>
        <v>3</v>
      </c>
      <c r="V730" s="94">
        <v>252</v>
      </c>
      <c r="W730" s="93">
        <f t="shared" si="401"/>
        <v>1.0013500609999999</v>
      </c>
      <c r="X730" s="87">
        <f t="shared" si="402"/>
        <v>1.51780151</v>
      </c>
      <c r="Y730" s="87">
        <f t="shared" si="403"/>
        <v>0</v>
      </c>
      <c r="Z730" s="96" t="s">
        <v>142</v>
      </c>
      <c r="AA730" s="90">
        <f t="shared" si="404"/>
        <v>45107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3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22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4"/>
      <c r="CR730" s="1"/>
      <c r="CS730" s="1"/>
      <c r="CT730" s="1"/>
      <c r="CU730" s="1"/>
      <c r="CV730" s="1"/>
      <c r="CW730" s="1"/>
      <c r="CX730" s="1"/>
      <c r="CY730" s="1"/>
      <c r="CZ730" s="1"/>
      <c r="DA730" s="2"/>
      <c r="DB730" s="1"/>
      <c r="DC730" s="1"/>
      <c r="DD730" s="1"/>
      <c r="DE730" s="1"/>
      <c r="DF730" s="1"/>
      <c r="DG730" s="1"/>
    </row>
    <row r="731" spans="1:111" x14ac:dyDescent="0.2">
      <c r="A731" s="86">
        <f t="shared" si="382"/>
        <v>45080</v>
      </c>
      <c r="B731" s="87">
        <f t="shared" si="385"/>
        <v>1126.3883906799999</v>
      </c>
      <c r="C731" s="87">
        <f t="shared" si="383"/>
        <v>971.52178160000005</v>
      </c>
      <c r="D731" s="88">
        <f t="shared" si="386"/>
        <v>6649.99</v>
      </c>
      <c r="E731" s="89">
        <f>IF(K731=1,VLOOKUP(A731,[1]Plan1!$BO$80:$BQ$314,3),E730)</f>
        <v>6665.28</v>
      </c>
      <c r="F731" s="98">
        <f t="shared" si="387"/>
        <v>45062</v>
      </c>
      <c r="G731" s="91">
        <f t="shared" si="388"/>
        <v>2.2992515778219591E-3</v>
      </c>
      <c r="H731" s="90">
        <f t="shared" si="389"/>
        <v>45092</v>
      </c>
      <c r="I731" s="90">
        <f t="shared" si="390"/>
        <v>45092</v>
      </c>
      <c r="J731" s="92">
        <f t="shared" si="391"/>
        <v>22</v>
      </c>
      <c r="K731" s="92">
        <f t="shared" si="392"/>
        <v>15</v>
      </c>
      <c r="L731" s="87">
        <f t="shared" si="393"/>
        <v>1.00156709</v>
      </c>
      <c r="M731" s="93">
        <f t="shared" si="394"/>
        <v>1.00610015</v>
      </c>
      <c r="N731" s="93">
        <f t="shared" si="395"/>
        <v>1.155511687813876</v>
      </c>
      <c r="O731" s="87">
        <f t="shared" si="396"/>
        <v>1.15732247</v>
      </c>
      <c r="P731" s="87">
        <f t="shared" si="397"/>
        <v>1124.36398794</v>
      </c>
      <c r="Q731" s="94">
        <f t="shared" si="398"/>
        <v>0</v>
      </c>
      <c r="R731" s="95">
        <f t="shared" si="381"/>
        <v>0</v>
      </c>
      <c r="S731" s="87">
        <f t="shared" si="399"/>
        <v>0</v>
      </c>
      <c r="T731" s="95">
        <f t="shared" si="384"/>
        <v>0.12</v>
      </c>
      <c r="U731" s="94">
        <f t="shared" si="400"/>
        <v>4</v>
      </c>
      <c r="V731" s="94">
        <v>252</v>
      </c>
      <c r="W731" s="93">
        <f t="shared" si="401"/>
        <v>1.0018004869999999</v>
      </c>
      <c r="X731" s="87">
        <f t="shared" si="402"/>
        <v>2.0244027400000002</v>
      </c>
      <c r="Y731" s="87">
        <f t="shared" si="403"/>
        <v>0</v>
      </c>
      <c r="Z731" s="96" t="s">
        <v>142</v>
      </c>
      <c r="AA731" s="90">
        <f t="shared" si="404"/>
        <v>45107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3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22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4"/>
      <c r="CR731" s="1"/>
      <c r="CS731" s="1"/>
      <c r="CT731" s="1"/>
      <c r="CU731" s="1"/>
      <c r="CV731" s="1"/>
      <c r="CW731" s="1"/>
      <c r="CX731" s="1"/>
      <c r="CY731" s="1"/>
      <c r="CZ731" s="1"/>
      <c r="DA731" s="2"/>
      <c r="DB731" s="1"/>
      <c r="DC731" s="1"/>
      <c r="DD731" s="1"/>
      <c r="DE731" s="1"/>
      <c r="DF731" s="1"/>
      <c r="DG731" s="1"/>
    </row>
    <row r="732" spans="1:111" x14ac:dyDescent="0.2">
      <c r="A732" s="86">
        <f t="shared" si="382"/>
        <v>45081</v>
      </c>
      <c r="B732" s="87">
        <f t="shared" si="385"/>
        <v>1126.3883906799999</v>
      </c>
      <c r="C732" s="87">
        <f t="shared" si="383"/>
        <v>971.52178160000005</v>
      </c>
      <c r="D732" s="88">
        <f t="shared" si="386"/>
        <v>6649.99</v>
      </c>
      <c r="E732" s="89">
        <f>IF(K732=1,VLOOKUP(A732,[1]Plan1!$BO$80:$BQ$314,3),E731)</f>
        <v>6665.28</v>
      </c>
      <c r="F732" s="98">
        <f t="shared" si="387"/>
        <v>45062</v>
      </c>
      <c r="G732" s="91">
        <f t="shared" si="388"/>
        <v>2.2992515778219591E-3</v>
      </c>
      <c r="H732" s="90">
        <f t="shared" si="389"/>
        <v>45092</v>
      </c>
      <c r="I732" s="90">
        <f t="shared" si="390"/>
        <v>45092</v>
      </c>
      <c r="J732" s="92">
        <f t="shared" si="391"/>
        <v>22</v>
      </c>
      <c r="K732" s="92">
        <f t="shared" si="392"/>
        <v>15</v>
      </c>
      <c r="L732" s="87">
        <f t="shared" si="393"/>
        <v>1.00156709</v>
      </c>
      <c r="M732" s="93">
        <f t="shared" si="394"/>
        <v>1.00610015</v>
      </c>
      <c r="N732" s="93">
        <f t="shared" si="395"/>
        <v>1.155511687813876</v>
      </c>
      <c r="O732" s="87">
        <f t="shared" si="396"/>
        <v>1.15732247</v>
      </c>
      <c r="P732" s="87">
        <f t="shared" si="397"/>
        <v>1124.36398794</v>
      </c>
      <c r="Q732" s="94">
        <f t="shared" si="398"/>
        <v>0</v>
      </c>
      <c r="R732" s="95">
        <f t="shared" si="381"/>
        <v>0</v>
      </c>
      <c r="S732" s="87">
        <f t="shared" si="399"/>
        <v>0</v>
      </c>
      <c r="T732" s="95">
        <f t="shared" si="384"/>
        <v>0.12</v>
      </c>
      <c r="U732" s="94">
        <f t="shared" si="400"/>
        <v>4</v>
      </c>
      <c r="V732" s="94">
        <v>252</v>
      </c>
      <c r="W732" s="93">
        <f t="shared" si="401"/>
        <v>1.0018004869999999</v>
      </c>
      <c r="X732" s="87">
        <f t="shared" si="402"/>
        <v>2.0244027400000002</v>
      </c>
      <c r="Y732" s="87">
        <f t="shared" si="403"/>
        <v>0</v>
      </c>
      <c r="Z732" s="96" t="s">
        <v>142</v>
      </c>
      <c r="AA732" s="90">
        <f t="shared" si="404"/>
        <v>45107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3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22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4"/>
      <c r="CR732" s="1"/>
      <c r="CS732" s="1"/>
      <c r="CT732" s="1"/>
      <c r="CU732" s="1"/>
      <c r="CV732" s="1"/>
      <c r="CW732" s="1"/>
      <c r="CX732" s="1"/>
      <c r="CY732" s="1"/>
      <c r="CZ732" s="1"/>
      <c r="DA732" s="2"/>
      <c r="DB732" s="1"/>
      <c r="DC732" s="1"/>
      <c r="DD732" s="1"/>
      <c r="DE732" s="1"/>
      <c r="DF732" s="1"/>
      <c r="DG732" s="1"/>
    </row>
    <row r="733" spans="1:111" x14ac:dyDescent="0.2">
      <c r="A733" s="86">
        <f t="shared" si="382"/>
        <v>45082</v>
      </c>
      <c r="B733" s="87">
        <f t="shared" si="385"/>
        <v>1126.3883906799999</v>
      </c>
      <c r="C733" s="87">
        <f t="shared" si="383"/>
        <v>971.52178160000005</v>
      </c>
      <c r="D733" s="88">
        <f t="shared" si="386"/>
        <v>6649.99</v>
      </c>
      <c r="E733" s="89">
        <f>IF(K733=1,VLOOKUP(A733,[1]Plan1!$BO$80:$BQ$314,3),E732)</f>
        <v>6665.28</v>
      </c>
      <c r="F733" s="98">
        <f t="shared" si="387"/>
        <v>45062</v>
      </c>
      <c r="G733" s="91">
        <f t="shared" si="388"/>
        <v>2.2992515778219591E-3</v>
      </c>
      <c r="H733" s="90">
        <f t="shared" si="389"/>
        <v>45092</v>
      </c>
      <c r="I733" s="90">
        <f t="shared" si="390"/>
        <v>45092</v>
      </c>
      <c r="J733" s="92">
        <f t="shared" si="391"/>
        <v>22</v>
      </c>
      <c r="K733" s="92">
        <f t="shared" si="392"/>
        <v>15</v>
      </c>
      <c r="L733" s="87">
        <f t="shared" si="393"/>
        <v>1.00156709</v>
      </c>
      <c r="M733" s="93">
        <f t="shared" si="394"/>
        <v>1.00610015</v>
      </c>
      <c r="N733" s="93">
        <f t="shared" si="395"/>
        <v>1.155511687813876</v>
      </c>
      <c r="O733" s="87">
        <f t="shared" si="396"/>
        <v>1.15732247</v>
      </c>
      <c r="P733" s="87">
        <f t="shared" si="397"/>
        <v>1124.36398794</v>
      </c>
      <c r="Q733" s="94">
        <f t="shared" si="398"/>
        <v>0</v>
      </c>
      <c r="R733" s="95">
        <f t="shared" si="381"/>
        <v>0</v>
      </c>
      <c r="S733" s="87">
        <f t="shared" si="399"/>
        <v>0</v>
      </c>
      <c r="T733" s="95">
        <f t="shared" si="384"/>
        <v>0.12</v>
      </c>
      <c r="U733" s="94">
        <f t="shared" si="400"/>
        <v>4</v>
      </c>
      <c r="V733" s="94">
        <v>252</v>
      </c>
      <c r="W733" s="93">
        <f t="shared" si="401"/>
        <v>1.0018004869999999</v>
      </c>
      <c r="X733" s="87">
        <f t="shared" si="402"/>
        <v>2.0244027400000002</v>
      </c>
      <c r="Y733" s="87">
        <f t="shared" si="403"/>
        <v>0</v>
      </c>
      <c r="Z733" s="96" t="s">
        <v>142</v>
      </c>
      <c r="AA733" s="90">
        <f t="shared" si="404"/>
        <v>45107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3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22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4"/>
      <c r="CR733" s="1"/>
      <c r="CS733" s="1"/>
      <c r="CT733" s="1"/>
      <c r="CU733" s="1"/>
      <c r="CV733" s="1"/>
      <c r="CW733" s="1"/>
      <c r="CX733" s="1"/>
      <c r="CY733" s="1"/>
      <c r="CZ733" s="1"/>
      <c r="DA733" s="2"/>
      <c r="DB733" s="1"/>
      <c r="DC733" s="1"/>
      <c r="DD733" s="1"/>
      <c r="DE733" s="1"/>
      <c r="DF733" s="1"/>
      <c r="DG733" s="1"/>
    </row>
    <row r="734" spans="1:111" x14ac:dyDescent="0.2">
      <c r="A734" s="86">
        <f t="shared" si="382"/>
        <v>45083</v>
      </c>
      <c r="B734" s="87">
        <f t="shared" si="385"/>
        <v>1127.0127040699999</v>
      </c>
      <c r="C734" s="87">
        <f t="shared" si="383"/>
        <v>971.52178160000005</v>
      </c>
      <c r="D734" s="88">
        <f t="shared" si="386"/>
        <v>6649.99</v>
      </c>
      <c r="E734" s="89">
        <f>IF(K734=1,VLOOKUP(A734,[1]Plan1!$BO$80:$BQ$314,3),E733)</f>
        <v>6665.28</v>
      </c>
      <c r="F734" s="98">
        <f t="shared" si="387"/>
        <v>45062</v>
      </c>
      <c r="G734" s="91">
        <f t="shared" si="388"/>
        <v>2.2992515778219591E-3</v>
      </c>
      <c r="H734" s="90">
        <f t="shared" si="389"/>
        <v>45092</v>
      </c>
      <c r="I734" s="90">
        <f t="shared" si="390"/>
        <v>45092</v>
      </c>
      <c r="J734" s="92">
        <f t="shared" si="391"/>
        <v>22</v>
      </c>
      <c r="K734" s="92">
        <f t="shared" si="392"/>
        <v>16</v>
      </c>
      <c r="L734" s="87">
        <f t="shared" si="393"/>
        <v>1.00167165</v>
      </c>
      <c r="M734" s="93">
        <f t="shared" si="394"/>
        <v>1.00610015</v>
      </c>
      <c r="N734" s="93">
        <f t="shared" si="395"/>
        <v>1.155511687813876</v>
      </c>
      <c r="O734" s="87">
        <f t="shared" si="396"/>
        <v>1.15744329</v>
      </c>
      <c r="P734" s="87">
        <f t="shared" si="397"/>
        <v>1124.4813672</v>
      </c>
      <c r="Q734" s="94">
        <f t="shared" si="398"/>
        <v>0</v>
      </c>
      <c r="R734" s="95">
        <f t="shared" si="381"/>
        <v>0</v>
      </c>
      <c r="S734" s="87">
        <f t="shared" si="399"/>
        <v>0</v>
      </c>
      <c r="T734" s="95">
        <f t="shared" si="384"/>
        <v>0.12</v>
      </c>
      <c r="U734" s="94">
        <f t="shared" si="400"/>
        <v>5</v>
      </c>
      <c r="V734" s="94">
        <v>252</v>
      </c>
      <c r="W734" s="93">
        <f t="shared" si="401"/>
        <v>1.002251115</v>
      </c>
      <c r="X734" s="87">
        <f t="shared" si="402"/>
        <v>2.5313368700000001</v>
      </c>
      <c r="Y734" s="87">
        <f t="shared" si="403"/>
        <v>0</v>
      </c>
      <c r="Z734" s="96" t="s">
        <v>142</v>
      </c>
      <c r="AA734" s="90">
        <f t="shared" si="404"/>
        <v>45107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3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22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4"/>
      <c r="CR734" s="1"/>
      <c r="CS734" s="1"/>
      <c r="CT734" s="1"/>
      <c r="CU734" s="1"/>
      <c r="CV734" s="1"/>
      <c r="CW734" s="1"/>
      <c r="CX734" s="1"/>
      <c r="CY734" s="1"/>
      <c r="CZ734" s="1"/>
      <c r="DA734" s="2"/>
      <c r="DB734" s="1"/>
      <c r="DC734" s="1"/>
      <c r="DD734" s="1"/>
      <c r="DE734" s="1"/>
      <c r="DF734" s="1"/>
      <c r="DG734" s="1"/>
    </row>
    <row r="735" spans="1:111" x14ac:dyDescent="0.2">
      <c r="A735" s="86">
        <f t="shared" si="382"/>
        <v>45084</v>
      </c>
      <c r="B735" s="87">
        <f t="shared" si="385"/>
        <v>1127.63738076</v>
      </c>
      <c r="C735" s="87">
        <f t="shared" si="383"/>
        <v>971.52178160000005</v>
      </c>
      <c r="D735" s="88">
        <f t="shared" si="386"/>
        <v>6649.99</v>
      </c>
      <c r="E735" s="89">
        <f>IF(K735=1,VLOOKUP(A735,[1]Plan1!$BO$80:$BQ$314,3),E734)</f>
        <v>6665.28</v>
      </c>
      <c r="F735" s="98">
        <f t="shared" si="387"/>
        <v>45062</v>
      </c>
      <c r="G735" s="91">
        <f t="shared" si="388"/>
        <v>2.2992515778219591E-3</v>
      </c>
      <c r="H735" s="90">
        <f t="shared" si="389"/>
        <v>45092</v>
      </c>
      <c r="I735" s="90">
        <f t="shared" si="390"/>
        <v>45092</v>
      </c>
      <c r="J735" s="92">
        <f t="shared" si="391"/>
        <v>22</v>
      </c>
      <c r="K735" s="92">
        <f t="shared" si="392"/>
        <v>17</v>
      </c>
      <c r="L735" s="87">
        <f t="shared" si="393"/>
        <v>1.0017762299999999</v>
      </c>
      <c r="M735" s="93">
        <f t="shared" si="394"/>
        <v>1.00610015</v>
      </c>
      <c r="N735" s="93">
        <f t="shared" si="395"/>
        <v>1.155511687813876</v>
      </c>
      <c r="O735" s="87">
        <f t="shared" si="396"/>
        <v>1.1575641400000001</v>
      </c>
      <c r="P735" s="87">
        <f t="shared" si="397"/>
        <v>1124.5987756</v>
      </c>
      <c r="Q735" s="94">
        <f t="shared" si="398"/>
        <v>0</v>
      </c>
      <c r="R735" s="95">
        <f t="shared" si="381"/>
        <v>0</v>
      </c>
      <c r="S735" s="87">
        <f t="shared" si="399"/>
        <v>0</v>
      </c>
      <c r="T735" s="95">
        <f t="shared" si="384"/>
        <v>0.12</v>
      </c>
      <c r="U735" s="94">
        <f t="shared" si="400"/>
        <v>6</v>
      </c>
      <c r="V735" s="94">
        <v>252</v>
      </c>
      <c r="W735" s="93">
        <f t="shared" si="401"/>
        <v>1.002701946</v>
      </c>
      <c r="X735" s="87">
        <f t="shared" si="402"/>
        <v>3.0386051599999999</v>
      </c>
      <c r="Y735" s="87">
        <f t="shared" si="403"/>
        <v>0</v>
      </c>
      <c r="Z735" s="96" t="s">
        <v>142</v>
      </c>
      <c r="AA735" s="90">
        <f t="shared" si="404"/>
        <v>45107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3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22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4"/>
      <c r="CR735" s="1"/>
      <c r="CS735" s="1"/>
      <c r="CT735" s="1"/>
      <c r="CU735" s="1"/>
      <c r="CV735" s="1"/>
      <c r="CW735" s="1"/>
      <c r="CX735" s="1"/>
      <c r="CY735" s="1"/>
      <c r="CZ735" s="1"/>
      <c r="DA735" s="2"/>
      <c r="DB735" s="1"/>
      <c r="DC735" s="1"/>
      <c r="DD735" s="1"/>
      <c r="DE735" s="1"/>
      <c r="DF735" s="1"/>
      <c r="DG735" s="1"/>
    </row>
    <row r="736" spans="1:111" x14ac:dyDescent="0.2">
      <c r="A736" s="86">
        <f t="shared" si="382"/>
        <v>45085</v>
      </c>
      <c r="B736" s="87">
        <f t="shared" si="385"/>
        <v>1128.2623807699999</v>
      </c>
      <c r="C736" s="87">
        <f t="shared" si="383"/>
        <v>971.52178160000005</v>
      </c>
      <c r="D736" s="88">
        <f t="shared" si="386"/>
        <v>6649.99</v>
      </c>
      <c r="E736" s="89">
        <f>IF(K736=1,VLOOKUP(A736,[1]Plan1!$BO$80:$BQ$314,3),E735)</f>
        <v>6665.28</v>
      </c>
      <c r="F736" s="98">
        <f t="shared" si="387"/>
        <v>45062</v>
      </c>
      <c r="G736" s="91">
        <f t="shared" si="388"/>
        <v>2.2992515778219591E-3</v>
      </c>
      <c r="H736" s="90">
        <f t="shared" si="389"/>
        <v>45092</v>
      </c>
      <c r="I736" s="90">
        <f t="shared" si="390"/>
        <v>45092</v>
      </c>
      <c r="J736" s="92">
        <f t="shared" si="391"/>
        <v>22</v>
      </c>
      <c r="K736" s="92">
        <f t="shared" si="392"/>
        <v>18</v>
      </c>
      <c r="L736" s="87">
        <f t="shared" si="393"/>
        <v>1.0018808100000001</v>
      </c>
      <c r="M736" s="93">
        <f t="shared" si="394"/>
        <v>1.00610015</v>
      </c>
      <c r="N736" s="93">
        <f t="shared" si="395"/>
        <v>1.155511687813876</v>
      </c>
      <c r="O736" s="87">
        <f t="shared" si="396"/>
        <v>1.15768498</v>
      </c>
      <c r="P736" s="87">
        <f t="shared" si="397"/>
        <v>1124.7161742999999</v>
      </c>
      <c r="Q736" s="94">
        <f t="shared" si="398"/>
        <v>0</v>
      </c>
      <c r="R736" s="95">
        <f t="shared" si="381"/>
        <v>0</v>
      </c>
      <c r="S736" s="87">
        <f t="shared" si="399"/>
        <v>0</v>
      </c>
      <c r="T736" s="95">
        <f t="shared" si="384"/>
        <v>0.12</v>
      </c>
      <c r="U736" s="94">
        <f t="shared" si="400"/>
        <v>7</v>
      </c>
      <c r="V736" s="94">
        <v>252</v>
      </c>
      <c r="W736" s="93">
        <f t="shared" si="401"/>
        <v>1.003152979</v>
      </c>
      <c r="X736" s="87">
        <f t="shared" si="402"/>
        <v>3.54620647</v>
      </c>
      <c r="Y736" s="87">
        <f t="shared" si="403"/>
        <v>0</v>
      </c>
      <c r="Z736" s="96" t="s">
        <v>142</v>
      </c>
      <c r="AA736" s="90">
        <f t="shared" si="404"/>
        <v>45107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3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22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4"/>
      <c r="CR736" s="1"/>
      <c r="CS736" s="1"/>
      <c r="CT736" s="1"/>
      <c r="CU736" s="1"/>
      <c r="CV736" s="1"/>
      <c r="CW736" s="1"/>
      <c r="CX736" s="1"/>
      <c r="CY736" s="1"/>
      <c r="CZ736" s="1"/>
      <c r="DA736" s="2"/>
      <c r="DB736" s="1"/>
      <c r="DC736" s="1"/>
      <c r="DD736" s="1"/>
      <c r="DE736" s="1"/>
      <c r="DF736" s="1"/>
      <c r="DG736" s="1"/>
    </row>
    <row r="737" spans="1:111" x14ac:dyDescent="0.2">
      <c r="A737" s="86">
        <f t="shared" si="382"/>
        <v>45086</v>
      </c>
      <c r="B737" s="87">
        <f t="shared" si="385"/>
        <v>1128.2623807699999</v>
      </c>
      <c r="C737" s="87">
        <f t="shared" si="383"/>
        <v>971.52178160000005</v>
      </c>
      <c r="D737" s="88">
        <f t="shared" si="386"/>
        <v>6649.99</v>
      </c>
      <c r="E737" s="89">
        <f>IF(K737=1,VLOOKUP(A737,[1]Plan1!$BO$80:$BQ$314,3),E736)</f>
        <v>6665.28</v>
      </c>
      <c r="F737" s="98">
        <f t="shared" si="387"/>
        <v>45062</v>
      </c>
      <c r="G737" s="91">
        <f t="shared" si="388"/>
        <v>2.2992515778219591E-3</v>
      </c>
      <c r="H737" s="90">
        <f t="shared" si="389"/>
        <v>45092</v>
      </c>
      <c r="I737" s="90">
        <f t="shared" si="390"/>
        <v>45092</v>
      </c>
      <c r="J737" s="92">
        <f t="shared" si="391"/>
        <v>22</v>
      </c>
      <c r="K737" s="92">
        <f t="shared" si="392"/>
        <v>18</v>
      </c>
      <c r="L737" s="87">
        <f t="shared" si="393"/>
        <v>1.0018808100000001</v>
      </c>
      <c r="M737" s="93">
        <f t="shared" si="394"/>
        <v>1.00610015</v>
      </c>
      <c r="N737" s="93">
        <f t="shared" si="395"/>
        <v>1.155511687813876</v>
      </c>
      <c r="O737" s="87">
        <f t="shared" si="396"/>
        <v>1.15768498</v>
      </c>
      <c r="P737" s="87">
        <f t="shared" si="397"/>
        <v>1124.7161742999999</v>
      </c>
      <c r="Q737" s="94">
        <f t="shared" si="398"/>
        <v>0</v>
      </c>
      <c r="R737" s="95">
        <f t="shared" si="381"/>
        <v>0</v>
      </c>
      <c r="S737" s="87">
        <f t="shared" si="399"/>
        <v>0</v>
      </c>
      <c r="T737" s="95">
        <f t="shared" si="384"/>
        <v>0.12</v>
      </c>
      <c r="U737" s="94">
        <f t="shared" si="400"/>
        <v>7</v>
      </c>
      <c r="V737" s="94">
        <v>252</v>
      </c>
      <c r="W737" s="93">
        <f t="shared" si="401"/>
        <v>1.003152979</v>
      </c>
      <c r="X737" s="87">
        <f t="shared" si="402"/>
        <v>3.54620647</v>
      </c>
      <c r="Y737" s="87">
        <f t="shared" si="403"/>
        <v>0</v>
      </c>
      <c r="Z737" s="96" t="s">
        <v>142</v>
      </c>
      <c r="AA737" s="90">
        <f t="shared" si="404"/>
        <v>45107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3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22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4"/>
      <c r="CR737" s="1"/>
      <c r="CS737" s="1"/>
      <c r="CT737" s="1"/>
      <c r="CU737" s="1"/>
      <c r="CV737" s="1"/>
      <c r="CW737" s="1"/>
      <c r="CX737" s="1"/>
      <c r="CY737" s="1"/>
      <c r="CZ737" s="1"/>
      <c r="DA737" s="2"/>
      <c r="DB737" s="1"/>
      <c r="DC737" s="1"/>
      <c r="DD737" s="1"/>
      <c r="DE737" s="1"/>
      <c r="DF737" s="1"/>
      <c r="DG737" s="1"/>
    </row>
    <row r="738" spans="1:111" x14ac:dyDescent="0.2">
      <c r="A738" s="86">
        <f t="shared" si="382"/>
        <v>45087</v>
      </c>
      <c r="B738" s="87">
        <f t="shared" si="385"/>
        <v>1128.88773565</v>
      </c>
      <c r="C738" s="87">
        <f t="shared" si="383"/>
        <v>971.52178160000005</v>
      </c>
      <c r="D738" s="88">
        <f t="shared" si="386"/>
        <v>6649.99</v>
      </c>
      <c r="E738" s="89">
        <f>IF(K738=1,VLOOKUP(A738,[1]Plan1!$BO$80:$BQ$314,3),E737)</f>
        <v>6665.28</v>
      </c>
      <c r="F738" s="98">
        <f t="shared" si="387"/>
        <v>45062</v>
      </c>
      <c r="G738" s="91">
        <f t="shared" si="388"/>
        <v>2.2992515778219591E-3</v>
      </c>
      <c r="H738" s="90">
        <f t="shared" si="389"/>
        <v>45092</v>
      </c>
      <c r="I738" s="90">
        <f t="shared" si="390"/>
        <v>45092</v>
      </c>
      <c r="J738" s="92">
        <f t="shared" si="391"/>
        <v>22</v>
      </c>
      <c r="K738" s="92">
        <f t="shared" si="392"/>
        <v>19</v>
      </c>
      <c r="L738" s="87">
        <f t="shared" si="393"/>
        <v>1.0019853999999999</v>
      </c>
      <c r="M738" s="93">
        <f t="shared" si="394"/>
        <v>1.00610015</v>
      </c>
      <c r="N738" s="93">
        <f t="shared" si="395"/>
        <v>1.155511687813876</v>
      </c>
      <c r="O738" s="87">
        <f t="shared" si="396"/>
        <v>1.15780584</v>
      </c>
      <c r="P738" s="87">
        <f t="shared" si="397"/>
        <v>1124.8335924200001</v>
      </c>
      <c r="Q738" s="94">
        <f t="shared" si="398"/>
        <v>0</v>
      </c>
      <c r="R738" s="95">
        <f t="shared" si="381"/>
        <v>0</v>
      </c>
      <c r="S738" s="87">
        <f t="shared" si="399"/>
        <v>0</v>
      </c>
      <c r="T738" s="95">
        <f t="shared" si="384"/>
        <v>0.12</v>
      </c>
      <c r="U738" s="94">
        <f t="shared" si="400"/>
        <v>8</v>
      </c>
      <c r="V738" s="94">
        <v>252</v>
      </c>
      <c r="W738" s="93">
        <f t="shared" si="401"/>
        <v>1.003604216</v>
      </c>
      <c r="X738" s="87">
        <f t="shared" si="402"/>
        <v>4.0541432300000002</v>
      </c>
      <c r="Y738" s="87">
        <f t="shared" si="403"/>
        <v>0</v>
      </c>
      <c r="Z738" s="96" t="s">
        <v>142</v>
      </c>
      <c r="AA738" s="90">
        <f t="shared" si="404"/>
        <v>45107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3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22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4"/>
      <c r="CR738" s="1"/>
      <c r="CS738" s="1"/>
      <c r="CT738" s="1"/>
      <c r="CU738" s="1"/>
      <c r="CV738" s="1"/>
      <c r="CW738" s="1"/>
      <c r="CX738" s="1"/>
      <c r="CY738" s="1"/>
      <c r="CZ738" s="1"/>
      <c r="DA738" s="2"/>
      <c r="DB738" s="1"/>
      <c r="DC738" s="1"/>
      <c r="DD738" s="1"/>
      <c r="DE738" s="1"/>
      <c r="DF738" s="1"/>
      <c r="DG738" s="1"/>
    </row>
    <row r="739" spans="1:111" x14ac:dyDescent="0.2">
      <c r="A739" s="86">
        <f t="shared" si="382"/>
        <v>45088</v>
      </c>
      <c r="B739" s="87">
        <f t="shared" si="385"/>
        <v>1128.88773565</v>
      </c>
      <c r="C739" s="87">
        <f t="shared" si="383"/>
        <v>971.52178160000005</v>
      </c>
      <c r="D739" s="88">
        <f t="shared" si="386"/>
        <v>6649.99</v>
      </c>
      <c r="E739" s="89">
        <f>IF(K739=1,VLOOKUP(A739,[1]Plan1!$BO$80:$BQ$314,3),E738)</f>
        <v>6665.28</v>
      </c>
      <c r="F739" s="98">
        <f t="shared" si="387"/>
        <v>45062</v>
      </c>
      <c r="G739" s="91">
        <f t="shared" si="388"/>
        <v>2.2992515778219591E-3</v>
      </c>
      <c r="H739" s="90">
        <f t="shared" si="389"/>
        <v>45092</v>
      </c>
      <c r="I739" s="90">
        <f t="shared" si="390"/>
        <v>45092</v>
      </c>
      <c r="J739" s="92">
        <f t="shared" si="391"/>
        <v>22</v>
      </c>
      <c r="K739" s="92">
        <f t="shared" si="392"/>
        <v>19</v>
      </c>
      <c r="L739" s="87">
        <f t="shared" si="393"/>
        <v>1.0019853999999999</v>
      </c>
      <c r="M739" s="93">
        <f t="shared" si="394"/>
        <v>1.00610015</v>
      </c>
      <c r="N739" s="93">
        <f t="shared" si="395"/>
        <v>1.155511687813876</v>
      </c>
      <c r="O739" s="87">
        <f t="shared" si="396"/>
        <v>1.15780584</v>
      </c>
      <c r="P739" s="87">
        <f t="shared" si="397"/>
        <v>1124.8335924200001</v>
      </c>
      <c r="Q739" s="94">
        <f t="shared" si="398"/>
        <v>0</v>
      </c>
      <c r="R739" s="95">
        <f t="shared" si="381"/>
        <v>0</v>
      </c>
      <c r="S739" s="87">
        <f t="shared" si="399"/>
        <v>0</v>
      </c>
      <c r="T739" s="95">
        <f t="shared" si="384"/>
        <v>0.12</v>
      </c>
      <c r="U739" s="94">
        <f t="shared" si="400"/>
        <v>8</v>
      </c>
      <c r="V739" s="94">
        <v>252</v>
      </c>
      <c r="W739" s="93">
        <f t="shared" si="401"/>
        <v>1.003604216</v>
      </c>
      <c r="X739" s="87">
        <f t="shared" si="402"/>
        <v>4.0541432300000002</v>
      </c>
      <c r="Y739" s="87">
        <f t="shared" si="403"/>
        <v>0</v>
      </c>
      <c r="Z739" s="96" t="s">
        <v>142</v>
      </c>
      <c r="AA739" s="90">
        <f t="shared" si="404"/>
        <v>45107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3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22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4"/>
      <c r="CR739" s="1"/>
      <c r="CS739" s="1"/>
      <c r="CT739" s="1"/>
      <c r="CU739" s="1"/>
      <c r="CV739" s="1"/>
      <c r="CW739" s="1"/>
      <c r="CX739" s="1"/>
      <c r="CY739" s="1"/>
      <c r="CZ739" s="1"/>
      <c r="DA739" s="2"/>
      <c r="DB739" s="1"/>
      <c r="DC739" s="1"/>
      <c r="DD739" s="1"/>
      <c r="DE739" s="1"/>
      <c r="DF739" s="1"/>
      <c r="DG739" s="1"/>
    </row>
    <row r="740" spans="1:111" x14ac:dyDescent="0.2">
      <c r="A740" s="86">
        <f t="shared" si="382"/>
        <v>45089</v>
      </c>
      <c r="B740" s="87">
        <f t="shared" si="385"/>
        <v>1128.88773565</v>
      </c>
      <c r="C740" s="87">
        <f t="shared" si="383"/>
        <v>971.52178160000005</v>
      </c>
      <c r="D740" s="88">
        <f t="shared" si="386"/>
        <v>6649.99</v>
      </c>
      <c r="E740" s="89">
        <f>IF(K740=1,VLOOKUP(A740,[1]Plan1!$BO$80:$BQ$314,3),E739)</f>
        <v>6665.28</v>
      </c>
      <c r="F740" s="98">
        <f t="shared" si="387"/>
        <v>45062</v>
      </c>
      <c r="G740" s="91">
        <f t="shared" si="388"/>
        <v>2.2992515778219591E-3</v>
      </c>
      <c r="H740" s="90">
        <f t="shared" si="389"/>
        <v>45092</v>
      </c>
      <c r="I740" s="90">
        <f t="shared" si="390"/>
        <v>45092</v>
      </c>
      <c r="J740" s="92">
        <f t="shared" si="391"/>
        <v>22</v>
      </c>
      <c r="K740" s="92">
        <f t="shared" si="392"/>
        <v>19</v>
      </c>
      <c r="L740" s="87">
        <f t="shared" si="393"/>
        <v>1.0019853999999999</v>
      </c>
      <c r="M740" s="93">
        <f t="shared" si="394"/>
        <v>1.00610015</v>
      </c>
      <c r="N740" s="93">
        <f t="shared" si="395"/>
        <v>1.155511687813876</v>
      </c>
      <c r="O740" s="87">
        <f t="shared" si="396"/>
        <v>1.15780584</v>
      </c>
      <c r="P740" s="87">
        <f t="shared" si="397"/>
        <v>1124.8335924200001</v>
      </c>
      <c r="Q740" s="94">
        <f t="shared" si="398"/>
        <v>0</v>
      </c>
      <c r="R740" s="95">
        <f t="shared" si="381"/>
        <v>0</v>
      </c>
      <c r="S740" s="87">
        <f t="shared" si="399"/>
        <v>0</v>
      </c>
      <c r="T740" s="95">
        <f t="shared" si="384"/>
        <v>0.12</v>
      </c>
      <c r="U740" s="94">
        <f t="shared" si="400"/>
        <v>8</v>
      </c>
      <c r="V740" s="94">
        <v>252</v>
      </c>
      <c r="W740" s="93">
        <f t="shared" si="401"/>
        <v>1.003604216</v>
      </c>
      <c r="X740" s="87">
        <f t="shared" si="402"/>
        <v>4.0541432300000002</v>
      </c>
      <c r="Y740" s="87">
        <f t="shared" si="403"/>
        <v>0</v>
      </c>
      <c r="Z740" s="96" t="s">
        <v>142</v>
      </c>
      <c r="AA740" s="90">
        <f t="shared" si="404"/>
        <v>45107</v>
      </c>
      <c r="AB740" s="2"/>
      <c r="AC740" s="1"/>
      <c r="AD740" s="8"/>
      <c r="AE740" s="3"/>
      <c r="AF740" s="1"/>
      <c r="AG740" s="1"/>
      <c r="AH740" s="1"/>
      <c r="AI740" s="6"/>
      <c r="AJ740" s="1"/>
      <c r="AK740" s="1"/>
      <c r="AL740" s="1"/>
      <c r="AM740" s="1"/>
      <c r="AN740" s="3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22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4"/>
      <c r="CR740" s="1"/>
      <c r="CS740" s="1"/>
      <c r="CT740" s="1"/>
      <c r="CU740" s="1"/>
      <c r="CV740" s="1"/>
      <c r="CW740" s="1"/>
      <c r="CX740" s="1"/>
      <c r="CY740" s="1"/>
      <c r="CZ740" s="1"/>
      <c r="DA740" s="2"/>
      <c r="DB740" s="1"/>
      <c r="DC740" s="1"/>
      <c r="DD740" s="1"/>
      <c r="DE740" s="1"/>
      <c r="DF740" s="1"/>
      <c r="DG740" s="1"/>
    </row>
    <row r="741" spans="1:111" x14ac:dyDescent="0.2">
      <c r="A741" s="86">
        <f t="shared" si="382"/>
        <v>45090</v>
      </c>
      <c r="B741" s="87">
        <f t="shared" si="385"/>
        <v>1129.5134334899999</v>
      </c>
      <c r="C741" s="87">
        <f t="shared" si="383"/>
        <v>971.52178160000005</v>
      </c>
      <c r="D741" s="88">
        <f t="shared" si="386"/>
        <v>6649.99</v>
      </c>
      <c r="E741" s="89">
        <f>IF(K741=1,VLOOKUP(A741,[1]Plan1!$BO$80:$BQ$314,3),E740)</f>
        <v>6665.28</v>
      </c>
      <c r="F741" s="98">
        <f t="shared" si="387"/>
        <v>45062</v>
      </c>
      <c r="G741" s="91">
        <f t="shared" si="388"/>
        <v>2.2992515778219591E-3</v>
      </c>
      <c r="H741" s="90">
        <f t="shared" si="389"/>
        <v>45092</v>
      </c>
      <c r="I741" s="90">
        <f t="shared" si="390"/>
        <v>45092</v>
      </c>
      <c r="J741" s="92">
        <f t="shared" si="391"/>
        <v>22</v>
      </c>
      <c r="K741" s="92">
        <f t="shared" si="392"/>
        <v>20</v>
      </c>
      <c r="L741" s="87">
        <f t="shared" si="393"/>
        <v>1.0020900100000001</v>
      </c>
      <c r="M741" s="93">
        <f t="shared" si="394"/>
        <v>1.00610015</v>
      </c>
      <c r="N741" s="93">
        <f t="shared" si="395"/>
        <v>1.155511687813876</v>
      </c>
      <c r="O741" s="87">
        <f t="shared" si="396"/>
        <v>1.1579267099999999</v>
      </c>
      <c r="P741" s="87">
        <f t="shared" si="397"/>
        <v>1124.95102026</v>
      </c>
      <c r="Q741" s="94">
        <f t="shared" si="398"/>
        <v>0</v>
      </c>
      <c r="R741" s="95">
        <f t="shared" si="381"/>
        <v>0</v>
      </c>
      <c r="S741" s="87">
        <f t="shared" si="399"/>
        <v>0</v>
      </c>
      <c r="T741" s="95">
        <f t="shared" si="384"/>
        <v>0.12</v>
      </c>
      <c r="U741" s="94">
        <f t="shared" si="400"/>
        <v>9</v>
      </c>
      <c r="V741" s="94">
        <v>252</v>
      </c>
      <c r="W741" s="93">
        <f t="shared" si="401"/>
        <v>1.0040556549999999</v>
      </c>
      <c r="X741" s="87">
        <f t="shared" si="402"/>
        <v>4.5624132299999998</v>
      </c>
      <c r="Y741" s="87">
        <f t="shared" si="403"/>
        <v>0</v>
      </c>
      <c r="Z741" s="96" t="s">
        <v>142</v>
      </c>
      <c r="AA741" s="90">
        <f t="shared" si="404"/>
        <v>45107</v>
      </c>
      <c r="AB741" s="2"/>
      <c r="AC741" s="1"/>
      <c r="AD741" s="8"/>
      <c r="AE741" s="3"/>
      <c r="AF741" s="1"/>
      <c r="AG741" s="1"/>
      <c r="AH741" s="1"/>
      <c r="AI741" s="6"/>
      <c r="AJ741" s="1"/>
      <c r="AK741" s="1"/>
      <c r="AL741" s="1"/>
      <c r="AM741" s="1"/>
      <c r="AN741" s="3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22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4"/>
      <c r="CR741" s="1"/>
      <c r="CS741" s="1"/>
      <c r="CT741" s="1"/>
      <c r="CU741" s="1"/>
      <c r="CV741" s="1"/>
      <c r="CW741" s="1"/>
      <c r="CX741" s="1"/>
      <c r="CY741" s="1"/>
      <c r="CZ741" s="1"/>
      <c r="DA741" s="2"/>
      <c r="DB741" s="1"/>
      <c r="DC741" s="1"/>
      <c r="DD741" s="1"/>
      <c r="DE741" s="1"/>
      <c r="DF741" s="1"/>
      <c r="DG741" s="1"/>
    </row>
    <row r="742" spans="1:111" x14ac:dyDescent="0.2">
      <c r="A742" s="86">
        <f t="shared" si="382"/>
        <v>45091</v>
      </c>
      <c r="B742" s="87">
        <f t="shared" si="385"/>
        <v>1130.13947549</v>
      </c>
      <c r="C742" s="87">
        <f t="shared" si="383"/>
        <v>971.52178160000005</v>
      </c>
      <c r="D742" s="88">
        <f t="shared" si="386"/>
        <v>6649.99</v>
      </c>
      <c r="E742" s="89">
        <f>IF(K742=1,VLOOKUP(A742,[1]Plan1!$BO$80:$BQ$314,3),E741)</f>
        <v>6665.28</v>
      </c>
      <c r="F742" s="98">
        <f t="shared" si="387"/>
        <v>45062</v>
      </c>
      <c r="G742" s="91">
        <f t="shared" si="388"/>
        <v>2.2992515778219591E-3</v>
      </c>
      <c r="H742" s="90">
        <f t="shared" si="389"/>
        <v>45092</v>
      </c>
      <c r="I742" s="90">
        <f t="shared" si="390"/>
        <v>45092</v>
      </c>
      <c r="J742" s="92">
        <f t="shared" si="391"/>
        <v>22</v>
      </c>
      <c r="K742" s="92">
        <f t="shared" si="392"/>
        <v>21</v>
      </c>
      <c r="L742" s="87">
        <f t="shared" si="393"/>
        <v>1.00219462</v>
      </c>
      <c r="M742" s="93">
        <f t="shared" si="394"/>
        <v>1.00610015</v>
      </c>
      <c r="N742" s="93">
        <f t="shared" si="395"/>
        <v>1.155511687813876</v>
      </c>
      <c r="O742" s="87">
        <f t="shared" si="396"/>
        <v>1.15804759</v>
      </c>
      <c r="P742" s="87">
        <f t="shared" si="397"/>
        <v>1125.0684578099999</v>
      </c>
      <c r="Q742" s="94">
        <f t="shared" si="398"/>
        <v>0</v>
      </c>
      <c r="R742" s="95">
        <f t="shared" si="381"/>
        <v>0</v>
      </c>
      <c r="S742" s="87">
        <f t="shared" si="399"/>
        <v>0</v>
      </c>
      <c r="T742" s="95">
        <f t="shared" si="384"/>
        <v>0.12</v>
      </c>
      <c r="U742" s="94">
        <f t="shared" si="400"/>
        <v>10</v>
      </c>
      <c r="V742" s="94">
        <v>252</v>
      </c>
      <c r="W742" s="93">
        <f t="shared" si="401"/>
        <v>1.004507297</v>
      </c>
      <c r="X742" s="87">
        <f t="shared" si="402"/>
        <v>5.0710176799999997</v>
      </c>
      <c r="Y742" s="87">
        <f t="shared" si="403"/>
        <v>0</v>
      </c>
      <c r="Z742" s="96" t="s">
        <v>142</v>
      </c>
      <c r="AA742" s="90">
        <f t="shared" si="404"/>
        <v>45107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3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22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4"/>
      <c r="CR742" s="1"/>
      <c r="CS742" s="1"/>
      <c r="CT742" s="1"/>
      <c r="CU742" s="1"/>
      <c r="CV742" s="1"/>
      <c r="CW742" s="1"/>
      <c r="CX742" s="1"/>
      <c r="CY742" s="1"/>
      <c r="CZ742" s="1"/>
      <c r="DA742" s="2"/>
      <c r="DB742" s="1"/>
      <c r="DC742" s="1"/>
      <c r="DD742" s="1"/>
      <c r="DE742" s="1"/>
      <c r="DF742" s="1"/>
      <c r="DG742" s="1"/>
    </row>
    <row r="743" spans="1:111" x14ac:dyDescent="0.2">
      <c r="A743" s="86">
        <f t="shared" si="382"/>
        <v>45092</v>
      </c>
      <c r="B743" s="87">
        <f t="shared" si="385"/>
        <v>1130.76587264</v>
      </c>
      <c r="C743" s="87">
        <f t="shared" si="383"/>
        <v>971.52178160000005</v>
      </c>
      <c r="D743" s="88">
        <f t="shared" si="386"/>
        <v>6649.99</v>
      </c>
      <c r="E743" s="89">
        <f>IF(K743=1,VLOOKUP(A743,[1]Plan1!$BO$80:$BQ$314,3),E742)</f>
        <v>6665.28</v>
      </c>
      <c r="F743" s="98">
        <f t="shared" si="387"/>
        <v>45062</v>
      </c>
      <c r="G743" s="91">
        <f t="shared" si="388"/>
        <v>2.2992515778219591E-3</v>
      </c>
      <c r="H743" s="90">
        <f t="shared" si="389"/>
        <v>45124</v>
      </c>
      <c r="I743" s="90">
        <f t="shared" si="390"/>
        <v>45092</v>
      </c>
      <c r="J743" s="92">
        <f t="shared" si="391"/>
        <v>22</v>
      </c>
      <c r="K743" s="92">
        <f t="shared" si="392"/>
        <v>22</v>
      </c>
      <c r="L743" s="87">
        <f t="shared" si="393"/>
        <v>1.0022992500000001</v>
      </c>
      <c r="M743" s="93">
        <f t="shared" si="394"/>
        <v>1.00610015</v>
      </c>
      <c r="N743" s="93">
        <f t="shared" si="395"/>
        <v>1.155511687813876</v>
      </c>
      <c r="O743" s="87">
        <f t="shared" si="396"/>
        <v>1.15816849</v>
      </c>
      <c r="P743" s="87">
        <f t="shared" si="397"/>
        <v>1125.18591479</v>
      </c>
      <c r="Q743" s="94">
        <f t="shared" si="398"/>
        <v>0</v>
      </c>
      <c r="R743" s="95">
        <f t="shared" si="381"/>
        <v>0</v>
      </c>
      <c r="S743" s="87">
        <f t="shared" si="399"/>
        <v>0</v>
      </c>
      <c r="T743" s="95">
        <f t="shared" si="384"/>
        <v>0.12</v>
      </c>
      <c r="U743" s="94">
        <f t="shared" si="400"/>
        <v>11</v>
      </c>
      <c r="V743" s="94">
        <v>252</v>
      </c>
      <c r="W743" s="93">
        <f t="shared" si="401"/>
        <v>1.004959143</v>
      </c>
      <c r="X743" s="87">
        <f t="shared" si="402"/>
        <v>5.5799578500000004</v>
      </c>
      <c r="Y743" s="87">
        <f t="shared" si="403"/>
        <v>0</v>
      </c>
      <c r="Z743" s="96" t="s">
        <v>142</v>
      </c>
      <c r="AA743" s="90">
        <f t="shared" si="404"/>
        <v>45107</v>
      </c>
      <c r="AB743" s="27"/>
      <c r="AC743" s="4"/>
      <c r="AD743" s="40"/>
      <c r="AE743" s="25"/>
      <c r="AF743" s="4"/>
      <c r="AG743" s="4"/>
      <c r="AH743" s="4"/>
      <c r="AI743" s="35"/>
      <c r="AJ743" s="4"/>
      <c r="AK743" s="4"/>
      <c r="AL743" s="4"/>
      <c r="AM743" s="4"/>
      <c r="AN743" s="25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1"/>
      <c r="CB743" s="26"/>
      <c r="CC743" s="1"/>
      <c r="CD743" s="4"/>
      <c r="CE743" s="4"/>
      <c r="CF743" s="4"/>
      <c r="CG743" s="4"/>
      <c r="CH743" s="1"/>
      <c r="CI743" s="4"/>
      <c r="CJ743" s="1"/>
      <c r="CK743" s="4"/>
      <c r="CL743" s="4"/>
      <c r="CM743" s="4"/>
      <c r="CN743" s="4"/>
      <c r="CO743" s="4"/>
      <c r="CP743" s="1"/>
      <c r="CQ743" s="4"/>
      <c r="CR743" s="4"/>
      <c r="CS743" s="4"/>
      <c r="CT743" s="4"/>
      <c r="CU743" s="1"/>
      <c r="CV743" s="4"/>
      <c r="CW743" s="4"/>
      <c r="CX743" s="4"/>
      <c r="CY743" s="4"/>
      <c r="CZ743" s="4"/>
      <c r="DA743" s="27"/>
      <c r="DB743" s="4"/>
      <c r="DC743" s="4"/>
      <c r="DD743" s="4"/>
      <c r="DE743" s="4"/>
      <c r="DF743" s="4"/>
      <c r="DG743" s="4"/>
    </row>
    <row r="744" spans="1:111" x14ac:dyDescent="0.2">
      <c r="A744" s="86">
        <f t="shared" si="382"/>
        <v>45093</v>
      </c>
      <c r="B744" s="87">
        <f t="shared" si="385"/>
        <v>1131.2333698899999</v>
      </c>
      <c r="C744" s="87">
        <f t="shared" si="383"/>
        <v>971.52178160000005</v>
      </c>
      <c r="D744" s="88">
        <f t="shared" si="386"/>
        <v>6665.28</v>
      </c>
      <c r="E744" s="89">
        <f>IF(K744=1,VLOOKUP(A744,[1]Plan1!$BO$80:$BQ$314,3),E743)</f>
        <v>6659.95</v>
      </c>
      <c r="F744" s="98">
        <f t="shared" si="387"/>
        <v>45093</v>
      </c>
      <c r="G744" s="91">
        <f t="shared" si="388"/>
        <v>-7.9966633059680436E-4</v>
      </c>
      <c r="H744" s="90">
        <f t="shared" si="389"/>
        <v>45124</v>
      </c>
      <c r="I744" s="90">
        <f t="shared" si="390"/>
        <v>45124</v>
      </c>
      <c r="J744" s="92">
        <f t="shared" si="391"/>
        <v>22</v>
      </c>
      <c r="K744" s="92">
        <f t="shared" si="392"/>
        <v>1</v>
      </c>
      <c r="L744" s="87">
        <f t="shared" si="393"/>
        <v>0.99996362999999999</v>
      </c>
      <c r="M744" s="93">
        <f t="shared" si="394"/>
        <v>1.0022992500000001</v>
      </c>
      <c r="N744" s="93">
        <f t="shared" si="395"/>
        <v>1.1581684980620821</v>
      </c>
      <c r="O744" s="87">
        <f t="shared" si="396"/>
        <v>1.15812637</v>
      </c>
      <c r="P744" s="87">
        <f t="shared" si="397"/>
        <v>1125.1449943</v>
      </c>
      <c r="Q744" s="94">
        <f t="shared" si="398"/>
        <v>0</v>
      </c>
      <c r="R744" s="95">
        <f t="shared" si="381"/>
        <v>0</v>
      </c>
      <c r="S744" s="87">
        <f t="shared" si="399"/>
        <v>0</v>
      </c>
      <c r="T744" s="95">
        <f t="shared" si="384"/>
        <v>0.12</v>
      </c>
      <c r="U744" s="94">
        <f t="shared" si="400"/>
        <v>12</v>
      </c>
      <c r="V744" s="94">
        <v>252</v>
      </c>
      <c r="W744" s="93">
        <f t="shared" si="401"/>
        <v>1.005411192</v>
      </c>
      <c r="X744" s="87">
        <f t="shared" si="402"/>
        <v>6.0883755900000001</v>
      </c>
      <c r="Y744" s="87">
        <f t="shared" si="403"/>
        <v>0</v>
      </c>
      <c r="Z744" s="96" t="s">
        <v>142</v>
      </c>
      <c r="AA744" s="90">
        <f t="shared" si="404"/>
        <v>45107</v>
      </c>
      <c r="AB744" s="27"/>
      <c r="AC744" s="4"/>
      <c r="AD744" s="40"/>
      <c r="AE744" s="25"/>
      <c r="AF744" s="4"/>
      <c r="AG744" s="4"/>
      <c r="AH744" s="4"/>
      <c r="AI744" s="35"/>
      <c r="AJ744" s="4"/>
      <c r="AK744" s="4"/>
      <c r="AL744" s="4"/>
      <c r="AM744" s="4"/>
      <c r="AN744" s="25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1"/>
      <c r="CA744" s="1"/>
      <c r="CB744" s="22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4"/>
      <c r="CR744" s="1"/>
      <c r="CS744" s="1"/>
      <c r="CT744" s="1"/>
      <c r="CU744" s="1"/>
      <c r="CV744" s="1"/>
      <c r="CW744" s="1"/>
      <c r="CX744" s="1"/>
      <c r="CY744" s="1"/>
      <c r="CZ744" s="1"/>
      <c r="DA744" s="27"/>
      <c r="DB744" s="4"/>
      <c r="DC744" s="4"/>
      <c r="DD744" s="4"/>
      <c r="DE744" s="4"/>
      <c r="DF744" s="4"/>
      <c r="DG744" s="4"/>
    </row>
    <row r="745" spans="1:111" x14ac:dyDescent="0.2">
      <c r="A745" s="86">
        <f t="shared" si="382"/>
        <v>45094</v>
      </c>
      <c r="B745" s="87">
        <f t="shared" si="385"/>
        <v>1131.70106829</v>
      </c>
      <c r="C745" s="87">
        <f t="shared" si="383"/>
        <v>971.52178160000005</v>
      </c>
      <c r="D745" s="88">
        <f t="shared" si="386"/>
        <v>6665.28</v>
      </c>
      <c r="E745" s="89">
        <f>IF(K745=1,VLOOKUP(A745,[1]Plan1!$BO$80:$BQ$314,3),E744)</f>
        <v>6659.95</v>
      </c>
      <c r="F745" s="98">
        <f t="shared" si="387"/>
        <v>45093</v>
      </c>
      <c r="G745" s="91">
        <f t="shared" si="388"/>
        <v>-7.9966633059680436E-4</v>
      </c>
      <c r="H745" s="90">
        <f t="shared" si="389"/>
        <v>45124</v>
      </c>
      <c r="I745" s="90">
        <f t="shared" si="390"/>
        <v>45124</v>
      </c>
      <c r="J745" s="92">
        <f t="shared" si="391"/>
        <v>22</v>
      </c>
      <c r="K745" s="92">
        <f t="shared" si="392"/>
        <v>2</v>
      </c>
      <c r="L745" s="87">
        <f t="shared" si="393"/>
        <v>0.99992727000000003</v>
      </c>
      <c r="M745" s="93">
        <f t="shared" si="394"/>
        <v>1.0022992500000001</v>
      </c>
      <c r="N745" s="93">
        <f t="shared" si="395"/>
        <v>1.1581684980620821</v>
      </c>
      <c r="O745" s="87">
        <f t="shared" si="396"/>
        <v>1.1580842600000001</v>
      </c>
      <c r="P745" s="87">
        <f t="shared" si="397"/>
        <v>1125.10408351</v>
      </c>
      <c r="Q745" s="94">
        <f t="shared" si="398"/>
        <v>0</v>
      </c>
      <c r="R745" s="95">
        <f t="shared" si="381"/>
        <v>0</v>
      </c>
      <c r="S745" s="87">
        <f t="shared" si="399"/>
        <v>0</v>
      </c>
      <c r="T745" s="95">
        <f t="shared" si="384"/>
        <v>0.12</v>
      </c>
      <c r="U745" s="94">
        <f t="shared" si="400"/>
        <v>13</v>
      </c>
      <c r="V745" s="94">
        <v>252</v>
      </c>
      <c r="W745" s="93">
        <f t="shared" si="401"/>
        <v>1.0058634440000001</v>
      </c>
      <c r="X745" s="87">
        <f t="shared" si="402"/>
        <v>6.5969847799999997</v>
      </c>
      <c r="Y745" s="87">
        <f t="shared" si="403"/>
        <v>0</v>
      </c>
      <c r="Z745" s="96" t="s">
        <v>142</v>
      </c>
      <c r="AA745" s="90">
        <f t="shared" si="404"/>
        <v>45107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3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22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4"/>
      <c r="CR745" s="1"/>
      <c r="CS745" s="1"/>
      <c r="CT745" s="1"/>
      <c r="CU745" s="1"/>
      <c r="CV745" s="1"/>
      <c r="CW745" s="1"/>
      <c r="CX745" s="1"/>
      <c r="CY745" s="1"/>
      <c r="CZ745" s="1"/>
      <c r="DA745" s="2"/>
      <c r="DB745" s="1"/>
      <c r="DC745" s="1"/>
      <c r="DD745" s="1"/>
      <c r="DE745" s="1"/>
      <c r="DF745" s="1"/>
      <c r="DG745" s="1"/>
    </row>
    <row r="746" spans="1:111" x14ac:dyDescent="0.2">
      <c r="A746" s="86">
        <f t="shared" si="382"/>
        <v>45095</v>
      </c>
      <c r="B746" s="87">
        <f t="shared" si="385"/>
        <v>1131.70106829</v>
      </c>
      <c r="C746" s="87">
        <f t="shared" si="383"/>
        <v>971.52178160000005</v>
      </c>
      <c r="D746" s="88">
        <f t="shared" si="386"/>
        <v>6665.28</v>
      </c>
      <c r="E746" s="89">
        <f>IF(K746=1,VLOOKUP(A746,[1]Plan1!$BO$80:$BQ$314,3),E745)</f>
        <v>6659.95</v>
      </c>
      <c r="F746" s="98">
        <f t="shared" si="387"/>
        <v>45093</v>
      </c>
      <c r="G746" s="91">
        <f t="shared" si="388"/>
        <v>-7.9966633059680436E-4</v>
      </c>
      <c r="H746" s="90">
        <f t="shared" si="389"/>
        <v>45124</v>
      </c>
      <c r="I746" s="90">
        <f t="shared" si="390"/>
        <v>45124</v>
      </c>
      <c r="J746" s="92">
        <f t="shared" si="391"/>
        <v>22</v>
      </c>
      <c r="K746" s="92">
        <f t="shared" si="392"/>
        <v>2</v>
      </c>
      <c r="L746" s="87">
        <f t="shared" si="393"/>
        <v>0.99992727000000003</v>
      </c>
      <c r="M746" s="93">
        <f t="shared" si="394"/>
        <v>1.0022992500000001</v>
      </c>
      <c r="N746" s="93">
        <f t="shared" si="395"/>
        <v>1.1581684980620821</v>
      </c>
      <c r="O746" s="87">
        <f t="shared" si="396"/>
        <v>1.1580842600000001</v>
      </c>
      <c r="P746" s="87">
        <f t="shared" si="397"/>
        <v>1125.10408351</v>
      </c>
      <c r="Q746" s="94">
        <f t="shared" si="398"/>
        <v>0</v>
      </c>
      <c r="R746" s="95">
        <f t="shared" ref="R746:R809" si="405">IF(Q746&gt;0,VLOOKUP($A746,$AD$13:$AI$117,6),0)</f>
        <v>0</v>
      </c>
      <c r="S746" s="87">
        <f t="shared" si="399"/>
        <v>0</v>
      </c>
      <c r="T746" s="95">
        <f t="shared" si="384"/>
        <v>0.12</v>
      </c>
      <c r="U746" s="94">
        <f t="shared" si="400"/>
        <v>13</v>
      </c>
      <c r="V746" s="94">
        <v>252</v>
      </c>
      <c r="W746" s="93">
        <f t="shared" si="401"/>
        <v>1.0058634440000001</v>
      </c>
      <c r="X746" s="87">
        <f t="shared" si="402"/>
        <v>6.5969847799999997</v>
      </c>
      <c r="Y746" s="87">
        <f t="shared" si="403"/>
        <v>0</v>
      </c>
      <c r="Z746" s="96" t="s">
        <v>142</v>
      </c>
      <c r="AA746" s="90">
        <f t="shared" si="404"/>
        <v>45107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3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22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4"/>
      <c r="CR746" s="1"/>
      <c r="CS746" s="1"/>
      <c r="CT746" s="1"/>
      <c r="CU746" s="1"/>
      <c r="CV746" s="1"/>
      <c r="CW746" s="1"/>
      <c r="CX746" s="1"/>
      <c r="CY746" s="1"/>
      <c r="CZ746" s="1"/>
      <c r="DA746" s="2"/>
      <c r="DB746" s="1"/>
      <c r="DC746" s="1"/>
      <c r="DD746" s="1"/>
      <c r="DE746" s="1"/>
      <c r="DF746" s="1"/>
      <c r="DG746" s="1"/>
    </row>
    <row r="747" spans="1:111" x14ac:dyDescent="0.2">
      <c r="A747" s="86">
        <f t="shared" si="382"/>
        <v>45096</v>
      </c>
      <c r="B747" s="87">
        <f t="shared" si="385"/>
        <v>1131.70106829</v>
      </c>
      <c r="C747" s="87">
        <f t="shared" si="383"/>
        <v>971.52178160000005</v>
      </c>
      <c r="D747" s="88">
        <f t="shared" si="386"/>
        <v>6665.28</v>
      </c>
      <c r="E747" s="89">
        <f>IF(K747=1,VLOOKUP(A747,[1]Plan1!$BO$80:$BQ$314,3),E746)</f>
        <v>6659.95</v>
      </c>
      <c r="F747" s="98">
        <f t="shared" si="387"/>
        <v>45093</v>
      </c>
      <c r="G747" s="91">
        <f t="shared" si="388"/>
        <v>-7.9966633059680436E-4</v>
      </c>
      <c r="H747" s="90">
        <f t="shared" si="389"/>
        <v>45124</v>
      </c>
      <c r="I747" s="90">
        <f t="shared" si="390"/>
        <v>45124</v>
      </c>
      <c r="J747" s="92">
        <f t="shared" si="391"/>
        <v>22</v>
      </c>
      <c r="K747" s="92">
        <f t="shared" si="392"/>
        <v>2</v>
      </c>
      <c r="L747" s="87">
        <f t="shared" si="393"/>
        <v>0.99992727000000003</v>
      </c>
      <c r="M747" s="93">
        <f t="shared" si="394"/>
        <v>1.0022992500000001</v>
      </c>
      <c r="N747" s="93">
        <f t="shared" si="395"/>
        <v>1.1581684980620821</v>
      </c>
      <c r="O747" s="87">
        <f t="shared" si="396"/>
        <v>1.1580842600000001</v>
      </c>
      <c r="P747" s="87">
        <f t="shared" si="397"/>
        <v>1125.10408351</v>
      </c>
      <c r="Q747" s="94">
        <f t="shared" si="398"/>
        <v>0</v>
      </c>
      <c r="R747" s="95">
        <f t="shared" si="405"/>
        <v>0</v>
      </c>
      <c r="S747" s="87">
        <f t="shared" si="399"/>
        <v>0</v>
      </c>
      <c r="T747" s="95">
        <f t="shared" si="384"/>
        <v>0.12</v>
      </c>
      <c r="U747" s="94">
        <f t="shared" si="400"/>
        <v>13</v>
      </c>
      <c r="V747" s="94">
        <v>252</v>
      </c>
      <c r="W747" s="93">
        <f t="shared" si="401"/>
        <v>1.0058634440000001</v>
      </c>
      <c r="X747" s="87">
        <f t="shared" si="402"/>
        <v>6.5969847799999997</v>
      </c>
      <c r="Y747" s="87">
        <f t="shared" si="403"/>
        <v>0</v>
      </c>
      <c r="Z747" s="96" t="s">
        <v>142</v>
      </c>
      <c r="AA747" s="90">
        <f t="shared" si="404"/>
        <v>45107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3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22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4"/>
      <c r="CR747" s="1"/>
      <c r="CS747" s="1"/>
      <c r="CT747" s="1"/>
      <c r="CU747" s="1"/>
      <c r="CV747" s="1"/>
      <c r="CW747" s="1"/>
      <c r="CX747" s="1"/>
      <c r="CY747" s="1"/>
      <c r="CZ747" s="1"/>
      <c r="DA747" s="2"/>
      <c r="DB747" s="1"/>
      <c r="DC747" s="1"/>
      <c r="DD747" s="1"/>
      <c r="DE747" s="1"/>
      <c r="DF747" s="1"/>
      <c r="DG747" s="1"/>
    </row>
    <row r="748" spans="1:111" x14ac:dyDescent="0.2">
      <c r="A748" s="86">
        <f t="shared" si="382"/>
        <v>45097</v>
      </c>
      <c r="B748" s="87">
        <f t="shared" si="385"/>
        <v>1132.1689592199998</v>
      </c>
      <c r="C748" s="87">
        <f t="shared" si="383"/>
        <v>971.52178160000005</v>
      </c>
      <c r="D748" s="88">
        <f t="shared" si="386"/>
        <v>6665.28</v>
      </c>
      <c r="E748" s="89">
        <f>IF(K748=1,VLOOKUP(A748,[1]Plan1!$BO$80:$BQ$314,3),E747)</f>
        <v>6659.95</v>
      </c>
      <c r="F748" s="98">
        <f t="shared" si="387"/>
        <v>45093</v>
      </c>
      <c r="G748" s="91">
        <f t="shared" si="388"/>
        <v>-7.9966633059680436E-4</v>
      </c>
      <c r="H748" s="90">
        <f t="shared" si="389"/>
        <v>45124</v>
      </c>
      <c r="I748" s="90">
        <f t="shared" si="390"/>
        <v>45124</v>
      </c>
      <c r="J748" s="92">
        <f t="shared" si="391"/>
        <v>22</v>
      </c>
      <c r="K748" s="92">
        <f t="shared" si="392"/>
        <v>3</v>
      </c>
      <c r="L748" s="87">
        <f t="shared" si="393"/>
        <v>0.99989090999999997</v>
      </c>
      <c r="M748" s="93">
        <f t="shared" si="394"/>
        <v>1.0022992500000001</v>
      </c>
      <c r="N748" s="93">
        <f t="shared" si="395"/>
        <v>1.1581684980620821</v>
      </c>
      <c r="O748" s="87">
        <f t="shared" si="396"/>
        <v>1.15804215</v>
      </c>
      <c r="P748" s="87">
        <f t="shared" si="397"/>
        <v>1125.0631727299999</v>
      </c>
      <c r="Q748" s="94">
        <f t="shared" si="398"/>
        <v>0</v>
      </c>
      <c r="R748" s="95">
        <f t="shared" si="405"/>
        <v>0</v>
      </c>
      <c r="S748" s="87">
        <f t="shared" si="399"/>
        <v>0</v>
      </c>
      <c r="T748" s="95">
        <f t="shared" si="384"/>
        <v>0.12</v>
      </c>
      <c r="U748" s="94">
        <f t="shared" si="400"/>
        <v>14</v>
      </c>
      <c r="V748" s="94">
        <v>252</v>
      </c>
      <c r="W748" s="93">
        <f t="shared" si="401"/>
        <v>1.0063158999999999</v>
      </c>
      <c r="X748" s="87">
        <f t="shared" si="402"/>
        <v>7.1057864899999998</v>
      </c>
      <c r="Y748" s="87">
        <f t="shared" si="403"/>
        <v>0</v>
      </c>
      <c r="Z748" s="96" t="s">
        <v>142</v>
      </c>
      <c r="AA748" s="90">
        <f t="shared" si="404"/>
        <v>45107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3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22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4"/>
      <c r="CR748" s="1"/>
      <c r="CS748" s="1"/>
      <c r="CT748" s="1"/>
      <c r="CU748" s="1"/>
      <c r="CV748" s="1"/>
      <c r="CW748" s="1"/>
      <c r="CX748" s="1"/>
      <c r="CY748" s="1"/>
      <c r="CZ748" s="1"/>
      <c r="DA748" s="2"/>
      <c r="DB748" s="1"/>
      <c r="DC748" s="1"/>
      <c r="DD748" s="1"/>
      <c r="DE748" s="1"/>
      <c r="DF748" s="1"/>
      <c r="DG748" s="1"/>
    </row>
    <row r="749" spans="1:111" x14ac:dyDescent="0.2">
      <c r="A749" s="86">
        <f t="shared" si="382"/>
        <v>45098</v>
      </c>
      <c r="B749" s="87">
        <f t="shared" si="385"/>
        <v>1132.6370415000001</v>
      </c>
      <c r="C749" s="87">
        <f t="shared" si="383"/>
        <v>971.52178160000005</v>
      </c>
      <c r="D749" s="88">
        <f t="shared" si="386"/>
        <v>6665.28</v>
      </c>
      <c r="E749" s="89">
        <f>IF(K749=1,VLOOKUP(A749,[1]Plan1!$BO$80:$BQ$314,3),E748)</f>
        <v>6659.95</v>
      </c>
      <c r="F749" s="98">
        <f t="shared" si="387"/>
        <v>45093</v>
      </c>
      <c r="G749" s="91">
        <f t="shared" si="388"/>
        <v>-7.9966633059680436E-4</v>
      </c>
      <c r="H749" s="90">
        <f t="shared" si="389"/>
        <v>45124</v>
      </c>
      <c r="I749" s="90">
        <f t="shared" si="390"/>
        <v>45124</v>
      </c>
      <c r="J749" s="92">
        <f t="shared" si="391"/>
        <v>22</v>
      </c>
      <c r="K749" s="92">
        <f t="shared" si="392"/>
        <v>4</v>
      </c>
      <c r="L749" s="87">
        <f t="shared" si="393"/>
        <v>0.99985455000000001</v>
      </c>
      <c r="M749" s="93">
        <f t="shared" si="394"/>
        <v>1.0022992500000001</v>
      </c>
      <c r="N749" s="93">
        <f t="shared" si="395"/>
        <v>1.1581684980620821</v>
      </c>
      <c r="O749" s="87">
        <f t="shared" si="396"/>
        <v>1.1580000399999999</v>
      </c>
      <c r="P749" s="87">
        <f t="shared" si="397"/>
        <v>1125.02226195</v>
      </c>
      <c r="Q749" s="94">
        <f t="shared" si="398"/>
        <v>0</v>
      </c>
      <c r="R749" s="95">
        <f t="shared" si="405"/>
        <v>0</v>
      </c>
      <c r="S749" s="87">
        <f t="shared" si="399"/>
        <v>0</v>
      </c>
      <c r="T749" s="95">
        <f t="shared" si="384"/>
        <v>0.12</v>
      </c>
      <c r="U749" s="94">
        <f t="shared" si="400"/>
        <v>15</v>
      </c>
      <c r="V749" s="94">
        <v>252</v>
      </c>
      <c r="W749" s="93">
        <f t="shared" si="401"/>
        <v>1.006768559</v>
      </c>
      <c r="X749" s="87">
        <f t="shared" si="402"/>
        <v>7.6147795499999997</v>
      </c>
      <c r="Y749" s="87">
        <f t="shared" si="403"/>
        <v>0</v>
      </c>
      <c r="Z749" s="96" t="s">
        <v>142</v>
      </c>
      <c r="AA749" s="90">
        <f t="shared" si="404"/>
        <v>45107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3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22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4"/>
      <c r="CR749" s="1"/>
      <c r="CS749" s="1"/>
      <c r="CT749" s="1"/>
      <c r="CU749" s="1"/>
      <c r="CV749" s="1"/>
      <c r="CW749" s="1"/>
      <c r="CX749" s="1"/>
      <c r="CY749" s="1"/>
      <c r="CZ749" s="1"/>
      <c r="DA749" s="2"/>
      <c r="DB749" s="1"/>
      <c r="DC749" s="1"/>
      <c r="DD749" s="1"/>
      <c r="DE749" s="1"/>
      <c r="DF749" s="1"/>
      <c r="DG749" s="1"/>
    </row>
    <row r="750" spans="1:111" x14ac:dyDescent="0.2">
      <c r="A750" s="86">
        <f t="shared" si="382"/>
        <v>45099</v>
      </c>
      <c r="B750" s="87">
        <f t="shared" si="385"/>
        <v>1133.1053260200001</v>
      </c>
      <c r="C750" s="87">
        <f t="shared" si="383"/>
        <v>971.52178160000005</v>
      </c>
      <c r="D750" s="88">
        <f t="shared" si="386"/>
        <v>6665.28</v>
      </c>
      <c r="E750" s="89">
        <f>IF(K750=1,VLOOKUP(A750,[1]Plan1!$BO$80:$BQ$314,3),E749)</f>
        <v>6659.95</v>
      </c>
      <c r="F750" s="98">
        <f t="shared" si="387"/>
        <v>45093</v>
      </c>
      <c r="G750" s="91">
        <f t="shared" si="388"/>
        <v>-7.9966633059680436E-4</v>
      </c>
      <c r="H750" s="90">
        <f t="shared" si="389"/>
        <v>45124</v>
      </c>
      <c r="I750" s="90">
        <f t="shared" si="390"/>
        <v>45124</v>
      </c>
      <c r="J750" s="92">
        <f t="shared" si="391"/>
        <v>22</v>
      </c>
      <c r="K750" s="92">
        <f t="shared" si="392"/>
        <v>5</v>
      </c>
      <c r="L750" s="87">
        <f t="shared" si="393"/>
        <v>0.99981819999999999</v>
      </c>
      <c r="M750" s="93">
        <f t="shared" si="394"/>
        <v>1.0022992500000001</v>
      </c>
      <c r="N750" s="93">
        <f t="shared" si="395"/>
        <v>1.1581684980620821</v>
      </c>
      <c r="O750" s="87">
        <f t="shared" si="396"/>
        <v>1.15795794</v>
      </c>
      <c r="P750" s="87">
        <f t="shared" si="397"/>
        <v>1124.98136088</v>
      </c>
      <c r="Q750" s="94">
        <f t="shared" si="398"/>
        <v>0</v>
      </c>
      <c r="R750" s="95">
        <f t="shared" si="405"/>
        <v>0</v>
      </c>
      <c r="S750" s="87">
        <f t="shared" si="399"/>
        <v>0</v>
      </c>
      <c r="T750" s="95">
        <f t="shared" si="384"/>
        <v>0.12</v>
      </c>
      <c r="U750" s="94">
        <f t="shared" si="400"/>
        <v>16</v>
      </c>
      <c r="V750" s="94">
        <v>252</v>
      </c>
      <c r="W750" s="93">
        <f t="shared" si="401"/>
        <v>1.007221422</v>
      </c>
      <c r="X750" s="87">
        <f t="shared" si="402"/>
        <v>8.1239651399999993</v>
      </c>
      <c r="Y750" s="87">
        <f t="shared" si="403"/>
        <v>0</v>
      </c>
      <c r="Z750" s="96" t="s">
        <v>142</v>
      </c>
      <c r="AA750" s="90">
        <f t="shared" si="404"/>
        <v>45107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3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22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4"/>
      <c r="CR750" s="1"/>
      <c r="CS750" s="1"/>
      <c r="CT750" s="1"/>
      <c r="CU750" s="1"/>
      <c r="CV750" s="1"/>
      <c r="CW750" s="1"/>
      <c r="CX750" s="1"/>
      <c r="CY750" s="1"/>
      <c r="CZ750" s="1"/>
      <c r="DA750" s="2"/>
      <c r="DB750" s="1"/>
      <c r="DC750" s="1"/>
      <c r="DD750" s="1"/>
      <c r="DE750" s="1"/>
      <c r="DF750" s="1"/>
      <c r="DG750" s="1"/>
    </row>
    <row r="751" spans="1:111" x14ac:dyDescent="0.2">
      <c r="A751" s="86">
        <f t="shared" si="382"/>
        <v>45100</v>
      </c>
      <c r="B751" s="87">
        <f t="shared" si="385"/>
        <v>1133.57379208</v>
      </c>
      <c r="C751" s="87">
        <f t="shared" si="383"/>
        <v>971.52178160000005</v>
      </c>
      <c r="D751" s="88">
        <f t="shared" si="386"/>
        <v>6665.28</v>
      </c>
      <c r="E751" s="89">
        <f>IF(K751=1,VLOOKUP(A751,[1]Plan1!$BO$80:$BQ$314,3),E750)</f>
        <v>6659.95</v>
      </c>
      <c r="F751" s="98">
        <f t="shared" si="387"/>
        <v>45093</v>
      </c>
      <c r="G751" s="91">
        <f t="shared" si="388"/>
        <v>-7.9966633059680436E-4</v>
      </c>
      <c r="H751" s="90">
        <f t="shared" si="389"/>
        <v>45124</v>
      </c>
      <c r="I751" s="90">
        <f t="shared" si="390"/>
        <v>45124</v>
      </c>
      <c r="J751" s="92">
        <f t="shared" si="391"/>
        <v>22</v>
      </c>
      <c r="K751" s="92">
        <f t="shared" si="392"/>
        <v>6</v>
      </c>
      <c r="L751" s="87">
        <f t="shared" si="393"/>
        <v>0.99978184000000003</v>
      </c>
      <c r="M751" s="93">
        <f t="shared" si="394"/>
        <v>1.0022992500000001</v>
      </c>
      <c r="N751" s="93">
        <f t="shared" si="395"/>
        <v>1.1581684980620821</v>
      </c>
      <c r="O751" s="87">
        <f t="shared" si="396"/>
        <v>1.1579158300000001</v>
      </c>
      <c r="P751" s="87">
        <f t="shared" si="397"/>
        <v>1124.9404500999999</v>
      </c>
      <c r="Q751" s="94">
        <f t="shared" si="398"/>
        <v>0</v>
      </c>
      <c r="R751" s="95">
        <f t="shared" si="405"/>
        <v>0</v>
      </c>
      <c r="S751" s="87">
        <f t="shared" si="399"/>
        <v>0</v>
      </c>
      <c r="T751" s="95">
        <f t="shared" si="384"/>
        <v>0.12</v>
      </c>
      <c r="U751" s="94">
        <f t="shared" si="400"/>
        <v>17</v>
      </c>
      <c r="V751" s="94">
        <v>252</v>
      </c>
      <c r="W751" s="93">
        <f t="shared" si="401"/>
        <v>1.0076744879999999</v>
      </c>
      <c r="X751" s="87">
        <f t="shared" si="402"/>
        <v>8.6333419800000009</v>
      </c>
      <c r="Y751" s="87">
        <f t="shared" si="403"/>
        <v>0</v>
      </c>
      <c r="Z751" s="96" t="s">
        <v>142</v>
      </c>
      <c r="AA751" s="90">
        <f t="shared" si="404"/>
        <v>45107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3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22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4"/>
      <c r="CR751" s="1"/>
      <c r="CS751" s="1"/>
      <c r="CT751" s="1"/>
      <c r="CU751" s="1"/>
      <c r="CV751" s="1"/>
      <c r="CW751" s="1"/>
      <c r="CX751" s="1"/>
      <c r="CY751" s="1"/>
      <c r="CZ751" s="1"/>
      <c r="DA751" s="2"/>
      <c r="DB751" s="1"/>
      <c r="DC751" s="1"/>
      <c r="DD751" s="1"/>
      <c r="DE751" s="1"/>
      <c r="DF751" s="1"/>
      <c r="DG751" s="1"/>
    </row>
    <row r="752" spans="1:111" x14ac:dyDescent="0.2">
      <c r="A752" s="86">
        <f t="shared" si="382"/>
        <v>45101</v>
      </c>
      <c r="B752" s="87">
        <f t="shared" si="385"/>
        <v>1134.0424603299998</v>
      </c>
      <c r="C752" s="87">
        <f t="shared" si="383"/>
        <v>971.52178160000005</v>
      </c>
      <c r="D752" s="88">
        <f t="shared" si="386"/>
        <v>6665.28</v>
      </c>
      <c r="E752" s="89">
        <f>IF(K752=1,VLOOKUP(A752,[1]Plan1!$BO$80:$BQ$314,3),E751)</f>
        <v>6659.95</v>
      </c>
      <c r="F752" s="98">
        <f t="shared" si="387"/>
        <v>45093</v>
      </c>
      <c r="G752" s="91">
        <f t="shared" si="388"/>
        <v>-7.9966633059680436E-4</v>
      </c>
      <c r="H752" s="90">
        <f t="shared" si="389"/>
        <v>45124</v>
      </c>
      <c r="I752" s="90">
        <f t="shared" si="390"/>
        <v>45124</v>
      </c>
      <c r="J752" s="92">
        <f t="shared" si="391"/>
        <v>22</v>
      </c>
      <c r="K752" s="92">
        <f t="shared" si="392"/>
        <v>7</v>
      </c>
      <c r="L752" s="87">
        <f t="shared" si="393"/>
        <v>0.99974549000000001</v>
      </c>
      <c r="M752" s="93">
        <f t="shared" si="394"/>
        <v>1.0022992500000001</v>
      </c>
      <c r="N752" s="93">
        <f t="shared" si="395"/>
        <v>1.1581684980620821</v>
      </c>
      <c r="O752" s="87">
        <f t="shared" si="396"/>
        <v>1.1578737299999999</v>
      </c>
      <c r="P752" s="87">
        <f t="shared" si="397"/>
        <v>1124.8995490299999</v>
      </c>
      <c r="Q752" s="94">
        <f t="shared" si="398"/>
        <v>0</v>
      </c>
      <c r="R752" s="95">
        <f t="shared" si="405"/>
        <v>0</v>
      </c>
      <c r="S752" s="87">
        <f t="shared" si="399"/>
        <v>0</v>
      </c>
      <c r="T752" s="95">
        <f t="shared" si="384"/>
        <v>0.12</v>
      </c>
      <c r="U752" s="94">
        <f t="shared" si="400"/>
        <v>18</v>
      </c>
      <c r="V752" s="94">
        <v>252</v>
      </c>
      <c r="W752" s="93">
        <f t="shared" si="401"/>
        <v>1.0081277580000001</v>
      </c>
      <c r="X752" s="87">
        <f t="shared" si="402"/>
        <v>9.1429112999999997</v>
      </c>
      <c r="Y752" s="87">
        <f t="shared" si="403"/>
        <v>0</v>
      </c>
      <c r="Z752" s="96" t="s">
        <v>142</v>
      </c>
      <c r="AA752" s="90">
        <f t="shared" si="404"/>
        <v>45107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3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22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4"/>
      <c r="CR752" s="1"/>
      <c r="CS752" s="1"/>
      <c r="CT752" s="1"/>
      <c r="CU752" s="1"/>
      <c r="CV752" s="1"/>
      <c r="CW752" s="1"/>
      <c r="CX752" s="1"/>
      <c r="CY752" s="1"/>
      <c r="CZ752" s="1"/>
      <c r="DA752" s="2"/>
      <c r="DB752" s="1"/>
      <c r="DC752" s="1"/>
      <c r="DD752" s="1"/>
      <c r="DE752" s="1"/>
      <c r="DF752" s="1"/>
      <c r="DG752" s="1"/>
    </row>
    <row r="753" spans="1:111" x14ac:dyDescent="0.2">
      <c r="A753" s="86">
        <f t="shared" si="382"/>
        <v>45102</v>
      </c>
      <c r="B753" s="87">
        <f t="shared" si="385"/>
        <v>1134.0424603299998</v>
      </c>
      <c r="C753" s="87">
        <f t="shared" si="383"/>
        <v>971.52178160000005</v>
      </c>
      <c r="D753" s="88">
        <f t="shared" si="386"/>
        <v>6665.28</v>
      </c>
      <c r="E753" s="89">
        <f>IF(K753=1,VLOOKUP(A753,[1]Plan1!$BO$80:$BQ$314,3),E752)</f>
        <v>6659.95</v>
      </c>
      <c r="F753" s="98">
        <f t="shared" si="387"/>
        <v>45093</v>
      </c>
      <c r="G753" s="91">
        <f t="shared" si="388"/>
        <v>-7.9966633059680436E-4</v>
      </c>
      <c r="H753" s="90">
        <f t="shared" si="389"/>
        <v>45124</v>
      </c>
      <c r="I753" s="90">
        <f t="shared" si="390"/>
        <v>45124</v>
      </c>
      <c r="J753" s="92">
        <f t="shared" si="391"/>
        <v>22</v>
      </c>
      <c r="K753" s="92">
        <f t="shared" si="392"/>
        <v>7</v>
      </c>
      <c r="L753" s="87">
        <f t="shared" si="393"/>
        <v>0.99974549000000001</v>
      </c>
      <c r="M753" s="93">
        <f t="shared" si="394"/>
        <v>1.0022992500000001</v>
      </c>
      <c r="N753" s="93">
        <f t="shared" si="395"/>
        <v>1.1581684980620821</v>
      </c>
      <c r="O753" s="87">
        <f t="shared" si="396"/>
        <v>1.1578737299999999</v>
      </c>
      <c r="P753" s="87">
        <f t="shared" si="397"/>
        <v>1124.8995490299999</v>
      </c>
      <c r="Q753" s="94">
        <f t="shared" si="398"/>
        <v>0</v>
      </c>
      <c r="R753" s="95">
        <f t="shared" si="405"/>
        <v>0</v>
      </c>
      <c r="S753" s="87">
        <f t="shared" si="399"/>
        <v>0</v>
      </c>
      <c r="T753" s="95">
        <f t="shared" si="384"/>
        <v>0.12</v>
      </c>
      <c r="U753" s="94">
        <f t="shared" si="400"/>
        <v>18</v>
      </c>
      <c r="V753" s="94">
        <v>252</v>
      </c>
      <c r="W753" s="93">
        <f t="shared" si="401"/>
        <v>1.0081277580000001</v>
      </c>
      <c r="X753" s="87">
        <f t="shared" si="402"/>
        <v>9.1429112999999997</v>
      </c>
      <c r="Y753" s="87">
        <f t="shared" si="403"/>
        <v>0</v>
      </c>
      <c r="Z753" s="96" t="s">
        <v>142</v>
      </c>
      <c r="AA753" s="90">
        <f t="shared" si="404"/>
        <v>45107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3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22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4"/>
      <c r="CR753" s="1"/>
      <c r="CS753" s="1"/>
      <c r="CT753" s="1"/>
      <c r="CU753" s="1"/>
      <c r="CV753" s="1"/>
      <c r="CW753" s="1"/>
      <c r="CX753" s="1"/>
      <c r="CY753" s="1"/>
      <c r="CZ753" s="1"/>
      <c r="DA753" s="2"/>
      <c r="DB753" s="1"/>
      <c r="DC753" s="1"/>
      <c r="DD753" s="1"/>
      <c r="DE753" s="1"/>
      <c r="DF753" s="1"/>
      <c r="DG753" s="1"/>
    </row>
    <row r="754" spans="1:111" x14ac:dyDescent="0.2">
      <c r="A754" s="86">
        <f t="shared" si="382"/>
        <v>45103</v>
      </c>
      <c r="B754" s="87">
        <f t="shared" si="385"/>
        <v>1134.0424603299998</v>
      </c>
      <c r="C754" s="87">
        <f t="shared" si="383"/>
        <v>971.52178160000005</v>
      </c>
      <c r="D754" s="88">
        <f t="shared" si="386"/>
        <v>6665.28</v>
      </c>
      <c r="E754" s="89">
        <f>IF(K754=1,VLOOKUP(A754,[1]Plan1!$BO$80:$BQ$314,3),E753)</f>
        <v>6659.95</v>
      </c>
      <c r="F754" s="98">
        <f t="shared" si="387"/>
        <v>45093</v>
      </c>
      <c r="G754" s="91">
        <f t="shared" si="388"/>
        <v>-7.9966633059680436E-4</v>
      </c>
      <c r="H754" s="90">
        <f t="shared" si="389"/>
        <v>45124</v>
      </c>
      <c r="I754" s="90">
        <f t="shared" si="390"/>
        <v>45124</v>
      </c>
      <c r="J754" s="92">
        <f t="shared" si="391"/>
        <v>22</v>
      </c>
      <c r="K754" s="92">
        <f t="shared" si="392"/>
        <v>7</v>
      </c>
      <c r="L754" s="87">
        <f t="shared" si="393"/>
        <v>0.99974549000000001</v>
      </c>
      <c r="M754" s="93">
        <f t="shared" si="394"/>
        <v>1.0022992500000001</v>
      </c>
      <c r="N754" s="93">
        <f t="shared" si="395"/>
        <v>1.1581684980620821</v>
      </c>
      <c r="O754" s="87">
        <f t="shared" si="396"/>
        <v>1.1578737299999999</v>
      </c>
      <c r="P754" s="87">
        <f t="shared" si="397"/>
        <v>1124.8995490299999</v>
      </c>
      <c r="Q754" s="94">
        <f t="shared" si="398"/>
        <v>0</v>
      </c>
      <c r="R754" s="95">
        <f t="shared" si="405"/>
        <v>0</v>
      </c>
      <c r="S754" s="87">
        <f t="shared" si="399"/>
        <v>0</v>
      </c>
      <c r="T754" s="95">
        <f t="shared" si="384"/>
        <v>0.12</v>
      </c>
      <c r="U754" s="94">
        <f t="shared" si="400"/>
        <v>18</v>
      </c>
      <c r="V754" s="94">
        <v>252</v>
      </c>
      <c r="W754" s="93">
        <f t="shared" si="401"/>
        <v>1.0081277580000001</v>
      </c>
      <c r="X754" s="87">
        <f t="shared" si="402"/>
        <v>9.1429112999999997</v>
      </c>
      <c r="Y754" s="87">
        <f t="shared" si="403"/>
        <v>0</v>
      </c>
      <c r="Z754" s="96" t="s">
        <v>142</v>
      </c>
      <c r="AA754" s="90">
        <f t="shared" si="404"/>
        <v>45107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3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22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4"/>
      <c r="CR754" s="1"/>
      <c r="CS754" s="1"/>
      <c r="CT754" s="1"/>
      <c r="CU754" s="1"/>
      <c r="CV754" s="1"/>
      <c r="CW754" s="1"/>
      <c r="CX754" s="1"/>
      <c r="CY754" s="1"/>
      <c r="CZ754" s="1"/>
      <c r="DA754" s="2"/>
      <c r="DB754" s="1"/>
      <c r="DC754" s="1"/>
      <c r="DD754" s="1"/>
      <c r="DE754" s="1"/>
      <c r="DF754" s="1"/>
      <c r="DG754" s="1"/>
    </row>
    <row r="755" spans="1:111" x14ac:dyDescent="0.2">
      <c r="A755" s="86">
        <f t="shared" si="382"/>
        <v>45104</v>
      </c>
      <c r="B755" s="87">
        <f t="shared" si="385"/>
        <v>1134.51131231</v>
      </c>
      <c r="C755" s="87">
        <f t="shared" si="383"/>
        <v>971.52178160000005</v>
      </c>
      <c r="D755" s="88">
        <f t="shared" si="386"/>
        <v>6665.28</v>
      </c>
      <c r="E755" s="89">
        <f>IF(K755=1,VLOOKUP(A755,[1]Plan1!$BO$80:$BQ$314,3),E754)</f>
        <v>6659.95</v>
      </c>
      <c r="F755" s="98">
        <f t="shared" si="387"/>
        <v>45093</v>
      </c>
      <c r="G755" s="91">
        <f t="shared" si="388"/>
        <v>-7.9966633059680436E-4</v>
      </c>
      <c r="H755" s="90">
        <f t="shared" si="389"/>
        <v>45124</v>
      </c>
      <c r="I755" s="90">
        <f t="shared" si="390"/>
        <v>45124</v>
      </c>
      <c r="J755" s="92">
        <f t="shared" si="391"/>
        <v>22</v>
      </c>
      <c r="K755" s="92">
        <f t="shared" si="392"/>
        <v>8</v>
      </c>
      <c r="L755" s="87">
        <f t="shared" si="393"/>
        <v>0.99970912999999995</v>
      </c>
      <c r="M755" s="93">
        <f t="shared" si="394"/>
        <v>1.0022992500000001</v>
      </c>
      <c r="N755" s="93">
        <f t="shared" si="395"/>
        <v>1.1581684980620821</v>
      </c>
      <c r="O755" s="87">
        <f t="shared" si="396"/>
        <v>1.1578316200000001</v>
      </c>
      <c r="P755" s="87">
        <f t="shared" si="397"/>
        <v>1124.85863825</v>
      </c>
      <c r="Q755" s="94">
        <f t="shared" si="398"/>
        <v>0</v>
      </c>
      <c r="R755" s="95">
        <f t="shared" si="405"/>
        <v>0</v>
      </c>
      <c r="S755" s="87">
        <f t="shared" si="399"/>
        <v>0</v>
      </c>
      <c r="T755" s="95">
        <f t="shared" si="384"/>
        <v>0.12</v>
      </c>
      <c r="U755" s="94">
        <f t="shared" si="400"/>
        <v>19</v>
      </c>
      <c r="V755" s="94">
        <v>252</v>
      </c>
      <c r="W755" s="93">
        <f t="shared" si="401"/>
        <v>1.0085812329999999</v>
      </c>
      <c r="X755" s="87">
        <f t="shared" si="402"/>
        <v>9.6526740600000007</v>
      </c>
      <c r="Y755" s="87">
        <f t="shared" si="403"/>
        <v>0</v>
      </c>
      <c r="Z755" s="96" t="s">
        <v>142</v>
      </c>
      <c r="AA755" s="90">
        <f t="shared" si="404"/>
        <v>45107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3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22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4"/>
      <c r="CR755" s="1"/>
      <c r="CS755" s="1"/>
      <c r="CT755" s="1"/>
      <c r="CU755" s="1"/>
      <c r="CV755" s="1"/>
      <c r="CW755" s="1"/>
      <c r="CX755" s="1"/>
      <c r="CY755" s="1"/>
      <c r="CZ755" s="1"/>
      <c r="DA755" s="2"/>
      <c r="DB755" s="1"/>
      <c r="DC755" s="1"/>
      <c r="DD755" s="1"/>
      <c r="DE755" s="1"/>
      <c r="DF755" s="1"/>
      <c r="DG755" s="1"/>
    </row>
    <row r="756" spans="1:111" x14ac:dyDescent="0.2">
      <c r="A756" s="86">
        <f t="shared" si="382"/>
        <v>45105</v>
      </c>
      <c r="B756" s="87">
        <f t="shared" si="385"/>
        <v>1134.9803653199999</v>
      </c>
      <c r="C756" s="87">
        <f t="shared" si="383"/>
        <v>971.52178160000005</v>
      </c>
      <c r="D756" s="88">
        <f t="shared" si="386"/>
        <v>6665.28</v>
      </c>
      <c r="E756" s="89">
        <f>IF(K756=1,VLOOKUP(A756,[1]Plan1!$BO$80:$BQ$314,3),E755)</f>
        <v>6659.95</v>
      </c>
      <c r="F756" s="98">
        <f t="shared" si="387"/>
        <v>45093</v>
      </c>
      <c r="G756" s="91">
        <f t="shared" si="388"/>
        <v>-7.9966633059680436E-4</v>
      </c>
      <c r="H756" s="90">
        <f t="shared" si="389"/>
        <v>45124</v>
      </c>
      <c r="I756" s="90">
        <f t="shared" si="390"/>
        <v>45124</v>
      </c>
      <c r="J756" s="92">
        <f t="shared" si="391"/>
        <v>22</v>
      </c>
      <c r="K756" s="92">
        <f t="shared" si="392"/>
        <v>9</v>
      </c>
      <c r="L756" s="87">
        <f t="shared" si="393"/>
        <v>0.99967278000000004</v>
      </c>
      <c r="M756" s="93">
        <f t="shared" si="394"/>
        <v>1.0022992500000001</v>
      </c>
      <c r="N756" s="93">
        <f t="shared" si="395"/>
        <v>1.1581684980620821</v>
      </c>
      <c r="O756" s="87">
        <f t="shared" si="396"/>
        <v>1.1577895199999999</v>
      </c>
      <c r="P756" s="87">
        <f t="shared" si="397"/>
        <v>1124.81773718</v>
      </c>
      <c r="Q756" s="94">
        <f t="shared" si="398"/>
        <v>0</v>
      </c>
      <c r="R756" s="95">
        <f t="shared" si="405"/>
        <v>0</v>
      </c>
      <c r="S756" s="87">
        <f t="shared" si="399"/>
        <v>0</v>
      </c>
      <c r="T756" s="95">
        <f t="shared" si="384"/>
        <v>0.12</v>
      </c>
      <c r="U756" s="94">
        <f t="shared" si="400"/>
        <v>20</v>
      </c>
      <c r="V756" s="94">
        <v>252</v>
      </c>
      <c r="W756" s="93">
        <f t="shared" si="401"/>
        <v>1.0090349110000001</v>
      </c>
      <c r="X756" s="87">
        <f t="shared" si="402"/>
        <v>10.162628140000001</v>
      </c>
      <c r="Y756" s="87">
        <f t="shared" si="403"/>
        <v>0</v>
      </c>
      <c r="Z756" s="96" t="s">
        <v>142</v>
      </c>
      <c r="AA756" s="90">
        <f t="shared" si="404"/>
        <v>45107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3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22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4"/>
      <c r="CR756" s="1"/>
      <c r="CS756" s="1"/>
      <c r="CT756" s="1"/>
      <c r="CU756" s="1"/>
      <c r="CV756" s="1"/>
      <c r="CW756" s="1"/>
      <c r="CX756" s="1"/>
      <c r="CY756" s="1"/>
      <c r="CZ756" s="1"/>
      <c r="DA756" s="2"/>
      <c r="DB756" s="1"/>
      <c r="DC756" s="1"/>
      <c r="DD756" s="1"/>
      <c r="DE756" s="1"/>
      <c r="DF756" s="1"/>
      <c r="DG756" s="1"/>
    </row>
    <row r="757" spans="1:111" x14ac:dyDescent="0.2">
      <c r="A757" s="86">
        <f t="shared" si="382"/>
        <v>45106</v>
      </c>
      <c r="B757" s="87">
        <f t="shared" si="385"/>
        <v>1135.4496106800002</v>
      </c>
      <c r="C757" s="87">
        <f t="shared" si="383"/>
        <v>971.52178160000005</v>
      </c>
      <c r="D757" s="88">
        <f t="shared" si="386"/>
        <v>6665.28</v>
      </c>
      <c r="E757" s="89">
        <f>IF(K757=1,VLOOKUP(A757,[1]Plan1!$BO$80:$BQ$314,3),E756)</f>
        <v>6659.95</v>
      </c>
      <c r="F757" s="98">
        <f t="shared" si="387"/>
        <v>45093</v>
      </c>
      <c r="G757" s="91">
        <f t="shared" si="388"/>
        <v>-7.9966633059680436E-4</v>
      </c>
      <c r="H757" s="90">
        <f t="shared" si="389"/>
        <v>45124</v>
      </c>
      <c r="I757" s="90">
        <f t="shared" si="390"/>
        <v>45124</v>
      </c>
      <c r="J757" s="92">
        <f t="shared" si="391"/>
        <v>22</v>
      </c>
      <c r="K757" s="92">
        <f t="shared" si="392"/>
        <v>10</v>
      </c>
      <c r="L757" s="87">
        <f t="shared" si="393"/>
        <v>0.99963643000000002</v>
      </c>
      <c r="M757" s="93">
        <f t="shared" si="394"/>
        <v>1.0022992500000001</v>
      </c>
      <c r="N757" s="93">
        <f t="shared" si="395"/>
        <v>1.1581684980620821</v>
      </c>
      <c r="O757" s="87">
        <f t="shared" si="396"/>
        <v>1.15774742</v>
      </c>
      <c r="P757" s="87">
        <f t="shared" si="397"/>
        <v>1124.7768361200001</v>
      </c>
      <c r="Q757" s="94">
        <f t="shared" si="398"/>
        <v>0</v>
      </c>
      <c r="R757" s="95">
        <f t="shared" si="405"/>
        <v>0</v>
      </c>
      <c r="S757" s="87">
        <f t="shared" si="399"/>
        <v>0</v>
      </c>
      <c r="T757" s="95">
        <f t="shared" si="384"/>
        <v>0.12</v>
      </c>
      <c r="U757" s="94">
        <f t="shared" si="400"/>
        <v>21</v>
      </c>
      <c r="V757" s="94">
        <v>252</v>
      </c>
      <c r="W757" s="93">
        <f t="shared" si="401"/>
        <v>1.0094887930000001</v>
      </c>
      <c r="X757" s="87">
        <f t="shared" si="402"/>
        <v>10.672774560000001</v>
      </c>
      <c r="Y757" s="87">
        <f t="shared" si="403"/>
        <v>0</v>
      </c>
      <c r="Z757" s="96" t="s">
        <v>142</v>
      </c>
      <c r="AA757" s="90">
        <f t="shared" si="404"/>
        <v>45107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3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22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4"/>
      <c r="CR757" s="1"/>
      <c r="CS757" s="1"/>
      <c r="CT757" s="1"/>
      <c r="CU757" s="1"/>
      <c r="CV757" s="1"/>
      <c r="CW757" s="1"/>
      <c r="CX757" s="1"/>
      <c r="CY757" s="1"/>
      <c r="CZ757" s="1"/>
      <c r="DA757" s="2"/>
      <c r="DB757" s="1"/>
      <c r="DC757" s="1"/>
      <c r="DD757" s="1"/>
      <c r="DE757" s="1"/>
      <c r="DF757" s="1"/>
      <c r="DG757" s="1"/>
    </row>
    <row r="758" spans="1:111" x14ac:dyDescent="0.2">
      <c r="A758" s="86">
        <f t="shared" si="382"/>
        <v>45107</v>
      </c>
      <c r="B758" s="87">
        <f t="shared" si="385"/>
        <v>1135.9190483500001</v>
      </c>
      <c r="C758" s="87">
        <f t="shared" si="383"/>
        <v>971.52178160000005</v>
      </c>
      <c r="D758" s="88">
        <f t="shared" si="386"/>
        <v>6665.28</v>
      </c>
      <c r="E758" s="89">
        <f>IF(K758=1,VLOOKUP(A758,[1]Plan1!$BO$80:$BQ$314,3),E757)</f>
        <v>6659.95</v>
      </c>
      <c r="F758" s="98">
        <f t="shared" si="387"/>
        <v>45093</v>
      </c>
      <c r="G758" s="91">
        <f t="shared" si="388"/>
        <v>-7.9966633059680436E-4</v>
      </c>
      <c r="H758" s="90">
        <f t="shared" si="389"/>
        <v>45124</v>
      </c>
      <c r="I758" s="90">
        <f t="shared" si="390"/>
        <v>45124</v>
      </c>
      <c r="J758" s="92">
        <f t="shared" si="391"/>
        <v>22</v>
      </c>
      <c r="K758" s="92">
        <f t="shared" si="392"/>
        <v>11</v>
      </c>
      <c r="L758" s="87">
        <f t="shared" si="393"/>
        <v>0.99960008</v>
      </c>
      <c r="M758" s="93">
        <f t="shared" si="394"/>
        <v>1.0022992500000001</v>
      </c>
      <c r="N758" s="93">
        <f t="shared" si="395"/>
        <v>1.1581684980620821</v>
      </c>
      <c r="O758" s="87">
        <f t="shared" si="396"/>
        <v>1.15770532</v>
      </c>
      <c r="P758" s="87">
        <f t="shared" si="397"/>
        <v>1124.7359350500001</v>
      </c>
      <c r="Q758" s="94">
        <f t="shared" si="398"/>
        <v>19</v>
      </c>
      <c r="R758" s="95">
        <f t="shared" si="405"/>
        <v>0</v>
      </c>
      <c r="S758" s="87">
        <f t="shared" si="399"/>
        <v>0</v>
      </c>
      <c r="T758" s="95">
        <f t="shared" si="384"/>
        <v>0.12</v>
      </c>
      <c r="U758" s="94">
        <f t="shared" si="400"/>
        <v>22</v>
      </c>
      <c r="V758" s="94">
        <v>252</v>
      </c>
      <c r="W758" s="93">
        <f t="shared" si="401"/>
        <v>1.009942879</v>
      </c>
      <c r="X758" s="87">
        <f t="shared" si="402"/>
        <v>11.1831133</v>
      </c>
      <c r="Y758" s="87">
        <f t="shared" si="403"/>
        <v>11.1831133</v>
      </c>
      <c r="Z758" s="96" t="s">
        <v>142</v>
      </c>
      <c r="AA758" s="90">
        <f t="shared" si="404"/>
        <v>45107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3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22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4"/>
      <c r="CR758" s="1"/>
      <c r="CS758" s="1"/>
      <c r="CT758" s="1"/>
      <c r="CU758" s="1"/>
      <c r="CV758" s="1"/>
      <c r="CW758" s="1"/>
      <c r="CX758" s="1"/>
      <c r="CY758" s="1"/>
      <c r="CZ758" s="1"/>
      <c r="DA758" s="2"/>
      <c r="DB758" s="1"/>
      <c r="DC758" s="1"/>
      <c r="DD758" s="1"/>
      <c r="DE758" s="1"/>
      <c r="DF758" s="1"/>
      <c r="DG758" s="1"/>
    </row>
    <row r="759" spans="1:111" x14ac:dyDescent="0.2">
      <c r="A759" s="86">
        <f t="shared" si="382"/>
        <v>45108</v>
      </c>
      <c r="B759" s="87">
        <f t="shared" si="385"/>
        <v>1125.2009420500001</v>
      </c>
      <c r="C759" s="87">
        <f t="shared" si="383"/>
        <v>971.52178160000005</v>
      </c>
      <c r="D759" s="88">
        <f t="shared" si="386"/>
        <v>6665.28</v>
      </c>
      <c r="E759" s="89">
        <f>IF(K759=1,VLOOKUP(A759,[1]Plan1!$BO$80:$BQ$314,3),E758)</f>
        <v>6659.95</v>
      </c>
      <c r="F759" s="98">
        <f t="shared" si="387"/>
        <v>45093</v>
      </c>
      <c r="G759" s="91">
        <f t="shared" si="388"/>
        <v>-7.9966633059680436E-4</v>
      </c>
      <c r="H759" s="90">
        <f t="shared" si="389"/>
        <v>45124</v>
      </c>
      <c r="I759" s="90">
        <f t="shared" si="390"/>
        <v>45124</v>
      </c>
      <c r="J759" s="92">
        <f t="shared" si="391"/>
        <v>22</v>
      </c>
      <c r="K759" s="92">
        <f t="shared" si="392"/>
        <v>12</v>
      </c>
      <c r="L759" s="87">
        <f t="shared" si="393"/>
        <v>0.99956372999999998</v>
      </c>
      <c r="M759" s="93">
        <f t="shared" si="394"/>
        <v>1.0022992500000001</v>
      </c>
      <c r="N759" s="93">
        <f t="shared" si="395"/>
        <v>1.1581684980620821</v>
      </c>
      <c r="O759" s="87">
        <f t="shared" si="396"/>
        <v>1.1576632200000001</v>
      </c>
      <c r="P759" s="87">
        <f t="shared" si="397"/>
        <v>1124.6950339800001</v>
      </c>
      <c r="Q759" s="94">
        <f t="shared" si="398"/>
        <v>0</v>
      </c>
      <c r="R759" s="95">
        <f t="shared" si="405"/>
        <v>0</v>
      </c>
      <c r="S759" s="87">
        <f t="shared" si="399"/>
        <v>0</v>
      </c>
      <c r="T759" s="95">
        <f t="shared" si="384"/>
        <v>0.12</v>
      </c>
      <c r="U759" s="94">
        <f t="shared" si="400"/>
        <v>1</v>
      </c>
      <c r="V759" s="94">
        <v>252</v>
      </c>
      <c r="W759" s="93">
        <f t="shared" si="401"/>
        <v>1.0004498180000001</v>
      </c>
      <c r="X759" s="87">
        <f t="shared" si="402"/>
        <v>0.50590807000000004</v>
      </c>
      <c r="Y759" s="87">
        <f t="shared" si="403"/>
        <v>0</v>
      </c>
      <c r="Z759" s="96" t="s">
        <v>142</v>
      </c>
      <c r="AA759" s="90">
        <f t="shared" si="404"/>
        <v>45138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3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22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4"/>
      <c r="CR759" s="1"/>
      <c r="CS759" s="1"/>
      <c r="CT759" s="1"/>
      <c r="CU759" s="1"/>
      <c r="CV759" s="1"/>
      <c r="CW759" s="1"/>
      <c r="CX759" s="1"/>
      <c r="CY759" s="1"/>
      <c r="CZ759" s="1"/>
      <c r="DA759" s="2"/>
      <c r="DB759" s="1"/>
      <c r="DC759" s="1"/>
      <c r="DD759" s="1"/>
      <c r="DE759" s="1"/>
      <c r="DF759" s="1"/>
      <c r="DG759" s="1"/>
    </row>
    <row r="760" spans="1:111" x14ac:dyDescent="0.2">
      <c r="A760" s="86">
        <f t="shared" si="382"/>
        <v>45109</v>
      </c>
      <c r="B760" s="87">
        <f t="shared" si="385"/>
        <v>1125.2009420500001</v>
      </c>
      <c r="C760" s="87">
        <f t="shared" si="383"/>
        <v>971.52178160000005</v>
      </c>
      <c r="D760" s="88">
        <f t="shared" si="386"/>
        <v>6665.28</v>
      </c>
      <c r="E760" s="89">
        <f>IF(K760=1,VLOOKUP(A760,[1]Plan1!$BO$80:$BQ$314,3),E759)</f>
        <v>6659.95</v>
      </c>
      <c r="F760" s="98">
        <f t="shared" si="387"/>
        <v>45093</v>
      </c>
      <c r="G760" s="91">
        <f t="shared" si="388"/>
        <v>-7.9966633059680436E-4</v>
      </c>
      <c r="H760" s="90">
        <f t="shared" si="389"/>
        <v>45124</v>
      </c>
      <c r="I760" s="90">
        <f t="shared" si="390"/>
        <v>45124</v>
      </c>
      <c r="J760" s="92">
        <f t="shared" si="391"/>
        <v>22</v>
      </c>
      <c r="K760" s="92">
        <f t="shared" si="392"/>
        <v>12</v>
      </c>
      <c r="L760" s="87">
        <f t="shared" si="393"/>
        <v>0.99956372999999998</v>
      </c>
      <c r="M760" s="93">
        <f t="shared" si="394"/>
        <v>1.0022992500000001</v>
      </c>
      <c r="N760" s="93">
        <f t="shared" si="395"/>
        <v>1.1581684980620821</v>
      </c>
      <c r="O760" s="87">
        <f t="shared" si="396"/>
        <v>1.1576632200000001</v>
      </c>
      <c r="P760" s="87">
        <f t="shared" si="397"/>
        <v>1124.6950339800001</v>
      </c>
      <c r="Q760" s="94">
        <f t="shared" si="398"/>
        <v>0</v>
      </c>
      <c r="R760" s="95">
        <f t="shared" si="405"/>
        <v>0</v>
      </c>
      <c r="S760" s="87">
        <f t="shared" si="399"/>
        <v>0</v>
      </c>
      <c r="T760" s="95">
        <f t="shared" si="384"/>
        <v>0.12</v>
      </c>
      <c r="U760" s="94">
        <f t="shared" si="400"/>
        <v>1</v>
      </c>
      <c r="V760" s="94">
        <v>252</v>
      </c>
      <c r="W760" s="93">
        <f t="shared" si="401"/>
        <v>1.0004498180000001</v>
      </c>
      <c r="X760" s="87">
        <f t="shared" si="402"/>
        <v>0.50590807000000004</v>
      </c>
      <c r="Y760" s="87">
        <f t="shared" si="403"/>
        <v>0</v>
      </c>
      <c r="Z760" s="96" t="s">
        <v>142</v>
      </c>
      <c r="AA760" s="90">
        <f t="shared" si="404"/>
        <v>45138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3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22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4"/>
      <c r="CR760" s="1"/>
      <c r="CS760" s="1"/>
      <c r="CT760" s="1"/>
      <c r="CU760" s="1"/>
      <c r="CV760" s="1"/>
      <c r="CW760" s="1"/>
      <c r="CX760" s="1"/>
      <c r="CY760" s="1"/>
      <c r="CZ760" s="1"/>
      <c r="DA760" s="2"/>
      <c r="DB760" s="1"/>
      <c r="DC760" s="1"/>
      <c r="DD760" s="1"/>
      <c r="DE760" s="1"/>
      <c r="DF760" s="1"/>
      <c r="DG760" s="1"/>
    </row>
    <row r="761" spans="1:111" x14ac:dyDescent="0.2">
      <c r="A761" s="86">
        <f t="shared" si="382"/>
        <v>45110</v>
      </c>
      <c r="B761" s="87">
        <f t="shared" si="385"/>
        <v>1125.2009420500001</v>
      </c>
      <c r="C761" s="87">
        <f t="shared" si="383"/>
        <v>971.52178160000005</v>
      </c>
      <c r="D761" s="88">
        <f t="shared" si="386"/>
        <v>6665.28</v>
      </c>
      <c r="E761" s="89">
        <f>IF(K761=1,VLOOKUP(A761,[1]Plan1!$BO$80:$BQ$314,3),E760)</f>
        <v>6659.95</v>
      </c>
      <c r="F761" s="98">
        <f t="shared" si="387"/>
        <v>45093</v>
      </c>
      <c r="G761" s="91">
        <f t="shared" si="388"/>
        <v>-7.9966633059680436E-4</v>
      </c>
      <c r="H761" s="90">
        <f t="shared" si="389"/>
        <v>45124</v>
      </c>
      <c r="I761" s="90">
        <f t="shared" si="390"/>
        <v>45124</v>
      </c>
      <c r="J761" s="92">
        <f t="shared" si="391"/>
        <v>22</v>
      </c>
      <c r="K761" s="92">
        <f t="shared" si="392"/>
        <v>12</v>
      </c>
      <c r="L761" s="87">
        <f t="shared" si="393"/>
        <v>0.99956372999999998</v>
      </c>
      <c r="M761" s="93">
        <f t="shared" si="394"/>
        <v>1.0022992500000001</v>
      </c>
      <c r="N761" s="93">
        <f t="shared" si="395"/>
        <v>1.1581684980620821</v>
      </c>
      <c r="O761" s="87">
        <f t="shared" si="396"/>
        <v>1.1576632200000001</v>
      </c>
      <c r="P761" s="87">
        <f t="shared" si="397"/>
        <v>1124.6950339800001</v>
      </c>
      <c r="Q761" s="94">
        <f t="shared" si="398"/>
        <v>0</v>
      </c>
      <c r="R761" s="95">
        <f t="shared" si="405"/>
        <v>0</v>
      </c>
      <c r="S761" s="87">
        <f t="shared" si="399"/>
        <v>0</v>
      </c>
      <c r="T761" s="95">
        <f t="shared" si="384"/>
        <v>0.12</v>
      </c>
      <c r="U761" s="94">
        <f t="shared" si="400"/>
        <v>1</v>
      </c>
      <c r="V761" s="94">
        <v>252</v>
      </c>
      <c r="W761" s="93">
        <f t="shared" si="401"/>
        <v>1.0004498180000001</v>
      </c>
      <c r="X761" s="87">
        <f t="shared" si="402"/>
        <v>0.50590807000000004</v>
      </c>
      <c r="Y761" s="87">
        <f t="shared" si="403"/>
        <v>0</v>
      </c>
      <c r="Z761" s="96" t="s">
        <v>142</v>
      </c>
      <c r="AA761" s="90">
        <f t="shared" si="404"/>
        <v>45138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3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22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4"/>
      <c r="CR761" s="1"/>
      <c r="CS761" s="1"/>
      <c r="CT761" s="1"/>
      <c r="CU761" s="1"/>
      <c r="CV761" s="1"/>
      <c r="CW761" s="1"/>
      <c r="CX761" s="1"/>
      <c r="CY761" s="1"/>
      <c r="CZ761" s="1"/>
      <c r="DA761" s="2"/>
      <c r="DB761" s="1"/>
      <c r="DC761" s="1"/>
      <c r="DD761" s="1"/>
      <c r="DE761" s="1"/>
      <c r="DF761" s="1"/>
      <c r="DG761" s="1"/>
    </row>
    <row r="762" spans="1:111" x14ac:dyDescent="0.2">
      <c r="A762" s="86">
        <f t="shared" si="382"/>
        <v>45111</v>
      </c>
      <c r="B762" s="87">
        <f t="shared" si="385"/>
        <v>1125.66615028</v>
      </c>
      <c r="C762" s="87">
        <f t="shared" si="383"/>
        <v>971.52178160000005</v>
      </c>
      <c r="D762" s="88">
        <f t="shared" si="386"/>
        <v>6665.28</v>
      </c>
      <c r="E762" s="89">
        <f>IF(K762=1,VLOOKUP(A762,[1]Plan1!$BO$80:$BQ$314,3),E761)</f>
        <v>6659.95</v>
      </c>
      <c r="F762" s="98">
        <f t="shared" si="387"/>
        <v>45093</v>
      </c>
      <c r="G762" s="91">
        <f t="shared" si="388"/>
        <v>-7.9966633059680436E-4</v>
      </c>
      <c r="H762" s="90">
        <f t="shared" si="389"/>
        <v>45124</v>
      </c>
      <c r="I762" s="90">
        <f t="shared" si="390"/>
        <v>45124</v>
      </c>
      <c r="J762" s="92">
        <f t="shared" si="391"/>
        <v>22</v>
      </c>
      <c r="K762" s="92">
        <f t="shared" si="392"/>
        <v>13</v>
      </c>
      <c r="L762" s="87">
        <f t="shared" si="393"/>
        <v>0.99952739000000002</v>
      </c>
      <c r="M762" s="93">
        <f t="shared" si="394"/>
        <v>1.0022992500000001</v>
      </c>
      <c r="N762" s="93">
        <f t="shared" si="395"/>
        <v>1.1581684980620821</v>
      </c>
      <c r="O762" s="87">
        <f t="shared" si="396"/>
        <v>1.1576211300000001</v>
      </c>
      <c r="P762" s="87">
        <f t="shared" si="397"/>
        <v>1124.65414263</v>
      </c>
      <c r="Q762" s="94">
        <f t="shared" si="398"/>
        <v>0</v>
      </c>
      <c r="R762" s="95">
        <f t="shared" si="405"/>
        <v>0</v>
      </c>
      <c r="S762" s="87">
        <f t="shared" si="399"/>
        <v>0</v>
      </c>
      <c r="T762" s="95">
        <f t="shared" si="384"/>
        <v>0.12</v>
      </c>
      <c r="U762" s="94">
        <f t="shared" si="400"/>
        <v>2</v>
      </c>
      <c r="V762" s="94">
        <v>252</v>
      </c>
      <c r="W762" s="93">
        <f t="shared" si="401"/>
        <v>1.0008998389999999</v>
      </c>
      <c r="X762" s="87">
        <f t="shared" si="402"/>
        <v>1.0120076499999999</v>
      </c>
      <c r="Y762" s="87">
        <f t="shared" si="403"/>
        <v>0</v>
      </c>
      <c r="Z762" s="96" t="s">
        <v>142</v>
      </c>
      <c r="AA762" s="90">
        <f t="shared" si="404"/>
        <v>45138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3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22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4"/>
      <c r="CR762" s="1"/>
      <c r="CS762" s="1"/>
      <c r="CT762" s="1"/>
      <c r="CU762" s="1"/>
      <c r="CV762" s="1"/>
      <c r="CW762" s="1"/>
      <c r="CX762" s="1"/>
      <c r="CY762" s="1"/>
      <c r="CZ762" s="1"/>
      <c r="DA762" s="2"/>
      <c r="DB762" s="1"/>
      <c r="DC762" s="1"/>
      <c r="DD762" s="1"/>
      <c r="DE762" s="1"/>
      <c r="DF762" s="1"/>
      <c r="DG762" s="1"/>
    </row>
    <row r="763" spans="1:111" x14ac:dyDescent="0.2">
      <c r="A763" s="86">
        <f t="shared" si="382"/>
        <v>45112</v>
      </c>
      <c r="B763" s="87">
        <f t="shared" si="385"/>
        <v>1126.13153803</v>
      </c>
      <c r="C763" s="87">
        <f t="shared" si="383"/>
        <v>971.52178160000005</v>
      </c>
      <c r="D763" s="88">
        <f t="shared" si="386"/>
        <v>6665.28</v>
      </c>
      <c r="E763" s="89">
        <f>IF(K763=1,VLOOKUP(A763,[1]Plan1!$BO$80:$BQ$314,3),E762)</f>
        <v>6659.95</v>
      </c>
      <c r="F763" s="98">
        <f t="shared" si="387"/>
        <v>45093</v>
      </c>
      <c r="G763" s="91">
        <f t="shared" si="388"/>
        <v>-7.9966633059680436E-4</v>
      </c>
      <c r="H763" s="90">
        <f t="shared" si="389"/>
        <v>45124</v>
      </c>
      <c r="I763" s="90">
        <f t="shared" si="390"/>
        <v>45124</v>
      </c>
      <c r="J763" s="92">
        <f t="shared" si="391"/>
        <v>22</v>
      </c>
      <c r="K763" s="92">
        <f t="shared" si="392"/>
        <v>14</v>
      </c>
      <c r="L763" s="87">
        <f t="shared" si="393"/>
        <v>0.99949104</v>
      </c>
      <c r="M763" s="93">
        <f t="shared" si="394"/>
        <v>1.0022992500000001</v>
      </c>
      <c r="N763" s="93">
        <f t="shared" si="395"/>
        <v>1.1581684980620821</v>
      </c>
      <c r="O763" s="87">
        <f t="shared" si="396"/>
        <v>1.15757903</v>
      </c>
      <c r="P763" s="87">
        <f t="shared" si="397"/>
        <v>1124.61324156</v>
      </c>
      <c r="Q763" s="94">
        <f t="shared" si="398"/>
        <v>0</v>
      </c>
      <c r="R763" s="95">
        <f t="shared" si="405"/>
        <v>0</v>
      </c>
      <c r="S763" s="87">
        <f t="shared" si="399"/>
        <v>0</v>
      </c>
      <c r="T763" s="95">
        <f t="shared" si="384"/>
        <v>0.12</v>
      </c>
      <c r="U763" s="94">
        <f t="shared" si="400"/>
        <v>3</v>
      </c>
      <c r="V763" s="94">
        <v>252</v>
      </c>
      <c r="W763" s="93">
        <f t="shared" si="401"/>
        <v>1.0013500609999999</v>
      </c>
      <c r="X763" s="87">
        <f t="shared" si="402"/>
        <v>1.5182964699999999</v>
      </c>
      <c r="Y763" s="87">
        <f t="shared" si="403"/>
        <v>0</v>
      </c>
      <c r="Z763" s="96" t="s">
        <v>142</v>
      </c>
      <c r="AA763" s="90">
        <f t="shared" si="404"/>
        <v>45138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3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22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4"/>
      <c r="CR763" s="1"/>
      <c r="CS763" s="1"/>
      <c r="CT763" s="1"/>
      <c r="CU763" s="1"/>
      <c r="CV763" s="1"/>
      <c r="CW763" s="1"/>
      <c r="CX763" s="1"/>
      <c r="CY763" s="1"/>
      <c r="CZ763" s="1"/>
      <c r="DA763" s="2"/>
      <c r="DB763" s="1"/>
      <c r="DC763" s="1"/>
      <c r="DD763" s="1"/>
      <c r="DE763" s="1"/>
      <c r="DF763" s="1"/>
      <c r="DG763" s="1"/>
    </row>
    <row r="764" spans="1:111" x14ac:dyDescent="0.2">
      <c r="A764" s="86">
        <f t="shared" si="382"/>
        <v>45113</v>
      </c>
      <c r="B764" s="87">
        <f t="shared" si="385"/>
        <v>1126.5971281</v>
      </c>
      <c r="C764" s="87">
        <f t="shared" si="383"/>
        <v>971.52178160000005</v>
      </c>
      <c r="D764" s="88">
        <f t="shared" si="386"/>
        <v>6665.28</v>
      </c>
      <c r="E764" s="89">
        <f>IF(K764=1,VLOOKUP(A764,[1]Plan1!$BO$80:$BQ$314,3),E763)</f>
        <v>6659.95</v>
      </c>
      <c r="F764" s="98">
        <f t="shared" si="387"/>
        <v>45093</v>
      </c>
      <c r="G764" s="91">
        <f t="shared" si="388"/>
        <v>-7.9966633059680436E-4</v>
      </c>
      <c r="H764" s="90">
        <f t="shared" si="389"/>
        <v>45124</v>
      </c>
      <c r="I764" s="90">
        <f t="shared" si="390"/>
        <v>45124</v>
      </c>
      <c r="J764" s="92">
        <f t="shared" si="391"/>
        <v>22</v>
      </c>
      <c r="K764" s="92">
        <f t="shared" si="392"/>
        <v>15</v>
      </c>
      <c r="L764" s="87">
        <f t="shared" si="393"/>
        <v>0.99945470000000003</v>
      </c>
      <c r="M764" s="93">
        <f t="shared" si="394"/>
        <v>1.0022992500000001</v>
      </c>
      <c r="N764" s="93">
        <f t="shared" si="395"/>
        <v>1.1581684980620821</v>
      </c>
      <c r="O764" s="87">
        <f t="shared" si="396"/>
        <v>1.15753694</v>
      </c>
      <c r="P764" s="87">
        <f t="shared" si="397"/>
        <v>1124.57235021</v>
      </c>
      <c r="Q764" s="94">
        <f t="shared" si="398"/>
        <v>0</v>
      </c>
      <c r="R764" s="95">
        <f t="shared" si="405"/>
        <v>0</v>
      </c>
      <c r="S764" s="87">
        <f t="shared" si="399"/>
        <v>0</v>
      </c>
      <c r="T764" s="95">
        <f t="shared" si="384"/>
        <v>0.12</v>
      </c>
      <c r="U764" s="94">
        <f t="shared" si="400"/>
        <v>4</v>
      </c>
      <c r="V764" s="94">
        <v>252</v>
      </c>
      <c r="W764" s="93">
        <f t="shared" si="401"/>
        <v>1.0018004869999999</v>
      </c>
      <c r="X764" s="87">
        <f t="shared" si="402"/>
        <v>2.0247778900000002</v>
      </c>
      <c r="Y764" s="87">
        <f t="shared" si="403"/>
        <v>0</v>
      </c>
      <c r="Z764" s="96" t="s">
        <v>142</v>
      </c>
      <c r="AA764" s="90">
        <f t="shared" si="404"/>
        <v>45138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3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22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4"/>
      <c r="CR764" s="1"/>
      <c r="CS764" s="1"/>
      <c r="CT764" s="1"/>
      <c r="CU764" s="1"/>
      <c r="CV764" s="1"/>
      <c r="CW764" s="1"/>
      <c r="CX764" s="1"/>
      <c r="CY764" s="1"/>
      <c r="CZ764" s="1"/>
      <c r="DA764" s="2"/>
      <c r="DB764" s="1"/>
      <c r="DC764" s="1"/>
      <c r="DD764" s="1"/>
      <c r="DE764" s="1"/>
      <c r="DF764" s="1"/>
      <c r="DG764" s="1"/>
    </row>
    <row r="765" spans="1:111" x14ac:dyDescent="0.2">
      <c r="A765" s="86">
        <f t="shared" si="382"/>
        <v>45114</v>
      </c>
      <c r="B765" s="87">
        <f t="shared" si="385"/>
        <v>1127.0629182299999</v>
      </c>
      <c r="C765" s="87">
        <f t="shared" si="383"/>
        <v>971.52178160000005</v>
      </c>
      <c r="D765" s="88">
        <f t="shared" si="386"/>
        <v>6665.28</v>
      </c>
      <c r="E765" s="89">
        <f>IF(K765=1,VLOOKUP(A765,[1]Plan1!$BO$80:$BQ$314,3),E764)</f>
        <v>6659.95</v>
      </c>
      <c r="F765" s="98">
        <f t="shared" si="387"/>
        <v>45093</v>
      </c>
      <c r="G765" s="91">
        <f t="shared" si="388"/>
        <v>-7.9966633059680436E-4</v>
      </c>
      <c r="H765" s="90">
        <f t="shared" si="389"/>
        <v>45124</v>
      </c>
      <c r="I765" s="90">
        <f t="shared" si="390"/>
        <v>45124</v>
      </c>
      <c r="J765" s="92">
        <f t="shared" si="391"/>
        <v>22</v>
      </c>
      <c r="K765" s="92">
        <f t="shared" si="392"/>
        <v>16</v>
      </c>
      <c r="L765" s="87">
        <f t="shared" si="393"/>
        <v>0.99941835999999995</v>
      </c>
      <c r="M765" s="93">
        <f t="shared" si="394"/>
        <v>1.0022992500000001</v>
      </c>
      <c r="N765" s="93">
        <f t="shared" si="395"/>
        <v>1.1581684980620821</v>
      </c>
      <c r="O765" s="87">
        <f t="shared" si="396"/>
        <v>1.1574948599999999</v>
      </c>
      <c r="P765" s="87">
        <f t="shared" si="397"/>
        <v>1124.5314685799999</v>
      </c>
      <c r="Q765" s="94">
        <f t="shared" si="398"/>
        <v>0</v>
      </c>
      <c r="R765" s="95">
        <f t="shared" si="405"/>
        <v>0</v>
      </c>
      <c r="S765" s="87">
        <f t="shared" si="399"/>
        <v>0</v>
      </c>
      <c r="T765" s="95">
        <f t="shared" si="384"/>
        <v>0.12</v>
      </c>
      <c r="U765" s="94">
        <f t="shared" si="400"/>
        <v>5</v>
      </c>
      <c r="V765" s="94">
        <v>252</v>
      </c>
      <c r="W765" s="93">
        <f t="shared" si="401"/>
        <v>1.002251115</v>
      </c>
      <c r="X765" s="87">
        <f t="shared" si="402"/>
        <v>2.5314496499999999</v>
      </c>
      <c r="Y765" s="87">
        <f t="shared" si="403"/>
        <v>0</v>
      </c>
      <c r="Z765" s="96" t="s">
        <v>142</v>
      </c>
      <c r="AA765" s="90">
        <f t="shared" si="404"/>
        <v>45138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3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22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4"/>
      <c r="CR765" s="1"/>
      <c r="CS765" s="1"/>
      <c r="CT765" s="1"/>
      <c r="CU765" s="1"/>
      <c r="CV765" s="1"/>
      <c r="CW765" s="1"/>
      <c r="CX765" s="1"/>
      <c r="CY765" s="1"/>
      <c r="CZ765" s="1"/>
      <c r="DA765" s="2"/>
      <c r="DB765" s="1"/>
      <c r="DC765" s="1"/>
      <c r="DD765" s="1"/>
      <c r="DE765" s="1"/>
      <c r="DF765" s="1"/>
      <c r="DG765" s="1"/>
    </row>
    <row r="766" spans="1:111" x14ac:dyDescent="0.2">
      <c r="A766" s="86">
        <f t="shared" si="382"/>
        <v>45115</v>
      </c>
      <c r="B766" s="87">
        <f t="shared" si="385"/>
        <v>1127.5288802999999</v>
      </c>
      <c r="C766" s="87">
        <f t="shared" si="383"/>
        <v>971.52178160000005</v>
      </c>
      <c r="D766" s="88">
        <f t="shared" si="386"/>
        <v>6665.28</v>
      </c>
      <c r="E766" s="89">
        <f>IF(K766=1,VLOOKUP(A766,[1]Plan1!$BO$80:$BQ$314,3),E765)</f>
        <v>6659.95</v>
      </c>
      <c r="F766" s="98">
        <f t="shared" si="387"/>
        <v>45093</v>
      </c>
      <c r="G766" s="91">
        <f t="shared" si="388"/>
        <v>-7.9966633059680436E-4</v>
      </c>
      <c r="H766" s="90">
        <f t="shared" si="389"/>
        <v>45124</v>
      </c>
      <c r="I766" s="90">
        <f t="shared" si="390"/>
        <v>45124</v>
      </c>
      <c r="J766" s="92">
        <f t="shared" si="391"/>
        <v>22</v>
      </c>
      <c r="K766" s="92">
        <f t="shared" si="392"/>
        <v>17</v>
      </c>
      <c r="L766" s="87">
        <f t="shared" si="393"/>
        <v>0.99938201000000004</v>
      </c>
      <c r="M766" s="93">
        <f t="shared" si="394"/>
        <v>1.0022992500000001</v>
      </c>
      <c r="N766" s="93">
        <f t="shared" si="395"/>
        <v>1.1581684980620821</v>
      </c>
      <c r="O766" s="87">
        <f t="shared" si="396"/>
        <v>1.15745276</v>
      </c>
      <c r="P766" s="87">
        <f t="shared" si="397"/>
        <v>1124.4905675099999</v>
      </c>
      <c r="Q766" s="94">
        <f t="shared" si="398"/>
        <v>0</v>
      </c>
      <c r="R766" s="95">
        <f t="shared" si="405"/>
        <v>0</v>
      </c>
      <c r="S766" s="87">
        <f t="shared" si="399"/>
        <v>0</v>
      </c>
      <c r="T766" s="95">
        <f t="shared" si="384"/>
        <v>0.12</v>
      </c>
      <c r="U766" s="94">
        <f t="shared" si="400"/>
        <v>6</v>
      </c>
      <c r="V766" s="94">
        <v>252</v>
      </c>
      <c r="W766" s="93">
        <f t="shared" si="401"/>
        <v>1.002701946</v>
      </c>
      <c r="X766" s="87">
        <f t="shared" si="402"/>
        <v>3.03831279</v>
      </c>
      <c r="Y766" s="87">
        <f t="shared" si="403"/>
        <v>0</v>
      </c>
      <c r="Z766" s="96" t="s">
        <v>142</v>
      </c>
      <c r="AA766" s="90">
        <f t="shared" si="404"/>
        <v>45138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3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22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4"/>
      <c r="CR766" s="1"/>
      <c r="CS766" s="1"/>
      <c r="CT766" s="1"/>
      <c r="CU766" s="1"/>
      <c r="CV766" s="1"/>
      <c r="CW766" s="1"/>
      <c r="CX766" s="1"/>
      <c r="CY766" s="1"/>
      <c r="CZ766" s="1"/>
      <c r="DA766" s="2"/>
      <c r="DB766" s="1"/>
      <c r="DC766" s="1"/>
      <c r="DD766" s="1"/>
      <c r="DE766" s="1"/>
      <c r="DF766" s="1"/>
      <c r="DG766" s="1"/>
    </row>
    <row r="767" spans="1:111" x14ac:dyDescent="0.2">
      <c r="A767" s="86">
        <f t="shared" si="382"/>
        <v>45116</v>
      </c>
      <c r="B767" s="87">
        <f t="shared" si="385"/>
        <v>1127.5288802999999</v>
      </c>
      <c r="C767" s="87">
        <f t="shared" si="383"/>
        <v>971.52178160000005</v>
      </c>
      <c r="D767" s="88">
        <f t="shared" si="386"/>
        <v>6665.28</v>
      </c>
      <c r="E767" s="89">
        <f>IF(K767=1,VLOOKUP(A767,[1]Plan1!$BO$80:$BQ$314,3),E766)</f>
        <v>6659.95</v>
      </c>
      <c r="F767" s="98">
        <f t="shared" si="387"/>
        <v>45093</v>
      </c>
      <c r="G767" s="91">
        <f t="shared" si="388"/>
        <v>-7.9966633059680436E-4</v>
      </c>
      <c r="H767" s="90">
        <f t="shared" si="389"/>
        <v>45124</v>
      </c>
      <c r="I767" s="90">
        <f t="shared" si="390"/>
        <v>45124</v>
      </c>
      <c r="J767" s="92">
        <f t="shared" si="391"/>
        <v>22</v>
      </c>
      <c r="K767" s="92">
        <f t="shared" si="392"/>
        <v>17</v>
      </c>
      <c r="L767" s="87">
        <f t="shared" si="393"/>
        <v>0.99938201000000004</v>
      </c>
      <c r="M767" s="93">
        <f t="shared" si="394"/>
        <v>1.0022992500000001</v>
      </c>
      <c r="N767" s="93">
        <f t="shared" si="395"/>
        <v>1.1581684980620821</v>
      </c>
      <c r="O767" s="87">
        <f t="shared" si="396"/>
        <v>1.15745276</v>
      </c>
      <c r="P767" s="87">
        <f t="shared" si="397"/>
        <v>1124.4905675099999</v>
      </c>
      <c r="Q767" s="94">
        <f t="shared" si="398"/>
        <v>0</v>
      </c>
      <c r="R767" s="95">
        <f t="shared" si="405"/>
        <v>0</v>
      </c>
      <c r="S767" s="87">
        <f t="shared" si="399"/>
        <v>0</v>
      </c>
      <c r="T767" s="95">
        <f t="shared" si="384"/>
        <v>0.12</v>
      </c>
      <c r="U767" s="94">
        <f t="shared" si="400"/>
        <v>6</v>
      </c>
      <c r="V767" s="94">
        <v>252</v>
      </c>
      <c r="W767" s="93">
        <f t="shared" si="401"/>
        <v>1.002701946</v>
      </c>
      <c r="X767" s="87">
        <f t="shared" si="402"/>
        <v>3.03831279</v>
      </c>
      <c r="Y767" s="87">
        <f t="shared" si="403"/>
        <v>0</v>
      </c>
      <c r="Z767" s="96" t="s">
        <v>142</v>
      </c>
      <c r="AA767" s="90">
        <f t="shared" si="404"/>
        <v>45138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3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22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4"/>
      <c r="CR767" s="1"/>
      <c r="CS767" s="1"/>
      <c r="CT767" s="1"/>
      <c r="CU767" s="1"/>
      <c r="CV767" s="1"/>
      <c r="CW767" s="1"/>
      <c r="CX767" s="1"/>
      <c r="CY767" s="1"/>
      <c r="CZ767" s="1"/>
      <c r="DA767" s="2"/>
      <c r="DB767" s="1"/>
      <c r="DC767" s="1"/>
      <c r="DD767" s="1"/>
      <c r="DE767" s="1"/>
      <c r="DF767" s="1"/>
      <c r="DG767" s="1"/>
    </row>
    <row r="768" spans="1:111" x14ac:dyDescent="0.2">
      <c r="A768" s="86">
        <f t="shared" si="382"/>
        <v>45117</v>
      </c>
      <c r="B768" s="87">
        <f t="shared" si="385"/>
        <v>1127.5288802999999</v>
      </c>
      <c r="C768" s="87">
        <f t="shared" si="383"/>
        <v>971.52178160000005</v>
      </c>
      <c r="D768" s="88">
        <f t="shared" si="386"/>
        <v>6665.28</v>
      </c>
      <c r="E768" s="89">
        <f>IF(K768=1,VLOOKUP(A768,[1]Plan1!$BO$80:$BQ$314,3),E767)</f>
        <v>6659.95</v>
      </c>
      <c r="F768" s="98">
        <f t="shared" si="387"/>
        <v>45093</v>
      </c>
      <c r="G768" s="91">
        <f t="shared" si="388"/>
        <v>-7.9966633059680436E-4</v>
      </c>
      <c r="H768" s="90">
        <f t="shared" si="389"/>
        <v>45124</v>
      </c>
      <c r="I768" s="90">
        <f t="shared" si="390"/>
        <v>45124</v>
      </c>
      <c r="J768" s="92">
        <f t="shared" si="391"/>
        <v>22</v>
      </c>
      <c r="K768" s="92">
        <f t="shared" si="392"/>
        <v>17</v>
      </c>
      <c r="L768" s="87">
        <f t="shared" si="393"/>
        <v>0.99938201000000004</v>
      </c>
      <c r="M768" s="93">
        <f t="shared" si="394"/>
        <v>1.0022992500000001</v>
      </c>
      <c r="N768" s="93">
        <f t="shared" si="395"/>
        <v>1.1581684980620821</v>
      </c>
      <c r="O768" s="87">
        <f t="shared" si="396"/>
        <v>1.15745276</v>
      </c>
      <c r="P768" s="87">
        <f t="shared" si="397"/>
        <v>1124.4905675099999</v>
      </c>
      <c r="Q768" s="94">
        <f t="shared" si="398"/>
        <v>0</v>
      </c>
      <c r="R768" s="95">
        <f t="shared" si="405"/>
        <v>0</v>
      </c>
      <c r="S768" s="87">
        <f t="shared" si="399"/>
        <v>0</v>
      </c>
      <c r="T768" s="95">
        <f t="shared" si="384"/>
        <v>0.12</v>
      </c>
      <c r="U768" s="94">
        <f t="shared" si="400"/>
        <v>6</v>
      </c>
      <c r="V768" s="94">
        <v>252</v>
      </c>
      <c r="W768" s="93">
        <f t="shared" si="401"/>
        <v>1.002701946</v>
      </c>
      <c r="X768" s="87">
        <f t="shared" si="402"/>
        <v>3.03831279</v>
      </c>
      <c r="Y768" s="87">
        <f t="shared" si="403"/>
        <v>0</v>
      </c>
      <c r="Z768" s="96" t="s">
        <v>142</v>
      </c>
      <c r="AA768" s="90">
        <f t="shared" si="404"/>
        <v>45138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3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22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4"/>
      <c r="CR768" s="1"/>
      <c r="CS768" s="1"/>
      <c r="CT768" s="1"/>
      <c r="CU768" s="1"/>
      <c r="CV768" s="1"/>
      <c r="CW768" s="1"/>
      <c r="CX768" s="1"/>
      <c r="CY768" s="1"/>
      <c r="CZ768" s="1"/>
      <c r="DA768" s="2"/>
      <c r="DB768" s="1"/>
      <c r="DC768" s="1"/>
      <c r="DD768" s="1"/>
      <c r="DE768" s="1"/>
      <c r="DF768" s="1"/>
      <c r="DG768" s="1"/>
    </row>
    <row r="769" spans="1:111" x14ac:dyDescent="0.2">
      <c r="A769" s="86">
        <f t="shared" si="382"/>
        <v>45118</v>
      </c>
      <c r="B769" s="87">
        <f t="shared" si="385"/>
        <v>1127.9950423700002</v>
      </c>
      <c r="C769" s="87">
        <f t="shared" si="383"/>
        <v>971.52178160000005</v>
      </c>
      <c r="D769" s="88">
        <f t="shared" si="386"/>
        <v>6665.28</v>
      </c>
      <c r="E769" s="89">
        <f>IF(K769=1,VLOOKUP(A769,[1]Plan1!$BO$80:$BQ$314,3),E768)</f>
        <v>6659.95</v>
      </c>
      <c r="F769" s="98">
        <f t="shared" si="387"/>
        <v>45093</v>
      </c>
      <c r="G769" s="91">
        <f t="shared" si="388"/>
        <v>-7.9966633059680436E-4</v>
      </c>
      <c r="H769" s="90">
        <f t="shared" si="389"/>
        <v>45124</v>
      </c>
      <c r="I769" s="90">
        <f t="shared" si="390"/>
        <v>45124</v>
      </c>
      <c r="J769" s="92">
        <f t="shared" si="391"/>
        <v>22</v>
      </c>
      <c r="K769" s="92">
        <f t="shared" si="392"/>
        <v>18</v>
      </c>
      <c r="L769" s="87">
        <f t="shared" si="393"/>
        <v>0.99934566999999996</v>
      </c>
      <c r="M769" s="93">
        <f t="shared" si="394"/>
        <v>1.0022992500000001</v>
      </c>
      <c r="N769" s="93">
        <f t="shared" si="395"/>
        <v>1.1581684980620821</v>
      </c>
      <c r="O769" s="87">
        <f t="shared" si="396"/>
        <v>1.15741067</v>
      </c>
      <c r="P769" s="87">
        <f t="shared" si="397"/>
        <v>1124.4496761600001</v>
      </c>
      <c r="Q769" s="94">
        <f t="shared" si="398"/>
        <v>0</v>
      </c>
      <c r="R769" s="95">
        <f t="shared" si="405"/>
        <v>0</v>
      </c>
      <c r="S769" s="87">
        <f t="shared" si="399"/>
        <v>0</v>
      </c>
      <c r="T769" s="95">
        <f t="shared" si="384"/>
        <v>0.12</v>
      </c>
      <c r="U769" s="94">
        <f t="shared" si="400"/>
        <v>7</v>
      </c>
      <c r="V769" s="94">
        <v>252</v>
      </c>
      <c r="W769" s="93">
        <f t="shared" si="401"/>
        <v>1.003152979</v>
      </c>
      <c r="X769" s="87">
        <f t="shared" si="402"/>
        <v>3.5453662100000001</v>
      </c>
      <c r="Y769" s="87">
        <f t="shared" si="403"/>
        <v>0</v>
      </c>
      <c r="Z769" s="96" t="s">
        <v>142</v>
      </c>
      <c r="AA769" s="90">
        <f t="shared" si="404"/>
        <v>45138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3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22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4"/>
      <c r="CR769" s="1"/>
      <c r="CS769" s="1"/>
      <c r="CT769" s="1"/>
      <c r="CU769" s="1"/>
      <c r="CV769" s="1"/>
      <c r="CW769" s="1"/>
      <c r="CX769" s="1"/>
      <c r="CY769" s="1"/>
      <c r="CZ769" s="1"/>
      <c r="DA769" s="2"/>
      <c r="DB769" s="1"/>
      <c r="DC769" s="1"/>
      <c r="DD769" s="1"/>
      <c r="DE769" s="1"/>
      <c r="DF769" s="1"/>
      <c r="DG769" s="1"/>
    </row>
    <row r="770" spans="1:111" x14ac:dyDescent="0.2">
      <c r="A770" s="86">
        <f t="shared" si="382"/>
        <v>45119</v>
      </c>
      <c r="B770" s="87">
        <f t="shared" si="385"/>
        <v>1128.46140668</v>
      </c>
      <c r="C770" s="87">
        <f t="shared" si="383"/>
        <v>971.52178160000005</v>
      </c>
      <c r="D770" s="88">
        <f t="shared" si="386"/>
        <v>6665.28</v>
      </c>
      <c r="E770" s="89">
        <f>IF(K770=1,VLOOKUP(A770,[1]Plan1!$BO$80:$BQ$314,3),E769)</f>
        <v>6659.95</v>
      </c>
      <c r="F770" s="98">
        <f t="shared" si="387"/>
        <v>45093</v>
      </c>
      <c r="G770" s="91">
        <f t="shared" si="388"/>
        <v>-7.9966633059680436E-4</v>
      </c>
      <c r="H770" s="90">
        <f t="shared" si="389"/>
        <v>45124</v>
      </c>
      <c r="I770" s="90">
        <f t="shared" si="390"/>
        <v>45124</v>
      </c>
      <c r="J770" s="92">
        <f t="shared" si="391"/>
        <v>22</v>
      </c>
      <c r="K770" s="92">
        <f t="shared" si="392"/>
        <v>19</v>
      </c>
      <c r="L770" s="87">
        <f t="shared" si="393"/>
        <v>0.99930934000000005</v>
      </c>
      <c r="M770" s="93">
        <f t="shared" si="394"/>
        <v>1.0022992500000001</v>
      </c>
      <c r="N770" s="93">
        <f t="shared" si="395"/>
        <v>1.1581684980620821</v>
      </c>
      <c r="O770" s="87">
        <f t="shared" si="396"/>
        <v>1.1573685899999999</v>
      </c>
      <c r="P770" s="87">
        <f t="shared" si="397"/>
        <v>1124.4087945199999</v>
      </c>
      <c r="Q770" s="94">
        <f t="shared" si="398"/>
        <v>0</v>
      </c>
      <c r="R770" s="95">
        <f t="shared" si="405"/>
        <v>0</v>
      </c>
      <c r="S770" s="87">
        <f t="shared" si="399"/>
        <v>0</v>
      </c>
      <c r="T770" s="95">
        <f t="shared" si="384"/>
        <v>0.12</v>
      </c>
      <c r="U770" s="94">
        <f t="shared" si="400"/>
        <v>8</v>
      </c>
      <c r="V770" s="94">
        <v>252</v>
      </c>
      <c r="W770" s="93">
        <f t="shared" si="401"/>
        <v>1.003604216</v>
      </c>
      <c r="X770" s="87">
        <f t="shared" si="402"/>
        <v>4.0526121599999998</v>
      </c>
      <c r="Y770" s="87">
        <f t="shared" si="403"/>
        <v>0</v>
      </c>
      <c r="Z770" s="96" t="s">
        <v>142</v>
      </c>
      <c r="AA770" s="90">
        <f t="shared" si="404"/>
        <v>45138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3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22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4"/>
      <c r="CR770" s="1"/>
      <c r="CS770" s="1"/>
      <c r="CT770" s="1"/>
      <c r="CU770" s="1"/>
      <c r="CV770" s="1"/>
      <c r="CW770" s="1"/>
      <c r="CX770" s="1"/>
      <c r="CY770" s="1"/>
      <c r="CZ770" s="1"/>
      <c r="DA770" s="2"/>
      <c r="DB770" s="1"/>
      <c r="DC770" s="1"/>
      <c r="DD770" s="1"/>
      <c r="DE770" s="1"/>
      <c r="DF770" s="1"/>
      <c r="DG770" s="1"/>
    </row>
    <row r="771" spans="1:111" x14ac:dyDescent="0.2">
      <c r="A771" s="86">
        <f t="shared" si="382"/>
        <v>45120</v>
      </c>
      <c r="B771" s="87">
        <f t="shared" si="385"/>
        <v>1128.9279514700002</v>
      </c>
      <c r="C771" s="87">
        <f t="shared" si="383"/>
        <v>971.52178160000005</v>
      </c>
      <c r="D771" s="88">
        <f t="shared" si="386"/>
        <v>6665.28</v>
      </c>
      <c r="E771" s="89">
        <f>IF(K771=1,VLOOKUP(A771,[1]Plan1!$BO$80:$BQ$314,3),E770)</f>
        <v>6659.95</v>
      </c>
      <c r="F771" s="98">
        <f t="shared" si="387"/>
        <v>45093</v>
      </c>
      <c r="G771" s="91">
        <f t="shared" si="388"/>
        <v>-7.9966633059680436E-4</v>
      </c>
      <c r="H771" s="90">
        <f t="shared" si="389"/>
        <v>45124</v>
      </c>
      <c r="I771" s="90">
        <f t="shared" si="390"/>
        <v>45124</v>
      </c>
      <c r="J771" s="92">
        <f t="shared" si="391"/>
        <v>22</v>
      </c>
      <c r="K771" s="92">
        <f t="shared" si="392"/>
        <v>20</v>
      </c>
      <c r="L771" s="87">
        <f t="shared" si="393"/>
        <v>0.99927299999999997</v>
      </c>
      <c r="M771" s="93">
        <f t="shared" si="394"/>
        <v>1.0022992500000001</v>
      </c>
      <c r="N771" s="93">
        <f t="shared" si="395"/>
        <v>1.1581684980620821</v>
      </c>
      <c r="O771" s="87">
        <f t="shared" si="396"/>
        <v>1.1573264999999999</v>
      </c>
      <c r="P771" s="87">
        <f t="shared" si="397"/>
        <v>1124.3679031700001</v>
      </c>
      <c r="Q771" s="94">
        <f t="shared" si="398"/>
        <v>0</v>
      </c>
      <c r="R771" s="95">
        <f t="shared" si="405"/>
        <v>0</v>
      </c>
      <c r="S771" s="87">
        <f t="shared" si="399"/>
        <v>0</v>
      </c>
      <c r="T771" s="95">
        <f t="shared" si="384"/>
        <v>0.12</v>
      </c>
      <c r="U771" s="94">
        <f t="shared" si="400"/>
        <v>9</v>
      </c>
      <c r="V771" s="94">
        <v>252</v>
      </c>
      <c r="W771" s="93">
        <f t="shared" si="401"/>
        <v>1.0040556549999999</v>
      </c>
      <c r="X771" s="87">
        <f t="shared" si="402"/>
        <v>4.5600483000000001</v>
      </c>
      <c r="Y771" s="87">
        <f t="shared" si="403"/>
        <v>0</v>
      </c>
      <c r="Z771" s="96" t="s">
        <v>142</v>
      </c>
      <c r="AA771" s="90">
        <f t="shared" si="404"/>
        <v>45138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3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22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4"/>
      <c r="CR771" s="1"/>
      <c r="CS771" s="1"/>
      <c r="CT771" s="1"/>
      <c r="CU771" s="1"/>
      <c r="CV771" s="1"/>
      <c r="CW771" s="1"/>
      <c r="CX771" s="1"/>
      <c r="CY771" s="1"/>
      <c r="CZ771" s="1"/>
      <c r="DA771" s="2"/>
      <c r="DB771" s="1"/>
      <c r="DC771" s="1"/>
      <c r="DD771" s="1"/>
      <c r="DE771" s="1"/>
      <c r="DF771" s="1"/>
      <c r="DG771" s="1"/>
    </row>
    <row r="772" spans="1:111" x14ac:dyDescent="0.2">
      <c r="A772" s="86">
        <f t="shared" si="382"/>
        <v>45121</v>
      </c>
      <c r="B772" s="87">
        <f t="shared" si="385"/>
        <v>1129.39469734</v>
      </c>
      <c r="C772" s="87">
        <f t="shared" si="383"/>
        <v>971.52178160000005</v>
      </c>
      <c r="D772" s="88">
        <f t="shared" si="386"/>
        <v>6665.28</v>
      </c>
      <c r="E772" s="89">
        <f>IF(K772=1,VLOOKUP(A772,[1]Plan1!$BO$80:$BQ$314,3),E771)</f>
        <v>6659.95</v>
      </c>
      <c r="F772" s="98">
        <f t="shared" si="387"/>
        <v>45093</v>
      </c>
      <c r="G772" s="91">
        <f t="shared" si="388"/>
        <v>-7.9966633059680436E-4</v>
      </c>
      <c r="H772" s="90">
        <f t="shared" si="389"/>
        <v>45124</v>
      </c>
      <c r="I772" s="90">
        <f t="shared" si="390"/>
        <v>45124</v>
      </c>
      <c r="J772" s="92">
        <f t="shared" si="391"/>
        <v>22</v>
      </c>
      <c r="K772" s="92">
        <f t="shared" si="392"/>
        <v>21</v>
      </c>
      <c r="L772" s="87">
        <f t="shared" si="393"/>
        <v>0.99923666</v>
      </c>
      <c r="M772" s="93">
        <f t="shared" si="394"/>
        <v>1.0022992500000001</v>
      </c>
      <c r="N772" s="93">
        <f t="shared" si="395"/>
        <v>1.1581684980620821</v>
      </c>
      <c r="O772" s="87">
        <f t="shared" si="396"/>
        <v>1.1572844200000001</v>
      </c>
      <c r="P772" s="87">
        <f t="shared" si="397"/>
        <v>1124.3270215299999</v>
      </c>
      <c r="Q772" s="94">
        <f t="shared" si="398"/>
        <v>0</v>
      </c>
      <c r="R772" s="95">
        <f t="shared" si="405"/>
        <v>0</v>
      </c>
      <c r="S772" s="87">
        <f t="shared" si="399"/>
        <v>0</v>
      </c>
      <c r="T772" s="95">
        <f t="shared" si="384"/>
        <v>0.12</v>
      </c>
      <c r="U772" s="94">
        <f t="shared" si="400"/>
        <v>10</v>
      </c>
      <c r="V772" s="94">
        <v>252</v>
      </c>
      <c r="W772" s="93">
        <f t="shared" si="401"/>
        <v>1.004507297</v>
      </c>
      <c r="X772" s="87">
        <f t="shared" si="402"/>
        <v>5.0676758099999999</v>
      </c>
      <c r="Y772" s="87">
        <f t="shared" si="403"/>
        <v>0</v>
      </c>
      <c r="Z772" s="96" t="s">
        <v>142</v>
      </c>
      <c r="AA772" s="90">
        <f t="shared" si="404"/>
        <v>45138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3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22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4"/>
      <c r="CR772" s="1"/>
      <c r="CS772" s="1"/>
      <c r="CT772" s="1"/>
      <c r="CU772" s="1"/>
      <c r="CV772" s="1"/>
      <c r="CW772" s="1"/>
      <c r="CX772" s="1"/>
      <c r="CY772" s="1"/>
      <c r="CZ772" s="1"/>
      <c r="DA772" s="2"/>
      <c r="DB772" s="1"/>
      <c r="DC772" s="1"/>
      <c r="DD772" s="1"/>
      <c r="DE772" s="1"/>
      <c r="DF772" s="1"/>
      <c r="DG772" s="1"/>
    </row>
    <row r="773" spans="1:111" x14ac:dyDescent="0.2">
      <c r="A773" s="86">
        <f t="shared" si="382"/>
        <v>45122</v>
      </c>
      <c r="B773" s="87">
        <f t="shared" si="385"/>
        <v>1129.8616356299999</v>
      </c>
      <c r="C773" s="87">
        <f t="shared" si="383"/>
        <v>971.52178160000005</v>
      </c>
      <c r="D773" s="88">
        <f t="shared" si="386"/>
        <v>6665.28</v>
      </c>
      <c r="E773" s="89">
        <f>IF(K773=1,VLOOKUP(A773,[1]Plan1!$BO$80:$BQ$314,3),E772)</f>
        <v>6659.95</v>
      </c>
      <c r="F773" s="98">
        <f t="shared" si="387"/>
        <v>45093</v>
      </c>
      <c r="G773" s="91">
        <f t="shared" si="388"/>
        <v>-7.9966633059680436E-4</v>
      </c>
      <c r="H773" s="90">
        <f t="shared" si="389"/>
        <v>45153</v>
      </c>
      <c r="I773" s="90">
        <f t="shared" si="390"/>
        <v>45124</v>
      </c>
      <c r="J773" s="92">
        <f t="shared" si="391"/>
        <v>22</v>
      </c>
      <c r="K773" s="92">
        <f t="shared" si="392"/>
        <v>22</v>
      </c>
      <c r="L773" s="87">
        <f t="shared" si="393"/>
        <v>0.99920032999999997</v>
      </c>
      <c r="M773" s="93">
        <f t="shared" si="394"/>
        <v>1.0022992500000001</v>
      </c>
      <c r="N773" s="93">
        <f t="shared" si="395"/>
        <v>1.1581684980620821</v>
      </c>
      <c r="O773" s="87">
        <f t="shared" si="396"/>
        <v>1.15724234</v>
      </c>
      <c r="P773" s="87">
        <f t="shared" si="397"/>
        <v>1124.28613989</v>
      </c>
      <c r="Q773" s="94">
        <f t="shared" si="398"/>
        <v>0</v>
      </c>
      <c r="R773" s="95">
        <f t="shared" si="405"/>
        <v>0</v>
      </c>
      <c r="S773" s="87">
        <f t="shared" si="399"/>
        <v>0</v>
      </c>
      <c r="T773" s="95">
        <f t="shared" si="384"/>
        <v>0.12</v>
      </c>
      <c r="U773" s="94">
        <f t="shared" si="400"/>
        <v>11</v>
      </c>
      <c r="V773" s="94">
        <v>252</v>
      </c>
      <c r="W773" s="93">
        <f t="shared" si="401"/>
        <v>1.004959143</v>
      </c>
      <c r="X773" s="87">
        <f t="shared" si="402"/>
        <v>5.57549574</v>
      </c>
      <c r="Y773" s="87">
        <f t="shared" si="403"/>
        <v>0</v>
      </c>
      <c r="Z773" s="96" t="s">
        <v>142</v>
      </c>
      <c r="AA773" s="90">
        <f t="shared" si="404"/>
        <v>45138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3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22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4"/>
      <c r="CR773" s="1"/>
      <c r="CS773" s="1"/>
      <c r="CT773" s="1"/>
      <c r="CU773" s="1"/>
      <c r="CV773" s="1"/>
      <c r="CW773" s="1"/>
      <c r="CX773" s="1"/>
      <c r="CY773" s="1"/>
      <c r="CZ773" s="1"/>
      <c r="DA773" s="2"/>
      <c r="DB773" s="1"/>
      <c r="DC773" s="1"/>
      <c r="DD773" s="1"/>
      <c r="DE773" s="1"/>
      <c r="DF773" s="1"/>
      <c r="DG773" s="1"/>
    </row>
    <row r="774" spans="1:111" x14ac:dyDescent="0.2">
      <c r="A774" s="86">
        <f t="shared" si="382"/>
        <v>45123</v>
      </c>
      <c r="B774" s="87">
        <f t="shared" si="385"/>
        <v>1129.8616356299999</v>
      </c>
      <c r="C774" s="87">
        <f t="shared" si="383"/>
        <v>971.52178160000005</v>
      </c>
      <c r="D774" s="88">
        <f t="shared" si="386"/>
        <v>6665.28</v>
      </c>
      <c r="E774" s="89">
        <f>IF(K774=1,VLOOKUP(A774,[1]Plan1!$BO$80:$BQ$314,3),E773)</f>
        <v>6659.95</v>
      </c>
      <c r="F774" s="98">
        <f t="shared" si="387"/>
        <v>45093</v>
      </c>
      <c r="G774" s="91">
        <f t="shared" si="388"/>
        <v>-7.9966633059680436E-4</v>
      </c>
      <c r="H774" s="90">
        <f t="shared" si="389"/>
        <v>45153</v>
      </c>
      <c r="I774" s="90">
        <f t="shared" si="390"/>
        <v>45124</v>
      </c>
      <c r="J774" s="92">
        <f t="shared" si="391"/>
        <v>22</v>
      </c>
      <c r="K774" s="92">
        <f t="shared" si="392"/>
        <v>22</v>
      </c>
      <c r="L774" s="87">
        <f t="shared" si="393"/>
        <v>0.99920032999999997</v>
      </c>
      <c r="M774" s="93">
        <f t="shared" si="394"/>
        <v>1.0022992500000001</v>
      </c>
      <c r="N774" s="93">
        <f t="shared" si="395"/>
        <v>1.1581684980620821</v>
      </c>
      <c r="O774" s="87">
        <f t="shared" si="396"/>
        <v>1.15724234</v>
      </c>
      <c r="P774" s="87">
        <f t="shared" si="397"/>
        <v>1124.28613989</v>
      </c>
      <c r="Q774" s="94">
        <f t="shared" si="398"/>
        <v>0</v>
      </c>
      <c r="R774" s="95">
        <f t="shared" si="405"/>
        <v>0</v>
      </c>
      <c r="S774" s="87">
        <f t="shared" si="399"/>
        <v>0</v>
      </c>
      <c r="T774" s="95">
        <f t="shared" si="384"/>
        <v>0.12</v>
      </c>
      <c r="U774" s="94">
        <f t="shared" si="400"/>
        <v>11</v>
      </c>
      <c r="V774" s="94">
        <v>252</v>
      </c>
      <c r="W774" s="93">
        <f t="shared" si="401"/>
        <v>1.004959143</v>
      </c>
      <c r="X774" s="87">
        <f t="shared" si="402"/>
        <v>5.57549574</v>
      </c>
      <c r="Y774" s="87">
        <f t="shared" si="403"/>
        <v>0</v>
      </c>
      <c r="Z774" s="96" t="s">
        <v>142</v>
      </c>
      <c r="AA774" s="90">
        <f t="shared" si="404"/>
        <v>45138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3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22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4"/>
      <c r="CR774" s="1"/>
      <c r="CS774" s="1"/>
      <c r="CT774" s="1"/>
      <c r="CU774" s="1"/>
      <c r="CV774" s="1"/>
      <c r="CW774" s="1"/>
      <c r="CX774" s="1"/>
      <c r="CY774" s="1"/>
      <c r="CZ774" s="1"/>
      <c r="DA774" s="2"/>
      <c r="DB774" s="1"/>
      <c r="DC774" s="1"/>
      <c r="DD774" s="1"/>
      <c r="DE774" s="1"/>
      <c r="DF774" s="1"/>
      <c r="DG774" s="1"/>
    </row>
    <row r="775" spans="1:111" x14ac:dyDescent="0.2">
      <c r="A775" s="86">
        <f t="shared" si="382"/>
        <v>45124</v>
      </c>
      <c r="B775" s="87">
        <f t="shared" si="385"/>
        <v>1129.8616356299999</v>
      </c>
      <c r="C775" s="87">
        <f t="shared" si="383"/>
        <v>971.52178160000005</v>
      </c>
      <c r="D775" s="88">
        <f t="shared" si="386"/>
        <v>6665.28</v>
      </c>
      <c r="E775" s="89">
        <f>IF(K775=1,VLOOKUP(A775,[1]Plan1!$BO$80:$BQ$314,3),E774)</f>
        <v>6659.95</v>
      </c>
      <c r="F775" s="98">
        <f t="shared" si="387"/>
        <v>45093</v>
      </c>
      <c r="G775" s="91">
        <f t="shared" si="388"/>
        <v>-7.9966633059680436E-4</v>
      </c>
      <c r="H775" s="90">
        <f t="shared" si="389"/>
        <v>45153</v>
      </c>
      <c r="I775" s="90">
        <f t="shared" si="390"/>
        <v>45124</v>
      </c>
      <c r="J775" s="92">
        <f t="shared" si="391"/>
        <v>22</v>
      </c>
      <c r="K775" s="92">
        <f t="shared" si="392"/>
        <v>22</v>
      </c>
      <c r="L775" s="87">
        <f t="shared" si="393"/>
        <v>0.99920032999999997</v>
      </c>
      <c r="M775" s="93">
        <f t="shared" si="394"/>
        <v>1.0022992500000001</v>
      </c>
      <c r="N775" s="93">
        <f t="shared" si="395"/>
        <v>1.1581684980620821</v>
      </c>
      <c r="O775" s="87">
        <f t="shared" si="396"/>
        <v>1.15724234</v>
      </c>
      <c r="P775" s="87">
        <f t="shared" si="397"/>
        <v>1124.28613989</v>
      </c>
      <c r="Q775" s="94">
        <f t="shared" si="398"/>
        <v>0</v>
      </c>
      <c r="R775" s="95">
        <f t="shared" si="405"/>
        <v>0</v>
      </c>
      <c r="S775" s="87">
        <f t="shared" si="399"/>
        <v>0</v>
      </c>
      <c r="T775" s="95">
        <f t="shared" si="384"/>
        <v>0.12</v>
      </c>
      <c r="U775" s="94">
        <f t="shared" si="400"/>
        <v>11</v>
      </c>
      <c r="V775" s="94">
        <v>252</v>
      </c>
      <c r="W775" s="93">
        <f t="shared" si="401"/>
        <v>1.004959143</v>
      </c>
      <c r="X775" s="87">
        <f t="shared" si="402"/>
        <v>5.57549574</v>
      </c>
      <c r="Y775" s="87">
        <f t="shared" si="403"/>
        <v>0</v>
      </c>
      <c r="Z775" s="96" t="s">
        <v>142</v>
      </c>
      <c r="AA775" s="90">
        <f t="shared" si="404"/>
        <v>45138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3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22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4"/>
      <c r="CR775" s="1"/>
      <c r="CS775" s="1"/>
      <c r="CT775" s="1"/>
      <c r="CU775" s="1"/>
      <c r="CV775" s="1"/>
      <c r="CW775" s="1"/>
      <c r="CX775" s="1"/>
      <c r="CY775" s="1"/>
      <c r="CZ775" s="1"/>
      <c r="DA775" s="2"/>
      <c r="DB775" s="1"/>
      <c r="DC775" s="1"/>
      <c r="DD775" s="1"/>
      <c r="DE775" s="1"/>
      <c r="DF775" s="1"/>
      <c r="DG775" s="1"/>
    </row>
    <row r="776" spans="1:111" x14ac:dyDescent="0.2">
      <c r="A776" s="86">
        <f t="shared" si="382"/>
        <v>45125</v>
      </c>
      <c r="B776" s="87">
        <f t="shared" si="385"/>
        <v>1130.43440384</v>
      </c>
      <c r="C776" s="87">
        <f t="shared" si="383"/>
        <v>971.52178160000005</v>
      </c>
      <c r="D776" s="88">
        <f t="shared" si="386"/>
        <v>6659.95</v>
      </c>
      <c r="E776" s="89">
        <f>IF(K776=1,VLOOKUP(A776,[1]Plan1!$BO$80:$BQ$314,3),E775)</f>
        <v>6667.94</v>
      </c>
      <c r="F776" s="98">
        <f t="shared" si="387"/>
        <v>45125</v>
      </c>
      <c r="G776" s="91">
        <f t="shared" si="388"/>
        <v>1.1997087065218626E-3</v>
      </c>
      <c r="H776" s="90">
        <f t="shared" si="389"/>
        <v>45153</v>
      </c>
      <c r="I776" s="90">
        <f t="shared" si="390"/>
        <v>45153</v>
      </c>
      <c r="J776" s="92">
        <f t="shared" si="391"/>
        <v>21</v>
      </c>
      <c r="K776" s="92">
        <f t="shared" si="392"/>
        <v>1</v>
      </c>
      <c r="L776" s="87">
        <f t="shared" si="393"/>
        <v>1.0000570900000001</v>
      </c>
      <c r="M776" s="93">
        <f t="shared" si="394"/>
        <v>0.99920032999999997</v>
      </c>
      <c r="N776" s="93">
        <f t="shared" si="395"/>
        <v>1.1572423454592369</v>
      </c>
      <c r="O776" s="87">
        <f t="shared" si="396"/>
        <v>1.15730841</v>
      </c>
      <c r="P776" s="87">
        <f t="shared" si="397"/>
        <v>1124.35032834</v>
      </c>
      <c r="Q776" s="94">
        <f t="shared" si="398"/>
        <v>0</v>
      </c>
      <c r="R776" s="95">
        <f t="shared" si="405"/>
        <v>0</v>
      </c>
      <c r="S776" s="87">
        <f t="shared" si="399"/>
        <v>0</v>
      </c>
      <c r="T776" s="95">
        <f t="shared" si="384"/>
        <v>0.12</v>
      </c>
      <c r="U776" s="94">
        <f t="shared" si="400"/>
        <v>12</v>
      </c>
      <c r="V776" s="94">
        <v>252</v>
      </c>
      <c r="W776" s="93">
        <f t="shared" si="401"/>
        <v>1.005411192</v>
      </c>
      <c r="X776" s="87">
        <f t="shared" si="402"/>
        <v>6.0840755</v>
      </c>
      <c r="Y776" s="87">
        <f t="shared" si="403"/>
        <v>0</v>
      </c>
      <c r="Z776" s="96" t="s">
        <v>142</v>
      </c>
      <c r="AA776" s="90">
        <f t="shared" si="404"/>
        <v>45138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3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22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4"/>
      <c r="CR776" s="1"/>
      <c r="CS776" s="1"/>
      <c r="CT776" s="1"/>
      <c r="CU776" s="1"/>
      <c r="CV776" s="1"/>
      <c r="CW776" s="1"/>
      <c r="CX776" s="1"/>
      <c r="CY776" s="1"/>
      <c r="CZ776" s="1"/>
      <c r="DA776" s="2"/>
      <c r="DB776" s="1"/>
      <c r="DC776" s="1"/>
      <c r="DD776" s="1"/>
      <c r="DE776" s="1"/>
      <c r="DF776" s="1"/>
      <c r="DG776" s="1"/>
    </row>
    <row r="777" spans="1:111" x14ac:dyDescent="0.2">
      <c r="A777" s="86">
        <f t="shared" si="382"/>
        <v>45126</v>
      </c>
      <c r="B777" s="87">
        <f t="shared" si="385"/>
        <v>1131.0074680999999</v>
      </c>
      <c r="C777" s="87">
        <f t="shared" si="383"/>
        <v>971.52178160000005</v>
      </c>
      <c r="D777" s="88">
        <f t="shared" si="386"/>
        <v>6659.95</v>
      </c>
      <c r="E777" s="89">
        <f>IF(K777=1,VLOOKUP(A777,[1]Plan1!$BO$80:$BQ$314,3),E776)</f>
        <v>6667.94</v>
      </c>
      <c r="F777" s="98">
        <f t="shared" si="387"/>
        <v>45125</v>
      </c>
      <c r="G777" s="91">
        <f t="shared" si="388"/>
        <v>1.1997087065218626E-3</v>
      </c>
      <c r="H777" s="90">
        <f t="shared" si="389"/>
        <v>45153</v>
      </c>
      <c r="I777" s="90">
        <f t="shared" si="390"/>
        <v>45153</v>
      </c>
      <c r="J777" s="92">
        <f t="shared" si="391"/>
        <v>21</v>
      </c>
      <c r="K777" s="92">
        <f t="shared" si="392"/>
        <v>2</v>
      </c>
      <c r="L777" s="87">
        <f t="shared" si="393"/>
        <v>1.0001141899999999</v>
      </c>
      <c r="M777" s="93">
        <f t="shared" si="394"/>
        <v>0.99920032999999997</v>
      </c>
      <c r="N777" s="93">
        <f t="shared" si="395"/>
        <v>1.1572423454592369</v>
      </c>
      <c r="O777" s="87">
        <f t="shared" si="396"/>
        <v>1.15737449</v>
      </c>
      <c r="P777" s="87">
        <f t="shared" si="397"/>
        <v>1124.4145265</v>
      </c>
      <c r="Q777" s="94">
        <f t="shared" si="398"/>
        <v>0</v>
      </c>
      <c r="R777" s="95">
        <f t="shared" si="405"/>
        <v>0</v>
      </c>
      <c r="S777" s="87">
        <f t="shared" si="399"/>
        <v>0</v>
      </c>
      <c r="T777" s="95">
        <f t="shared" si="384"/>
        <v>0.12</v>
      </c>
      <c r="U777" s="94">
        <f t="shared" si="400"/>
        <v>13</v>
      </c>
      <c r="V777" s="94">
        <v>252</v>
      </c>
      <c r="W777" s="93">
        <f t="shared" si="401"/>
        <v>1.0058634440000001</v>
      </c>
      <c r="X777" s="87">
        <f t="shared" si="402"/>
        <v>6.5929415999999996</v>
      </c>
      <c r="Y777" s="87">
        <f t="shared" si="403"/>
        <v>0</v>
      </c>
      <c r="Z777" s="96" t="s">
        <v>142</v>
      </c>
      <c r="AA777" s="90">
        <f t="shared" si="404"/>
        <v>45138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3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22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4"/>
      <c r="CR777" s="1"/>
      <c r="CS777" s="1"/>
      <c r="CT777" s="1"/>
      <c r="CU777" s="1"/>
      <c r="CV777" s="1"/>
      <c r="CW777" s="1"/>
      <c r="CX777" s="1"/>
      <c r="CY777" s="1"/>
      <c r="CZ777" s="1"/>
      <c r="DA777" s="2"/>
      <c r="DB777" s="1"/>
      <c r="DC777" s="1"/>
      <c r="DD777" s="1"/>
      <c r="DE777" s="1"/>
      <c r="DF777" s="1"/>
      <c r="DG777" s="1"/>
    </row>
    <row r="778" spans="1:111" x14ac:dyDescent="0.2">
      <c r="A778" s="86">
        <f t="shared" si="382"/>
        <v>45127</v>
      </c>
      <c r="B778" s="87">
        <f t="shared" si="385"/>
        <v>1131.5808100499999</v>
      </c>
      <c r="C778" s="87">
        <f t="shared" si="383"/>
        <v>971.52178160000005</v>
      </c>
      <c r="D778" s="88">
        <f t="shared" si="386"/>
        <v>6659.95</v>
      </c>
      <c r="E778" s="89">
        <f>IF(K778=1,VLOOKUP(A778,[1]Plan1!$BO$80:$BQ$314,3),E777)</f>
        <v>6667.94</v>
      </c>
      <c r="F778" s="98">
        <f t="shared" si="387"/>
        <v>45125</v>
      </c>
      <c r="G778" s="91">
        <f t="shared" si="388"/>
        <v>1.1997087065218626E-3</v>
      </c>
      <c r="H778" s="90">
        <f t="shared" si="389"/>
        <v>45153</v>
      </c>
      <c r="I778" s="90">
        <f t="shared" si="390"/>
        <v>45153</v>
      </c>
      <c r="J778" s="92">
        <f t="shared" si="391"/>
        <v>21</v>
      </c>
      <c r="K778" s="92">
        <f t="shared" si="392"/>
        <v>3</v>
      </c>
      <c r="L778" s="87">
        <f t="shared" si="393"/>
        <v>1.0001712899999999</v>
      </c>
      <c r="M778" s="93">
        <f t="shared" si="394"/>
        <v>0.99920032999999997</v>
      </c>
      <c r="N778" s="93">
        <f t="shared" si="395"/>
        <v>1.1572423454592369</v>
      </c>
      <c r="O778" s="87">
        <f t="shared" si="396"/>
        <v>1.15744056</v>
      </c>
      <c r="P778" s="87">
        <f t="shared" si="397"/>
        <v>1124.4787149399999</v>
      </c>
      <c r="Q778" s="94">
        <f t="shared" si="398"/>
        <v>0</v>
      </c>
      <c r="R778" s="95">
        <f t="shared" si="405"/>
        <v>0</v>
      </c>
      <c r="S778" s="87">
        <f t="shared" si="399"/>
        <v>0</v>
      </c>
      <c r="T778" s="95">
        <f t="shared" si="384"/>
        <v>0.12</v>
      </c>
      <c r="U778" s="94">
        <f t="shared" si="400"/>
        <v>14</v>
      </c>
      <c r="V778" s="94">
        <v>252</v>
      </c>
      <c r="W778" s="93">
        <f t="shared" si="401"/>
        <v>1.0063158999999999</v>
      </c>
      <c r="X778" s="87">
        <f t="shared" si="402"/>
        <v>7.1020951099999996</v>
      </c>
      <c r="Y778" s="87">
        <f t="shared" si="403"/>
        <v>0</v>
      </c>
      <c r="Z778" s="96" t="s">
        <v>142</v>
      </c>
      <c r="AA778" s="90">
        <f t="shared" si="404"/>
        <v>45138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3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22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4"/>
      <c r="CR778" s="1"/>
      <c r="CS778" s="1"/>
      <c r="CT778" s="1"/>
      <c r="CU778" s="1"/>
      <c r="CV778" s="1"/>
      <c r="CW778" s="1"/>
      <c r="CX778" s="1"/>
      <c r="CY778" s="1"/>
      <c r="CZ778" s="1"/>
      <c r="DA778" s="2"/>
      <c r="DB778" s="1"/>
      <c r="DC778" s="1"/>
      <c r="DD778" s="1"/>
      <c r="DE778" s="1"/>
      <c r="DF778" s="1"/>
      <c r="DG778" s="1"/>
    </row>
    <row r="779" spans="1:111" x14ac:dyDescent="0.2">
      <c r="A779" s="86">
        <f t="shared" si="382"/>
        <v>45128</v>
      </c>
      <c r="B779" s="87">
        <f t="shared" si="385"/>
        <v>1132.1544579400002</v>
      </c>
      <c r="C779" s="87">
        <f t="shared" si="383"/>
        <v>971.52178160000005</v>
      </c>
      <c r="D779" s="88">
        <f t="shared" si="386"/>
        <v>6659.95</v>
      </c>
      <c r="E779" s="89">
        <f>IF(K779=1,VLOOKUP(A779,[1]Plan1!$BO$80:$BQ$314,3),E778)</f>
        <v>6667.94</v>
      </c>
      <c r="F779" s="98">
        <f t="shared" si="387"/>
        <v>45125</v>
      </c>
      <c r="G779" s="91">
        <f t="shared" si="388"/>
        <v>1.1997087065218626E-3</v>
      </c>
      <c r="H779" s="90">
        <f t="shared" si="389"/>
        <v>45153</v>
      </c>
      <c r="I779" s="90">
        <f t="shared" si="390"/>
        <v>45153</v>
      </c>
      <c r="J779" s="92">
        <f t="shared" si="391"/>
        <v>21</v>
      </c>
      <c r="K779" s="92">
        <f t="shared" si="392"/>
        <v>4</v>
      </c>
      <c r="L779" s="87">
        <f t="shared" si="393"/>
        <v>1.0002283999999999</v>
      </c>
      <c r="M779" s="93">
        <f t="shared" si="394"/>
        <v>0.99920032999999997</v>
      </c>
      <c r="N779" s="93">
        <f t="shared" si="395"/>
        <v>1.1572423454592369</v>
      </c>
      <c r="O779" s="87">
        <f t="shared" si="396"/>
        <v>1.15750665</v>
      </c>
      <c r="P779" s="87">
        <f t="shared" si="397"/>
        <v>1124.5429228200001</v>
      </c>
      <c r="Q779" s="94">
        <f t="shared" si="398"/>
        <v>0</v>
      </c>
      <c r="R779" s="95">
        <f t="shared" si="405"/>
        <v>0</v>
      </c>
      <c r="S779" s="87">
        <f t="shared" si="399"/>
        <v>0</v>
      </c>
      <c r="T779" s="95">
        <f t="shared" si="384"/>
        <v>0.12</v>
      </c>
      <c r="U779" s="94">
        <f t="shared" si="400"/>
        <v>15</v>
      </c>
      <c r="V779" s="94">
        <v>252</v>
      </c>
      <c r="W779" s="93">
        <f t="shared" si="401"/>
        <v>1.006768559</v>
      </c>
      <c r="X779" s="87">
        <f t="shared" si="402"/>
        <v>7.6115351200000001</v>
      </c>
      <c r="Y779" s="87">
        <f t="shared" si="403"/>
        <v>0</v>
      </c>
      <c r="Z779" s="96" t="s">
        <v>142</v>
      </c>
      <c r="AA779" s="90">
        <f t="shared" si="404"/>
        <v>45138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3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22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4"/>
      <c r="CR779" s="1"/>
      <c r="CS779" s="1"/>
      <c r="CT779" s="1"/>
      <c r="CU779" s="1"/>
      <c r="CV779" s="1"/>
      <c r="CW779" s="1"/>
      <c r="CX779" s="1"/>
      <c r="CY779" s="1"/>
      <c r="CZ779" s="1"/>
      <c r="DA779" s="2"/>
      <c r="DB779" s="1"/>
      <c r="DC779" s="1"/>
      <c r="DD779" s="1"/>
      <c r="DE779" s="1"/>
      <c r="DF779" s="1"/>
      <c r="DG779" s="1"/>
    </row>
    <row r="780" spans="1:111" x14ac:dyDescent="0.2">
      <c r="A780" s="86">
        <f t="shared" si="382"/>
        <v>45129</v>
      </c>
      <c r="B780" s="87">
        <f t="shared" si="385"/>
        <v>1132.7283933600002</v>
      </c>
      <c r="C780" s="87">
        <f t="shared" si="383"/>
        <v>971.52178160000005</v>
      </c>
      <c r="D780" s="88">
        <f t="shared" si="386"/>
        <v>6659.95</v>
      </c>
      <c r="E780" s="89">
        <f>IF(K780=1,VLOOKUP(A780,[1]Plan1!$BO$80:$BQ$314,3),E779)</f>
        <v>6667.94</v>
      </c>
      <c r="F780" s="98">
        <f t="shared" si="387"/>
        <v>45125</v>
      </c>
      <c r="G780" s="91">
        <f t="shared" si="388"/>
        <v>1.1997087065218626E-3</v>
      </c>
      <c r="H780" s="90">
        <f t="shared" si="389"/>
        <v>45153</v>
      </c>
      <c r="I780" s="90">
        <f t="shared" si="390"/>
        <v>45153</v>
      </c>
      <c r="J780" s="92">
        <f t="shared" si="391"/>
        <v>21</v>
      </c>
      <c r="K780" s="92">
        <f t="shared" si="392"/>
        <v>5</v>
      </c>
      <c r="L780" s="87">
        <f t="shared" si="393"/>
        <v>1.0002855100000001</v>
      </c>
      <c r="M780" s="93">
        <f t="shared" si="394"/>
        <v>0.99920032999999997</v>
      </c>
      <c r="N780" s="93">
        <f t="shared" si="395"/>
        <v>1.1572423454592369</v>
      </c>
      <c r="O780" s="87">
        <f t="shared" si="396"/>
        <v>1.15757274</v>
      </c>
      <c r="P780" s="87">
        <f t="shared" si="397"/>
        <v>1124.6071306900001</v>
      </c>
      <c r="Q780" s="94">
        <f t="shared" si="398"/>
        <v>0</v>
      </c>
      <c r="R780" s="95">
        <f t="shared" si="405"/>
        <v>0</v>
      </c>
      <c r="S780" s="87">
        <f t="shared" si="399"/>
        <v>0</v>
      </c>
      <c r="T780" s="95">
        <f t="shared" si="384"/>
        <v>0.12</v>
      </c>
      <c r="U780" s="94">
        <f t="shared" si="400"/>
        <v>16</v>
      </c>
      <c r="V780" s="94">
        <v>252</v>
      </c>
      <c r="W780" s="93">
        <f t="shared" si="401"/>
        <v>1.007221422</v>
      </c>
      <c r="X780" s="87">
        <f t="shared" si="402"/>
        <v>8.1212626700000001</v>
      </c>
      <c r="Y780" s="87">
        <f t="shared" si="403"/>
        <v>0</v>
      </c>
      <c r="Z780" s="96" t="s">
        <v>142</v>
      </c>
      <c r="AA780" s="90">
        <f t="shared" si="404"/>
        <v>45138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3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22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4"/>
      <c r="CR780" s="1"/>
      <c r="CS780" s="1"/>
      <c r="CT780" s="1"/>
      <c r="CU780" s="1"/>
      <c r="CV780" s="1"/>
      <c r="CW780" s="1"/>
      <c r="CX780" s="1"/>
      <c r="CY780" s="1"/>
      <c r="CZ780" s="1"/>
      <c r="DA780" s="2"/>
      <c r="DB780" s="1"/>
      <c r="DC780" s="1"/>
      <c r="DD780" s="1"/>
      <c r="DE780" s="1"/>
      <c r="DF780" s="1"/>
      <c r="DG780" s="1"/>
    </row>
    <row r="781" spans="1:111" x14ac:dyDescent="0.2">
      <c r="A781" s="86">
        <f t="shared" si="382"/>
        <v>45130</v>
      </c>
      <c r="B781" s="87">
        <f t="shared" si="385"/>
        <v>1132.7283933600002</v>
      </c>
      <c r="C781" s="87">
        <f t="shared" si="383"/>
        <v>971.52178160000005</v>
      </c>
      <c r="D781" s="88">
        <f t="shared" si="386"/>
        <v>6659.95</v>
      </c>
      <c r="E781" s="89">
        <f>IF(K781=1,VLOOKUP(A781,[1]Plan1!$BO$80:$BQ$314,3),E780)</f>
        <v>6667.94</v>
      </c>
      <c r="F781" s="98">
        <f t="shared" si="387"/>
        <v>45125</v>
      </c>
      <c r="G781" s="91">
        <f t="shared" si="388"/>
        <v>1.1997087065218626E-3</v>
      </c>
      <c r="H781" s="90">
        <f t="shared" si="389"/>
        <v>45153</v>
      </c>
      <c r="I781" s="90">
        <f t="shared" si="390"/>
        <v>45153</v>
      </c>
      <c r="J781" s="92">
        <f t="shared" si="391"/>
        <v>21</v>
      </c>
      <c r="K781" s="92">
        <f t="shared" si="392"/>
        <v>5</v>
      </c>
      <c r="L781" s="87">
        <f t="shared" si="393"/>
        <v>1.0002855100000001</v>
      </c>
      <c r="M781" s="93">
        <f t="shared" si="394"/>
        <v>0.99920032999999997</v>
      </c>
      <c r="N781" s="93">
        <f t="shared" si="395"/>
        <v>1.1572423454592369</v>
      </c>
      <c r="O781" s="87">
        <f t="shared" si="396"/>
        <v>1.15757274</v>
      </c>
      <c r="P781" s="87">
        <f t="shared" si="397"/>
        <v>1124.6071306900001</v>
      </c>
      <c r="Q781" s="94">
        <f t="shared" si="398"/>
        <v>0</v>
      </c>
      <c r="R781" s="95">
        <f t="shared" si="405"/>
        <v>0</v>
      </c>
      <c r="S781" s="87">
        <f t="shared" si="399"/>
        <v>0</v>
      </c>
      <c r="T781" s="95">
        <f t="shared" si="384"/>
        <v>0.12</v>
      </c>
      <c r="U781" s="94">
        <f t="shared" si="400"/>
        <v>16</v>
      </c>
      <c r="V781" s="94">
        <v>252</v>
      </c>
      <c r="W781" s="93">
        <f t="shared" si="401"/>
        <v>1.007221422</v>
      </c>
      <c r="X781" s="87">
        <f t="shared" si="402"/>
        <v>8.1212626700000001</v>
      </c>
      <c r="Y781" s="87">
        <f t="shared" si="403"/>
        <v>0</v>
      </c>
      <c r="Z781" s="96" t="s">
        <v>142</v>
      </c>
      <c r="AA781" s="90">
        <f t="shared" si="404"/>
        <v>45138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3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22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4"/>
      <c r="CR781" s="1"/>
      <c r="CS781" s="1"/>
      <c r="CT781" s="1"/>
      <c r="CU781" s="1"/>
      <c r="CV781" s="1"/>
      <c r="CW781" s="1"/>
      <c r="CX781" s="1"/>
      <c r="CY781" s="1"/>
      <c r="CZ781" s="1"/>
      <c r="DA781" s="2"/>
      <c r="DB781" s="1"/>
      <c r="DC781" s="1"/>
      <c r="DD781" s="1"/>
      <c r="DE781" s="1"/>
      <c r="DF781" s="1"/>
      <c r="DG781" s="1"/>
    </row>
    <row r="782" spans="1:111" x14ac:dyDescent="0.2">
      <c r="A782" s="86">
        <f t="shared" ref="A782:A845" si="406">(A781+1)</f>
        <v>45131</v>
      </c>
      <c r="B782" s="87">
        <f t="shared" si="385"/>
        <v>1132.7283933600002</v>
      </c>
      <c r="C782" s="87">
        <f t="shared" ref="C782:C845" si="407">TRUNC(IF(Q781&gt;0,C781-(S781/O781),C781),8)</f>
        <v>971.52178160000005</v>
      </c>
      <c r="D782" s="88">
        <f t="shared" si="386"/>
        <v>6659.95</v>
      </c>
      <c r="E782" s="89">
        <f>IF(K782=1,VLOOKUP(A782,[1]Plan1!$BO$80:$BQ$314,3),E781)</f>
        <v>6667.94</v>
      </c>
      <c r="F782" s="98">
        <f t="shared" si="387"/>
        <v>45125</v>
      </c>
      <c r="G782" s="91">
        <f t="shared" si="388"/>
        <v>1.1997087065218626E-3</v>
      </c>
      <c r="H782" s="90">
        <f t="shared" si="389"/>
        <v>45153</v>
      </c>
      <c r="I782" s="90">
        <f t="shared" si="390"/>
        <v>45153</v>
      </c>
      <c r="J782" s="92">
        <f t="shared" si="391"/>
        <v>21</v>
      </c>
      <c r="K782" s="92">
        <f t="shared" si="392"/>
        <v>5</v>
      </c>
      <c r="L782" s="87">
        <f t="shared" si="393"/>
        <v>1.0002855100000001</v>
      </c>
      <c r="M782" s="93">
        <f t="shared" si="394"/>
        <v>0.99920032999999997</v>
      </c>
      <c r="N782" s="93">
        <f t="shared" si="395"/>
        <v>1.1572423454592369</v>
      </c>
      <c r="O782" s="87">
        <f t="shared" si="396"/>
        <v>1.15757274</v>
      </c>
      <c r="P782" s="87">
        <f t="shared" si="397"/>
        <v>1124.6071306900001</v>
      </c>
      <c r="Q782" s="94">
        <f t="shared" si="398"/>
        <v>0</v>
      </c>
      <c r="R782" s="95">
        <f t="shared" si="405"/>
        <v>0</v>
      </c>
      <c r="S782" s="87">
        <f t="shared" si="399"/>
        <v>0</v>
      </c>
      <c r="T782" s="95">
        <f t="shared" ref="T782:T845" si="408">(T781)</f>
        <v>0.12</v>
      </c>
      <c r="U782" s="94">
        <f t="shared" si="400"/>
        <v>16</v>
      </c>
      <c r="V782" s="94">
        <v>252</v>
      </c>
      <c r="W782" s="93">
        <f t="shared" si="401"/>
        <v>1.007221422</v>
      </c>
      <c r="X782" s="87">
        <f t="shared" si="402"/>
        <v>8.1212626700000001</v>
      </c>
      <c r="Y782" s="87">
        <f t="shared" si="403"/>
        <v>0</v>
      </c>
      <c r="Z782" s="96" t="s">
        <v>142</v>
      </c>
      <c r="AA782" s="90">
        <f t="shared" si="404"/>
        <v>45138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3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22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4"/>
      <c r="CR782" s="1"/>
      <c r="CS782" s="1"/>
      <c r="CT782" s="1"/>
      <c r="CU782" s="1"/>
      <c r="CV782" s="1"/>
      <c r="CW782" s="1"/>
      <c r="CX782" s="1"/>
      <c r="CY782" s="1"/>
      <c r="CZ782" s="1"/>
      <c r="DA782" s="2"/>
      <c r="DB782" s="1"/>
      <c r="DC782" s="1"/>
      <c r="DD782" s="1"/>
      <c r="DE782" s="1"/>
      <c r="DF782" s="1"/>
      <c r="DG782" s="1"/>
    </row>
    <row r="783" spans="1:111" x14ac:dyDescent="0.2">
      <c r="A783" s="86">
        <f t="shared" si="406"/>
        <v>45132</v>
      </c>
      <c r="B783" s="87">
        <f t="shared" si="385"/>
        <v>1133.30261526</v>
      </c>
      <c r="C783" s="87">
        <f t="shared" si="407"/>
        <v>971.52178160000005</v>
      </c>
      <c r="D783" s="88">
        <f t="shared" si="386"/>
        <v>6659.95</v>
      </c>
      <c r="E783" s="89">
        <f>IF(K783=1,VLOOKUP(A783,[1]Plan1!$BO$80:$BQ$314,3),E782)</f>
        <v>6667.94</v>
      </c>
      <c r="F783" s="98">
        <f t="shared" si="387"/>
        <v>45125</v>
      </c>
      <c r="G783" s="91">
        <f t="shared" si="388"/>
        <v>1.1997087065218626E-3</v>
      </c>
      <c r="H783" s="90">
        <f t="shared" si="389"/>
        <v>45153</v>
      </c>
      <c r="I783" s="90">
        <f t="shared" si="390"/>
        <v>45153</v>
      </c>
      <c r="J783" s="92">
        <f t="shared" si="391"/>
        <v>21</v>
      </c>
      <c r="K783" s="92">
        <f t="shared" si="392"/>
        <v>6</v>
      </c>
      <c r="L783" s="87">
        <f t="shared" si="393"/>
        <v>1.0003426200000001</v>
      </c>
      <c r="M783" s="93">
        <f t="shared" si="394"/>
        <v>0.99920032999999997</v>
      </c>
      <c r="N783" s="93">
        <f t="shared" si="395"/>
        <v>1.1572423454592369</v>
      </c>
      <c r="O783" s="87">
        <f t="shared" si="396"/>
        <v>1.15763883</v>
      </c>
      <c r="P783" s="87">
        <f t="shared" si="397"/>
        <v>1124.67133857</v>
      </c>
      <c r="Q783" s="94">
        <f t="shared" si="398"/>
        <v>0</v>
      </c>
      <c r="R783" s="95">
        <f t="shared" si="405"/>
        <v>0</v>
      </c>
      <c r="S783" s="87">
        <f t="shared" si="399"/>
        <v>0</v>
      </c>
      <c r="T783" s="95">
        <f t="shared" si="408"/>
        <v>0.12</v>
      </c>
      <c r="U783" s="94">
        <f t="shared" si="400"/>
        <v>17</v>
      </c>
      <c r="V783" s="94">
        <v>252</v>
      </c>
      <c r="W783" s="93">
        <f t="shared" si="401"/>
        <v>1.0076744879999999</v>
      </c>
      <c r="X783" s="87">
        <f t="shared" si="402"/>
        <v>8.63127669</v>
      </c>
      <c r="Y783" s="87">
        <f t="shared" si="403"/>
        <v>0</v>
      </c>
      <c r="Z783" s="96" t="s">
        <v>142</v>
      </c>
      <c r="AA783" s="90">
        <f t="shared" si="404"/>
        <v>45138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3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22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4"/>
      <c r="CR783" s="1"/>
      <c r="CS783" s="1"/>
      <c r="CT783" s="1"/>
      <c r="CU783" s="1"/>
      <c r="CV783" s="1"/>
      <c r="CW783" s="1"/>
      <c r="CX783" s="1"/>
      <c r="CY783" s="1"/>
      <c r="CZ783" s="1"/>
      <c r="DA783" s="2"/>
      <c r="DB783" s="1"/>
      <c r="DC783" s="1"/>
      <c r="DD783" s="1"/>
      <c r="DE783" s="1"/>
      <c r="DF783" s="1"/>
      <c r="DG783" s="1"/>
    </row>
    <row r="784" spans="1:111" x14ac:dyDescent="0.2">
      <c r="A784" s="86">
        <f t="shared" si="406"/>
        <v>45133</v>
      </c>
      <c r="B784" s="87">
        <f t="shared" si="385"/>
        <v>1133.8771443600001</v>
      </c>
      <c r="C784" s="87">
        <f t="shared" si="407"/>
        <v>971.52178160000005</v>
      </c>
      <c r="D784" s="88">
        <f t="shared" si="386"/>
        <v>6659.95</v>
      </c>
      <c r="E784" s="89">
        <f>IF(K784=1,VLOOKUP(A784,[1]Plan1!$BO$80:$BQ$314,3),E783)</f>
        <v>6667.94</v>
      </c>
      <c r="F784" s="98">
        <f t="shared" si="387"/>
        <v>45125</v>
      </c>
      <c r="G784" s="91">
        <f t="shared" si="388"/>
        <v>1.1997087065218626E-3</v>
      </c>
      <c r="H784" s="90">
        <f t="shared" si="389"/>
        <v>45153</v>
      </c>
      <c r="I784" s="90">
        <f t="shared" si="390"/>
        <v>45153</v>
      </c>
      <c r="J784" s="92">
        <f t="shared" si="391"/>
        <v>21</v>
      </c>
      <c r="K784" s="92">
        <f t="shared" si="392"/>
        <v>7</v>
      </c>
      <c r="L784" s="87">
        <f t="shared" si="393"/>
        <v>1.00039974</v>
      </c>
      <c r="M784" s="93">
        <f t="shared" si="394"/>
        <v>0.99920032999999997</v>
      </c>
      <c r="N784" s="93">
        <f t="shared" si="395"/>
        <v>1.1572423454592369</v>
      </c>
      <c r="O784" s="87">
        <f t="shared" si="396"/>
        <v>1.1577049399999999</v>
      </c>
      <c r="P784" s="87">
        <f t="shared" si="397"/>
        <v>1124.7355658700001</v>
      </c>
      <c r="Q784" s="94">
        <f t="shared" si="398"/>
        <v>0</v>
      </c>
      <c r="R784" s="95">
        <f t="shared" si="405"/>
        <v>0</v>
      </c>
      <c r="S784" s="87">
        <f t="shared" si="399"/>
        <v>0</v>
      </c>
      <c r="T784" s="95">
        <f t="shared" si="408"/>
        <v>0.12</v>
      </c>
      <c r="U784" s="94">
        <f t="shared" si="400"/>
        <v>18</v>
      </c>
      <c r="V784" s="94">
        <v>252</v>
      </c>
      <c r="W784" s="93">
        <f t="shared" si="401"/>
        <v>1.0081277580000001</v>
      </c>
      <c r="X784" s="87">
        <f t="shared" si="402"/>
        <v>9.1415784900000006</v>
      </c>
      <c r="Y784" s="87">
        <f t="shared" si="403"/>
        <v>0</v>
      </c>
      <c r="Z784" s="96" t="s">
        <v>142</v>
      </c>
      <c r="AA784" s="90">
        <f t="shared" si="404"/>
        <v>45138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3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22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4"/>
      <c r="CR784" s="1"/>
      <c r="CS784" s="1"/>
      <c r="CT784" s="1"/>
      <c r="CU784" s="1"/>
      <c r="CV784" s="1"/>
      <c r="CW784" s="1"/>
      <c r="CX784" s="1"/>
      <c r="CY784" s="1"/>
      <c r="CZ784" s="1"/>
      <c r="DA784" s="2"/>
      <c r="DB784" s="1"/>
      <c r="DC784" s="1"/>
      <c r="DD784" s="1"/>
      <c r="DE784" s="1"/>
      <c r="DF784" s="1"/>
      <c r="DG784" s="1"/>
    </row>
    <row r="785" spans="1:111" x14ac:dyDescent="0.2">
      <c r="A785" s="86">
        <f t="shared" si="406"/>
        <v>45134</v>
      </c>
      <c r="B785" s="87">
        <f t="shared" si="385"/>
        <v>1134.45195248</v>
      </c>
      <c r="C785" s="87">
        <f t="shared" si="407"/>
        <v>971.52178160000005</v>
      </c>
      <c r="D785" s="88">
        <f t="shared" si="386"/>
        <v>6659.95</v>
      </c>
      <c r="E785" s="89">
        <f>IF(K785=1,VLOOKUP(A785,[1]Plan1!$BO$80:$BQ$314,3),E784)</f>
        <v>6667.94</v>
      </c>
      <c r="F785" s="98">
        <f t="shared" si="387"/>
        <v>45125</v>
      </c>
      <c r="G785" s="91">
        <f t="shared" si="388"/>
        <v>1.1997087065218626E-3</v>
      </c>
      <c r="H785" s="90">
        <f t="shared" si="389"/>
        <v>45153</v>
      </c>
      <c r="I785" s="90">
        <f t="shared" si="390"/>
        <v>45153</v>
      </c>
      <c r="J785" s="92">
        <f t="shared" si="391"/>
        <v>21</v>
      </c>
      <c r="K785" s="92">
        <f t="shared" si="392"/>
        <v>8</v>
      </c>
      <c r="L785" s="87">
        <f t="shared" si="393"/>
        <v>1.0004568599999999</v>
      </c>
      <c r="M785" s="93">
        <f t="shared" si="394"/>
        <v>0.99920032999999997</v>
      </c>
      <c r="N785" s="93">
        <f t="shared" si="395"/>
        <v>1.1572423454592369</v>
      </c>
      <c r="O785" s="87">
        <f t="shared" si="396"/>
        <v>1.1577710400000001</v>
      </c>
      <c r="P785" s="87">
        <f t="shared" si="397"/>
        <v>1124.7997834600001</v>
      </c>
      <c r="Q785" s="94">
        <f t="shared" si="398"/>
        <v>0</v>
      </c>
      <c r="R785" s="95">
        <f t="shared" si="405"/>
        <v>0</v>
      </c>
      <c r="S785" s="87">
        <f t="shared" si="399"/>
        <v>0</v>
      </c>
      <c r="T785" s="95">
        <f t="shared" si="408"/>
        <v>0.12</v>
      </c>
      <c r="U785" s="94">
        <f t="shared" si="400"/>
        <v>19</v>
      </c>
      <c r="V785" s="94">
        <v>252</v>
      </c>
      <c r="W785" s="93">
        <f t="shared" si="401"/>
        <v>1.0085812329999999</v>
      </c>
      <c r="X785" s="87">
        <f t="shared" si="402"/>
        <v>9.6521690200000005</v>
      </c>
      <c r="Y785" s="87">
        <f t="shared" si="403"/>
        <v>0</v>
      </c>
      <c r="Z785" s="96" t="s">
        <v>142</v>
      </c>
      <c r="AA785" s="90">
        <f t="shared" si="404"/>
        <v>45138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3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22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4"/>
      <c r="CR785" s="1"/>
      <c r="CS785" s="1"/>
      <c r="CT785" s="1"/>
      <c r="CU785" s="1"/>
      <c r="CV785" s="1"/>
      <c r="CW785" s="1"/>
      <c r="CX785" s="1"/>
      <c r="CY785" s="1"/>
      <c r="CZ785" s="1"/>
      <c r="DA785" s="2"/>
      <c r="DB785" s="1"/>
      <c r="DC785" s="1"/>
      <c r="DD785" s="1"/>
      <c r="DE785" s="1"/>
      <c r="DF785" s="1"/>
      <c r="DG785" s="1"/>
    </row>
    <row r="786" spans="1:111" x14ac:dyDescent="0.2">
      <c r="A786" s="86">
        <f t="shared" si="406"/>
        <v>45135</v>
      </c>
      <c r="B786" s="87">
        <f t="shared" ref="B786:B849" si="409">(P786+X786)</f>
        <v>1135.0270471800002</v>
      </c>
      <c r="C786" s="87">
        <f t="shared" si="407"/>
        <v>971.52178160000005</v>
      </c>
      <c r="D786" s="88">
        <f t="shared" ref="D786:D849" si="410">IF(E786=E785,D785,E785)</f>
        <v>6659.95</v>
      </c>
      <c r="E786" s="89">
        <f>IF(K786=1,VLOOKUP(A786,[1]Plan1!$BO$80:$BQ$314,3),E785)</f>
        <v>6667.94</v>
      </c>
      <c r="F786" s="98">
        <f t="shared" ref="F786:F849" si="411">IF(D786=D785,F785,A786)</f>
        <v>45125</v>
      </c>
      <c r="G786" s="91">
        <f t="shared" ref="G786:G849" si="412">(E786/D786)-1</f>
        <v>1.1997087065218626E-3</v>
      </c>
      <c r="H786" s="90">
        <f t="shared" ref="H786:H849" si="413">IF(DAY(A786)=15,VLOOKUP(A786,AH$121:AK$170,4),H785)</f>
        <v>45153</v>
      </c>
      <c r="I786" s="90">
        <f t="shared" ref="I786:I849" si="414">IF(A786&gt;I785,H786,I785)</f>
        <v>45153</v>
      </c>
      <c r="J786" s="92">
        <f t="shared" ref="J786:J849" si="415">IF(I786=I785,J785,NETWORKDAYS(I785,I786,$AD$121:$AD$505)-1)</f>
        <v>21</v>
      </c>
      <c r="K786" s="92">
        <f t="shared" ref="K786:K849" si="416">(J786-(NETWORKDAYS(A786,I786,AD$121:AD$505)-1))</f>
        <v>9</v>
      </c>
      <c r="L786" s="87">
        <f t="shared" ref="L786:L849" si="417">TRUNC((E786/D786)^TRUNC((K786/J786),9),8)</f>
        <v>1.00051398</v>
      </c>
      <c r="M786" s="93">
        <f t="shared" ref="M786:M849" si="418">IF(I786&gt;I785,L785,M785)</f>
        <v>0.99920032999999997</v>
      </c>
      <c r="N786" s="93">
        <f t="shared" ref="N786:N849" si="419">IF(I786&gt;I785,N785*M786,N785)</f>
        <v>1.1572423454592369</v>
      </c>
      <c r="O786" s="87">
        <f t="shared" ref="O786:O849" si="420">TRUNC(TRUNC((L786*N786),15),8)</f>
        <v>1.15783714</v>
      </c>
      <c r="P786" s="87">
        <f t="shared" ref="P786:P849" si="421">TRUNC(C786*O786,8)</f>
        <v>1124.8640010500001</v>
      </c>
      <c r="Q786" s="94">
        <f t="shared" ref="Q786:Q849" si="422">IF(VLOOKUP(A786,AD$13:AK$117,8)=VLOOKUP(A785,AD$13:AK$117,8),0,VLOOKUP(A786,AD$13:AK$117,8))</f>
        <v>0</v>
      </c>
      <c r="R786" s="95">
        <f t="shared" si="405"/>
        <v>0</v>
      </c>
      <c r="S786" s="87">
        <f t="shared" ref="S786:S849" si="423">IF(R786&gt;0,TRUNC(R786*P786,8),0)</f>
        <v>0</v>
      </c>
      <c r="T786" s="95">
        <f t="shared" si="408"/>
        <v>0.12</v>
      </c>
      <c r="U786" s="94">
        <f t="shared" ref="U786:U849" si="424">IF(Q785&gt;0,1,IF(K786=K785,U785,U785+1))</f>
        <v>20</v>
      </c>
      <c r="V786" s="94">
        <v>252</v>
      </c>
      <c r="W786" s="93">
        <f t="shared" ref="W786:W849" si="425">ROUND((1+T786)^TRUNC((U786/V786),9),9)</f>
        <v>1.0090349110000001</v>
      </c>
      <c r="X786" s="87">
        <f t="shared" ref="X786:X849" si="426">TRUNC((P786*(W786-1)),8)</f>
        <v>10.16304613</v>
      </c>
      <c r="Y786" s="87">
        <f t="shared" ref="Y786:Y849" si="427">IF(Q786&gt;0,S786+X786,0)</f>
        <v>0</v>
      </c>
      <c r="Z786" s="96" t="s">
        <v>142</v>
      </c>
      <c r="AA786" s="90">
        <f t="shared" ref="AA786:AA849" si="428">IF(Q785&gt;0,VLOOKUP(A785,$AD$13:$AL$117,9),AA785)</f>
        <v>45138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3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22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4"/>
      <c r="CR786" s="1"/>
      <c r="CS786" s="1"/>
      <c r="CT786" s="1"/>
      <c r="CU786" s="1"/>
      <c r="CV786" s="1"/>
      <c r="CW786" s="1"/>
      <c r="CX786" s="1"/>
      <c r="CY786" s="1"/>
      <c r="CZ786" s="1"/>
      <c r="DA786" s="2"/>
      <c r="DB786" s="1"/>
      <c r="DC786" s="1"/>
      <c r="DD786" s="1"/>
      <c r="DE786" s="1"/>
      <c r="DF786" s="1"/>
      <c r="DG786" s="1"/>
    </row>
    <row r="787" spans="1:111" x14ac:dyDescent="0.2">
      <c r="A787" s="86">
        <f t="shared" si="406"/>
        <v>45136</v>
      </c>
      <c r="B787" s="87">
        <f t="shared" si="409"/>
        <v>1135.60243945</v>
      </c>
      <c r="C787" s="87">
        <f t="shared" si="407"/>
        <v>971.52178160000005</v>
      </c>
      <c r="D787" s="88">
        <f t="shared" si="410"/>
        <v>6659.95</v>
      </c>
      <c r="E787" s="89">
        <f>IF(K787=1,VLOOKUP(A787,[1]Plan1!$BO$80:$BQ$314,3),E786)</f>
        <v>6667.94</v>
      </c>
      <c r="F787" s="98">
        <f t="shared" si="411"/>
        <v>45125</v>
      </c>
      <c r="G787" s="91">
        <f t="shared" si="412"/>
        <v>1.1997087065218626E-3</v>
      </c>
      <c r="H787" s="90">
        <f t="shared" si="413"/>
        <v>45153</v>
      </c>
      <c r="I787" s="90">
        <f t="shared" si="414"/>
        <v>45153</v>
      </c>
      <c r="J787" s="92">
        <f t="shared" si="415"/>
        <v>21</v>
      </c>
      <c r="K787" s="92">
        <f t="shared" si="416"/>
        <v>10</v>
      </c>
      <c r="L787" s="87">
        <f t="shared" si="417"/>
        <v>1.0005711100000001</v>
      </c>
      <c r="M787" s="93">
        <f t="shared" si="418"/>
        <v>0.99920032999999997</v>
      </c>
      <c r="N787" s="93">
        <f t="shared" si="419"/>
        <v>1.1572423454592369</v>
      </c>
      <c r="O787" s="87">
        <f t="shared" si="420"/>
        <v>1.1579032499999999</v>
      </c>
      <c r="P787" s="87">
        <f t="shared" si="421"/>
        <v>1124.92822836</v>
      </c>
      <c r="Q787" s="94">
        <f t="shared" si="422"/>
        <v>0</v>
      </c>
      <c r="R787" s="95">
        <f t="shared" si="405"/>
        <v>0</v>
      </c>
      <c r="S787" s="87">
        <f t="shared" si="423"/>
        <v>0</v>
      </c>
      <c r="T787" s="95">
        <f t="shared" si="408"/>
        <v>0.12</v>
      </c>
      <c r="U787" s="94">
        <f t="shared" si="424"/>
        <v>21</v>
      </c>
      <c r="V787" s="94">
        <v>252</v>
      </c>
      <c r="W787" s="93">
        <f t="shared" si="425"/>
        <v>1.0094887930000001</v>
      </c>
      <c r="X787" s="87">
        <f t="shared" si="426"/>
        <v>10.67421109</v>
      </c>
      <c r="Y787" s="87">
        <f t="shared" si="427"/>
        <v>0</v>
      </c>
      <c r="Z787" s="96" t="s">
        <v>142</v>
      </c>
      <c r="AA787" s="90">
        <f t="shared" si="428"/>
        <v>45138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3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22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4"/>
      <c r="CR787" s="1"/>
      <c r="CS787" s="1"/>
      <c r="CT787" s="1"/>
      <c r="CU787" s="1"/>
      <c r="CV787" s="1"/>
      <c r="CW787" s="1"/>
      <c r="CX787" s="1"/>
      <c r="CY787" s="1"/>
      <c r="CZ787" s="1"/>
      <c r="DA787" s="2"/>
      <c r="DB787" s="1"/>
      <c r="DC787" s="1"/>
      <c r="DD787" s="1"/>
      <c r="DE787" s="1"/>
      <c r="DF787" s="1"/>
      <c r="DG787" s="1"/>
    </row>
    <row r="788" spans="1:111" x14ac:dyDescent="0.2">
      <c r="A788" s="86">
        <f t="shared" si="406"/>
        <v>45137</v>
      </c>
      <c r="B788" s="87">
        <f t="shared" si="409"/>
        <v>1135.60243945</v>
      </c>
      <c r="C788" s="87">
        <f t="shared" si="407"/>
        <v>971.52178160000005</v>
      </c>
      <c r="D788" s="88">
        <f t="shared" si="410"/>
        <v>6659.95</v>
      </c>
      <c r="E788" s="89">
        <f>IF(K788=1,VLOOKUP(A788,[1]Plan1!$BO$80:$BQ$314,3),E787)</f>
        <v>6667.94</v>
      </c>
      <c r="F788" s="98">
        <f t="shared" si="411"/>
        <v>45125</v>
      </c>
      <c r="G788" s="91">
        <f t="shared" si="412"/>
        <v>1.1997087065218626E-3</v>
      </c>
      <c r="H788" s="90">
        <f t="shared" si="413"/>
        <v>45153</v>
      </c>
      <c r="I788" s="90">
        <f t="shared" si="414"/>
        <v>45153</v>
      </c>
      <c r="J788" s="92">
        <f t="shared" si="415"/>
        <v>21</v>
      </c>
      <c r="K788" s="92">
        <f t="shared" si="416"/>
        <v>10</v>
      </c>
      <c r="L788" s="87">
        <f t="shared" si="417"/>
        <v>1.0005711100000001</v>
      </c>
      <c r="M788" s="93">
        <f t="shared" si="418"/>
        <v>0.99920032999999997</v>
      </c>
      <c r="N788" s="93">
        <f t="shared" si="419"/>
        <v>1.1572423454592369</v>
      </c>
      <c r="O788" s="87">
        <f t="shared" si="420"/>
        <v>1.1579032499999999</v>
      </c>
      <c r="P788" s="87">
        <f t="shared" si="421"/>
        <v>1124.92822836</v>
      </c>
      <c r="Q788" s="94">
        <f t="shared" si="422"/>
        <v>0</v>
      </c>
      <c r="R788" s="95">
        <f t="shared" si="405"/>
        <v>0</v>
      </c>
      <c r="S788" s="87">
        <f t="shared" si="423"/>
        <v>0</v>
      </c>
      <c r="T788" s="95">
        <f t="shared" si="408"/>
        <v>0.12</v>
      </c>
      <c r="U788" s="94">
        <f t="shared" si="424"/>
        <v>21</v>
      </c>
      <c r="V788" s="94">
        <v>252</v>
      </c>
      <c r="W788" s="93">
        <f t="shared" si="425"/>
        <v>1.0094887930000001</v>
      </c>
      <c r="X788" s="87">
        <f t="shared" si="426"/>
        <v>10.67421109</v>
      </c>
      <c r="Y788" s="87">
        <f t="shared" si="427"/>
        <v>0</v>
      </c>
      <c r="Z788" s="96" t="s">
        <v>142</v>
      </c>
      <c r="AA788" s="90">
        <f t="shared" si="428"/>
        <v>45138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3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22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4"/>
      <c r="CR788" s="1"/>
      <c r="CS788" s="1"/>
      <c r="CT788" s="1"/>
      <c r="CU788" s="1"/>
      <c r="CV788" s="1"/>
      <c r="CW788" s="1"/>
      <c r="CX788" s="1"/>
      <c r="CY788" s="1"/>
      <c r="CZ788" s="1"/>
      <c r="DA788" s="2"/>
      <c r="DB788" s="1"/>
      <c r="DC788" s="1"/>
      <c r="DD788" s="1"/>
      <c r="DE788" s="1"/>
      <c r="DF788" s="1"/>
      <c r="DG788" s="1"/>
    </row>
    <row r="789" spans="1:111" x14ac:dyDescent="0.2">
      <c r="A789" s="86">
        <f t="shared" si="406"/>
        <v>45138</v>
      </c>
      <c r="B789" s="87">
        <f t="shared" si="409"/>
        <v>1135.60243945</v>
      </c>
      <c r="C789" s="87">
        <f t="shared" si="407"/>
        <v>971.52178160000005</v>
      </c>
      <c r="D789" s="88">
        <f t="shared" si="410"/>
        <v>6659.95</v>
      </c>
      <c r="E789" s="89">
        <f>IF(K789=1,VLOOKUP(A789,[1]Plan1!$BO$80:$BQ$314,3),E788)</f>
        <v>6667.94</v>
      </c>
      <c r="F789" s="98">
        <f t="shared" si="411"/>
        <v>45125</v>
      </c>
      <c r="G789" s="91">
        <f t="shared" si="412"/>
        <v>1.1997087065218626E-3</v>
      </c>
      <c r="H789" s="90">
        <f t="shared" si="413"/>
        <v>45153</v>
      </c>
      <c r="I789" s="90">
        <f t="shared" si="414"/>
        <v>45153</v>
      </c>
      <c r="J789" s="92">
        <f t="shared" si="415"/>
        <v>21</v>
      </c>
      <c r="K789" s="92">
        <f t="shared" si="416"/>
        <v>10</v>
      </c>
      <c r="L789" s="87">
        <f t="shared" si="417"/>
        <v>1.0005711100000001</v>
      </c>
      <c r="M789" s="93">
        <f t="shared" si="418"/>
        <v>0.99920032999999997</v>
      </c>
      <c r="N789" s="93">
        <f t="shared" si="419"/>
        <v>1.1572423454592369</v>
      </c>
      <c r="O789" s="87">
        <f t="shared" si="420"/>
        <v>1.1579032499999999</v>
      </c>
      <c r="P789" s="87">
        <f t="shared" si="421"/>
        <v>1124.92822836</v>
      </c>
      <c r="Q789" s="94">
        <f t="shared" si="422"/>
        <v>20</v>
      </c>
      <c r="R789" s="95">
        <f t="shared" si="405"/>
        <v>1.1082E-2</v>
      </c>
      <c r="S789" s="87">
        <f t="shared" si="423"/>
        <v>12.46645462</v>
      </c>
      <c r="T789" s="95">
        <f t="shared" si="408"/>
        <v>0.12</v>
      </c>
      <c r="U789" s="94">
        <f t="shared" si="424"/>
        <v>21</v>
      </c>
      <c r="V789" s="94">
        <v>252</v>
      </c>
      <c r="W789" s="93">
        <f t="shared" si="425"/>
        <v>1.0094887930000001</v>
      </c>
      <c r="X789" s="87">
        <f t="shared" si="426"/>
        <v>10.67421109</v>
      </c>
      <c r="Y789" s="87">
        <f t="shared" si="427"/>
        <v>23.14066571</v>
      </c>
      <c r="Z789" s="96" t="s">
        <v>142</v>
      </c>
      <c r="AA789" s="90">
        <f t="shared" si="428"/>
        <v>45138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3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22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4"/>
      <c r="CR789" s="1"/>
      <c r="CS789" s="1"/>
      <c r="CT789" s="1"/>
      <c r="CU789" s="1"/>
      <c r="CV789" s="1"/>
      <c r="CW789" s="1"/>
      <c r="CX789" s="1"/>
      <c r="CY789" s="1"/>
      <c r="CZ789" s="1"/>
      <c r="DA789" s="2"/>
      <c r="DB789" s="1"/>
      <c r="DC789" s="1"/>
      <c r="DD789" s="1"/>
      <c r="DE789" s="1"/>
      <c r="DF789" s="1"/>
      <c r="DG789" s="1"/>
    </row>
    <row r="790" spans="1:111" x14ac:dyDescent="0.2">
      <c r="A790" s="86">
        <f t="shared" si="406"/>
        <v>45139</v>
      </c>
      <c r="B790" s="87">
        <f t="shared" si="409"/>
        <v>1113.0257135500001</v>
      </c>
      <c r="C790" s="87">
        <f t="shared" si="407"/>
        <v>960.75537722000001</v>
      </c>
      <c r="D790" s="88">
        <f t="shared" si="410"/>
        <v>6659.95</v>
      </c>
      <c r="E790" s="89">
        <f>IF(K790=1,VLOOKUP(A790,[1]Plan1!$BO$80:$BQ$314,3),E789)</f>
        <v>6667.94</v>
      </c>
      <c r="F790" s="98">
        <f t="shared" si="411"/>
        <v>45125</v>
      </c>
      <c r="G790" s="91">
        <f t="shared" si="412"/>
        <v>1.1997087065218626E-3</v>
      </c>
      <c r="H790" s="90">
        <f t="shared" si="413"/>
        <v>45153</v>
      </c>
      <c r="I790" s="90">
        <f t="shared" si="414"/>
        <v>45153</v>
      </c>
      <c r="J790" s="92">
        <f t="shared" si="415"/>
        <v>21</v>
      </c>
      <c r="K790" s="92">
        <f t="shared" si="416"/>
        <v>11</v>
      </c>
      <c r="L790" s="87">
        <f t="shared" si="417"/>
        <v>1.00062823</v>
      </c>
      <c r="M790" s="93">
        <f t="shared" si="418"/>
        <v>0.99920032999999997</v>
      </c>
      <c r="N790" s="93">
        <f t="shared" si="419"/>
        <v>1.1572423454592369</v>
      </c>
      <c r="O790" s="87">
        <f t="shared" si="420"/>
        <v>1.1579693499999999</v>
      </c>
      <c r="P790" s="87">
        <f t="shared" si="421"/>
        <v>1112.52527966</v>
      </c>
      <c r="Q790" s="94">
        <f t="shared" si="422"/>
        <v>0</v>
      </c>
      <c r="R790" s="95">
        <f t="shared" si="405"/>
        <v>0</v>
      </c>
      <c r="S790" s="87">
        <f t="shared" si="423"/>
        <v>0</v>
      </c>
      <c r="T790" s="95">
        <f t="shared" si="408"/>
        <v>0.12</v>
      </c>
      <c r="U790" s="94">
        <f t="shared" si="424"/>
        <v>1</v>
      </c>
      <c r="V790" s="94">
        <v>252</v>
      </c>
      <c r="W790" s="93">
        <f t="shared" si="425"/>
        <v>1.0004498180000001</v>
      </c>
      <c r="X790" s="87">
        <f t="shared" si="426"/>
        <v>0.50043389000000005</v>
      </c>
      <c r="Y790" s="87">
        <f t="shared" si="427"/>
        <v>0</v>
      </c>
      <c r="Z790" s="96" t="s">
        <v>142</v>
      </c>
      <c r="AA790" s="90">
        <f t="shared" si="428"/>
        <v>45168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3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22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4"/>
      <c r="CR790" s="1"/>
      <c r="CS790" s="1"/>
      <c r="CT790" s="1"/>
      <c r="CU790" s="1"/>
      <c r="CV790" s="1"/>
      <c r="CW790" s="1"/>
      <c r="CX790" s="1"/>
      <c r="CY790" s="1"/>
      <c r="CZ790" s="1"/>
      <c r="DA790" s="2"/>
      <c r="DB790" s="1"/>
      <c r="DC790" s="1"/>
      <c r="DD790" s="1"/>
      <c r="DE790" s="1"/>
      <c r="DF790" s="1"/>
      <c r="DG790" s="1"/>
    </row>
    <row r="791" spans="1:111" x14ac:dyDescent="0.2">
      <c r="A791" s="86">
        <f t="shared" si="406"/>
        <v>45140</v>
      </c>
      <c r="B791" s="87">
        <f t="shared" si="409"/>
        <v>1113.5899652200001</v>
      </c>
      <c r="C791" s="87">
        <f t="shared" si="407"/>
        <v>960.75537722000001</v>
      </c>
      <c r="D791" s="88">
        <f t="shared" si="410"/>
        <v>6659.95</v>
      </c>
      <c r="E791" s="89">
        <f>IF(K791=1,VLOOKUP(A791,[1]Plan1!$BO$80:$BQ$314,3),E790)</f>
        <v>6667.94</v>
      </c>
      <c r="F791" s="98">
        <f t="shared" si="411"/>
        <v>45125</v>
      </c>
      <c r="G791" s="91">
        <f t="shared" si="412"/>
        <v>1.1997087065218626E-3</v>
      </c>
      <c r="H791" s="90">
        <f t="shared" si="413"/>
        <v>45153</v>
      </c>
      <c r="I791" s="90">
        <f t="shared" si="414"/>
        <v>45153</v>
      </c>
      <c r="J791" s="92">
        <f t="shared" si="415"/>
        <v>21</v>
      </c>
      <c r="K791" s="92">
        <f t="shared" si="416"/>
        <v>12</v>
      </c>
      <c r="L791" s="87">
        <f t="shared" si="417"/>
        <v>1.00068537</v>
      </c>
      <c r="M791" s="93">
        <f t="shared" si="418"/>
        <v>0.99920032999999997</v>
      </c>
      <c r="N791" s="93">
        <f t="shared" si="419"/>
        <v>1.1572423454592369</v>
      </c>
      <c r="O791" s="87">
        <f t="shared" si="420"/>
        <v>1.1580354799999999</v>
      </c>
      <c r="P791" s="87">
        <f t="shared" si="421"/>
        <v>1112.5888144200001</v>
      </c>
      <c r="Q791" s="94">
        <f t="shared" si="422"/>
        <v>0</v>
      </c>
      <c r="R791" s="95">
        <f t="shared" si="405"/>
        <v>0</v>
      </c>
      <c r="S791" s="87">
        <f t="shared" si="423"/>
        <v>0</v>
      </c>
      <c r="T791" s="95">
        <f t="shared" si="408"/>
        <v>0.12</v>
      </c>
      <c r="U791" s="94">
        <f t="shared" si="424"/>
        <v>2</v>
      </c>
      <c r="V791" s="94">
        <v>252</v>
      </c>
      <c r="W791" s="93">
        <f t="shared" si="425"/>
        <v>1.0008998389999999</v>
      </c>
      <c r="X791" s="87">
        <f t="shared" si="426"/>
        <v>1.0011508</v>
      </c>
      <c r="Y791" s="87">
        <f t="shared" si="427"/>
        <v>0</v>
      </c>
      <c r="Z791" s="96" t="s">
        <v>142</v>
      </c>
      <c r="AA791" s="90">
        <f t="shared" si="428"/>
        <v>45168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3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22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4"/>
      <c r="CR791" s="1"/>
      <c r="CS791" s="1"/>
      <c r="CT791" s="1"/>
      <c r="CU791" s="1"/>
      <c r="CV791" s="1"/>
      <c r="CW791" s="1"/>
      <c r="CX791" s="1"/>
      <c r="CY791" s="1"/>
      <c r="CZ791" s="1"/>
      <c r="DA791" s="2"/>
      <c r="DB791" s="1"/>
      <c r="DC791" s="1"/>
      <c r="DD791" s="1"/>
      <c r="DE791" s="1"/>
      <c r="DF791" s="1"/>
      <c r="DG791" s="1"/>
    </row>
    <row r="792" spans="1:111" x14ac:dyDescent="0.2">
      <c r="A792" s="86">
        <f t="shared" si="406"/>
        <v>45141</v>
      </c>
      <c r="B792" s="87">
        <f t="shared" si="409"/>
        <v>1114.1544784600001</v>
      </c>
      <c r="C792" s="87">
        <f t="shared" si="407"/>
        <v>960.75537722000001</v>
      </c>
      <c r="D792" s="88">
        <f t="shared" si="410"/>
        <v>6659.95</v>
      </c>
      <c r="E792" s="89">
        <f>IF(K792=1,VLOOKUP(A792,[1]Plan1!$BO$80:$BQ$314,3),E791)</f>
        <v>6667.94</v>
      </c>
      <c r="F792" s="98">
        <f t="shared" si="411"/>
        <v>45125</v>
      </c>
      <c r="G792" s="91">
        <f t="shared" si="412"/>
        <v>1.1997087065218626E-3</v>
      </c>
      <c r="H792" s="90">
        <f t="shared" si="413"/>
        <v>45153</v>
      </c>
      <c r="I792" s="90">
        <f t="shared" si="414"/>
        <v>45153</v>
      </c>
      <c r="J792" s="92">
        <f t="shared" si="415"/>
        <v>21</v>
      </c>
      <c r="K792" s="92">
        <f t="shared" si="416"/>
        <v>13</v>
      </c>
      <c r="L792" s="87">
        <f t="shared" si="417"/>
        <v>1.0007425000000001</v>
      </c>
      <c r="M792" s="93">
        <f t="shared" si="418"/>
        <v>0.99920032999999997</v>
      </c>
      <c r="N792" s="93">
        <f t="shared" si="419"/>
        <v>1.1572423454592369</v>
      </c>
      <c r="O792" s="87">
        <f t="shared" si="420"/>
        <v>1.15810159</v>
      </c>
      <c r="P792" s="87">
        <f t="shared" si="421"/>
        <v>1112.65232995</v>
      </c>
      <c r="Q792" s="94">
        <f t="shared" si="422"/>
        <v>0</v>
      </c>
      <c r="R792" s="95">
        <f t="shared" si="405"/>
        <v>0</v>
      </c>
      <c r="S792" s="87">
        <f t="shared" si="423"/>
        <v>0</v>
      </c>
      <c r="T792" s="95">
        <f t="shared" si="408"/>
        <v>0.12</v>
      </c>
      <c r="U792" s="94">
        <f t="shared" si="424"/>
        <v>3</v>
      </c>
      <c r="V792" s="94">
        <v>252</v>
      </c>
      <c r="W792" s="93">
        <f t="shared" si="425"/>
        <v>1.0013500609999999</v>
      </c>
      <c r="X792" s="87">
        <f t="shared" si="426"/>
        <v>1.50214851</v>
      </c>
      <c r="Y792" s="87">
        <f t="shared" si="427"/>
        <v>0</v>
      </c>
      <c r="Z792" s="96" t="s">
        <v>142</v>
      </c>
      <c r="AA792" s="90">
        <f t="shared" si="428"/>
        <v>45168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3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22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4"/>
      <c r="CR792" s="1"/>
      <c r="CS792" s="1"/>
      <c r="CT792" s="1"/>
      <c r="CU792" s="1"/>
      <c r="CV792" s="1"/>
      <c r="CW792" s="1"/>
      <c r="CX792" s="1"/>
      <c r="CY792" s="1"/>
      <c r="CZ792" s="1"/>
      <c r="DA792" s="2"/>
      <c r="DB792" s="1"/>
      <c r="DC792" s="1"/>
      <c r="DD792" s="1"/>
      <c r="DE792" s="1"/>
      <c r="DF792" s="1"/>
      <c r="DG792" s="1"/>
    </row>
    <row r="793" spans="1:111" x14ac:dyDescent="0.2">
      <c r="A793" s="86">
        <f t="shared" si="406"/>
        <v>45142</v>
      </c>
      <c r="B793" s="87">
        <f t="shared" si="409"/>
        <v>1114.7192951500001</v>
      </c>
      <c r="C793" s="87">
        <f t="shared" si="407"/>
        <v>960.75537722000001</v>
      </c>
      <c r="D793" s="88">
        <f t="shared" si="410"/>
        <v>6659.95</v>
      </c>
      <c r="E793" s="89">
        <f>IF(K793=1,VLOOKUP(A793,[1]Plan1!$BO$80:$BQ$314,3),E792)</f>
        <v>6667.94</v>
      </c>
      <c r="F793" s="98">
        <f t="shared" si="411"/>
        <v>45125</v>
      </c>
      <c r="G793" s="91">
        <f t="shared" si="412"/>
        <v>1.1997087065218626E-3</v>
      </c>
      <c r="H793" s="90">
        <f t="shared" si="413"/>
        <v>45153</v>
      </c>
      <c r="I793" s="90">
        <f t="shared" si="414"/>
        <v>45153</v>
      </c>
      <c r="J793" s="92">
        <f t="shared" si="415"/>
        <v>21</v>
      </c>
      <c r="K793" s="92">
        <f t="shared" si="416"/>
        <v>14</v>
      </c>
      <c r="L793" s="87">
        <f t="shared" si="417"/>
        <v>1.0007996400000001</v>
      </c>
      <c r="M793" s="93">
        <f t="shared" si="418"/>
        <v>0.99920032999999997</v>
      </c>
      <c r="N793" s="93">
        <f t="shared" si="419"/>
        <v>1.1572423454592369</v>
      </c>
      <c r="O793" s="87">
        <f t="shared" si="420"/>
        <v>1.15816772</v>
      </c>
      <c r="P793" s="87">
        <f t="shared" si="421"/>
        <v>1112.71586471</v>
      </c>
      <c r="Q793" s="94">
        <f t="shared" si="422"/>
        <v>0</v>
      </c>
      <c r="R793" s="95">
        <f t="shared" si="405"/>
        <v>0</v>
      </c>
      <c r="S793" s="87">
        <f t="shared" si="423"/>
        <v>0</v>
      </c>
      <c r="T793" s="95">
        <f t="shared" si="408"/>
        <v>0.12</v>
      </c>
      <c r="U793" s="94">
        <f t="shared" si="424"/>
        <v>4</v>
      </c>
      <c r="V793" s="94">
        <v>252</v>
      </c>
      <c r="W793" s="93">
        <f t="shared" si="425"/>
        <v>1.0018004869999999</v>
      </c>
      <c r="X793" s="87">
        <f t="shared" si="426"/>
        <v>2.0034304399999998</v>
      </c>
      <c r="Y793" s="87">
        <f t="shared" si="427"/>
        <v>0</v>
      </c>
      <c r="Z793" s="96" t="s">
        <v>142</v>
      </c>
      <c r="AA793" s="90">
        <f t="shared" si="428"/>
        <v>45168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3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22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4"/>
      <c r="CR793" s="1"/>
      <c r="CS793" s="1"/>
      <c r="CT793" s="1"/>
      <c r="CU793" s="1"/>
      <c r="CV793" s="1"/>
      <c r="CW793" s="1"/>
      <c r="CX793" s="1"/>
      <c r="CY793" s="1"/>
      <c r="CZ793" s="1"/>
      <c r="DA793" s="2"/>
      <c r="DB793" s="1"/>
      <c r="DC793" s="1"/>
      <c r="DD793" s="1"/>
      <c r="DE793" s="1"/>
      <c r="DF793" s="1"/>
      <c r="DG793" s="1"/>
    </row>
    <row r="794" spans="1:111" x14ac:dyDescent="0.2">
      <c r="A794" s="86">
        <f t="shared" si="406"/>
        <v>45143</v>
      </c>
      <c r="B794" s="87">
        <f t="shared" si="409"/>
        <v>1115.28438422</v>
      </c>
      <c r="C794" s="87">
        <f t="shared" si="407"/>
        <v>960.75537722000001</v>
      </c>
      <c r="D794" s="88">
        <f t="shared" si="410"/>
        <v>6659.95</v>
      </c>
      <c r="E794" s="89">
        <f>IF(K794=1,VLOOKUP(A794,[1]Plan1!$BO$80:$BQ$314,3),E793)</f>
        <v>6667.94</v>
      </c>
      <c r="F794" s="98">
        <f t="shared" si="411"/>
        <v>45125</v>
      </c>
      <c r="G794" s="91">
        <f t="shared" si="412"/>
        <v>1.1997087065218626E-3</v>
      </c>
      <c r="H794" s="90">
        <f t="shared" si="413"/>
        <v>45153</v>
      </c>
      <c r="I794" s="90">
        <f t="shared" si="414"/>
        <v>45153</v>
      </c>
      <c r="J794" s="92">
        <f t="shared" si="415"/>
        <v>21</v>
      </c>
      <c r="K794" s="92">
        <f t="shared" si="416"/>
        <v>15</v>
      </c>
      <c r="L794" s="87">
        <f t="shared" si="417"/>
        <v>1.0008567799999999</v>
      </c>
      <c r="M794" s="93">
        <f t="shared" si="418"/>
        <v>0.99920032999999997</v>
      </c>
      <c r="N794" s="93">
        <f t="shared" si="419"/>
        <v>1.1572423454592369</v>
      </c>
      <c r="O794" s="87">
        <f t="shared" si="420"/>
        <v>1.1582338400000001</v>
      </c>
      <c r="P794" s="87">
        <f t="shared" si="421"/>
        <v>1112.7793898499999</v>
      </c>
      <c r="Q794" s="94">
        <f t="shared" si="422"/>
        <v>0</v>
      </c>
      <c r="R794" s="95">
        <f t="shared" si="405"/>
        <v>0</v>
      </c>
      <c r="S794" s="87">
        <f t="shared" si="423"/>
        <v>0</v>
      </c>
      <c r="T794" s="95">
        <f t="shared" si="408"/>
        <v>0.12</v>
      </c>
      <c r="U794" s="94">
        <f t="shared" si="424"/>
        <v>5</v>
      </c>
      <c r="V794" s="94">
        <v>252</v>
      </c>
      <c r="W794" s="93">
        <f t="shared" si="425"/>
        <v>1.002251115</v>
      </c>
      <c r="X794" s="87">
        <f t="shared" si="426"/>
        <v>2.5049943699999999</v>
      </c>
      <c r="Y794" s="87">
        <f t="shared" si="427"/>
        <v>0</v>
      </c>
      <c r="Z794" s="96" t="s">
        <v>142</v>
      </c>
      <c r="AA794" s="90">
        <f t="shared" si="428"/>
        <v>45168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3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22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4"/>
      <c r="CR794" s="1"/>
      <c r="CS794" s="1"/>
      <c r="CT794" s="1"/>
      <c r="CU794" s="1"/>
      <c r="CV794" s="1"/>
      <c r="CW794" s="1"/>
      <c r="CX794" s="1"/>
      <c r="CY794" s="1"/>
      <c r="CZ794" s="1"/>
      <c r="DA794" s="2"/>
      <c r="DB794" s="1"/>
      <c r="DC794" s="1"/>
      <c r="DD794" s="1"/>
      <c r="DE794" s="1"/>
      <c r="DF794" s="1"/>
      <c r="DG794" s="1"/>
    </row>
    <row r="795" spans="1:111" x14ac:dyDescent="0.2">
      <c r="A795" s="86">
        <f t="shared" si="406"/>
        <v>45144</v>
      </c>
      <c r="B795" s="87">
        <f t="shared" si="409"/>
        <v>1115.28438422</v>
      </c>
      <c r="C795" s="87">
        <f t="shared" si="407"/>
        <v>960.75537722000001</v>
      </c>
      <c r="D795" s="88">
        <f t="shared" si="410"/>
        <v>6659.95</v>
      </c>
      <c r="E795" s="89">
        <f>IF(K795=1,VLOOKUP(A795,[1]Plan1!$BO$80:$BQ$314,3),E794)</f>
        <v>6667.94</v>
      </c>
      <c r="F795" s="98">
        <f t="shared" si="411"/>
        <v>45125</v>
      </c>
      <c r="G795" s="91">
        <f t="shared" si="412"/>
        <v>1.1997087065218626E-3</v>
      </c>
      <c r="H795" s="90">
        <f t="shared" si="413"/>
        <v>45153</v>
      </c>
      <c r="I795" s="90">
        <f t="shared" si="414"/>
        <v>45153</v>
      </c>
      <c r="J795" s="92">
        <f t="shared" si="415"/>
        <v>21</v>
      </c>
      <c r="K795" s="92">
        <f t="shared" si="416"/>
        <v>15</v>
      </c>
      <c r="L795" s="87">
        <f t="shared" si="417"/>
        <v>1.0008567799999999</v>
      </c>
      <c r="M795" s="93">
        <f t="shared" si="418"/>
        <v>0.99920032999999997</v>
      </c>
      <c r="N795" s="93">
        <f t="shared" si="419"/>
        <v>1.1572423454592369</v>
      </c>
      <c r="O795" s="87">
        <f t="shared" si="420"/>
        <v>1.1582338400000001</v>
      </c>
      <c r="P795" s="87">
        <f t="shared" si="421"/>
        <v>1112.7793898499999</v>
      </c>
      <c r="Q795" s="94">
        <f t="shared" si="422"/>
        <v>0</v>
      </c>
      <c r="R795" s="95">
        <f t="shared" si="405"/>
        <v>0</v>
      </c>
      <c r="S795" s="87">
        <f t="shared" si="423"/>
        <v>0</v>
      </c>
      <c r="T795" s="95">
        <f t="shared" si="408"/>
        <v>0.12</v>
      </c>
      <c r="U795" s="94">
        <f t="shared" si="424"/>
        <v>5</v>
      </c>
      <c r="V795" s="94">
        <v>252</v>
      </c>
      <c r="W795" s="93">
        <f t="shared" si="425"/>
        <v>1.002251115</v>
      </c>
      <c r="X795" s="87">
        <f t="shared" si="426"/>
        <v>2.5049943699999999</v>
      </c>
      <c r="Y795" s="87">
        <f t="shared" si="427"/>
        <v>0</v>
      </c>
      <c r="Z795" s="96" t="s">
        <v>142</v>
      </c>
      <c r="AA795" s="90">
        <f t="shared" si="428"/>
        <v>45168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3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22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4"/>
      <c r="CR795" s="1"/>
      <c r="CS795" s="1"/>
      <c r="CT795" s="1"/>
      <c r="CU795" s="1"/>
      <c r="CV795" s="1"/>
      <c r="CW795" s="1"/>
      <c r="CX795" s="1"/>
      <c r="CY795" s="1"/>
      <c r="CZ795" s="1"/>
      <c r="DA795" s="2"/>
      <c r="DB795" s="1"/>
      <c r="DC795" s="1"/>
      <c r="DD795" s="1"/>
      <c r="DE795" s="1"/>
      <c r="DF795" s="1"/>
      <c r="DG795" s="1"/>
    </row>
    <row r="796" spans="1:111" x14ac:dyDescent="0.2">
      <c r="A796" s="86">
        <f t="shared" si="406"/>
        <v>45145</v>
      </c>
      <c r="B796" s="87">
        <f t="shared" si="409"/>
        <v>1115.28438422</v>
      </c>
      <c r="C796" s="87">
        <f t="shared" si="407"/>
        <v>960.75537722000001</v>
      </c>
      <c r="D796" s="88">
        <f t="shared" si="410"/>
        <v>6659.95</v>
      </c>
      <c r="E796" s="89">
        <f>IF(K796=1,VLOOKUP(A796,[1]Plan1!$BO$80:$BQ$314,3),E795)</f>
        <v>6667.94</v>
      </c>
      <c r="F796" s="98">
        <f t="shared" si="411"/>
        <v>45125</v>
      </c>
      <c r="G796" s="91">
        <f t="shared" si="412"/>
        <v>1.1997087065218626E-3</v>
      </c>
      <c r="H796" s="90">
        <f t="shared" si="413"/>
        <v>45153</v>
      </c>
      <c r="I796" s="90">
        <f t="shared" si="414"/>
        <v>45153</v>
      </c>
      <c r="J796" s="92">
        <f t="shared" si="415"/>
        <v>21</v>
      </c>
      <c r="K796" s="92">
        <f t="shared" si="416"/>
        <v>15</v>
      </c>
      <c r="L796" s="87">
        <f t="shared" si="417"/>
        <v>1.0008567799999999</v>
      </c>
      <c r="M796" s="93">
        <f t="shared" si="418"/>
        <v>0.99920032999999997</v>
      </c>
      <c r="N796" s="93">
        <f t="shared" si="419"/>
        <v>1.1572423454592369</v>
      </c>
      <c r="O796" s="87">
        <f t="shared" si="420"/>
        <v>1.1582338400000001</v>
      </c>
      <c r="P796" s="87">
        <f t="shared" si="421"/>
        <v>1112.7793898499999</v>
      </c>
      <c r="Q796" s="94">
        <f t="shared" si="422"/>
        <v>0</v>
      </c>
      <c r="R796" s="95">
        <f t="shared" si="405"/>
        <v>0</v>
      </c>
      <c r="S796" s="87">
        <f t="shared" si="423"/>
        <v>0</v>
      </c>
      <c r="T796" s="95">
        <f t="shared" si="408"/>
        <v>0.12</v>
      </c>
      <c r="U796" s="94">
        <f t="shared" si="424"/>
        <v>5</v>
      </c>
      <c r="V796" s="94">
        <v>252</v>
      </c>
      <c r="W796" s="93">
        <f t="shared" si="425"/>
        <v>1.002251115</v>
      </c>
      <c r="X796" s="87">
        <f t="shared" si="426"/>
        <v>2.5049943699999999</v>
      </c>
      <c r="Y796" s="87">
        <f t="shared" si="427"/>
        <v>0</v>
      </c>
      <c r="Z796" s="96" t="s">
        <v>142</v>
      </c>
      <c r="AA796" s="90">
        <f t="shared" si="428"/>
        <v>45168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3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22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4"/>
      <c r="CR796" s="1"/>
      <c r="CS796" s="1"/>
      <c r="CT796" s="1"/>
      <c r="CU796" s="1"/>
      <c r="CV796" s="1"/>
      <c r="CW796" s="1"/>
      <c r="CX796" s="1"/>
      <c r="CY796" s="1"/>
      <c r="CZ796" s="1"/>
      <c r="DA796" s="2"/>
      <c r="DB796" s="1"/>
      <c r="DC796" s="1"/>
      <c r="DD796" s="1"/>
      <c r="DE796" s="1"/>
      <c r="DF796" s="1"/>
      <c r="DG796" s="1"/>
    </row>
    <row r="797" spans="1:111" x14ac:dyDescent="0.2">
      <c r="A797" s="86">
        <f t="shared" si="406"/>
        <v>45146</v>
      </c>
      <c r="B797" s="87">
        <f t="shared" si="409"/>
        <v>1115.84977572</v>
      </c>
      <c r="C797" s="87">
        <f t="shared" si="407"/>
        <v>960.75537722000001</v>
      </c>
      <c r="D797" s="88">
        <f t="shared" si="410"/>
        <v>6659.95</v>
      </c>
      <c r="E797" s="89">
        <f>IF(K797=1,VLOOKUP(A797,[1]Plan1!$BO$80:$BQ$314,3),E796)</f>
        <v>6667.94</v>
      </c>
      <c r="F797" s="98">
        <f t="shared" si="411"/>
        <v>45125</v>
      </c>
      <c r="G797" s="91">
        <f t="shared" si="412"/>
        <v>1.1997087065218626E-3</v>
      </c>
      <c r="H797" s="90">
        <f t="shared" si="413"/>
        <v>45153</v>
      </c>
      <c r="I797" s="90">
        <f t="shared" si="414"/>
        <v>45153</v>
      </c>
      <c r="J797" s="92">
        <f t="shared" si="415"/>
        <v>21</v>
      </c>
      <c r="K797" s="92">
        <f t="shared" si="416"/>
        <v>16</v>
      </c>
      <c r="L797" s="87">
        <f t="shared" si="417"/>
        <v>1.0009139300000001</v>
      </c>
      <c r="M797" s="93">
        <f t="shared" si="418"/>
        <v>0.99920032999999997</v>
      </c>
      <c r="N797" s="93">
        <f t="shared" si="419"/>
        <v>1.1572423454592369</v>
      </c>
      <c r="O797" s="87">
        <f t="shared" si="420"/>
        <v>1.15829998</v>
      </c>
      <c r="P797" s="87">
        <f t="shared" si="421"/>
        <v>1112.8429342100001</v>
      </c>
      <c r="Q797" s="94">
        <f t="shared" si="422"/>
        <v>0</v>
      </c>
      <c r="R797" s="95">
        <f t="shared" si="405"/>
        <v>0</v>
      </c>
      <c r="S797" s="87">
        <f t="shared" si="423"/>
        <v>0</v>
      </c>
      <c r="T797" s="95">
        <f t="shared" si="408"/>
        <v>0.12</v>
      </c>
      <c r="U797" s="94">
        <f t="shared" si="424"/>
        <v>6</v>
      </c>
      <c r="V797" s="94">
        <v>252</v>
      </c>
      <c r="W797" s="93">
        <f t="shared" si="425"/>
        <v>1.002701946</v>
      </c>
      <c r="X797" s="87">
        <f t="shared" si="426"/>
        <v>3.0068415100000001</v>
      </c>
      <c r="Y797" s="87">
        <f t="shared" si="427"/>
        <v>0</v>
      </c>
      <c r="Z797" s="96" t="s">
        <v>142</v>
      </c>
      <c r="AA797" s="90">
        <f t="shared" si="428"/>
        <v>45168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3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22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4"/>
      <c r="CR797" s="1"/>
      <c r="CS797" s="1"/>
      <c r="CT797" s="1"/>
      <c r="CU797" s="1"/>
      <c r="CV797" s="1"/>
      <c r="CW797" s="1"/>
      <c r="CX797" s="1"/>
      <c r="CY797" s="1"/>
      <c r="CZ797" s="1"/>
      <c r="DA797" s="2"/>
      <c r="DB797" s="1"/>
      <c r="DC797" s="1"/>
      <c r="DD797" s="1"/>
      <c r="DE797" s="1"/>
      <c r="DF797" s="1"/>
      <c r="DG797" s="1"/>
    </row>
    <row r="798" spans="1:111" x14ac:dyDescent="0.2">
      <c r="A798" s="86">
        <f t="shared" si="406"/>
        <v>45147</v>
      </c>
      <c r="B798" s="87">
        <f t="shared" si="409"/>
        <v>1116.4154493199999</v>
      </c>
      <c r="C798" s="87">
        <f t="shared" si="407"/>
        <v>960.75537722000001</v>
      </c>
      <c r="D798" s="88">
        <f t="shared" si="410"/>
        <v>6659.95</v>
      </c>
      <c r="E798" s="89">
        <f>IF(K798=1,VLOOKUP(A798,[1]Plan1!$BO$80:$BQ$314,3),E797)</f>
        <v>6667.94</v>
      </c>
      <c r="F798" s="98">
        <f t="shared" si="411"/>
        <v>45125</v>
      </c>
      <c r="G798" s="91">
        <f t="shared" si="412"/>
        <v>1.1997087065218626E-3</v>
      </c>
      <c r="H798" s="90">
        <f t="shared" si="413"/>
        <v>45153</v>
      </c>
      <c r="I798" s="90">
        <f t="shared" si="414"/>
        <v>45153</v>
      </c>
      <c r="J798" s="92">
        <f t="shared" si="415"/>
        <v>21</v>
      </c>
      <c r="K798" s="92">
        <f t="shared" si="416"/>
        <v>17</v>
      </c>
      <c r="L798" s="87">
        <f t="shared" si="417"/>
        <v>1.00097108</v>
      </c>
      <c r="M798" s="93">
        <f t="shared" si="418"/>
        <v>0.99920032999999997</v>
      </c>
      <c r="N798" s="93">
        <f t="shared" si="419"/>
        <v>1.1572423454592369</v>
      </c>
      <c r="O798" s="87">
        <f t="shared" si="420"/>
        <v>1.1583661199999999</v>
      </c>
      <c r="P798" s="87">
        <f t="shared" si="421"/>
        <v>1112.90647857</v>
      </c>
      <c r="Q798" s="94">
        <f t="shared" si="422"/>
        <v>0</v>
      </c>
      <c r="R798" s="95">
        <f t="shared" si="405"/>
        <v>0</v>
      </c>
      <c r="S798" s="87">
        <f t="shared" si="423"/>
        <v>0</v>
      </c>
      <c r="T798" s="95">
        <f t="shared" si="408"/>
        <v>0.12</v>
      </c>
      <c r="U798" s="94">
        <f t="shared" si="424"/>
        <v>7</v>
      </c>
      <c r="V798" s="94">
        <v>252</v>
      </c>
      <c r="W798" s="93">
        <f t="shared" si="425"/>
        <v>1.003152979</v>
      </c>
      <c r="X798" s="87">
        <f t="shared" si="426"/>
        <v>3.50897075</v>
      </c>
      <c r="Y798" s="87">
        <f t="shared" si="427"/>
        <v>0</v>
      </c>
      <c r="Z798" s="96" t="s">
        <v>142</v>
      </c>
      <c r="AA798" s="90">
        <f t="shared" si="428"/>
        <v>45168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3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22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4"/>
      <c r="CR798" s="1"/>
      <c r="CS798" s="1"/>
      <c r="CT798" s="1"/>
      <c r="CU798" s="1"/>
      <c r="CV798" s="1"/>
      <c r="CW798" s="1"/>
      <c r="CX798" s="1"/>
      <c r="CY798" s="1"/>
      <c r="CZ798" s="1"/>
      <c r="DA798" s="2"/>
      <c r="DB798" s="1"/>
      <c r="DC798" s="1"/>
      <c r="DD798" s="1"/>
      <c r="DE798" s="1"/>
      <c r="DF798" s="1"/>
      <c r="DG798" s="1"/>
    </row>
    <row r="799" spans="1:111" x14ac:dyDescent="0.2">
      <c r="A799" s="86">
        <f t="shared" si="406"/>
        <v>45148</v>
      </c>
      <c r="B799" s="87">
        <f t="shared" si="409"/>
        <v>1116.98139765</v>
      </c>
      <c r="C799" s="87">
        <f t="shared" si="407"/>
        <v>960.75537722000001</v>
      </c>
      <c r="D799" s="88">
        <f t="shared" si="410"/>
        <v>6659.95</v>
      </c>
      <c r="E799" s="89">
        <f>IF(K799=1,VLOOKUP(A799,[1]Plan1!$BO$80:$BQ$314,3),E798)</f>
        <v>6667.94</v>
      </c>
      <c r="F799" s="98">
        <f t="shared" si="411"/>
        <v>45125</v>
      </c>
      <c r="G799" s="91">
        <f t="shared" si="412"/>
        <v>1.1997087065218626E-3</v>
      </c>
      <c r="H799" s="90">
        <f t="shared" si="413"/>
        <v>45153</v>
      </c>
      <c r="I799" s="90">
        <f t="shared" si="414"/>
        <v>45153</v>
      </c>
      <c r="J799" s="92">
        <f t="shared" si="415"/>
        <v>21</v>
      </c>
      <c r="K799" s="92">
        <f t="shared" si="416"/>
        <v>18</v>
      </c>
      <c r="L799" s="87">
        <f t="shared" si="417"/>
        <v>1.00102823</v>
      </c>
      <c r="M799" s="93">
        <f t="shared" si="418"/>
        <v>0.99920032999999997</v>
      </c>
      <c r="N799" s="93">
        <f t="shared" si="419"/>
        <v>1.1572423454592369</v>
      </c>
      <c r="O799" s="87">
        <f t="shared" si="420"/>
        <v>1.1584322499999999</v>
      </c>
      <c r="P799" s="87">
        <f t="shared" si="421"/>
        <v>1112.97001333</v>
      </c>
      <c r="Q799" s="94">
        <f t="shared" si="422"/>
        <v>0</v>
      </c>
      <c r="R799" s="95">
        <f t="shared" si="405"/>
        <v>0</v>
      </c>
      <c r="S799" s="87">
        <f t="shared" si="423"/>
        <v>0</v>
      </c>
      <c r="T799" s="95">
        <f t="shared" si="408"/>
        <v>0.12</v>
      </c>
      <c r="U799" s="94">
        <f t="shared" si="424"/>
        <v>8</v>
      </c>
      <c r="V799" s="94">
        <v>252</v>
      </c>
      <c r="W799" s="93">
        <f t="shared" si="425"/>
        <v>1.003604216</v>
      </c>
      <c r="X799" s="87">
        <f t="shared" si="426"/>
        <v>4.0113843200000003</v>
      </c>
      <c r="Y799" s="87">
        <f t="shared" si="427"/>
        <v>0</v>
      </c>
      <c r="Z799" s="96" t="s">
        <v>142</v>
      </c>
      <c r="AA799" s="90">
        <f t="shared" si="428"/>
        <v>45168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3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22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4"/>
      <c r="CR799" s="1"/>
      <c r="CS799" s="1"/>
      <c r="CT799" s="1"/>
      <c r="CU799" s="1"/>
      <c r="CV799" s="1"/>
      <c r="CW799" s="1"/>
      <c r="CX799" s="1"/>
      <c r="CY799" s="1"/>
      <c r="CZ799" s="1"/>
      <c r="DA799" s="2"/>
      <c r="DB799" s="1"/>
      <c r="DC799" s="1"/>
      <c r="DD799" s="1"/>
      <c r="DE799" s="1"/>
      <c r="DF799" s="1"/>
      <c r="DG799" s="1"/>
    </row>
    <row r="800" spans="1:111" x14ac:dyDescent="0.2">
      <c r="A800" s="86">
        <f t="shared" si="406"/>
        <v>45149</v>
      </c>
      <c r="B800" s="87">
        <f t="shared" si="409"/>
        <v>1117.5476377999998</v>
      </c>
      <c r="C800" s="87">
        <f t="shared" si="407"/>
        <v>960.75537722000001</v>
      </c>
      <c r="D800" s="88">
        <f t="shared" si="410"/>
        <v>6659.95</v>
      </c>
      <c r="E800" s="89">
        <f>IF(K800=1,VLOOKUP(A800,[1]Plan1!$BO$80:$BQ$314,3),E799)</f>
        <v>6667.94</v>
      </c>
      <c r="F800" s="98">
        <f t="shared" si="411"/>
        <v>45125</v>
      </c>
      <c r="G800" s="91">
        <f t="shared" si="412"/>
        <v>1.1997087065218626E-3</v>
      </c>
      <c r="H800" s="90">
        <f t="shared" si="413"/>
        <v>45153</v>
      </c>
      <c r="I800" s="90">
        <f t="shared" si="414"/>
        <v>45153</v>
      </c>
      <c r="J800" s="92">
        <f t="shared" si="415"/>
        <v>21</v>
      </c>
      <c r="K800" s="92">
        <f t="shared" si="416"/>
        <v>19</v>
      </c>
      <c r="L800" s="87">
        <f t="shared" si="417"/>
        <v>1.0010853799999999</v>
      </c>
      <c r="M800" s="93">
        <f t="shared" si="418"/>
        <v>0.99920032999999997</v>
      </c>
      <c r="N800" s="93">
        <f t="shared" si="419"/>
        <v>1.1572423454592369</v>
      </c>
      <c r="O800" s="87">
        <f t="shared" si="420"/>
        <v>1.1584983900000001</v>
      </c>
      <c r="P800" s="87">
        <f t="shared" si="421"/>
        <v>1113.03355769</v>
      </c>
      <c r="Q800" s="94">
        <f t="shared" si="422"/>
        <v>0</v>
      </c>
      <c r="R800" s="95">
        <f t="shared" si="405"/>
        <v>0</v>
      </c>
      <c r="S800" s="87">
        <f t="shared" si="423"/>
        <v>0</v>
      </c>
      <c r="T800" s="95">
        <f t="shared" si="408"/>
        <v>0.12</v>
      </c>
      <c r="U800" s="94">
        <f t="shared" si="424"/>
        <v>9</v>
      </c>
      <c r="V800" s="94">
        <v>252</v>
      </c>
      <c r="W800" s="93">
        <f t="shared" si="425"/>
        <v>1.0040556549999999</v>
      </c>
      <c r="X800" s="87">
        <f t="shared" si="426"/>
        <v>4.5140801100000001</v>
      </c>
      <c r="Y800" s="87">
        <f t="shared" si="427"/>
        <v>0</v>
      </c>
      <c r="Z800" s="96" t="s">
        <v>142</v>
      </c>
      <c r="AA800" s="90">
        <f t="shared" si="428"/>
        <v>45168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3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22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4"/>
      <c r="CR800" s="1"/>
      <c r="CS800" s="1"/>
      <c r="CT800" s="1"/>
      <c r="CU800" s="1"/>
      <c r="CV800" s="1"/>
      <c r="CW800" s="1"/>
      <c r="CX800" s="1"/>
      <c r="CY800" s="1"/>
      <c r="CZ800" s="1"/>
      <c r="DA800" s="2"/>
      <c r="DB800" s="1"/>
      <c r="DC800" s="1"/>
      <c r="DD800" s="1"/>
      <c r="DE800" s="1"/>
      <c r="DF800" s="1"/>
      <c r="DG800" s="1"/>
    </row>
    <row r="801" spans="1:111" x14ac:dyDescent="0.2">
      <c r="A801" s="86">
        <f t="shared" si="406"/>
        <v>45150</v>
      </c>
      <c r="B801" s="87">
        <f t="shared" si="409"/>
        <v>1118.11417093</v>
      </c>
      <c r="C801" s="87">
        <f t="shared" si="407"/>
        <v>960.75537722000001</v>
      </c>
      <c r="D801" s="88">
        <f t="shared" si="410"/>
        <v>6659.95</v>
      </c>
      <c r="E801" s="89">
        <f>IF(K801=1,VLOOKUP(A801,[1]Plan1!$BO$80:$BQ$314,3),E800)</f>
        <v>6667.94</v>
      </c>
      <c r="F801" s="98">
        <f t="shared" si="411"/>
        <v>45125</v>
      </c>
      <c r="G801" s="91">
        <f t="shared" si="412"/>
        <v>1.1997087065218626E-3</v>
      </c>
      <c r="H801" s="90">
        <f t="shared" si="413"/>
        <v>45153</v>
      </c>
      <c r="I801" s="90">
        <f t="shared" si="414"/>
        <v>45153</v>
      </c>
      <c r="J801" s="92">
        <f t="shared" si="415"/>
        <v>21</v>
      </c>
      <c r="K801" s="92">
        <f t="shared" si="416"/>
        <v>20</v>
      </c>
      <c r="L801" s="87">
        <f t="shared" si="417"/>
        <v>1.00114254</v>
      </c>
      <c r="M801" s="93">
        <f t="shared" si="418"/>
        <v>0.99920032999999997</v>
      </c>
      <c r="N801" s="93">
        <f t="shared" si="419"/>
        <v>1.1572423454592369</v>
      </c>
      <c r="O801" s="87">
        <f t="shared" si="420"/>
        <v>1.15856454</v>
      </c>
      <c r="P801" s="87">
        <f t="shared" si="421"/>
        <v>1113.0971116600001</v>
      </c>
      <c r="Q801" s="94">
        <f t="shared" si="422"/>
        <v>0</v>
      </c>
      <c r="R801" s="95">
        <f t="shared" si="405"/>
        <v>0</v>
      </c>
      <c r="S801" s="87">
        <f t="shared" si="423"/>
        <v>0</v>
      </c>
      <c r="T801" s="95">
        <f t="shared" si="408"/>
        <v>0.12</v>
      </c>
      <c r="U801" s="94">
        <f t="shared" si="424"/>
        <v>10</v>
      </c>
      <c r="V801" s="94">
        <v>252</v>
      </c>
      <c r="W801" s="93">
        <f t="shared" si="425"/>
        <v>1.004507297</v>
      </c>
      <c r="X801" s="87">
        <f t="shared" si="426"/>
        <v>5.0170592699999998</v>
      </c>
      <c r="Y801" s="87">
        <f t="shared" si="427"/>
        <v>0</v>
      </c>
      <c r="Z801" s="96" t="s">
        <v>142</v>
      </c>
      <c r="AA801" s="90">
        <f t="shared" si="428"/>
        <v>45168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3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22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4"/>
      <c r="CR801" s="1"/>
      <c r="CS801" s="1"/>
      <c r="CT801" s="1"/>
      <c r="CU801" s="1"/>
      <c r="CV801" s="1"/>
      <c r="CW801" s="1"/>
      <c r="CX801" s="1"/>
      <c r="CY801" s="1"/>
      <c r="CZ801" s="1"/>
      <c r="DA801" s="2"/>
      <c r="DB801" s="1"/>
      <c r="DC801" s="1"/>
      <c r="DD801" s="1"/>
      <c r="DE801" s="1"/>
      <c r="DF801" s="1"/>
      <c r="DG801" s="1"/>
    </row>
    <row r="802" spans="1:111" x14ac:dyDescent="0.2">
      <c r="A802" s="86">
        <f t="shared" si="406"/>
        <v>45151</v>
      </c>
      <c r="B802" s="87">
        <f t="shared" si="409"/>
        <v>1118.11417093</v>
      </c>
      <c r="C802" s="87">
        <f t="shared" si="407"/>
        <v>960.75537722000001</v>
      </c>
      <c r="D802" s="88">
        <f t="shared" si="410"/>
        <v>6659.95</v>
      </c>
      <c r="E802" s="89">
        <f>IF(K802=1,VLOOKUP(A802,[1]Plan1!$BO$80:$BQ$314,3),E801)</f>
        <v>6667.94</v>
      </c>
      <c r="F802" s="98">
        <f t="shared" si="411"/>
        <v>45125</v>
      </c>
      <c r="G802" s="91">
        <f t="shared" si="412"/>
        <v>1.1997087065218626E-3</v>
      </c>
      <c r="H802" s="90">
        <f t="shared" si="413"/>
        <v>45153</v>
      </c>
      <c r="I802" s="90">
        <f t="shared" si="414"/>
        <v>45153</v>
      </c>
      <c r="J802" s="92">
        <f t="shared" si="415"/>
        <v>21</v>
      </c>
      <c r="K802" s="92">
        <f t="shared" si="416"/>
        <v>20</v>
      </c>
      <c r="L802" s="87">
        <f t="shared" si="417"/>
        <v>1.00114254</v>
      </c>
      <c r="M802" s="93">
        <f t="shared" si="418"/>
        <v>0.99920032999999997</v>
      </c>
      <c r="N802" s="93">
        <f t="shared" si="419"/>
        <v>1.1572423454592369</v>
      </c>
      <c r="O802" s="87">
        <f t="shared" si="420"/>
        <v>1.15856454</v>
      </c>
      <c r="P802" s="87">
        <f t="shared" si="421"/>
        <v>1113.0971116600001</v>
      </c>
      <c r="Q802" s="94">
        <f t="shared" si="422"/>
        <v>0</v>
      </c>
      <c r="R802" s="95">
        <f t="shared" si="405"/>
        <v>0</v>
      </c>
      <c r="S802" s="87">
        <f t="shared" si="423"/>
        <v>0</v>
      </c>
      <c r="T802" s="95">
        <f t="shared" si="408"/>
        <v>0.12</v>
      </c>
      <c r="U802" s="94">
        <f t="shared" si="424"/>
        <v>10</v>
      </c>
      <c r="V802" s="94">
        <v>252</v>
      </c>
      <c r="W802" s="93">
        <f t="shared" si="425"/>
        <v>1.004507297</v>
      </c>
      <c r="X802" s="87">
        <f t="shared" si="426"/>
        <v>5.0170592699999998</v>
      </c>
      <c r="Y802" s="87">
        <f t="shared" si="427"/>
        <v>0</v>
      </c>
      <c r="Z802" s="96" t="s">
        <v>142</v>
      </c>
      <c r="AA802" s="90">
        <f t="shared" si="428"/>
        <v>45168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3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22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4"/>
      <c r="CR802" s="1"/>
      <c r="CS802" s="1"/>
      <c r="CT802" s="1"/>
      <c r="CU802" s="1"/>
      <c r="CV802" s="1"/>
      <c r="CW802" s="1"/>
      <c r="CX802" s="1"/>
      <c r="CY802" s="1"/>
      <c r="CZ802" s="1"/>
      <c r="DA802" s="2"/>
      <c r="DB802" s="1"/>
      <c r="DC802" s="1"/>
      <c r="DD802" s="1"/>
      <c r="DE802" s="1"/>
      <c r="DF802" s="1"/>
      <c r="DG802" s="1"/>
    </row>
    <row r="803" spans="1:111" x14ac:dyDescent="0.2">
      <c r="A803" s="86">
        <f t="shared" si="406"/>
        <v>45152</v>
      </c>
      <c r="B803" s="87">
        <f t="shared" si="409"/>
        <v>1118.11417093</v>
      </c>
      <c r="C803" s="87">
        <f t="shared" si="407"/>
        <v>960.75537722000001</v>
      </c>
      <c r="D803" s="88">
        <f t="shared" si="410"/>
        <v>6659.95</v>
      </c>
      <c r="E803" s="89">
        <f>IF(K803=1,VLOOKUP(A803,[1]Plan1!$BO$80:$BQ$314,3),E802)</f>
        <v>6667.94</v>
      </c>
      <c r="F803" s="98">
        <f t="shared" si="411"/>
        <v>45125</v>
      </c>
      <c r="G803" s="91">
        <f t="shared" si="412"/>
        <v>1.1997087065218626E-3</v>
      </c>
      <c r="H803" s="90">
        <f t="shared" si="413"/>
        <v>45153</v>
      </c>
      <c r="I803" s="90">
        <f t="shared" si="414"/>
        <v>45153</v>
      </c>
      <c r="J803" s="92">
        <f t="shared" si="415"/>
        <v>21</v>
      </c>
      <c r="K803" s="92">
        <f t="shared" si="416"/>
        <v>20</v>
      </c>
      <c r="L803" s="87">
        <f t="shared" si="417"/>
        <v>1.00114254</v>
      </c>
      <c r="M803" s="93">
        <f t="shared" si="418"/>
        <v>0.99920032999999997</v>
      </c>
      <c r="N803" s="93">
        <f t="shared" si="419"/>
        <v>1.1572423454592369</v>
      </c>
      <c r="O803" s="87">
        <f t="shared" si="420"/>
        <v>1.15856454</v>
      </c>
      <c r="P803" s="87">
        <f t="shared" si="421"/>
        <v>1113.0971116600001</v>
      </c>
      <c r="Q803" s="94">
        <f t="shared" si="422"/>
        <v>0</v>
      </c>
      <c r="R803" s="95">
        <f t="shared" si="405"/>
        <v>0</v>
      </c>
      <c r="S803" s="87">
        <f t="shared" si="423"/>
        <v>0</v>
      </c>
      <c r="T803" s="95">
        <f t="shared" si="408"/>
        <v>0.12</v>
      </c>
      <c r="U803" s="94">
        <f t="shared" si="424"/>
        <v>10</v>
      </c>
      <c r="V803" s="94">
        <v>252</v>
      </c>
      <c r="W803" s="93">
        <f t="shared" si="425"/>
        <v>1.004507297</v>
      </c>
      <c r="X803" s="87">
        <f t="shared" si="426"/>
        <v>5.0170592699999998</v>
      </c>
      <c r="Y803" s="87">
        <f t="shared" si="427"/>
        <v>0</v>
      </c>
      <c r="Z803" s="96" t="s">
        <v>142</v>
      </c>
      <c r="AA803" s="90">
        <f t="shared" si="428"/>
        <v>45168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3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22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4"/>
      <c r="CR803" s="1"/>
      <c r="CS803" s="1"/>
      <c r="CT803" s="1"/>
      <c r="CU803" s="1"/>
      <c r="CV803" s="1"/>
      <c r="CW803" s="1"/>
      <c r="CX803" s="1"/>
      <c r="CY803" s="1"/>
      <c r="CZ803" s="1"/>
      <c r="DA803" s="2"/>
      <c r="DB803" s="1"/>
      <c r="DC803" s="1"/>
      <c r="DD803" s="1"/>
      <c r="DE803" s="1"/>
      <c r="DF803" s="1"/>
      <c r="DG803" s="1"/>
    </row>
    <row r="804" spans="1:111" x14ac:dyDescent="0.2">
      <c r="A804" s="86">
        <f t="shared" si="406"/>
        <v>45153</v>
      </c>
      <c r="B804" s="87">
        <f t="shared" si="409"/>
        <v>1118.68097889</v>
      </c>
      <c r="C804" s="87">
        <f t="shared" si="407"/>
        <v>960.75537722000001</v>
      </c>
      <c r="D804" s="88">
        <f t="shared" si="410"/>
        <v>6659.95</v>
      </c>
      <c r="E804" s="89">
        <f>IF(K804=1,VLOOKUP(A804,[1]Plan1!$BO$80:$BQ$314,3),E803)</f>
        <v>6667.94</v>
      </c>
      <c r="F804" s="98">
        <f t="shared" si="411"/>
        <v>45125</v>
      </c>
      <c r="G804" s="91">
        <f t="shared" si="412"/>
        <v>1.1997087065218626E-3</v>
      </c>
      <c r="H804" s="90">
        <f t="shared" si="413"/>
        <v>45184</v>
      </c>
      <c r="I804" s="90">
        <f t="shared" si="414"/>
        <v>45153</v>
      </c>
      <c r="J804" s="92">
        <f t="shared" si="415"/>
        <v>21</v>
      </c>
      <c r="K804" s="92">
        <f t="shared" si="416"/>
        <v>21</v>
      </c>
      <c r="L804" s="87">
        <f t="shared" si="417"/>
        <v>1.0011996999999999</v>
      </c>
      <c r="M804" s="93">
        <f t="shared" si="418"/>
        <v>0.99920032999999997</v>
      </c>
      <c r="N804" s="93">
        <f t="shared" si="419"/>
        <v>1.1572423454592369</v>
      </c>
      <c r="O804" s="87">
        <f t="shared" si="420"/>
        <v>1.1586306799999999</v>
      </c>
      <c r="P804" s="87">
        <f t="shared" si="421"/>
        <v>1113.16065602</v>
      </c>
      <c r="Q804" s="94">
        <f t="shared" si="422"/>
        <v>0</v>
      </c>
      <c r="R804" s="95">
        <f t="shared" si="405"/>
        <v>0</v>
      </c>
      <c r="S804" s="87">
        <f t="shared" si="423"/>
        <v>0</v>
      </c>
      <c r="T804" s="95">
        <f t="shared" si="408"/>
        <v>0.12</v>
      </c>
      <c r="U804" s="94">
        <f t="shared" si="424"/>
        <v>11</v>
      </c>
      <c r="V804" s="94">
        <v>252</v>
      </c>
      <c r="W804" s="93">
        <f t="shared" si="425"/>
        <v>1.004959143</v>
      </c>
      <c r="X804" s="87">
        <f t="shared" si="426"/>
        <v>5.5203228700000002</v>
      </c>
      <c r="Y804" s="87">
        <f t="shared" si="427"/>
        <v>0</v>
      </c>
      <c r="Z804" s="96" t="s">
        <v>142</v>
      </c>
      <c r="AA804" s="90">
        <f t="shared" si="428"/>
        <v>45168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3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22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4"/>
      <c r="CR804" s="1"/>
      <c r="CS804" s="1"/>
      <c r="CT804" s="1"/>
      <c r="CU804" s="1"/>
      <c r="CV804" s="1"/>
      <c r="CW804" s="1"/>
      <c r="CX804" s="1"/>
      <c r="CY804" s="1"/>
      <c r="CZ804" s="1"/>
      <c r="DA804" s="2"/>
      <c r="DB804" s="1"/>
      <c r="DC804" s="1"/>
      <c r="DD804" s="1"/>
      <c r="DE804" s="1"/>
      <c r="DF804" s="1"/>
      <c r="DG804" s="1"/>
    </row>
    <row r="805" spans="1:111" x14ac:dyDescent="0.2">
      <c r="A805" s="86">
        <f t="shared" si="406"/>
        <v>45154</v>
      </c>
      <c r="B805" s="87">
        <f t="shared" si="409"/>
        <v>1119.30108182</v>
      </c>
      <c r="C805" s="87">
        <f t="shared" si="407"/>
        <v>960.75537722000001</v>
      </c>
      <c r="D805" s="88">
        <f t="shared" si="410"/>
        <v>6667.94</v>
      </c>
      <c r="E805" s="89">
        <f>IF(K805=1,VLOOKUP(A805,[1]Plan1!$BO$80:$BQ$314,3),E804)</f>
        <v>6683.28</v>
      </c>
      <c r="F805" s="98">
        <f t="shared" si="411"/>
        <v>45154</v>
      </c>
      <c r="G805" s="91">
        <f t="shared" si="412"/>
        <v>2.3005605929267148E-3</v>
      </c>
      <c r="H805" s="90">
        <f t="shared" si="413"/>
        <v>45184</v>
      </c>
      <c r="I805" s="90">
        <f t="shared" si="414"/>
        <v>45184</v>
      </c>
      <c r="J805" s="92">
        <f t="shared" si="415"/>
        <v>22</v>
      </c>
      <c r="K805" s="92">
        <f t="shared" si="416"/>
        <v>1</v>
      </c>
      <c r="L805" s="87">
        <f t="shared" si="417"/>
        <v>1.00010445</v>
      </c>
      <c r="M805" s="93">
        <f t="shared" si="418"/>
        <v>1.0011996999999999</v>
      </c>
      <c r="N805" s="93">
        <f t="shared" si="419"/>
        <v>1.1586306891010842</v>
      </c>
      <c r="O805" s="87">
        <f t="shared" si="420"/>
        <v>1.1587517000000001</v>
      </c>
      <c r="P805" s="87">
        <f t="shared" si="421"/>
        <v>1113.2769266299999</v>
      </c>
      <c r="Q805" s="94">
        <f t="shared" si="422"/>
        <v>0</v>
      </c>
      <c r="R805" s="95">
        <f t="shared" si="405"/>
        <v>0</v>
      </c>
      <c r="S805" s="87">
        <f t="shared" si="423"/>
        <v>0</v>
      </c>
      <c r="T805" s="95">
        <f t="shared" si="408"/>
        <v>0.12</v>
      </c>
      <c r="U805" s="94">
        <f t="shared" si="424"/>
        <v>12</v>
      </c>
      <c r="V805" s="94">
        <v>252</v>
      </c>
      <c r="W805" s="93">
        <f t="shared" si="425"/>
        <v>1.005411192</v>
      </c>
      <c r="X805" s="87">
        <f t="shared" si="426"/>
        <v>6.0241551900000001</v>
      </c>
      <c r="Y805" s="87">
        <f t="shared" si="427"/>
        <v>0</v>
      </c>
      <c r="Z805" s="96" t="s">
        <v>142</v>
      </c>
      <c r="AA805" s="90">
        <f t="shared" si="428"/>
        <v>45168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3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22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4"/>
      <c r="CR805" s="1"/>
      <c r="CS805" s="1"/>
      <c r="CT805" s="1"/>
      <c r="CU805" s="1"/>
      <c r="CV805" s="1"/>
      <c r="CW805" s="1"/>
      <c r="CX805" s="1"/>
      <c r="CY805" s="1"/>
      <c r="CZ805" s="1"/>
      <c r="DA805" s="2"/>
      <c r="DB805" s="1"/>
      <c r="DC805" s="1"/>
      <c r="DD805" s="1"/>
      <c r="DE805" s="1"/>
      <c r="DF805" s="1"/>
      <c r="DG805" s="1"/>
    </row>
    <row r="806" spans="1:111" x14ac:dyDescent="0.2">
      <c r="A806" s="86">
        <f t="shared" si="406"/>
        <v>45155</v>
      </c>
      <c r="B806" s="87">
        <f t="shared" si="409"/>
        <v>1119.9215449000001</v>
      </c>
      <c r="C806" s="87">
        <f t="shared" si="407"/>
        <v>960.75537722000001</v>
      </c>
      <c r="D806" s="88">
        <f t="shared" si="410"/>
        <v>6667.94</v>
      </c>
      <c r="E806" s="89">
        <f>IF(K806=1,VLOOKUP(A806,[1]Plan1!$BO$80:$BQ$314,3),E805)</f>
        <v>6683.28</v>
      </c>
      <c r="F806" s="98">
        <f t="shared" si="411"/>
        <v>45154</v>
      </c>
      <c r="G806" s="91">
        <f t="shared" si="412"/>
        <v>2.3005605929267148E-3</v>
      </c>
      <c r="H806" s="90">
        <f t="shared" si="413"/>
        <v>45184</v>
      </c>
      <c r="I806" s="90">
        <f t="shared" si="414"/>
        <v>45184</v>
      </c>
      <c r="J806" s="92">
        <f t="shared" si="415"/>
        <v>22</v>
      </c>
      <c r="K806" s="92">
        <f t="shared" si="416"/>
        <v>2</v>
      </c>
      <c r="L806" s="87">
        <f t="shared" si="417"/>
        <v>1.0002089199999999</v>
      </c>
      <c r="M806" s="93">
        <f t="shared" si="418"/>
        <v>1.0011996999999999</v>
      </c>
      <c r="N806" s="93">
        <f t="shared" si="419"/>
        <v>1.1586306891010842</v>
      </c>
      <c r="O806" s="87">
        <f t="shared" si="420"/>
        <v>1.15887275</v>
      </c>
      <c r="P806" s="87">
        <f t="shared" si="421"/>
        <v>1113.3932260700001</v>
      </c>
      <c r="Q806" s="94">
        <f t="shared" si="422"/>
        <v>0</v>
      </c>
      <c r="R806" s="95">
        <f t="shared" si="405"/>
        <v>0</v>
      </c>
      <c r="S806" s="87">
        <f t="shared" si="423"/>
        <v>0</v>
      </c>
      <c r="T806" s="95">
        <f t="shared" si="408"/>
        <v>0.12</v>
      </c>
      <c r="U806" s="94">
        <f t="shared" si="424"/>
        <v>13</v>
      </c>
      <c r="V806" s="94">
        <v>252</v>
      </c>
      <c r="W806" s="93">
        <f t="shared" si="425"/>
        <v>1.0058634440000001</v>
      </c>
      <c r="X806" s="87">
        <f t="shared" si="426"/>
        <v>6.5283188299999999</v>
      </c>
      <c r="Y806" s="87">
        <f t="shared" si="427"/>
        <v>0</v>
      </c>
      <c r="Z806" s="96" t="s">
        <v>142</v>
      </c>
      <c r="AA806" s="90">
        <f t="shared" si="428"/>
        <v>45168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3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22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4"/>
      <c r="CR806" s="1"/>
      <c r="CS806" s="1"/>
      <c r="CT806" s="1"/>
      <c r="CU806" s="1"/>
      <c r="CV806" s="1"/>
      <c r="CW806" s="1"/>
      <c r="CX806" s="1"/>
      <c r="CY806" s="1"/>
      <c r="CZ806" s="1"/>
      <c r="DA806" s="2"/>
      <c r="DB806" s="1"/>
      <c r="DC806" s="1"/>
      <c r="DD806" s="1"/>
      <c r="DE806" s="1"/>
      <c r="DF806" s="1"/>
      <c r="DG806" s="1"/>
    </row>
    <row r="807" spans="1:111" x14ac:dyDescent="0.2">
      <c r="A807" s="86">
        <f t="shared" si="406"/>
        <v>45156</v>
      </c>
      <c r="B807" s="87">
        <f t="shared" si="409"/>
        <v>1120.54234032</v>
      </c>
      <c r="C807" s="87">
        <f t="shared" si="407"/>
        <v>960.75537722000001</v>
      </c>
      <c r="D807" s="88">
        <f t="shared" si="410"/>
        <v>6667.94</v>
      </c>
      <c r="E807" s="89">
        <f>IF(K807=1,VLOOKUP(A807,[1]Plan1!$BO$80:$BQ$314,3),E806)</f>
        <v>6683.28</v>
      </c>
      <c r="F807" s="98">
        <f t="shared" si="411"/>
        <v>45154</v>
      </c>
      <c r="G807" s="91">
        <f t="shared" si="412"/>
        <v>2.3005605929267148E-3</v>
      </c>
      <c r="H807" s="90">
        <f t="shared" si="413"/>
        <v>45184</v>
      </c>
      <c r="I807" s="90">
        <f t="shared" si="414"/>
        <v>45184</v>
      </c>
      <c r="J807" s="92">
        <f t="shared" si="415"/>
        <v>22</v>
      </c>
      <c r="K807" s="92">
        <f t="shared" si="416"/>
        <v>3</v>
      </c>
      <c r="L807" s="87">
        <f t="shared" si="417"/>
        <v>1.0003134</v>
      </c>
      <c r="M807" s="93">
        <f t="shared" si="418"/>
        <v>1.0011996999999999</v>
      </c>
      <c r="N807" s="93">
        <f t="shared" si="419"/>
        <v>1.1586306891010842</v>
      </c>
      <c r="O807" s="87">
        <f t="shared" si="420"/>
        <v>1.1589938</v>
      </c>
      <c r="P807" s="87">
        <f t="shared" si="421"/>
        <v>1113.50952551</v>
      </c>
      <c r="Q807" s="94">
        <f t="shared" si="422"/>
        <v>0</v>
      </c>
      <c r="R807" s="95">
        <f t="shared" si="405"/>
        <v>0</v>
      </c>
      <c r="S807" s="87">
        <f t="shared" si="423"/>
        <v>0</v>
      </c>
      <c r="T807" s="95">
        <f t="shared" si="408"/>
        <v>0.12</v>
      </c>
      <c r="U807" s="94">
        <f t="shared" si="424"/>
        <v>14</v>
      </c>
      <c r="V807" s="94">
        <v>252</v>
      </c>
      <c r="W807" s="93">
        <f t="shared" si="425"/>
        <v>1.0063158999999999</v>
      </c>
      <c r="X807" s="87">
        <f t="shared" si="426"/>
        <v>7.0328148099999996</v>
      </c>
      <c r="Y807" s="87">
        <f t="shared" si="427"/>
        <v>0</v>
      </c>
      <c r="Z807" s="96" t="s">
        <v>142</v>
      </c>
      <c r="AA807" s="90">
        <f t="shared" si="428"/>
        <v>45168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3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22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4"/>
      <c r="CR807" s="1"/>
      <c r="CS807" s="1"/>
      <c r="CT807" s="1"/>
      <c r="CU807" s="1"/>
      <c r="CV807" s="1"/>
      <c r="CW807" s="1"/>
      <c r="CX807" s="1"/>
      <c r="CY807" s="1"/>
      <c r="CZ807" s="1"/>
      <c r="DA807" s="2"/>
      <c r="DB807" s="1"/>
      <c r="DC807" s="1"/>
      <c r="DD807" s="1"/>
      <c r="DE807" s="1"/>
      <c r="DF807" s="1"/>
      <c r="DG807" s="1"/>
    </row>
    <row r="808" spans="1:111" x14ac:dyDescent="0.2">
      <c r="A808" s="86">
        <f t="shared" si="406"/>
        <v>45157</v>
      </c>
      <c r="B808" s="87">
        <f t="shared" si="409"/>
        <v>1121.1634767199998</v>
      </c>
      <c r="C808" s="87">
        <f t="shared" si="407"/>
        <v>960.75537722000001</v>
      </c>
      <c r="D808" s="88">
        <f t="shared" si="410"/>
        <v>6667.94</v>
      </c>
      <c r="E808" s="89">
        <f>IF(K808=1,VLOOKUP(A808,[1]Plan1!$BO$80:$BQ$314,3),E807)</f>
        <v>6683.28</v>
      </c>
      <c r="F808" s="98">
        <f t="shared" si="411"/>
        <v>45154</v>
      </c>
      <c r="G808" s="91">
        <f t="shared" si="412"/>
        <v>2.3005605929267148E-3</v>
      </c>
      <c r="H808" s="90">
        <f t="shared" si="413"/>
        <v>45184</v>
      </c>
      <c r="I808" s="90">
        <f t="shared" si="414"/>
        <v>45184</v>
      </c>
      <c r="J808" s="92">
        <f t="shared" si="415"/>
        <v>22</v>
      </c>
      <c r="K808" s="92">
        <f t="shared" si="416"/>
        <v>4</v>
      </c>
      <c r="L808" s="87">
        <f t="shared" si="417"/>
        <v>1.00041789</v>
      </c>
      <c r="M808" s="93">
        <f t="shared" si="418"/>
        <v>1.0011996999999999</v>
      </c>
      <c r="N808" s="93">
        <f t="shared" si="419"/>
        <v>1.1586306891010842</v>
      </c>
      <c r="O808" s="87">
        <f t="shared" si="420"/>
        <v>1.1591148600000001</v>
      </c>
      <c r="P808" s="87">
        <f t="shared" si="421"/>
        <v>1113.6258345599999</v>
      </c>
      <c r="Q808" s="94">
        <f t="shared" si="422"/>
        <v>0</v>
      </c>
      <c r="R808" s="95">
        <f t="shared" si="405"/>
        <v>0</v>
      </c>
      <c r="S808" s="87">
        <f t="shared" si="423"/>
        <v>0</v>
      </c>
      <c r="T808" s="95">
        <f t="shared" si="408"/>
        <v>0.12</v>
      </c>
      <c r="U808" s="94">
        <f t="shared" si="424"/>
        <v>15</v>
      </c>
      <c r="V808" s="94">
        <v>252</v>
      </c>
      <c r="W808" s="93">
        <f t="shared" si="425"/>
        <v>1.006768559</v>
      </c>
      <c r="X808" s="87">
        <f t="shared" si="426"/>
        <v>7.5376421599999999</v>
      </c>
      <c r="Y808" s="87">
        <f t="shared" si="427"/>
        <v>0</v>
      </c>
      <c r="Z808" s="96" t="s">
        <v>142</v>
      </c>
      <c r="AA808" s="90">
        <f t="shared" si="428"/>
        <v>45168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3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22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4"/>
      <c r="CR808" s="1"/>
      <c r="CS808" s="1"/>
      <c r="CT808" s="1"/>
      <c r="CU808" s="1"/>
      <c r="CV808" s="1"/>
      <c r="CW808" s="1"/>
      <c r="CX808" s="1"/>
      <c r="CY808" s="1"/>
      <c r="CZ808" s="1"/>
      <c r="DA808" s="2"/>
      <c r="DB808" s="1"/>
      <c r="DC808" s="1"/>
      <c r="DD808" s="1"/>
      <c r="DE808" s="1"/>
      <c r="DF808" s="1"/>
      <c r="DG808" s="1"/>
    </row>
    <row r="809" spans="1:111" x14ac:dyDescent="0.2">
      <c r="A809" s="86">
        <f t="shared" si="406"/>
        <v>45158</v>
      </c>
      <c r="B809" s="87">
        <f t="shared" si="409"/>
        <v>1121.1634767199998</v>
      </c>
      <c r="C809" s="87">
        <f t="shared" si="407"/>
        <v>960.75537722000001</v>
      </c>
      <c r="D809" s="88">
        <f t="shared" si="410"/>
        <v>6667.94</v>
      </c>
      <c r="E809" s="89">
        <f>IF(K809=1,VLOOKUP(A809,[1]Plan1!$BO$80:$BQ$314,3),E808)</f>
        <v>6683.28</v>
      </c>
      <c r="F809" s="98">
        <f t="shared" si="411"/>
        <v>45154</v>
      </c>
      <c r="G809" s="91">
        <f t="shared" si="412"/>
        <v>2.3005605929267148E-3</v>
      </c>
      <c r="H809" s="90">
        <f t="shared" si="413"/>
        <v>45184</v>
      </c>
      <c r="I809" s="90">
        <f t="shared" si="414"/>
        <v>45184</v>
      </c>
      <c r="J809" s="92">
        <f t="shared" si="415"/>
        <v>22</v>
      </c>
      <c r="K809" s="92">
        <f t="shared" si="416"/>
        <v>4</v>
      </c>
      <c r="L809" s="87">
        <f t="shared" si="417"/>
        <v>1.00041789</v>
      </c>
      <c r="M809" s="93">
        <f t="shared" si="418"/>
        <v>1.0011996999999999</v>
      </c>
      <c r="N809" s="93">
        <f t="shared" si="419"/>
        <v>1.1586306891010842</v>
      </c>
      <c r="O809" s="87">
        <f t="shared" si="420"/>
        <v>1.1591148600000001</v>
      </c>
      <c r="P809" s="87">
        <f t="shared" si="421"/>
        <v>1113.6258345599999</v>
      </c>
      <c r="Q809" s="94">
        <f t="shared" si="422"/>
        <v>0</v>
      </c>
      <c r="R809" s="95">
        <f t="shared" si="405"/>
        <v>0</v>
      </c>
      <c r="S809" s="87">
        <f t="shared" si="423"/>
        <v>0</v>
      </c>
      <c r="T809" s="95">
        <f t="shared" si="408"/>
        <v>0.12</v>
      </c>
      <c r="U809" s="94">
        <f t="shared" si="424"/>
        <v>15</v>
      </c>
      <c r="V809" s="94">
        <v>252</v>
      </c>
      <c r="W809" s="93">
        <f t="shared" si="425"/>
        <v>1.006768559</v>
      </c>
      <c r="X809" s="87">
        <f t="shared" si="426"/>
        <v>7.5376421599999999</v>
      </c>
      <c r="Y809" s="87">
        <f t="shared" si="427"/>
        <v>0</v>
      </c>
      <c r="Z809" s="96" t="s">
        <v>142</v>
      </c>
      <c r="AA809" s="90">
        <f t="shared" si="428"/>
        <v>45168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3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22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4"/>
      <c r="CR809" s="1"/>
      <c r="CS809" s="1"/>
      <c r="CT809" s="1"/>
      <c r="CU809" s="1"/>
      <c r="CV809" s="1"/>
      <c r="CW809" s="1"/>
      <c r="CX809" s="1"/>
      <c r="CY809" s="1"/>
      <c r="CZ809" s="1"/>
      <c r="DA809" s="2"/>
      <c r="DB809" s="1"/>
      <c r="DC809" s="1"/>
      <c r="DD809" s="1"/>
      <c r="DE809" s="1"/>
      <c r="DF809" s="1"/>
      <c r="DG809" s="1"/>
    </row>
    <row r="810" spans="1:111" x14ac:dyDescent="0.2">
      <c r="A810" s="86">
        <f t="shared" si="406"/>
        <v>45159</v>
      </c>
      <c r="B810" s="87">
        <f t="shared" si="409"/>
        <v>1121.1634767199998</v>
      </c>
      <c r="C810" s="87">
        <f t="shared" si="407"/>
        <v>960.75537722000001</v>
      </c>
      <c r="D810" s="88">
        <f t="shared" si="410"/>
        <v>6667.94</v>
      </c>
      <c r="E810" s="89">
        <f>IF(K810=1,VLOOKUP(A810,[1]Plan1!$BO$80:$BQ$314,3),E809)</f>
        <v>6683.28</v>
      </c>
      <c r="F810" s="98">
        <f t="shared" si="411"/>
        <v>45154</v>
      </c>
      <c r="G810" s="91">
        <f t="shared" si="412"/>
        <v>2.3005605929267148E-3</v>
      </c>
      <c r="H810" s="90">
        <f t="shared" si="413"/>
        <v>45184</v>
      </c>
      <c r="I810" s="90">
        <f t="shared" si="414"/>
        <v>45184</v>
      </c>
      <c r="J810" s="92">
        <f t="shared" si="415"/>
        <v>22</v>
      </c>
      <c r="K810" s="92">
        <f t="shared" si="416"/>
        <v>4</v>
      </c>
      <c r="L810" s="87">
        <f t="shared" si="417"/>
        <v>1.00041789</v>
      </c>
      <c r="M810" s="93">
        <f t="shared" si="418"/>
        <v>1.0011996999999999</v>
      </c>
      <c r="N810" s="93">
        <f t="shared" si="419"/>
        <v>1.1586306891010842</v>
      </c>
      <c r="O810" s="87">
        <f t="shared" si="420"/>
        <v>1.1591148600000001</v>
      </c>
      <c r="P810" s="87">
        <f t="shared" si="421"/>
        <v>1113.6258345599999</v>
      </c>
      <c r="Q810" s="94">
        <f t="shared" si="422"/>
        <v>0</v>
      </c>
      <c r="R810" s="95">
        <f t="shared" ref="R810:R873" si="429">IF(Q810&gt;0,VLOOKUP($A810,$AD$13:$AI$117,6),0)</f>
        <v>0</v>
      </c>
      <c r="S810" s="87">
        <f t="shared" si="423"/>
        <v>0</v>
      </c>
      <c r="T810" s="95">
        <f t="shared" si="408"/>
        <v>0.12</v>
      </c>
      <c r="U810" s="94">
        <f t="shared" si="424"/>
        <v>15</v>
      </c>
      <c r="V810" s="94">
        <v>252</v>
      </c>
      <c r="W810" s="93">
        <f t="shared" si="425"/>
        <v>1.006768559</v>
      </c>
      <c r="X810" s="87">
        <f t="shared" si="426"/>
        <v>7.5376421599999999</v>
      </c>
      <c r="Y810" s="87">
        <f t="shared" si="427"/>
        <v>0</v>
      </c>
      <c r="Z810" s="96" t="s">
        <v>142</v>
      </c>
      <c r="AA810" s="90">
        <f t="shared" si="428"/>
        <v>45168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3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22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4"/>
      <c r="CR810" s="1"/>
      <c r="CS810" s="1"/>
      <c r="CT810" s="1"/>
      <c r="CU810" s="1"/>
      <c r="CV810" s="1"/>
      <c r="CW810" s="1"/>
      <c r="CX810" s="1"/>
      <c r="CY810" s="1"/>
      <c r="CZ810" s="1"/>
      <c r="DA810" s="2"/>
      <c r="DB810" s="1"/>
      <c r="DC810" s="1"/>
      <c r="DD810" s="1"/>
      <c r="DE810" s="1"/>
      <c r="DF810" s="1"/>
      <c r="DG810" s="1"/>
    </row>
    <row r="811" spans="1:111" x14ac:dyDescent="0.2">
      <c r="A811" s="86">
        <f t="shared" si="406"/>
        <v>45160</v>
      </c>
      <c r="B811" s="87">
        <f t="shared" si="409"/>
        <v>1121.7849649699999</v>
      </c>
      <c r="C811" s="87">
        <f t="shared" si="407"/>
        <v>960.75537722000001</v>
      </c>
      <c r="D811" s="88">
        <f t="shared" si="410"/>
        <v>6667.94</v>
      </c>
      <c r="E811" s="89">
        <f>IF(K811=1,VLOOKUP(A811,[1]Plan1!$BO$80:$BQ$314,3),E810)</f>
        <v>6683.28</v>
      </c>
      <c r="F811" s="98">
        <f t="shared" si="411"/>
        <v>45154</v>
      </c>
      <c r="G811" s="91">
        <f t="shared" si="412"/>
        <v>2.3005605929267148E-3</v>
      </c>
      <c r="H811" s="90">
        <f t="shared" si="413"/>
        <v>45184</v>
      </c>
      <c r="I811" s="90">
        <f t="shared" si="414"/>
        <v>45184</v>
      </c>
      <c r="J811" s="92">
        <f t="shared" si="415"/>
        <v>22</v>
      </c>
      <c r="K811" s="92">
        <f t="shared" si="416"/>
        <v>5</v>
      </c>
      <c r="L811" s="87">
        <f t="shared" si="417"/>
        <v>1.00052239</v>
      </c>
      <c r="M811" s="93">
        <f t="shared" si="418"/>
        <v>1.0011996999999999</v>
      </c>
      <c r="N811" s="93">
        <f t="shared" si="419"/>
        <v>1.1586306891010842</v>
      </c>
      <c r="O811" s="87">
        <f t="shared" si="420"/>
        <v>1.1592359400000001</v>
      </c>
      <c r="P811" s="87">
        <f t="shared" si="421"/>
        <v>1113.74216282</v>
      </c>
      <c r="Q811" s="94">
        <f t="shared" si="422"/>
        <v>0</v>
      </c>
      <c r="R811" s="95">
        <f t="shared" si="429"/>
        <v>0</v>
      </c>
      <c r="S811" s="87">
        <f t="shared" si="423"/>
        <v>0</v>
      </c>
      <c r="T811" s="95">
        <f t="shared" si="408"/>
        <v>0.12</v>
      </c>
      <c r="U811" s="94">
        <f t="shared" si="424"/>
        <v>16</v>
      </c>
      <c r="V811" s="94">
        <v>252</v>
      </c>
      <c r="W811" s="93">
        <f t="shared" si="425"/>
        <v>1.007221422</v>
      </c>
      <c r="X811" s="87">
        <f t="shared" si="426"/>
        <v>8.04280215</v>
      </c>
      <c r="Y811" s="87">
        <f t="shared" si="427"/>
        <v>0</v>
      </c>
      <c r="Z811" s="96" t="s">
        <v>142</v>
      </c>
      <c r="AA811" s="90">
        <f t="shared" si="428"/>
        <v>45168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3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22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4"/>
      <c r="CR811" s="1"/>
      <c r="CS811" s="1"/>
      <c r="CT811" s="1"/>
      <c r="CU811" s="1"/>
      <c r="CV811" s="1"/>
      <c r="CW811" s="1"/>
      <c r="CX811" s="1"/>
      <c r="CY811" s="1"/>
      <c r="CZ811" s="1"/>
      <c r="DA811" s="2"/>
      <c r="DB811" s="1"/>
      <c r="DC811" s="1"/>
      <c r="DD811" s="1"/>
      <c r="DE811" s="1"/>
      <c r="DF811" s="1"/>
      <c r="DG811" s="1"/>
    </row>
    <row r="812" spans="1:111" x14ac:dyDescent="0.2">
      <c r="A812" s="86">
        <f t="shared" si="406"/>
        <v>45161</v>
      </c>
      <c r="B812" s="87">
        <f t="shared" si="409"/>
        <v>1122.4067943800001</v>
      </c>
      <c r="C812" s="87">
        <f t="shared" si="407"/>
        <v>960.75537722000001</v>
      </c>
      <c r="D812" s="88">
        <f t="shared" si="410"/>
        <v>6667.94</v>
      </c>
      <c r="E812" s="89">
        <f>IF(K812=1,VLOOKUP(A812,[1]Plan1!$BO$80:$BQ$314,3),E811)</f>
        <v>6683.28</v>
      </c>
      <c r="F812" s="98">
        <f t="shared" si="411"/>
        <v>45154</v>
      </c>
      <c r="G812" s="91">
        <f t="shared" si="412"/>
        <v>2.3005605929267148E-3</v>
      </c>
      <c r="H812" s="90">
        <f t="shared" si="413"/>
        <v>45184</v>
      </c>
      <c r="I812" s="90">
        <f t="shared" si="414"/>
        <v>45184</v>
      </c>
      <c r="J812" s="92">
        <f t="shared" si="415"/>
        <v>22</v>
      </c>
      <c r="K812" s="92">
        <f t="shared" si="416"/>
        <v>6</v>
      </c>
      <c r="L812" s="87">
        <f t="shared" si="417"/>
        <v>1.0006269000000001</v>
      </c>
      <c r="M812" s="93">
        <f t="shared" si="418"/>
        <v>1.0011996999999999</v>
      </c>
      <c r="N812" s="93">
        <f t="shared" si="419"/>
        <v>1.1586306891010842</v>
      </c>
      <c r="O812" s="87">
        <f t="shared" si="420"/>
        <v>1.15935703</v>
      </c>
      <c r="P812" s="87">
        <f t="shared" si="421"/>
        <v>1113.85850069</v>
      </c>
      <c r="Q812" s="94">
        <f t="shared" si="422"/>
        <v>0</v>
      </c>
      <c r="R812" s="95">
        <f t="shared" si="429"/>
        <v>0</v>
      </c>
      <c r="S812" s="87">
        <f t="shared" si="423"/>
        <v>0</v>
      </c>
      <c r="T812" s="95">
        <f t="shared" si="408"/>
        <v>0.12</v>
      </c>
      <c r="U812" s="94">
        <f t="shared" si="424"/>
        <v>17</v>
      </c>
      <c r="V812" s="94">
        <v>252</v>
      </c>
      <c r="W812" s="93">
        <f t="shared" si="425"/>
        <v>1.0076744879999999</v>
      </c>
      <c r="X812" s="87">
        <f t="shared" si="426"/>
        <v>8.5482936899999995</v>
      </c>
      <c r="Y812" s="87">
        <f t="shared" si="427"/>
        <v>0</v>
      </c>
      <c r="Z812" s="96" t="s">
        <v>142</v>
      </c>
      <c r="AA812" s="90">
        <f t="shared" si="428"/>
        <v>45168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3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22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4"/>
      <c r="CR812" s="1"/>
      <c r="CS812" s="1"/>
      <c r="CT812" s="1"/>
      <c r="CU812" s="1"/>
      <c r="CV812" s="1"/>
      <c r="CW812" s="1"/>
      <c r="CX812" s="1"/>
      <c r="CY812" s="1"/>
      <c r="CZ812" s="1"/>
      <c r="DA812" s="2"/>
      <c r="DB812" s="1"/>
      <c r="DC812" s="1"/>
      <c r="DD812" s="1"/>
      <c r="DE812" s="1"/>
      <c r="DF812" s="1"/>
      <c r="DG812" s="1"/>
    </row>
    <row r="813" spans="1:111" x14ac:dyDescent="0.2">
      <c r="A813" s="86">
        <f t="shared" si="406"/>
        <v>45162</v>
      </c>
      <c r="B813" s="87">
        <f t="shared" si="409"/>
        <v>1123.02896614</v>
      </c>
      <c r="C813" s="87">
        <f t="shared" si="407"/>
        <v>960.75537722000001</v>
      </c>
      <c r="D813" s="88">
        <f t="shared" si="410"/>
        <v>6667.94</v>
      </c>
      <c r="E813" s="89">
        <f>IF(K813=1,VLOOKUP(A813,[1]Plan1!$BO$80:$BQ$314,3),E812)</f>
        <v>6683.28</v>
      </c>
      <c r="F813" s="98">
        <f t="shared" si="411"/>
        <v>45154</v>
      </c>
      <c r="G813" s="91">
        <f t="shared" si="412"/>
        <v>2.3005605929267148E-3</v>
      </c>
      <c r="H813" s="90">
        <f t="shared" si="413"/>
        <v>45184</v>
      </c>
      <c r="I813" s="90">
        <f t="shared" si="414"/>
        <v>45184</v>
      </c>
      <c r="J813" s="92">
        <f t="shared" si="415"/>
        <v>22</v>
      </c>
      <c r="K813" s="92">
        <f t="shared" si="416"/>
        <v>7</v>
      </c>
      <c r="L813" s="87">
        <f t="shared" si="417"/>
        <v>1.0007314199999999</v>
      </c>
      <c r="M813" s="93">
        <f t="shared" si="418"/>
        <v>1.0011996999999999</v>
      </c>
      <c r="N813" s="93">
        <f t="shared" si="419"/>
        <v>1.1586306891010842</v>
      </c>
      <c r="O813" s="87">
        <f t="shared" si="420"/>
        <v>1.1594781300000001</v>
      </c>
      <c r="P813" s="87">
        <f t="shared" si="421"/>
        <v>1113.97484816</v>
      </c>
      <c r="Q813" s="94">
        <f t="shared" si="422"/>
        <v>0</v>
      </c>
      <c r="R813" s="95">
        <f t="shared" si="429"/>
        <v>0</v>
      </c>
      <c r="S813" s="87">
        <f t="shared" si="423"/>
        <v>0</v>
      </c>
      <c r="T813" s="95">
        <f t="shared" si="408"/>
        <v>0.12</v>
      </c>
      <c r="U813" s="94">
        <f t="shared" si="424"/>
        <v>18</v>
      </c>
      <c r="V813" s="94">
        <v>252</v>
      </c>
      <c r="W813" s="93">
        <f t="shared" si="425"/>
        <v>1.0081277580000001</v>
      </c>
      <c r="X813" s="87">
        <f t="shared" si="426"/>
        <v>9.0541179799999991</v>
      </c>
      <c r="Y813" s="87">
        <f t="shared" si="427"/>
        <v>0</v>
      </c>
      <c r="Z813" s="96" t="s">
        <v>142</v>
      </c>
      <c r="AA813" s="90">
        <f t="shared" si="428"/>
        <v>45168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3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22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4"/>
      <c r="CR813" s="1"/>
      <c r="CS813" s="1"/>
      <c r="CT813" s="1"/>
      <c r="CU813" s="1"/>
      <c r="CV813" s="1"/>
      <c r="CW813" s="1"/>
      <c r="CX813" s="1"/>
      <c r="CY813" s="1"/>
      <c r="CZ813" s="1"/>
      <c r="DA813" s="2"/>
      <c r="DB813" s="1"/>
      <c r="DC813" s="1"/>
      <c r="DD813" s="1"/>
      <c r="DE813" s="1"/>
      <c r="DF813" s="1"/>
      <c r="DG813" s="1"/>
    </row>
    <row r="814" spans="1:111" x14ac:dyDescent="0.2">
      <c r="A814" s="86">
        <f t="shared" si="406"/>
        <v>45163</v>
      </c>
      <c r="B814" s="87">
        <f t="shared" si="409"/>
        <v>1123.65148146</v>
      </c>
      <c r="C814" s="87">
        <f t="shared" si="407"/>
        <v>960.75537722000001</v>
      </c>
      <c r="D814" s="88">
        <f t="shared" si="410"/>
        <v>6667.94</v>
      </c>
      <c r="E814" s="89">
        <f>IF(K814=1,VLOOKUP(A814,[1]Plan1!$BO$80:$BQ$314,3),E813)</f>
        <v>6683.28</v>
      </c>
      <c r="F814" s="98">
        <f t="shared" si="411"/>
        <v>45154</v>
      </c>
      <c r="G814" s="91">
        <f t="shared" si="412"/>
        <v>2.3005605929267148E-3</v>
      </c>
      <c r="H814" s="90">
        <f t="shared" si="413"/>
        <v>45184</v>
      </c>
      <c r="I814" s="90">
        <f t="shared" si="414"/>
        <v>45184</v>
      </c>
      <c r="J814" s="92">
        <f t="shared" si="415"/>
        <v>22</v>
      </c>
      <c r="K814" s="92">
        <f t="shared" si="416"/>
        <v>8</v>
      </c>
      <c r="L814" s="87">
        <f t="shared" si="417"/>
        <v>1.0008359499999999</v>
      </c>
      <c r="M814" s="93">
        <f t="shared" si="418"/>
        <v>1.0011996999999999</v>
      </c>
      <c r="N814" s="93">
        <f t="shared" si="419"/>
        <v>1.1586306891010842</v>
      </c>
      <c r="O814" s="87">
        <f t="shared" si="420"/>
        <v>1.1595992399999999</v>
      </c>
      <c r="P814" s="87">
        <f t="shared" si="421"/>
        <v>1114.09120525</v>
      </c>
      <c r="Q814" s="94">
        <f t="shared" si="422"/>
        <v>0</v>
      </c>
      <c r="R814" s="95">
        <f t="shared" si="429"/>
        <v>0</v>
      </c>
      <c r="S814" s="87">
        <f t="shared" si="423"/>
        <v>0</v>
      </c>
      <c r="T814" s="95">
        <f t="shared" si="408"/>
        <v>0.12</v>
      </c>
      <c r="U814" s="94">
        <f t="shared" si="424"/>
        <v>19</v>
      </c>
      <c r="V814" s="94">
        <v>252</v>
      </c>
      <c r="W814" s="93">
        <f t="shared" si="425"/>
        <v>1.0085812329999999</v>
      </c>
      <c r="X814" s="87">
        <f t="shared" si="426"/>
        <v>9.5602762099999996</v>
      </c>
      <c r="Y814" s="87">
        <f t="shared" si="427"/>
        <v>0</v>
      </c>
      <c r="Z814" s="96" t="s">
        <v>142</v>
      </c>
      <c r="AA814" s="90">
        <f t="shared" si="428"/>
        <v>45168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3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22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4"/>
      <c r="CR814" s="1"/>
      <c r="CS814" s="1"/>
      <c r="CT814" s="1"/>
      <c r="CU814" s="1"/>
      <c r="CV814" s="1"/>
      <c r="CW814" s="1"/>
      <c r="CX814" s="1"/>
      <c r="CY814" s="1"/>
      <c r="CZ814" s="1"/>
      <c r="DA814" s="2"/>
      <c r="DB814" s="1"/>
      <c r="DC814" s="1"/>
      <c r="DD814" s="1"/>
      <c r="DE814" s="1"/>
      <c r="DF814" s="1"/>
      <c r="DG814" s="1"/>
    </row>
    <row r="815" spans="1:111" x14ac:dyDescent="0.2">
      <c r="A815" s="86">
        <f t="shared" si="406"/>
        <v>45164</v>
      </c>
      <c r="B815" s="87">
        <f t="shared" si="409"/>
        <v>1124.2743381800001</v>
      </c>
      <c r="C815" s="87">
        <f t="shared" si="407"/>
        <v>960.75537722000001</v>
      </c>
      <c r="D815" s="88">
        <f t="shared" si="410"/>
        <v>6667.94</v>
      </c>
      <c r="E815" s="89">
        <f>IF(K815=1,VLOOKUP(A815,[1]Plan1!$BO$80:$BQ$314,3),E814)</f>
        <v>6683.28</v>
      </c>
      <c r="F815" s="98">
        <f t="shared" si="411"/>
        <v>45154</v>
      </c>
      <c r="G815" s="91">
        <f t="shared" si="412"/>
        <v>2.3005605929267148E-3</v>
      </c>
      <c r="H815" s="90">
        <f t="shared" si="413"/>
        <v>45184</v>
      </c>
      <c r="I815" s="90">
        <f t="shared" si="414"/>
        <v>45184</v>
      </c>
      <c r="J815" s="92">
        <f t="shared" si="415"/>
        <v>22</v>
      </c>
      <c r="K815" s="92">
        <f t="shared" si="416"/>
        <v>9</v>
      </c>
      <c r="L815" s="87">
        <f t="shared" si="417"/>
        <v>1.0009404900000001</v>
      </c>
      <c r="M815" s="93">
        <f t="shared" si="418"/>
        <v>1.0011996999999999</v>
      </c>
      <c r="N815" s="93">
        <f t="shared" si="419"/>
        <v>1.1586306891010842</v>
      </c>
      <c r="O815" s="87">
        <f t="shared" si="420"/>
        <v>1.1597203599999999</v>
      </c>
      <c r="P815" s="87">
        <f t="shared" si="421"/>
        <v>1114.20757194</v>
      </c>
      <c r="Q815" s="94">
        <f t="shared" si="422"/>
        <v>0</v>
      </c>
      <c r="R815" s="95">
        <f t="shared" si="429"/>
        <v>0</v>
      </c>
      <c r="S815" s="87">
        <f t="shared" si="423"/>
        <v>0</v>
      </c>
      <c r="T815" s="95">
        <f t="shared" si="408"/>
        <v>0.12</v>
      </c>
      <c r="U815" s="94">
        <f t="shared" si="424"/>
        <v>20</v>
      </c>
      <c r="V815" s="94">
        <v>252</v>
      </c>
      <c r="W815" s="93">
        <f t="shared" si="425"/>
        <v>1.0090349110000001</v>
      </c>
      <c r="X815" s="87">
        <f t="shared" si="426"/>
        <v>10.06676624</v>
      </c>
      <c r="Y815" s="87">
        <f t="shared" si="427"/>
        <v>0</v>
      </c>
      <c r="Z815" s="96" t="s">
        <v>142</v>
      </c>
      <c r="AA815" s="90">
        <f t="shared" si="428"/>
        <v>45168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3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22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4"/>
      <c r="CR815" s="1"/>
      <c r="CS815" s="1"/>
      <c r="CT815" s="1"/>
      <c r="CU815" s="1"/>
      <c r="CV815" s="1"/>
      <c r="CW815" s="1"/>
      <c r="CX815" s="1"/>
      <c r="CY815" s="1"/>
      <c r="CZ815" s="1"/>
      <c r="DA815" s="2"/>
      <c r="DB815" s="1"/>
      <c r="DC815" s="1"/>
      <c r="DD815" s="1"/>
      <c r="DE815" s="1"/>
      <c r="DF815" s="1"/>
      <c r="DG815" s="1"/>
    </row>
    <row r="816" spans="1:111" x14ac:dyDescent="0.2">
      <c r="A816" s="86">
        <f t="shared" si="406"/>
        <v>45165</v>
      </c>
      <c r="B816" s="87">
        <f t="shared" si="409"/>
        <v>1124.2743381800001</v>
      </c>
      <c r="C816" s="87">
        <f t="shared" si="407"/>
        <v>960.75537722000001</v>
      </c>
      <c r="D816" s="88">
        <f t="shared" si="410"/>
        <v>6667.94</v>
      </c>
      <c r="E816" s="89">
        <f>IF(K816=1,VLOOKUP(A816,[1]Plan1!$BO$80:$BQ$314,3),E815)</f>
        <v>6683.28</v>
      </c>
      <c r="F816" s="98">
        <f t="shared" si="411"/>
        <v>45154</v>
      </c>
      <c r="G816" s="91">
        <f t="shared" si="412"/>
        <v>2.3005605929267148E-3</v>
      </c>
      <c r="H816" s="90">
        <f t="shared" si="413"/>
        <v>45184</v>
      </c>
      <c r="I816" s="90">
        <f t="shared" si="414"/>
        <v>45184</v>
      </c>
      <c r="J816" s="92">
        <f t="shared" si="415"/>
        <v>22</v>
      </c>
      <c r="K816" s="92">
        <f t="shared" si="416"/>
        <v>9</v>
      </c>
      <c r="L816" s="87">
        <f t="shared" si="417"/>
        <v>1.0009404900000001</v>
      </c>
      <c r="M816" s="93">
        <f t="shared" si="418"/>
        <v>1.0011996999999999</v>
      </c>
      <c r="N816" s="93">
        <f t="shared" si="419"/>
        <v>1.1586306891010842</v>
      </c>
      <c r="O816" s="87">
        <f t="shared" si="420"/>
        <v>1.1597203599999999</v>
      </c>
      <c r="P816" s="87">
        <f t="shared" si="421"/>
        <v>1114.20757194</v>
      </c>
      <c r="Q816" s="94">
        <f t="shared" si="422"/>
        <v>0</v>
      </c>
      <c r="R816" s="95">
        <f t="shared" si="429"/>
        <v>0</v>
      </c>
      <c r="S816" s="87">
        <f t="shared" si="423"/>
        <v>0</v>
      </c>
      <c r="T816" s="95">
        <f t="shared" si="408"/>
        <v>0.12</v>
      </c>
      <c r="U816" s="94">
        <f t="shared" si="424"/>
        <v>20</v>
      </c>
      <c r="V816" s="94">
        <v>252</v>
      </c>
      <c r="W816" s="93">
        <f t="shared" si="425"/>
        <v>1.0090349110000001</v>
      </c>
      <c r="X816" s="87">
        <f t="shared" si="426"/>
        <v>10.06676624</v>
      </c>
      <c r="Y816" s="87">
        <f t="shared" si="427"/>
        <v>0</v>
      </c>
      <c r="Z816" s="96" t="s">
        <v>142</v>
      </c>
      <c r="AA816" s="90">
        <f t="shared" si="428"/>
        <v>45168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3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22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4"/>
      <c r="CR816" s="1"/>
      <c r="CS816" s="1"/>
      <c r="CT816" s="1"/>
      <c r="CU816" s="1"/>
      <c r="CV816" s="1"/>
      <c r="CW816" s="1"/>
      <c r="CX816" s="1"/>
      <c r="CY816" s="1"/>
      <c r="CZ816" s="1"/>
      <c r="DA816" s="2"/>
      <c r="DB816" s="1"/>
      <c r="DC816" s="1"/>
      <c r="DD816" s="1"/>
      <c r="DE816" s="1"/>
      <c r="DF816" s="1"/>
      <c r="DG816" s="1"/>
    </row>
    <row r="817" spans="1:111" x14ac:dyDescent="0.2">
      <c r="A817" s="86">
        <f t="shared" si="406"/>
        <v>45166</v>
      </c>
      <c r="B817" s="87">
        <f t="shared" si="409"/>
        <v>1124.2743381800001</v>
      </c>
      <c r="C817" s="87">
        <f t="shared" si="407"/>
        <v>960.75537722000001</v>
      </c>
      <c r="D817" s="88">
        <f t="shared" si="410"/>
        <v>6667.94</v>
      </c>
      <c r="E817" s="89">
        <f>IF(K817=1,VLOOKUP(A817,[1]Plan1!$BO$80:$BQ$314,3),E816)</f>
        <v>6683.28</v>
      </c>
      <c r="F817" s="98">
        <f t="shared" si="411"/>
        <v>45154</v>
      </c>
      <c r="G817" s="91">
        <f t="shared" si="412"/>
        <v>2.3005605929267148E-3</v>
      </c>
      <c r="H817" s="90">
        <f t="shared" si="413"/>
        <v>45184</v>
      </c>
      <c r="I817" s="90">
        <f t="shared" si="414"/>
        <v>45184</v>
      </c>
      <c r="J817" s="92">
        <f t="shared" si="415"/>
        <v>22</v>
      </c>
      <c r="K817" s="92">
        <f t="shared" si="416"/>
        <v>9</v>
      </c>
      <c r="L817" s="87">
        <f t="shared" si="417"/>
        <v>1.0009404900000001</v>
      </c>
      <c r="M817" s="93">
        <f t="shared" si="418"/>
        <v>1.0011996999999999</v>
      </c>
      <c r="N817" s="93">
        <f t="shared" si="419"/>
        <v>1.1586306891010842</v>
      </c>
      <c r="O817" s="87">
        <f t="shared" si="420"/>
        <v>1.1597203599999999</v>
      </c>
      <c r="P817" s="87">
        <f t="shared" si="421"/>
        <v>1114.20757194</v>
      </c>
      <c r="Q817" s="94">
        <f t="shared" si="422"/>
        <v>0</v>
      </c>
      <c r="R817" s="95">
        <f t="shared" si="429"/>
        <v>0</v>
      </c>
      <c r="S817" s="87">
        <f t="shared" si="423"/>
        <v>0</v>
      </c>
      <c r="T817" s="95">
        <f t="shared" si="408"/>
        <v>0.12</v>
      </c>
      <c r="U817" s="94">
        <f t="shared" si="424"/>
        <v>20</v>
      </c>
      <c r="V817" s="94">
        <v>252</v>
      </c>
      <c r="W817" s="93">
        <f t="shared" si="425"/>
        <v>1.0090349110000001</v>
      </c>
      <c r="X817" s="87">
        <f t="shared" si="426"/>
        <v>10.06676624</v>
      </c>
      <c r="Y817" s="87">
        <f t="shared" si="427"/>
        <v>0</v>
      </c>
      <c r="Z817" s="96" t="s">
        <v>142</v>
      </c>
      <c r="AA817" s="90">
        <f t="shared" si="428"/>
        <v>45168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3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22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4"/>
      <c r="CR817" s="1"/>
      <c r="CS817" s="1"/>
      <c r="CT817" s="1"/>
      <c r="CU817" s="1"/>
      <c r="CV817" s="1"/>
      <c r="CW817" s="1"/>
      <c r="CX817" s="1"/>
      <c r="CY817" s="1"/>
      <c r="CZ817" s="1"/>
      <c r="DA817" s="2"/>
      <c r="DB817" s="1"/>
      <c r="DC817" s="1"/>
      <c r="DD817" s="1"/>
      <c r="DE817" s="1"/>
      <c r="DF817" s="1"/>
      <c r="DG817" s="1"/>
    </row>
    <row r="818" spans="1:111" x14ac:dyDescent="0.2">
      <c r="A818" s="86">
        <f t="shared" si="406"/>
        <v>45167</v>
      </c>
      <c r="B818" s="87">
        <f t="shared" si="409"/>
        <v>1124.89755691</v>
      </c>
      <c r="C818" s="87">
        <f t="shared" si="407"/>
        <v>960.75537722000001</v>
      </c>
      <c r="D818" s="88">
        <f t="shared" si="410"/>
        <v>6667.94</v>
      </c>
      <c r="E818" s="89">
        <f>IF(K818=1,VLOOKUP(A818,[1]Plan1!$BO$80:$BQ$314,3),E817)</f>
        <v>6683.28</v>
      </c>
      <c r="F818" s="98">
        <f t="shared" si="411"/>
        <v>45154</v>
      </c>
      <c r="G818" s="91">
        <f t="shared" si="412"/>
        <v>2.3005605929267148E-3</v>
      </c>
      <c r="H818" s="90">
        <f t="shared" si="413"/>
        <v>45184</v>
      </c>
      <c r="I818" s="90">
        <f t="shared" si="414"/>
        <v>45184</v>
      </c>
      <c r="J818" s="92">
        <f t="shared" si="415"/>
        <v>22</v>
      </c>
      <c r="K818" s="92">
        <f t="shared" si="416"/>
        <v>10</v>
      </c>
      <c r="L818" s="87">
        <f t="shared" si="417"/>
        <v>1.0010450500000001</v>
      </c>
      <c r="M818" s="93">
        <f t="shared" si="418"/>
        <v>1.0011996999999999</v>
      </c>
      <c r="N818" s="93">
        <f t="shared" si="419"/>
        <v>1.1586306891010842</v>
      </c>
      <c r="O818" s="87">
        <f t="shared" si="420"/>
        <v>1.1598415099999999</v>
      </c>
      <c r="P818" s="87">
        <f t="shared" si="421"/>
        <v>1114.3239674500001</v>
      </c>
      <c r="Q818" s="94">
        <f t="shared" si="422"/>
        <v>0</v>
      </c>
      <c r="R818" s="95">
        <f t="shared" si="429"/>
        <v>0</v>
      </c>
      <c r="S818" s="87">
        <f t="shared" si="423"/>
        <v>0</v>
      </c>
      <c r="T818" s="95">
        <f t="shared" si="408"/>
        <v>0.12</v>
      </c>
      <c r="U818" s="94">
        <f t="shared" si="424"/>
        <v>21</v>
      </c>
      <c r="V818" s="94">
        <v>252</v>
      </c>
      <c r="W818" s="93">
        <f t="shared" si="425"/>
        <v>1.0094887930000001</v>
      </c>
      <c r="X818" s="87">
        <f t="shared" si="426"/>
        <v>10.573589460000001</v>
      </c>
      <c r="Y818" s="87">
        <f t="shared" si="427"/>
        <v>0</v>
      </c>
      <c r="Z818" s="96" t="s">
        <v>142</v>
      </c>
      <c r="AA818" s="90">
        <f t="shared" si="428"/>
        <v>45168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3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22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4"/>
      <c r="CR818" s="1"/>
      <c r="CS818" s="1"/>
      <c r="CT818" s="1"/>
      <c r="CU818" s="1"/>
      <c r="CV818" s="1"/>
      <c r="CW818" s="1"/>
      <c r="CX818" s="1"/>
      <c r="CY818" s="1"/>
      <c r="CZ818" s="1"/>
      <c r="DA818" s="2"/>
      <c r="DB818" s="1"/>
      <c r="DC818" s="1"/>
      <c r="DD818" s="1"/>
      <c r="DE818" s="1"/>
      <c r="DF818" s="1"/>
      <c r="DG818" s="1"/>
    </row>
    <row r="819" spans="1:111" x14ac:dyDescent="0.2">
      <c r="A819" s="86">
        <f t="shared" si="406"/>
        <v>45168</v>
      </c>
      <c r="B819" s="87">
        <f t="shared" si="409"/>
        <v>1125.52110864</v>
      </c>
      <c r="C819" s="87">
        <f t="shared" si="407"/>
        <v>960.75537722000001</v>
      </c>
      <c r="D819" s="88">
        <f t="shared" si="410"/>
        <v>6667.94</v>
      </c>
      <c r="E819" s="89">
        <f>IF(K819=1,VLOOKUP(A819,[1]Plan1!$BO$80:$BQ$314,3),E818)</f>
        <v>6683.28</v>
      </c>
      <c r="F819" s="98">
        <f t="shared" si="411"/>
        <v>45154</v>
      </c>
      <c r="G819" s="91">
        <f t="shared" si="412"/>
        <v>2.3005605929267148E-3</v>
      </c>
      <c r="H819" s="90">
        <f t="shared" si="413"/>
        <v>45184</v>
      </c>
      <c r="I819" s="90">
        <f t="shared" si="414"/>
        <v>45184</v>
      </c>
      <c r="J819" s="92">
        <f t="shared" si="415"/>
        <v>22</v>
      </c>
      <c r="K819" s="92">
        <f t="shared" si="416"/>
        <v>11</v>
      </c>
      <c r="L819" s="87">
        <f t="shared" si="417"/>
        <v>1.0011496099999999</v>
      </c>
      <c r="M819" s="93">
        <f t="shared" si="418"/>
        <v>1.0011996999999999</v>
      </c>
      <c r="N819" s="93">
        <f t="shared" si="419"/>
        <v>1.1586306891010842</v>
      </c>
      <c r="O819" s="87">
        <f t="shared" si="420"/>
        <v>1.1599626599999999</v>
      </c>
      <c r="P819" s="87">
        <f t="shared" si="421"/>
        <v>1114.4403629599999</v>
      </c>
      <c r="Q819" s="94">
        <f t="shared" si="422"/>
        <v>21</v>
      </c>
      <c r="R819" s="95">
        <f t="shared" si="429"/>
        <v>1.1206000000000001E-2</v>
      </c>
      <c r="S819" s="87">
        <f t="shared" si="423"/>
        <v>12.4884187</v>
      </c>
      <c r="T819" s="95">
        <f t="shared" si="408"/>
        <v>0.12</v>
      </c>
      <c r="U819" s="94">
        <f t="shared" si="424"/>
        <v>22</v>
      </c>
      <c r="V819" s="94">
        <v>252</v>
      </c>
      <c r="W819" s="93">
        <f t="shared" si="425"/>
        <v>1.009942879</v>
      </c>
      <c r="X819" s="87">
        <f t="shared" si="426"/>
        <v>11.08074568</v>
      </c>
      <c r="Y819" s="87">
        <f t="shared" si="427"/>
        <v>23.56916438</v>
      </c>
      <c r="Z819" s="96" t="s">
        <v>142</v>
      </c>
      <c r="AA819" s="90">
        <f t="shared" si="428"/>
        <v>45168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3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22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4"/>
      <c r="CR819" s="1"/>
      <c r="CS819" s="1"/>
      <c r="CT819" s="1"/>
      <c r="CU819" s="1"/>
      <c r="CV819" s="1"/>
      <c r="CW819" s="1"/>
      <c r="CX819" s="1"/>
      <c r="CY819" s="1"/>
      <c r="CZ819" s="1"/>
      <c r="DA819" s="2"/>
      <c r="DB819" s="1"/>
      <c r="DC819" s="1"/>
      <c r="DD819" s="1"/>
      <c r="DE819" s="1"/>
      <c r="DF819" s="1"/>
      <c r="DG819" s="1"/>
    </row>
    <row r="820" spans="1:111" x14ac:dyDescent="0.2">
      <c r="A820" s="86">
        <f t="shared" si="406"/>
        <v>45169</v>
      </c>
      <c r="B820" s="87">
        <f t="shared" si="409"/>
        <v>1102.5627840300001</v>
      </c>
      <c r="C820" s="87">
        <f t="shared" si="407"/>
        <v>949.98915246000001</v>
      </c>
      <c r="D820" s="88">
        <f t="shared" si="410"/>
        <v>6667.94</v>
      </c>
      <c r="E820" s="89">
        <f>IF(K820=1,VLOOKUP(A820,[1]Plan1!$BO$80:$BQ$314,3),E819)</f>
        <v>6683.28</v>
      </c>
      <c r="F820" s="98">
        <f t="shared" si="411"/>
        <v>45154</v>
      </c>
      <c r="G820" s="91">
        <f t="shared" si="412"/>
        <v>2.3005605929267148E-3</v>
      </c>
      <c r="H820" s="90">
        <f t="shared" si="413"/>
        <v>45184</v>
      </c>
      <c r="I820" s="90">
        <f t="shared" si="414"/>
        <v>45184</v>
      </c>
      <c r="J820" s="92">
        <f t="shared" si="415"/>
        <v>22</v>
      </c>
      <c r="K820" s="92">
        <f t="shared" si="416"/>
        <v>12</v>
      </c>
      <c r="L820" s="87">
        <f t="shared" si="417"/>
        <v>1.00125419</v>
      </c>
      <c r="M820" s="93">
        <f t="shared" si="418"/>
        <v>1.0011996999999999</v>
      </c>
      <c r="N820" s="93">
        <f t="shared" si="419"/>
        <v>1.1586306891010842</v>
      </c>
      <c r="O820" s="87">
        <f t="shared" si="420"/>
        <v>1.16008383</v>
      </c>
      <c r="P820" s="87">
        <f t="shared" si="421"/>
        <v>1102.06705444</v>
      </c>
      <c r="Q820" s="94">
        <f t="shared" si="422"/>
        <v>0</v>
      </c>
      <c r="R820" s="95">
        <f t="shared" si="429"/>
        <v>0</v>
      </c>
      <c r="S820" s="87">
        <f t="shared" si="423"/>
        <v>0</v>
      </c>
      <c r="T820" s="95">
        <f t="shared" si="408"/>
        <v>0.12</v>
      </c>
      <c r="U820" s="94">
        <f t="shared" si="424"/>
        <v>1</v>
      </c>
      <c r="V820" s="94">
        <v>252</v>
      </c>
      <c r="W820" s="93">
        <f t="shared" si="425"/>
        <v>1.0004498180000001</v>
      </c>
      <c r="X820" s="87">
        <f t="shared" si="426"/>
        <v>0.49572959</v>
      </c>
      <c r="Y820" s="87">
        <f t="shared" si="427"/>
        <v>0</v>
      </c>
      <c r="Z820" s="96" t="s">
        <v>142</v>
      </c>
      <c r="AA820" s="90">
        <f t="shared" si="428"/>
        <v>45201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3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22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4"/>
      <c r="CR820" s="1"/>
      <c r="CS820" s="1"/>
      <c r="CT820" s="1"/>
      <c r="CU820" s="1"/>
      <c r="CV820" s="1"/>
      <c r="CW820" s="1"/>
      <c r="CX820" s="1"/>
      <c r="CY820" s="1"/>
      <c r="CZ820" s="1"/>
      <c r="DA820" s="2"/>
      <c r="DB820" s="1"/>
      <c r="DC820" s="1"/>
      <c r="DD820" s="1"/>
      <c r="DE820" s="1"/>
      <c r="DF820" s="1"/>
      <c r="DG820" s="1"/>
    </row>
    <row r="821" spans="1:111" x14ac:dyDescent="0.2">
      <c r="A821" s="86">
        <f t="shared" si="406"/>
        <v>45170</v>
      </c>
      <c r="B821" s="87">
        <f t="shared" si="409"/>
        <v>1103.1739606199999</v>
      </c>
      <c r="C821" s="87">
        <f t="shared" si="407"/>
        <v>949.98915246000001</v>
      </c>
      <c r="D821" s="88">
        <f t="shared" si="410"/>
        <v>6667.94</v>
      </c>
      <c r="E821" s="89">
        <f>IF(K821=1,VLOOKUP(A821,[1]Plan1!$BO$80:$BQ$314,3),E820)</f>
        <v>6683.28</v>
      </c>
      <c r="F821" s="98">
        <f t="shared" si="411"/>
        <v>45154</v>
      </c>
      <c r="G821" s="91">
        <f t="shared" si="412"/>
        <v>2.3005605929267148E-3</v>
      </c>
      <c r="H821" s="90">
        <f t="shared" si="413"/>
        <v>45184</v>
      </c>
      <c r="I821" s="90">
        <f t="shared" si="414"/>
        <v>45184</v>
      </c>
      <c r="J821" s="92">
        <f t="shared" si="415"/>
        <v>22</v>
      </c>
      <c r="K821" s="92">
        <f t="shared" si="416"/>
        <v>13</v>
      </c>
      <c r="L821" s="87">
        <f t="shared" si="417"/>
        <v>1.0013587799999999</v>
      </c>
      <c r="M821" s="93">
        <f t="shared" si="418"/>
        <v>1.0011996999999999</v>
      </c>
      <c r="N821" s="93">
        <f t="shared" si="419"/>
        <v>1.1586306891010842</v>
      </c>
      <c r="O821" s="87">
        <f t="shared" si="420"/>
        <v>1.1602050100000001</v>
      </c>
      <c r="P821" s="87">
        <f t="shared" si="421"/>
        <v>1102.1821741199999</v>
      </c>
      <c r="Q821" s="94">
        <f t="shared" si="422"/>
        <v>0</v>
      </c>
      <c r="R821" s="95">
        <f t="shared" si="429"/>
        <v>0</v>
      </c>
      <c r="S821" s="87">
        <f t="shared" si="423"/>
        <v>0</v>
      </c>
      <c r="T821" s="95">
        <f t="shared" si="408"/>
        <v>0.12</v>
      </c>
      <c r="U821" s="94">
        <f t="shared" si="424"/>
        <v>2</v>
      </c>
      <c r="V821" s="94">
        <v>252</v>
      </c>
      <c r="W821" s="93">
        <f t="shared" si="425"/>
        <v>1.0008998389999999</v>
      </c>
      <c r="X821" s="87">
        <f t="shared" si="426"/>
        <v>0.99178650000000002</v>
      </c>
      <c r="Y821" s="87">
        <f t="shared" si="427"/>
        <v>0</v>
      </c>
      <c r="Z821" s="96" t="s">
        <v>142</v>
      </c>
      <c r="AA821" s="90">
        <f t="shared" si="428"/>
        <v>45201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3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22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4"/>
      <c r="CR821" s="1"/>
      <c r="CS821" s="1"/>
      <c r="CT821" s="1"/>
      <c r="CU821" s="1"/>
      <c r="CV821" s="1"/>
      <c r="CW821" s="1"/>
      <c r="CX821" s="1"/>
      <c r="CY821" s="1"/>
      <c r="CZ821" s="1"/>
      <c r="DA821" s="2"/>
      <c r="DB821" s="1"/>
      <c r="DC821" s="1"/>
      <c r="DD821" s="1"/>
      <c r="DE821" s="1"/>
      <c r="DF821" s="1"/>
      <c r="DG821" s="1"/>
    </row>
    <row r="822" spans="1:111" x14ac:dyDescent="0.2">
      <c r="A822" s="86">
        <f t="shared" si="406"/>
        <v>45171</v>
      </c>
      <c r="B822" s="87">
        <f t="shared" si="409"/>
        <v>1103.7854718999999</v>
      </c>
      <c r="C822" s="87">
        <f t="shared" si="407"/>
        <v>949.98915246000001</v>
      </c>
      <c r="D822" s="88">
        <f t="shared" si="410"/>
        <v>6667.94</v>
      </c>
      <c r="E822" s="89">
        <f>IF(K822=1,VLOOKUP(A822,[1]Plan1!$BO$80:$BQ$314,3),E821)</f>
        <v>6683.28</v>
      </c>
      <c r="F822" s="98">
        <f t="shared" si="411"/>
        <v>45154</v>
      </c>
      <c r="G822" s="91">
        <f t="shared" si="412"/>
        <v>2.3005605929267148E-3</v>
      </c>
      <c r="H822" s="90">
        <f t="shared" si="413"/>
        <v>45184</v>
      </c>
      <c r="I822" s="90">
        <f t="shared" si="414"/>
        <v>45184</v>
      </c>
      <c r="J822" s="92">
        <f t="shared" si="415"/>
        <v>22</v>
      </c>
      <c r="K822" s="92">
        <f t="shared" si="416"/>
        <v>14</v>
      </c>
      <c r="L822" s="87">
        <f t="shared" si="417"/>
        <v>1.0014633799999999</v>
      </c>
      <c r="M822" s="93">
        <f t="shared" si="418"/>
        <v>1.0011996999999999</v>
      </c>
      <c r="N822" s="93">
        <f t="shared" si="419"/>
        <v>1.1586306891010842</v>
      </c>
      <c r="O822" s="87">
        <f t="shared" si="420"/>
        <v>1.1603262000000001</v>
      </c>
      <c r="P822" s="87">
        <f t="shared" si="421"/>
        <v>1102.29730331</v>
      </c>
      <c r="Q822" s="94">
        <f t="shared" si="422"/>
        <v>0</v>
      </c>
      <c r="R822" s="95">
        <f t="shared" si="429"/>
        <v>0</v>
      </c>
      <c r="S822" s="87">
        <f t="shared" si="423"/>
        <v>0</v>
      </c>
      <c r="T822" s="95">
        <f t="shared" si="408"/>
        <v>0.12</v>
      </c>
      <c r="U822" s="94">
        <f t="shared" si="424"/>
        <v>3</v>
      </c>
      <c r="V822" s="94">
        <v>252</v>
      </c>
      <c r="W822" s="93">
        <f t="shared" si="425"/>
        <v>1.0013500609999999</v>
      </c>
      <c r="X822" s="87">
        <f t="shared" si="426"/>
        <v>1.4881685899999999</v>
      </c>
      <c r="Y822" s="87">
        <f t="shared" si="427"/>
        <v>0</v>
      </c>
      <c r="Z822" s="96" t="s">
        <v>142</v>
      </c>
      <c r="AA822" s="90">
        <f t="shared" si="428"/>
        <v>45201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3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22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4"/>
      <c r="CR822" s="1"/>
      <c r="CS822" s="1"/>
      <c r="CT822" s="1"/>
      <c r="CU822" s="1"/>
      <c r="CV822" s="1"/>
      <c r="CW822" s="1"/>
      <c r="CX822" s="1"/>
      <c r="CY822" s="1"/>
      <c r="CZ822" s="1"/>
      <c r="DA822" s="2"/>
      <c r="DB822" s="1"/>
      <c r="DC822" s="1"/>
      <c r="DD822" s="1"/>
      <c r="DE822" s="1"/>
      <c r="DF822" s="1"/>
      <c r="DG822" s="1"/>
    </row>
    <row r="823" spans="1:111" x14ac:dyDescent="0.2">
      <c r="A823" s="86">
        <f t="shared" si="406"/>
        <v>45172</v>
      </c>
      <c r="B823" s="87">
        <f t="shared" si="409"/>
        <v>1103.7854718999999</v>
      </c>
      <c r="C823" s="87">
        <f t="shared" si="407"/>
        <v>949.98915246000001</v>
      </c>
      <c r="D823" s="88">
        <f t="shared" si="410"/>
        <v>6667.94</v>
      </c>
      <c r="E823" s="89">
        <f>IF(K823=1,VLOOKUP(A823,[1]Plan1!$BO$80:$BQ$314,3),E822)</f>
        <v>6683.28</v>
      </c>
      <c r="F823" s="98">
        <f t="shared" si="411"/>
        <v>45154</v>
      </c>
      <c r="G823" s="91">
        <f t="shared" si="412"/>
        <v>2.3005605929267148E-3</v>
      </c>
      <c r="H823" s="90">
        <f t="shared" si="413"/>
        <v>45184</v>
      </c>
      <c r="I823" s="90">
        <f t="shared" si="414"/>
        <v>45184</v>
      </c>
      <c r="J823" s="92">
        <f t="shared" si="415"/>
        <v>22</v>
      </c>
      <c r="K823" s="92">
        <f t="shared" si="416"/>
        <v>14</v>
      </c>
      <c r="L823" s="87">
        <f t="shared" si="417"/>
        <v>1.0014633799999999</v>
      </c>
      <c r="M823" s="93">
        <f t="shared" si="418"/>
        <v>1.0011996999999999</v>
      </c>
      <c r="N823" s="93">
        <f t="shared" si="419"/>
        <v>1.1586306891010842</v>
      </c>
      <c r="O823" s="87">
        <f t="shared" si="420"/>
        <v>1.1603262000000001</v>
      </c>
      <c r="P823" s="87">
        <f t="shared" si="421"/>
        <v>1102.29730331</v>
      </c>
      <c r="Q823" s="94">
        <f t="shared" si="422"/>
        <v>0</v>
      </c>
      <c r="R823" s="95">
        <f t="shared" si="429"/>
        <v>0</v>
      </c>
      <c r="S823" s="87">
        <f t="shared" si="423"/>
        <v>0</v>
      </c>
      <c r="T823" s="95">
        <f t="shared" si="408"/>
        <v>0.12</v>
      </c>
      <c r="U823" s="94">
        <f t="shared" si="424"/>
        <v>3</v>
      </c>
      <c r="V823" s="94">
        <v>252</v>
      </c>
      <c r="W823" s="93">
        <f t="shared" si="425"/>
        <v>1.0013500609999999</v>
      </c>
      <c r="X823" s="87">
        <f t="shared" si="426"/>
        <v>1.4881685899999999</v>
      </c>
      <c r="Y823" s="87">
        <f t="shared" si="427"/>
        <v>0</v>
      </c>
      <c r="Z823" s="96" t="s">
        <v>142</v>
      </c>
      <c r="AA823" s="90">
        <f t="shared" si="428"/>
        <v>45201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3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22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4"/>
      <c r="CR823" s="1"/>
      <c r="CS823" s="1"/>
      <c r="CT823" s="1"/>
      <c r="CU823" s="1"/>
      <c r="CV823" s="1"/>
      <c r="CW823" s="1"/>
      <c r="CX823" s="1"/>
      <c r="CY823" s="1"/>
      <c r="CZ823" s="1"/>
      <c r="DA823" s="2"/>
      <c r="DB823" s="1"/>
      <c r="DC823" s="1"/>
      <c r="DD823" s="1"/>
      <c r="DE823" s="1"/>
      <c r="DF823" s="1"/>
      <c r="DG823" s="1"/>
    </row>
    <row r="824" spans="1:111" x14ac:dyDescent="0.2">
      <c r="A824" s="86">
        <f t="shared" si="406"/>
        <v>45173</v>
      </c>
      <c r="B824" s="87">
        <f t="shared" si="409"/>
        <v>1103.7854718999999</v>
      </c>
      <c r="C824" s="87">
        <f t="shared" si="407"/>
        <v>949.98915246000001</v>
      </c>
      <c r="D824" s="88">
        <f t="shared" si="410"/>
        <v>6667.94</v>
      </c>
      <c r="E824" s="89">
        <f>IF(K824=1,VLOOKUP(A824,[1]Plan1!$BO$80:$BQ$314,3),E823)</f>
        <v>6683.28</v>
      </c>
      <c r="F824" s="98">
        <f t="shared" si="411"/>
        <v>45154</v>
      </c>
      <c r="G824" s="91">
        <f t="shared" si="412"/>
        <v>2.3005605929267148E-3</v>
      </c>
      <c r="H824" s="90">
        <f t="shared" si="413"/>
        <v>45184</v>
      </c>
      <c r="I824" s="90">
        <f t="shared" si="414"/>
        <v>45184</v>
      </c>
      <c r="J824" s="92">
        <f t="shared" si="415"/>
        <v>22</v>
      </c>
      <c r="K824" s="92">
        <f t="shared" si="416"/>
        <v>14</v>
      </c>
      <c r="L824" s="87">
        <f t="shared" si="417"/>
        <v>1.0014633799999999</v>
      </c>
      <c r="M824" s="93">
        <f t="shared" si="418"/>
        <v>1.0011996999999999</v>
      </c>
      <c r="N824" s="93">
        <f t="shared" si="419"/>
        <v>1.1586306891010842</v>
      </c>
      <c r="O824" s="87">
        <f t="shared" si="420"/>
        <v>1.1603262000000001</v>
      </c>
      <c r="P824" s="87">
        <f t="shared" si="421"/>
        <v>1102.29730331</v>
      </c>
      <c r="Q824" s="94">
        <f t="shared" si="422"/>
        <v>0</v>
      </c>
      <c r="R824" s="95">
        <f t="shared" si="429"/>
        <v>0</v>
      </c>
      <c r="S824" s="87">
        <f t="shared" si="423"/>
        <v>0</v>
      </c>
      <c r="T824" s="95">
        <f t="shared" si="408"/>
        <v>0.12</v>
      </c>
      <c r="U824" s="94">
        <f t="shared" si="424"/>
        <v>3</v>
      </c>
      <c r="V824" s="94">
        <v>252</v>
      </c>
      <c r="W824" s="93">
        <f t="shared" si="425"/>
        <v>1.0013500609999999</v>
      </c>
      <c r="X824" s="87">
        <f t="shared" si="426"/>
        <v>1.4881685899999999</v>
      </c>
      <c r="Y824" s="87">
        <f t="shared" si="427"/>
        <v>0</v>
      </c>
      <c r="Z824" s="96" t="s">
        <v>142</v>
      </c>
      <c r="AA824" s="90">
        <f t="shared" si="428"/>
        <v>45201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3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22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4"/>
      <c r="CR824" s="1"/>
      <c r="CS824" s="1"/>
      <c r="CT824" s="1"/>
      <c r="CU824" s="1"/>
      <c r="CV824" s="1"/>
      <c r="CW824" s="1"/>
      <c r="CX824" s="1"/>
      <c r="CY824" s="1"/>
      <c r="CZ824" s="1"/>
      <c r="DA824" s="2"/>
      <c r="DB824" s="1"/>
      <c r="DC824" s="1"/>
      <c r="DD824" s="1"/>
      <c r="DE824" s="1"/>
      <c r="DF824" s="1"/>
      <c r="DG824" s="1"/>
    </row>
    <row r="825" spans="1:111" x14ac:dyDescent="0.2">
      <c r="A825" s="86">
        <f t="shared" si="406"/>
        <v>45174</v>
      </c>
      <c r="B825" s="87">
        <f t="shared" si="409"/>
        <v>1104.3973307800002</v>
      </c>
      <c r="C825" s="87">
        <f t="shared" si="407"/>
        <v>949.98915246000001</v>
      </c>
      <c r="D825" s="88">
        <f t="shared" si="410"/>
        <v>6667.94</v>
      </c>
      <c r="E825" s="89">
        <f>IF(K825=1,VLOOKUP(A825,[1]Plan1!$BO$80:$BQ$314,3),E824)</f>
        <v>6683.28</v>
      </c>
      <c r="F825" s="98">
        <f t="shared" si="411"/>
        <v>45154</v>
      </c>
      <c r="G825" s="91">
        <f t="shared" si="412"/>
        <v>2.3005605929267148E-3</v>
      </c>
      <c r="H825" s="90">
        <f t="shared" si="413"/>
        <v>45184</v>
      </c>
      <c r="I825" s="90">
        <f t="shared" si="414"/>
        <v>45184</v>
      </c>
      <c r="J825" s="92">
        <f t="shared" si="415"/>
        <v>22</v>
      </c>
      <c r="K825" s="92">
        <f t="shared" si="416"/>
        <v>15</v>
      </c>
      <c r="L825" s="87">
        <f t="shared" si="417"/>
        <v>1.0015679900000001</v>
      </c>
      <c r="M825" s="93">
        <f t="shared" si="418"/>
        <v>1.0011996999999999</v>
      </c>
      <c r="N825" s="93">
        <f t="shared" si="419"/>
        <v>1.1586306891010842</v>
      </c>
      <c r="O825" s="87">
        <f t="shared" si="420"/>
        <v>1.16044741</v>
      </c>
      <c r="P825" s="87">
        <f t="shared" si="421"/>
        <v>1102.4124515000001</v>
      </c>
      <c r="Q825" s="94">
        <f t="shared" si="422"/>
        <v>0</v>
      </c>
      <c r="R825" s="95">
        <f t="shared" si="429"/>
        <v>0</v>
      </c>
      <c r="S825" s="87">
        <f t="shared" si="423"/>
        <v>0</v>
      </c>
      <c r="T825" s="95">
        <f t="shared" si="408"/>
        <v>0.12</v>
      </c>
      <c r="U825" s="94">
        <f t="shared" si="424"/>
        <v>4</v>
      </c>
      <c r="V825" s="94">
        <v>252</v>
      </c>
      <c r="W825" s="93">
        <f t="shared" si="425"/>
        <v>1.0018004869999999</v>
      </c>
      <c r="X825" s="87">
        <f t="shared" si="426"/>
        <v>1.9848792799999999</v>
      </c>
      <c r="Y825" s="87">
        <f t="shared" si="427"/>
        <v>0</v>
      </c>
      <c r="Z825" s="96" t="s">
        <v>142</v>
      </c>
      <c r="AA825" s="90">
        <f t="shared" si="428"/>
        <v>45201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3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22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4"/>
      <c r="CR825" s="1"/>
      <c r="CS825" s="1"/>
      <c r="CT825" s="1"/>
      <c r="CU825" s="1"/>
      <c r="CV825" s="1"/>
      <c r="CW825" s="1"/>
      <c r="CX825" s="1"/>
      <c r="CY825" s="1"/>
      <c r="CZ825" s="1"/>
      <c r="DA825" s="2"/>
      <c r="DB825" s="1"/>
      <c r="DC825" s="1"/>
      <c r="DD825" s="1"/>
      <c r="DE825" s="1"/>
      <c r="DF825" s="1"/>
      <c r="DG825" s="1"/>
    </row>
    <row r="826" spans="1:111" x14ac:dyDescent="0.2">
      <c r="A826" s="86">
        <f t="shared" si="406"/>
        <v>45175</v>
      </c>
      <c r="B826" s="87">
        <f t="shared" si="409"/>
        <v>1105.00951609</v>
      </c>
      <c r="C826" s="87">
        <f t="shared" si="407"/>
        <v>949.98915246000001</v>
      </c>
      <c r="D826" s="88">
        <f t="shared" si="410"/>
        <v>6667.94</v>
      </c>
      <c r="E826" s="89">
        <f>IF(K826=1,VLOOKUP(A826,[1]Plan1!$BO$80:$BQ$314,3),E825)</f>
        <v>6683.28</v>
      </c>
      <c r="F826" s="98">
        <f t="shared" si="411"/>
        <v>45154</v>
      </c>
      <c r="G826" s="91">
        <f t="shared" si="412"/>
        <v>2.3005605929267148E-3</v>
      </c>
      <c r="H826" s="90">
        <f t="shared" si="413"/>
        <v>45184</v>
      </c>
      <c r="I826" s="90">
        <f t="shared" si="414"/>
        <v>45184</v>
      </c>
      <c r="J826" s="92">
        <f t="shared" si="415"/>
        <v>22</v>
      </c>
      <c r="K826" s="92">
        <f t="shared" si="416"/>
        <v>16</v>
      </c>
      <c r="L826" s="87">
        <f t="shared" si="417"/>
        <v>1.00167261</v>
      </c>
      <c r="M826" s="93">
        <f t="shared" si="418"/>
        <v>1.0011996999999999</v>
      </c>
      <c r="N826" s="93">
        <f t="shared" si="419"/>
        <v>1.1586306891010842</v>
      </c>
      <c r="O826" s="87">
        <f t="shared" si="420"/>
        <v>1.1605686200000001</v>
      </c>
      <c r="P826" s="87">
        <f t="shared" si="421"/>
        <v>1102.5275996800001</v>
      </c>
      <c r="Q826" s="94">
        <f t="shared" si="422"/>
        <v>0</v>
      </c>
      <c r="R826" s="95">
        <f t="shared" si="429"/>
        <v>0</v>
      </c>
      <c r="S826" s="87">
        <f t="shared" si="423"/>
        <v>0</v>
      </c>
      <c r="T826" s="95">
        <f t="shared" si="408"/>
        <v>0.12</v>
      </c>
      <c r="U826" s="94">
        <f t="shared" si="424"/>
        <v>5</v>
      </c>
      <c r="V826" s="94">
        <v>252</v>
      </c>
      <c r="W826" s="93">
        <f t="shared" si="425"/>
        <v>1.002251115</v>
      </c>
      <c r="X826" s="87">
        <f t="shared" si="426"/>
        <v>2.4819164100000002</v>
      </c>
      <c r="Y826" s="87">
        <f t="shared" si="427"/>
        <v>0</v>
      </c>
      <c r="Z826" s="96" t="s">
        <v>142</v>
      </c>
      <c r="AA826" s="90">
        <f t="shared" si="428"/>
        <v>45201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3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22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4"/>
      <c r="CR826" s="1"/>
      <c r="CS826" s="1"/>
      <c r="CT826" s="1"/>
      <c r="CU826" s="1"/>
      <c r="CV826" s="1"/>
      <c r="CW826" s="1"/>
      <c r="CX826" s="1"/>
      <c r="CY826" s="1"/>
      <c r="CZ826" s="1"/>
      <c r="DA826" s="2"/>
      <c r="DB826" s="1"/>
      <c r="DC826" s="1"/>
      <c r="DD826" s="1"/>
      <c r="DE826" s="1"/>
      <c r="DF826" s="1"/>
      <c r="DG826" s="1"/>
    </row>
    <row r="827" spans="1:111" x14ac:dyDescent="0.2">
      <c r="A827" s="86">
        <f t="shared" si="406"/>
        <v>45176</v>
      </c>
      <c r="B827" s="87">
        <f t="shared" si="409"/>
        <v>1105.62204808</v>
      </c>
      <c r="C827" s="87">
        <f t="shared" si="407"/>
        <v>949.98915246000001</v>
      </c>
      <c r="D827" s="88">
        <f t="shared" si="410"/>
        <v>6667.94</v>
      </c>
      <c r="E827" s="89">
        <f>IF(K827=1,VLOOKUP(A827,[1]Plan1!$BO$80:$BQ$314,3),E826)</f>
        <v>6683.28</v>
      </c>
      <c r="F827" s="98">
        <f t="shared" si="411"/>
        <v>45154</v>
      </c>
      <c r="G827" s="91">
        <f t="shared" si="412"/>
        <v>2.3005605929267148E-3</v>
      </c>
      <c r="H827" s="90">
        <f t="shared" si="413"/>
        <v>45184</v>
      </c>
      <c r="I827" s="90">
        <f t="shared" si="414"/>
        <v>45184</v>
      </c>
      <c r="J827" s="92">
        <f t="shared" si="415"/>
        <v>22</v>
      </c>
      <c r="K827" s="92">
        <f t="shared" si="416"/>
        <v>17</v>
      </c>
      <c r="L827" s="87">
        <f t="shared" si="417"/>
        <v>1.00177724</v>
      </c>
      <c r="M827" s="93">
        <f t="shared" si="418"/>
        <v>1.0011996999999999</v>
      </c>
      <c r="N827" s="93">
        <f t="shared" si="419"/>
        <v>1.1586306891010842</v>
      </c>
      <c r="O827" s="87">
        <f t="shared" si="420"/>
        <v>1.16068985</v>
      </c>
      <c r="P827" s="87">
        <f t="shared" si="421"/>
        <v>1102.6427668700001</v>
      </c>
      <c r="Q827" s="94">
        <f t="shared" si="422"/>
        <v>0</v>
      </c>
      <c r="R827" s="95">
        <f t="shared" si="429"/>
        <v>0</v>
      </c>
      <c r="S827" s="87">
        <f t="shared" si="423"/>
        <v>0</v>
      </c>
      <c r="T827" s="95">
        <f t="shared" si="408"/>
        <v>0.12</v>
      </c>
      <c r="U827" s="94">
        <f t="shared" si="424"/>
        <v>6</v>
      </c>
      <c r="V827" s="94">
        <v>252</v>
      </c>
      <c r="W827" s="93">
        <f t="shared" si="425"/>
        <v>1.002701946</v>
      </c>
      <c r="X827" s="87">
        <f t="shared" si="426"/>
        <v>2.9792812099999999</v>
      </c>
      <c r="Y827" s="87">
        <f t="shared" si="427"/>
        <v>0</v>
      </c>
      <c r="Z827" s="96" t="s">
        <v>142</v>
      </c>
      <c r="AA827" s="90">
        <f t="shared" si="428"/>
        <v>45201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3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22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4"/>
      <c r="CR827" s="1"/>
      <c r="CS827" s="1"/>
      <c r="CT827" s="1"/>
      <c r="CU827" s="1"/>
      <c r="CV827" s="1"/>
      <c r="CW827" s="1"/>
      <c r="CX827" s="1"/>
      <c r="CY827" s="1"/>
      <c r="CZ827" s="1"/>
      <c r="DA827" s="2"/>
      <c r="DB827" s="1"/>
      <c r="DC827" s="1"/>
      <c r="DD827" s="1"/>
      <c r="DE827" s="1"/>
      <c r="DF827" s="1"/>
      <c r="DG827" s="1"/>
    </row>
    <row r="828" spans="1:111" x14ac:dyDescent="0.2">
      <c r="A828" s="86">
        <f t="shared" si="406"/>
        <v>45177</v>
      </c>
      <c r="B828" s="87">
        <f t="shared" si="409"/>
        <v>1105.62204808</v>
      </c>
      <c r="C828" s="87">
        <f t="shared" si="407"/>
        <v>949.98915246000001</v>
      </c>
      <c r="D828" s="88">
        <f t="shared" si="410"/>
        <v>6667.94</v>
      </c>
      <c r="E828" s="89">
        <f>IF(K828=1,VLOOKUP(A828,[1]Plan1!$BO$80:$BQ$314,3),E827)</f>
        <v>6683.28</v>
      </c>
      <c r="F828" s="98">
        <f t="shared" si="411"/>
        <v>45154</v>
      </c>
      <c r="G828" s="91">
        <f t="shared" si="412"/>
        <v>2.3005605929267148E-3</v>
      </c>
      <c r="H828" s="90">
        <f t="shared" si="413"/>
        <v>45184</v>
      </c>
      <c r="I828" s="90">
        <f t="shared" si="414"/>
        <v>45184</v>
      </c>
      <c r="J828" s="92">
        <f t="shared" si="415"/>
        <v>22</v>
      </c>
      <c r="K828" s="92">
        <f t="shared" si="416"/>
        <v>17</v>
      </c>
      <c r="L828" s="87">
        <f t="shared" si="417"/>
        <v>1.00177724</v>
      </c>
      <c r="M828" s="93">
        <f t="shared" si="418"/>
        <v>1.0011996999999999</v>
      </c>
      <c r="N828" s="93">
        <f t="shared" si="419"/>
        <v>1.1586306891010842</v>
      </c>
      <c r="O828" s="87">
        <f t="shared" si="420"/>
        <v>1.16068985</v>
      </c>
      <c r="P828" s="87">
        <f t="shared" si="421"/>
        <v>1102.6427668700001</v>
      </c>
      <c r="Q828" s="94">
        <f t="shared" si="422"/>
        <v>0</v>
      </c>
      <c r="R828" s="95">
        <f t="shared" si="429"/>
        <v>0</v>
      </c>
      <c r="S828" s="87">
        <f t="shared" si="423"/>
        <v>0</v>
      </c>
      <c r="T828" s="95">
        <f t="shared" si="408"/>
        <v>0.12</v>
      </c>
      <c r="U828" s="94">
        <f t="shared" si="424"/>
        <v>6</v>
      </c>
      <c r="V828" s="94">
        <v>252</v>
      </c>
      <c r="W828" s="93">
        <f t="shared" si="425"/>
        <v>1.002701946</v>
      </c>
      <c r="X828" s="87">
        <f t="shared" si="426"/>
        <v>2.9792812099999999</v>
      </c>
      <c r="Y828" s="87">
        <f t="shared" si="427"/>
        <v>0</v>
      </c>
      <c r="Z828" s="96" t="s">
        <v>142</v>
      </c>
      <c r="AA828" s="90">
        <f t="shared" si="428"/>
        <v>45201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3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22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4"/>
      <c r="CR828" s="1"/>
      <c r="CS828" s="1"/>
      <c r="CT828" s="1"/>
      <c r="CU828" s="1"/>
      <c r="CV828" s="1"/>
      <c r="CW828" s="1"/>
      <c r="CX828" s="1"/>
      <c r="CY828" s="1"/>
      <c r="CZ828" s="1"/>
      <c r="DA828" s="2"/>
      <c r="DB828" s="1"/>
      <c r="DC828" s="1"/>
      <c r="DD828" s="1"/>
      <c r="DE828" s="1"/>
      <c r="DF828" s="1"/>
      <c r="DG828" s="1"/>
    </row>
    <row r="829" spans="1:111" x14ac:dyDescent="0.2">
      <c r="A829" s="86">
        <f t="shared" si="406"/>
        <v>45178</v>
      </c>
      <c r="B829" s="87">
        <f t="shared" si="409"/>
        <v>1106.23491618</v>
      </c>
      <c r="C829" s="87">
        <f t="shared" si="407"/>
        <v>949.98915246000001</v>
      </c>
      <c r="D829" s="88">
        <f t="shared" si="410"/>
        <v>6667.94</v>
      </c>
      <c r="E829" s="89">
        <f>IF(K829=1,VLOOKUP(A829,[1]Plan1!$BO$80:$BQ$314,3),E828)</f>
        <v>6683.28</v>
      </c>
      <c r="F829" s="98">
        <f t="shared" si="411"/>
        <v>45154</v>
      </c>
      <c r="G829" s="91">
        <f t="shared" si="412"/>
        <v>2.3005605929267148E-3</v>
      </c>
      <c r="H829" s="90">
        <f t="shared" si="413"/>
        <v>45184</v>
      </c>
      <c r="I829" s="90">
        <f t="shared" si="414"/>
        <v>45184</v>
      </c>
      <c r="J829" s="92">
        <f t="shared" si="415"/>
        <v>22</v>
      </c>
      <c r="K829" s="92">
        <f t="shared" si="416"/>
        <v>18</v>
      </c>
      <c r="L829" s="87">
        <f t="shared" si="417"/>
        <v>1.00188188</v>
      </c>
      <c r="M829" s="93">
        <f t="shared" si="418"/>
        <v>1.0011996999999999</v>
      </c>
      <c r="N829" s="93">
        <f t="shared" si="419"/>
        <v>1.1586306891010842</v>
      </c>
      <c r="O829" s="87">
        <f t="shared" si="420"/>
        <v>1.1608110899999999</v>
      </c>
      <c r="P829" s="87">
        <f t="shared" si="421"/>
        <v>1102.7579435499999</v>
      </c>
      <c r="Q829" s="94">
        <f t="shared" si="422"/>
        <v>0</v>
      </c>
      <c r="R829" s="95">
        <f t="shared" si="429"/>
        <v>0</v>
      </c>
      <c r="S829" s="87">
        <f t="shared" si="423"/>
        <v>0</v>
      </c>
      <c r="T829" s="95">
        <f t="shared" si="408"/>
        <v>0.12</v>
      </c>
      <c r="U829" s="94">
        <f t="shared" si="424"/>
        <v>7</v>
      </c>
      <c r="V829" s="94">
        <v>252</v>
      </c>
      <c r="W829" s="93">
        <f t="shared" si="425"/>
        <v>1.003152979</v>
      </c>
      <c r="X829" s="87">
        <f t="shared" si="426"/>
        <v>3.4769726300000001</v>
      </c>
      <c r="Y829" s="87">
        <f t="shared" si="427"/>
        <v>0</v>
      </c>
      <c r="Z829" s="96" t="s">
        <v>142</v>
      </c>
      <c r="AA829" s="90">
        <f t="shared" si="428"/>
        <v>45201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3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22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4"/>
      <c r="CR829" s="1"/>
      <c r="CS829" s="1"/>
      <c r="CT829" s="1"/>
      <c r="CU829" s="1"/>
      <c r="CV829" s="1"/>
      <c r="CW829" s="1"/>
      <c r="CX829" s="1"/>
      <c r="CY829" s="1"/>
      <c r="CZ829" s="1"/>
      <c r="DA829" s="2"/>
      <c r="DB829" s="1"/>
      <c r="DC829" s="1"/>
      <c r="DD829" s="1"/>
      <c r="DE829" s="1"/>
      <c r="DF829" s="1"/>
      <c r="DG829" s="1"/>
    </row>
    <row r="830" spans="1:111" x14ac:dyDescent="0.2">
      <c r="A830" s="86">
        <f t="shared" si="406"/>
        <v>45179</v>
      </c>
      <c r="B830" s="87">
        <f t="shared" si="409"/>
        <v>1106.23491618</v>
      </c>
      <c r="C830" s="87">
        <f t="shared" si="407"/>
        <v>949.98915246000001</v>
      </c>
      <c r="D830" s="88">
        <f t="shared" si="410"/>
        <v>6667.94</v>
      </c>
      <c r="E830" s="89">
        <f>IF(K830=1,VLOOKUP(A830,[1]Plan1!$BO$80:$BQ$314,3),E829)</f>
        <v>6683.28</v>
      </c>
      <c r="F830" s="98">
        <f t="shared" si="411"/>
        <v>45154</v>
      </c>
      <c r="G830" s="91">
        <f t="shared" si="412"/>
        <v>2.3005605929267148E-3</v>
      </c>
      <c r="H830" s="90">
        <f t="shared" si="413"/>
        <v>45184</v>
      </c>
      <c r="I830" s="90">
        <f t="shared" si="414"/>
        <v>45184</v>
      </c>
      <c r="J830" s="92">
        <f t="shared" si="415"/>
        <v>22</v>
      </c>
      <c r="K830" s="92">
        <f t="shared" si="416"/>
        <v>18</v>
      </c>
      <c r="L830" s="87">
        <f t="shared" si="417"/>
        <v>1.00188188</v>
      </c>
      <c r="M830" s="93">
        <f t="shared" si="418"/>
        <v>1.0011996999999999</v>
      </c>
      <c r="N830" s="93">
        <f t="shared" si="419"/>
        <v>1.1586306891010842</v>
      </c>
      <c r="O830" s="87">
        <f t="shared" si="420"/>
        <v>1.1608110899999999</v>
      </c>
      <c r="P830" s="87">
        <f t="shared" si="421"/>
        <v>1102.7579435499999</v>
      </c>
      <c r="Q830" s="94">
        <f t="shared" si="422"/>
        <v>0</v>
      </c>
      <c r="R830" s="95">
        <f t="shared" si="429"/>
        <v>0</v>
      </c>
      <c r="S830" s="87">
        <f t="shared" si="423"/>
        <v>0</v>
      </c>
      <c r="T830" s="95">
        <f t="shared" si="408"/>
        <v>0.12</v>
      </c>
      <c r="U830" s="94">
        <f t="shared" si="424"/>
        <v>7</v>
      </c>
      <c r="V830" s="94">
        <v>252</v>
      </c>
      <c r="W830" s="93">
        <f t="shared" si="425"/>
        <v>1.003152979</v>
      </c>
      <c r="X830" s="87">
        <f t="shared" si="426"/>
        <v>3.4769726300000001</v>
      </c>
      <c r="Y830" s="87">
        <f t="shared" si="427"/>
        <v>0</v>
      </c>
      <c r="Z830" s="96" t="s">
        <v>142</v>
      </c>
      <c r="AA830" s="90">
        <f t="shared" si="428"/>
        <v>45201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3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22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4"/>
      <c r="CR830" s="1"/>
      <c r="CS830" s="1"/>
      <c r="CT830" s="1"/>
      <c r="CU830" s="1"/>
      <c r="CV830" s="1"/>
      <c r="CW830" s="1"/>
      <c r="CX830" s="1"/>
      <c r="CY830" s="1"/>
      <c r="CZ830" s="1"/>
      <c r="DA830" s="2"/>
      <c r="DB830" s="1"/>
      <c r="DC830" s="1"/>
      <c r="DD830" s="1"/>
      <c r="DE830" s="1"/>
      <c r="DF830" s="1"/>
      <c r="DG830" s="1"/>
    </row>
    <row r="831" spans="1:111" x14ac:dyDescent="0.2">
      <c r="A831" s="86">
        <f t="shared" si="406"/>
        <v>45180</v>
      </c>
      <c r="B831" s="87">
        <f t="shared" si="409"/>
        <v>1106.23491618</v>
      </c>
      <c r="C831" s="87">
        <f t="shared" si="407"/>
        <v>949.98915246000001</v>
      </c>
      <c r="D831" s="88">
        <f t="shared" si="410"/>
        <v>6667.94</v>
      </c>
      <c r="E831" s="89">
        <f>IF(K831=1,VLOOKUP(A831,[1]Plan1!$BO$80:$BQ$314,3),E830)</f>
        <v>6683.28</v>
      </c>
      <c r="F831" s="98">
        <f t="shared" si="411"/>
        <v>45154</v>
      </c>
      <c r="G831" s="91">
        <f t="shared" si="412"/>
        <v>2.3005605929267148E-3</v>
      </c>
      <c r="H831" s="90">
        <f t="shared" si="413"/>
        <v>45184</v>
      </c>
      <c r="I831" s="90">
        <f t="shared" si="414"/>
        <v>45184</v>
      </c>
      <c r="J831" s="92">
        <f t="shared" si="415"/>
        <v>22</v>
      </c>
      <c r="K831" s="92">
        <f t="shared" si="416"/>
        <v>18</v>
      </c>
      <c r="L831" s="87">
        <f t="shared" si="417"/>
        <v>1.00188188</v>
      </c>
      <c r="M831" s="93">
        <f t="shared" si="418"/>
        <v>1.0011996999999999</v>
      </c>
      <c r="N831" s="93">
        <f t="shared" si="419"/>
        <v>1.1586306891010842</v>
      </c>
      <c r="O831" s="87">
        <f t="shared" si="420"/>
        <v>1.1608110899999999</v>
      </c>
      <c r="P831" s="87">
        <f t="shared" si="421"/>
        <v>1102.7579435499999</v>
      </c>
      <c r="Q831" s="94">
        <f t="shared" si="422"/>
        <v>0</v>
      </c>
      <c r="R831" s="95">
        <f t="shared" si="429"/>
        <v>0</v>
      </c>
      <c r="S831" s="87">
        <f t="shared" si="423"/>
        <v>0</v>
      </c>
      <c r="T831" s="95">
        <f t="shared" si="408"/>
        <v>0.12</v>
      </c>
      <c r="U831" s="94">
        <f t="shared" si="424"/>
        <v>7</v>
      </c>
      <c r="V831" s="94">
        <v>252</v>
      </c>
      <c r="W831" s="93">
        <f t="shared" si="425"/>
        <v>1.003152979</v>
      </c>
      <c r="X831" s="87">
        <f t="shared" si="426"/>
        <v>3.4769726300000001</v>
      </c>
      <c r="Y831" s="87">
        <f t="shared" si="427"/>
        <v>0</v>
      </c>
      <c r="Z831" s="96" t="s">
        <v>142</v>
      </c>
      <c r="AA831" s="90">
        <f t="shared" si="428"/>
        <v>45201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3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22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4"/>
      <c r="CR831" s="1"/>
      <c r="CS831" s="1"/>
      <c r="CT831" s="1"/>
      <c r="CU831" s="1"/>
      <c r="CV831" s="1"/>
      <c r="CW831" s="1"/>
      <c r="CX831" s="1"/>
      <c r="CY831" s="1"/>
      <c r="CZ831" s="1"/>
      <c r="DA831" s="2"/>
      <c r="DB831" s="1"/>
      <c r="DC831" s="1"/>
      <c r="DD831" s="1"/>
      <c r="DE831" s="1"/>
      <c r="DF831" s="1"/>
      <c r="DG831" s="1"/>
    </row>
    <row r="832" spans="1:111" x14ac:dyDescent="0.2">
      <c r="A832" s="86">
        <f t="shared" si="406"/>
        <v>45181</v>
      </c>
      <c r="B832" s="87">
        <f t="shared" si="409"/>
        <v>1106.84812272</v>
      </c>
      <c r="C832" s="87">
        <f t="shared" si="407"/>
        <v>949.98915246000001</v>
      </c>
      <c r="D832" s="88">
        <f t="shared" si="410"/>
        <v>6667.94</v>
      </c>
      <c r="E832" s="89">
        <f>IF(K832=1,VLOOKUP(A832,[1]Plan1!$BO$80:$BQ$314,3),E831)</f>
        <v>6683.28</v>
      </c>
      <c r="F832" s="98">
        <f t="shared" si="411"/>
        <v>45154</v>
      </c>
      <c r="G832" s="91">
        <f t="shared" si="412"/>
        <v>2.3005605929267148E-3</v>
      </c>
      <c r="H832" s="90">
        <f t="shared" si="413"/>
        <v>45184</v>
      </c>
      <c r="I832" s="90">
        <f t="shared" si="414"/>
        <v>45184</v>
      </c>
      <c r="J832" s="92">
        <f t="shared" si="415"/>
        <v>22</v>
      </c>
      <c r="K832" s="92">
        <f t="shared" si="416"/>
        <v>19</v>
      </c>
      <c r="L832" s="87">
        <f t="shared" si="417"/>
        <v>1.0019865299999999</v>
      </c>
      <c r="M832" s="93">
        <f t="shared" si="418"/>
        <v>1.0011996999999999</v>
      </c>
      <c r="N832" s="93">
        <f t="shared" si="419"/>
        <v>1.1586306891010842</v>
      </c>
      <c r="O832" s="87">
        <f t="shared" si="420"/>
        <v>1.16093234</v>
      </c>
      <c r="P832" s="87">
        <f t="shared" si="421"/>
        <v>1102.87312974</v>
      </c>
      <c r="Q832" s="94">
        <f t="shared" si="422"/>
        <v>0</v>
      </c>
      <c r="R832" s="95">
        <f t="shared" si="429"/>
        <v>0</v>
      </c>
      <c r="S832" s="87">
        <f t="shared" si="423"/>
        <v>0</v>
      </c>
      <c r="T832" s="95">
        <f t="shared" si="408"/>
        <v>0.12</v>
      </c>
      <c r="U832" s="94">
        <f t="shared" si="424"/>
        <v>8</v>
      </c>
      <c r="V832" s="94">
        <v>252</v>
      </c>
      <c r="W832" s="93">
        <f t="shared" si="425"/>
        <v>1.003604216</v>
      </c>
      <c r="X832" s="87">
        <f t="shared" si="426"/>
        <v>3.9749929800000001</v>
      </c>
      <c r="Y832" s="87">
        <f t="shared" si="427"/>
        <v>0</v>
      </c>
      <c r="Z832" s="96" t="s">
        <v>142</v>
      </c>
      <c r="AA832" s="90">
        <f t="shared" si="428"/>
        <v>45201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3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22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4"/>
      <c r="CR832" s="1"/>
      <c r="CS832" s="1"/>
      <c r="CT832" s="1"/>
      <c r="CU832" s="1"/>
      <c r="CV832" s="1"/>
      <c r="CW832" s="1"/>
      <c r="CX832" s="1"/>
      <c r="CY832" s="1"/>
      <c r="CZ832" s="1"/>
      <c r="DA832" s="2"/>
      <c r="DB832" s="1"/>
      <c r="DC832" s="1"/>
      <c r="DD832" s="1"/>
      <c r="DE832" s="1"/>
      <c r="DF832" s="1"/>
      <c r="DG832" s="1"/>
    </row>
    <row r="833" spans="1:111" x14ac:dyDescent="0.2">
      <c r="A833" s="86">
        <f t="shared" si="406"/>
        <v>45182</v>
      </c>
      <c r="B833" s="87">
        <f t="shared" si="409"/>
        <v>1107.46167507</v>
      </c>
      <c r="C833" s="87">
        <f t="shared" si="407"/>
        <v>949.98915246000001</v>
      </c>
      <c r="D833" s="88">
        <f t="shared" si="410"/>
        <v>6667.94</v>
      </c>
      <c r="E833" s="89">
        <f>IF(K833=1,VLOOKUP(A833,[1]Plan1!$BO$80:$BQ$314,3),E832)</f>
        <v>6683.28</v>
      </c>
      <c r="F833" s="98">
        <f t="shared" si="411"/>
        <v>45154</v>
      </c>
      <c r="G833" s="91">
        <f t="shared" si="412"/>
        <v>2.3005605929267148E-3</v>
      </c>
      <c r="H833" s="90">
        <f t="shared" si="413"/>
        <v>45184</v>
      </c>
      <c r="I833" s="90">
        <f t="shared" si="414"/>
        <v>45184</v>
      </c>
      <c r="J833" s="92">
        <f t="shared" si="415"/>
        <v>22</v>
      </c>
      <c r="K833" s="92">
        <f t="shared" si="416"/>
        <v>20</v>
      </c>
      <c r="L833" s="87">
        <f t="shared" si="417"/>
        <v>1.0020912</v>
      </c>
      <c r="M833" s="93">
        <f t="shared" si="418"/>
        <v>1.0011996999999999</v>
      </c>
      <c r="N833" s="93">
        <f t="shared" si="419"/>
        <v>1.1586306891010842</v>
      </c>
      <c r="O833" s="87">
        <f t="shared" si="420"/>
        <v>1.16105361</v>
      </c>
      <c r="P833" s="87">
        <f t="shared" si="421"/>
        <v>1102.9883349199999</v>
      </c>
      <c r="Q833" s="94">
        <f t="shared" si="422"/>
        <v>0</v>
      </c>
      <c r="R833" s="95">
        <f t="shared" si="429"/>
        <v>0</v>
      </c>
      <c r="S833" s="87">
        <f t="shared" si="423"/>
        <v>0</v>
      </c>
      <c r="T833" s="95">
        <f t="shared" si="408"/>
        <v>0.12</v>
      </c>
      <c r="U833" s="94">
        <f t="shared" si="424"/>
        <v>9</v>
      </c>
      <c r="V833" s="94">
        <v>252</v>
      </c>
      <c r="W833" s="93">
        <f t="shared" si="425"/>
        <v>1.0040556549999999</v>
      </c>
      <c r="X833" s="87">
        <f t="shared" si="426"/>
        <v>4.4733401500000003</v>
      </c>
      <c r="Y833" s="87">
        <f t="shared" si="427"/>
        <v>0</v>
      </c>
      <c r="Z833" s="96" t="s">
        <v>142</v>
      </c>
      <c r="AA833" s="90">
        <f t="shared" si="428"/>
        <v>45201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3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22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4"/>
      <c r="CR833" s="1"/>
      <c r="CS833" s="1"/>
      <c r="CT833" s="1"/>
      <c r="CU833" s="1"/>
      <c r="CV833" s="1"/>
      <c r="CW833" s="1"/>
      <c r="CX833" s="1"/>
      <c r="CY833" s="1"/>
      <c r="CZ833" s="1"/>
      <c r="DA833" s="2"/>
      <c r="DB833" s="1"/>
      <c r="DC833" s="1"/>
      <c r="DD833" s="1"/>
      <c r="DE833" s="1"/>
      <c r="DF833" s="1"/>
      <c r="DG833" s="1"/>
    </row>
    <row r="834" spans="1:111" x14ac:dyDescent="0.2">
      <c r="A834" s="86">
        <f t="shared" si="406"/>
        <v>45183</v>
      </c>
      <c r="B834" s="87">
        <f t="shared" si="409"/>
        <v>1108.0755649099999</v>
      </c>
      <c r="C834" s="87">
        <f t="shared" si="407"/>
        <v>949.98915246000001</v>
      </c>
      <c r="D834" s="88">
        <f t="shared" si="410"/>
        <v>6667.94</v>
      </c>
      <c r="E834" s="89">
        <f>IF(K834=1,VLOOKUP(A834,[1]Plan1!$BO$80:$BQ$314,3),E833)</f>
        <v>6683.28</v>
      </c>
      <c r="F834" s="98">
        <f t="shared" si="411"/>
        <v>45154</v>
      </c>
      <c r="G834" s="91">
        <f t="shared" si="412"/>
        <v>2.3005605929267148E-3</v>
      </c>
      <c r="H834" s="90">
        <f t="shared" si="413"/>
        <v>45184</v>
      </c>
      <c r="I834" s="90">
        <f t="shared" si="414"/>
        <v>45184</v>
      </c>
      <c r="J834" s="92">
        <f t="shared" si="415"/>
        <v>22</v>
      </c>
      <c r="K834" s="92">
        <f t="shared" si="416"/>
        <v>21</v>
      </c>
      <c r="L834" s="87">
        <f t="shared" si="417"/>
        <v>1.00219587</v>
      </c>
      <c r="M834" s="93">
        <f t="shared" si="418"/>
        <v>1.0011996999999999</v>
      </c>
      <c r="N834" s="93">
        <f t="shared" si="419"/>
        <v>1.1586306891010842</v>
      </c>
      <c r="O834" s="87">
        <f t="shared" si="420"/>
        <v>1.1611748900000001</v>
      </c>
      <c r="P834" s="87">
        <f t="shared" si="421"/>
        <v>1103.1035496</v>
      </c>
      <c r="Q834" s="94">
        <f t="shared" si="422"/>
        <v>0</v>
      </c>
      <c r="R834" s="95">
        <f t="shared" si="429"/>
        <v>0</v>
      </c>
      <c r="S834" s="87">
        <f t="shared" si="423"/>
        <v>0</v>
      </c>
      <c r="T834" s="95">
        <f t="shared" si="408"/>
        <v>0.12</v>
      </c>
      <c r="U834" s="94">
        <f t="shared" si="424"/>
        <v>10</v>
      </c>
      <c r="V834" s="94">
        <v>252</v>
      </c>
      <c r="W834" s="93">
        <f t="shared" si="425"/>
        <v>1.004507297</v>
      </c>
      <c r="X834" s="87">
        <f t="shared" si="426"/>
        <v>4.9720153099999997</v>
      </c>
      <c r="Y834" s="87">
        <f t="shared" si="427"/>
        <v>0</v>
      </c>
      <c r="Z834" s="96" t="s">
        <v>142</v>
      </c>
      <c r="AA834" s="90">
        <f t="shared" si="428"/>
        <v>45201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3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22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4"/>
      <c r="CR834" s="1"/>
      <c r="CS834" s="1"/>
      <c r="CT834" s="1"/>
      <c r="CU834" s="1"/>
      <c r="CV834" s="1"/>
      <c r="CW834" s="1"/>
      <c r="CX834" s="1"/>
      <c r="CY834" s="1"/>
      <c r="CZ834" s="1"/>
      <c r="DA834" s="2"/>
      <c r="DB834" s="1"/>
      <c r="DC834" s="1"/>
      <c r="DD834" s="1"/>
      <c r="DE834" s="1"/>
      <c r="DF834" s="1"/>
      <c r="DG834" s="1"/>
    </row>
    <row r="835" spans="1:111" x14ac:dyDescent="0.2">
      <c r="A835" s="86">
        <f t="shared" si="406"/>
        <v>45184</v>
      </c>
      <c r="B835" s="87">
        <f t="shared" si="409"/>
        <v>1108.6897934399999</v>
      </c>
      <c r="C835" s="87">
        <f t="shared" si="407"/>
        <v>949.98915246000001</v>
      </c>
      <c r="D835" s="88">
        <f t="shared" si="410"/>
        <v>6667.94</v>
      </c>
      <c r="E835" s="89">
        <f>IF(K835=1,VLOOKUP(A835,[1]Plan1!$BO$80:$BQ$314,3),E834)</f>
        <v>6683.28</v>
      </c>
      <c r="F835" s="98">
        <f t="shared" si="411"/>
        <v>45154</v>
      </c>
      <c r="G835" s="91">
        <f t="shared" si="412"/>
        <v>2.3005605929267148E-3</v>
      </c>
      <c r="H835" s="90">
        <f t="shared" si="413"/>
        <v>45215</v>
      </c>
      <c r="I835" s="90">
        <f t="shared" si="414"/>
        <v>45184</v>
      </c>
      <c r="J835" s="92">
        <f t="shared" si="415"/>
        <v>22</v>
      </c>
      <c r="K835" s="92">
        <f t="shared" si="416"/>
        <v>22</v>
      </c>
      <c r="L835" s="87">
        <f t="shared" si="417"/>
        <v>1.0023005599999999</v>
      </c>
      <c r="M835" s="93">
        <f t="shared" si="418"/>
        <v>1.0011996999999999</v>
      </c>
      <c r="N835" s="93">
        <f t="shared" si="419"/>
        <v>1.1586306891010842</v>
      </c>
      <c r="O835" s="87">
        <f t="shared" si="420"/>
        <v>1.1612961799999999</v>
      </c>
      <c r="P835" s="87">
        <f t="shared" si="421"/>
        <v>1103.2187737899999</v>
      </c>
      <c r="Q835" s="94">
        <f t="shared" si="422"/>
        <v>0</v>
      </c>
      <c r="R835" s="95">
        <f t="shared" si="429"/>
        <v>0</v>
      </c>
      <c r="S835" s="87">
        <f t="shared" si="423"/>
        <v>0</v>
      </c>
      <c r="T835" s="95">
        <f t="shared" si="408"/>
        <v>0.12</v>
      </c>
      <c r="U835" s="94">
        <f t="shared" si="424"/>
        <v>11</v>
      </c>
      <c r="V835" s="94">
        <v>252</v>
      </c>
      <c r="W835" s="93">
        <f t="shared" si="425"/>
        <v>1.004959143</v>
      </c>
      <c r="X835" s="87">
        <f t="shared" si="426"/>
        <v>5.4710196499999997</v>
      </c>
      <c r="Y835" s="87">
        <f t="shared" si="427"/>
        <v>0</v>
      </c>
      <c r="Z835" s="96" t="s">
        <v>142</v>
      </c>
      <c r="AA835" s="90">
        <f t="shared" si="428"/>
        <v>45201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3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22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4"/>
      <c r="CR835" s="1"/>
      <c r="CS835" s="1"/>
      <c r="CT835" s="1"/>
      <c r="CU835" s="1"/>
      <c r="CV835" s="1"/>
      <c r="CW835" s="1"/>
      <c r="CX835" s="1"/>
      <c r="CY835" s="1"/>
      <c r="CZ835" s="1"/>
      <c r="DA835" s="2"/>
      <c r="DB835" s="1"/>
      <c r="DC835" s="1"/>
      <c r="DD835" s="1"/>
      <c r="DE835" s="1"/>
      <c r="DF835" s="1"/>
      <c r="DG835" s="1"/>
    </row>
    <row r="836" spans="1:111" x14ac:dyDescent="0.2">
      <c r="A836" s="86">
        <f t="shared" si="406"/>
        <v>45185</v>
      </c>
      <c r="B836" s="87">
        <f t="shared" si="409"/>
        <v>1109.3325454999999</v>
      </c>
      <c r="C836" s="87">
        <f t="shared" si="407"/>
        <v>949.98915246000001</v>
      </c>
      <c r="D836" s="88">
        <f t="shared" si="410"/>
        <v>6683.28</v>
      </c>
      <c r="E836" s="89">
        <f>IF(K836=1,VLOOKUP(A836,[1]Plan1!$BO$80:$BQ$314,3),E835)</f>
        <v>6700.66</v>
      </c>
      <c r="F836" s="98">
        <f t="shared" si="411"/>
        <v>45185</v>
      </c>
      <c r="G836" s="91">
        <f t="shared" si="412"/>
        <v>2.60051950539264E-3</v>
      </c>
      <c r="H836" s="90">
        <f t="shared" si="413"/>
        <v>45215</v>
      </c>
      <c r="I836" s="90">
        <f t="shared" si="414"/>
        <v>45215</v>
      </c>
      <c r="J836" s="92">
        <f t="shared" si="415"/>
        <v>20</v>
      </c>
      <c r="K836" s="92">
        <f t="shared" si="416"/>
        <v>1</v>
      </c>
      <c r="L836" s="87">
        <f t="shared" si="417"/>
        <v>1.0001298599999999</v>
      </c>
      <c r="M836" s="93">
        <f t="shared" si="418"/>
        <v>1.0023005599999999</v>
      </c>
      <c r="N836" s="93">
        <f t="shared" si="419"/>
        <v>1.1612961885192026</v>
      </c>
      <c r="O836" s="87">
        <f t="shared" si="420"/>
        <v>1.16144699</v>
      </c>
      <c r="P836" s="87">
        <f t="shared" si="421"/>
        <v>1103.36204165</v>
      </c>
      <c r="Q836" s="94">
        <f t="shared" si="422"/>
        <v>0</v>
      </c>
      <c r="R836" s="95">
        <f t="shared" si="429"/>
        <v>0</v>
      </c>
      <c r="S836" s="87">
        <f t="shared" si="423"/>
        <v>0</v>
      </c>
      <c r="T836" s="95">
        <f t="shared" si="408"/>
        <v>0.12</v>
      </c>
      <c r="U836" s="94">
        <f t="shared" si="424"/>
        <v>12</v>
      </c>
      <c r="V836" s="94">
        <v>252</v>
      </c>
      <c r="W836" s="93">
        <f t="shared" si="425"/>
        <v>1.005411192</v>
      </c>
      <c r="X836" s="87">
        <f t="shared" si="426"/>
        <v>5.9705038500000001</v>
      </c>
      <c r="Y836" s="87">
        <f t="shared" si="427"/>
        <v>0</v>
      </c>
      <c r="Z836" s="96" t="s">
        <v>142</v>
      </c>
      <c r="AA836" s="90">
        <f t="shared" si="428"/>
        <v>45201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3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22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4"/>
      <c r="CR836" s="1"/>
      <c r="CS836" s="1"/>
      <c r="CT836" s="1"/>
      <c r="CU836" s="1"/>
      <c r="CV836" s="1"/>
      <c r="CW836" s="1"/>
      <c r="CX836" s="1"/>
      <c r="CY836" s="1"/>
      <c r="CZ836" s="1"/>
      <c r="DA836" s="2"/>
      <c r="DB836" s="1"/>
      <c r="DC836" s="1"/>
      <c r="DD836" s="1"/>
      <c r="DE836" s="1"/>
      <c r="DF836" s="1"/>
      <c r="DG836" s="1"/>
    </row>
    <row r="837" spans="1:111" x14ac:dyDescent="0.2">
      <c r="A837" s="86">
        <f t="shared" si="406"/>
        <v>45186</v>
      </c>
      <c r="B837" s="87">
        <f t="shared" si="409"/>
        <v>1109.3325454999999</v>
      </c>
      <c r="C837" s="87">
        <f t="shared" si="407"/>
        <v>949.98915246000001</v>
      </c>
      <c r="D837" s="88">
        <f t="shared" si="410"/>
        <v>6683.28</v>
      </c>
      <c r="E837" s="89">
        <f>IF(K837=1,VLOOKUP(A837,[1]Plan1!$BO$80:$BQ$314,3),E836)</f>
        <v>6700.66</v>
      </c>
      <c r="F837" s="98">
        <f t="shared" si="411"/>
        <v>45185</v>
      </c>
      <c r="G837" s="91">
        <f t="shared" si="412"/>
        <v>2.60051950539264E-3</v>
      </c>
      <c r="H837" s="90">
        <f t="shared" si="413"/>
        <v>45215</v>
      </c>
      <c r="I837" s="90">
        <f t="shared" si="414"/>
        <v>45215</v>
      </c>
      <c r="J837" s="92">
        <f t="shared" si="415"/>
        <v>20</v>
      </c>
      <c r="K837" s="92">
        <f t="shared" si="416"/>
        <v>1</v>
      </c>
      <c r="L837" s="87">
        <f t="shared" si="417"/>
        <v>1.0001298599999999</v>
      </c>
      <c r="M837" s="93">
        <f t="shared" si="418"/>
        <v>1.0023005599999999</v>
      </c>
      <c r="N837" s="93">
        <f t="shared" si="419"/>
        <v>1.1612961885192026</v>
      </c>
      <c r="O837" s="87">
        <f t="shared" si="420"/>
        <v>1.16144699</v>
      </c>
      <c r="P837" s="87">
        <f t="shared" si="421"/>
        <v>1103.36204165</v>
      </c>
      <c r="Q837" s="94">
        <f t="shared" si="422"/>
        <v>0</v>
      </c>
      <c r="R837" s="95">
        <f t="shared" si="429"/>
        <v>0</v>
      </c>
      <c r="S837" s="87">
        <f t="shared" si="423"/>
        <v>0</v>
      </c>
      <c r="T837" s="95">
        <f t="shared" si="408"/>
        <v>0.12</v>
      </c>
      <c r="U837" s="94">
        <f t="shared" si="424"/>
        <v>12</v>
      </c>
      <c r="V837" s="94">
        <v>252</v>
      </c>
      <c r="W837" s="93">
        <f t="shared" si="425"/>
        <v>1.005411192</v>
      </c>
      <c r="X837" s="87">
        <f t="shared" si="426"/>
        <v>5.9705038500000001</v>
      </c>
      <c r="Y837" s="87">
        <f t="shared" si="427"/>
        <v>0</v>
      </c>
      <c r="Z837" s="96" t="s">
        <v>142</v>
      </c>
      <c r="AA837" s="90">
        <f t="shared" si="428"/>
        <v>45201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3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22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4"/>
      <c r="CR837" s="1"/>
      <c r="CS837" s="1"/>
      <c r="CT837" s="1"/>
      <c r="CU837" s="1"/>
      <c r="CV837" s="1"/>
      <c r="CW837" s="1"/>
      <c r="CX837" s="1"/>
      <c r="CY837" s="1"/>
      <c r="CZ837" s="1"/>
      <c r="DA837" s="2"/>
      <c r="DB837" s="1"/>
      <c r="DC837" s="1"/>
      <c r="DD837" s="1"/>
      <c r="DE837" s="1"/>
      <c r="DF837" s="1"/>
      <c r="DG837" s="1"/>
    </row>
    <row r="838" spans="1:111" x14ac:dyDescent="0.2">
      <c r="A838" s="86">
        <f t="shared" si="406"/>
        <v>45187</v>
      </c>
      <c r="B838" s="87">
        <f t="shared" si="409"/>
        <v>1109.3325454999999</v>
      </c>
      <c r="C838" s="87">
        <f t="shared" si="407"/>
        <v>949.98915246000001</v>
      </c>
      <c r="D838" s="88">
        <f t="shared" si="410"/>
        <v>6683.28</v>
      </c>
      <c r="E838" s="89">
        <f>IF(K838=1,VLOOKUP(A838,[1]Plan1!$BO$80:$BQ$314,3),E837)</f>
        <v>6700.66</v>
      </c>
      <c r="F838" s="98">
        <f t="shared" si="411"/>
        <v>45185</v>
      </c>
      <c r="G838" s="91">
        <f t="shared" si="412"/>
        <v>2.60051950539264E-3</v>
      </c>
      <c r="H838" s="90">
        <f t="shared" si="413"/>
        <v>45215</v>
      </c>
      <c r="I838" s="90">
        <f t="shared" si="414"/>
        <v>45215</v>
      </c>
      <c r="J838" s="92">
        <f t="shared" si="415"/>
        <v>20</v>
      </c>
      <c r="K838" s="92">
        <f t="shared" si="416"/>
        <v>1</v>
      </c>
      <c r="L838" s="87">
        <f t="shared" si="417"/>
        <v>1.0001298599999999</v>
      </c>
      <c r="M838" s="93">
        <f t="shared" si="418"/>
        <v>1.0023005599999999</v>
      </c>
      <c r="N838" s="93">
        <f t="shared" si="419"/>
        <v>1.1612961885192026</v>
      </c>
      <c r="O838" s="87">
        <f t="shared" si="420"/>
        <v>1.16144699</v>
      </c>
      <c r="P838" s="87">
        <f t="shared" si="421"/>
        <v>1103.36204165</v>
      </c>
      <c r="Q838" s="94">
        <f t="shared" si="422"/>
        <v>0</v>
      </c>
      <c r="R838" s="95">
        <f t="shared" si="429"/>
        <v>0</v>
      </c>
      <c r="S838" s="87">
        <f t="shared" si="423"/>
        <v>0</v>
      </c>
      <c r="T838" s="95">
        <f t="shared" si="408"/>
        <v>0.12</v>
      </c>
      <c r="U838" s="94">
        <f t="shared" si="424"/>
        <v>12</v>
      </c>
      <c r="V838" s="94">
        <v>252</v>
      </c>
      <c r="W838" s="93">
        <f t="shared" si="425"/>
        <v>1.005411192</v>
      </c>
      <c r="X838" s="87">
        <f t="shared" si="426"/>
        <v>5.9705038500000001</v>
      </c>
      <c r="Y838" s="87">
        <f t="shared" si="427"/>
        <v>0</v>
      </c>
      <c r="Z838" s="96" t="s">
        <v>142</v>
      </c>
      <c r="AA838" s="90">
        <f t="shared" si="428"/>
        <v>45201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3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22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4"/>
      <c r="CR838" s="1"/>
      <c r="CS838" s="1"/>
      <c r="CT838" s="1"/>
      <c r="CU838" s="1"/>
      <c r="CV838" s="1"/>
      <c r="CW838" s="1"/>
      <c r="CX838" s="1"/>
      <c r="CY838" s="1"/>
      <c r="CZ838" s="1"/>
      <c r="DA838" s="2"/>
      <c r="DB838" s="1"/>
      <c r="DC838" s="1"/>
      <c r="DD838" s="1"/>
      <c r="DE838" s="1"/>
      <c r="DF838" s="1"/>
      <c r="DG838" s="1"/>
    </row>
    <row r="839" spans="1:111" x14ac:dyDescent="0.2">
      <c r="A839" s="86">
        <f t="shared" si="406"/>
        <v>45188</v>
      </c>
      <c r="B839" s="87">
        <f t="shared" si="409"/>
        <v>1109.9756702099999</v>
      </c>
      <c r="C839" s="87">
        <f t="shared" si="407"/>
        <v>949.98915246000001</v>
      </c>
      <c r="D839" s="88">
        <f t="shared" si="410"/>
        <v>6683.28</v>
      </c>
      <c r="E839" s="89">
        <f>IF(K839=1,VLOOKUP(A839,[1]Plan1!$BO$80:$BQ$314,3),E838)</f>
        <v>6700.66</v>
      </c>
      <c r="F839" s="98">
        <f t="shared" si="411"/>
        <v>45185</v>
      </c>
      <c r="G839" s="91">
        <f t="shared" si="412"/>
        <v>2.60051950539264E-3</v>
      </c>
      <c r="H839" s="90">
        <f t="shared" si="413"/>
        <v>45215</v>
      </c>
      <c r="I839" s="90">
        <f t="shared" si="414"/>
        <v>45215</v>
      </c>
      <c r="J839" s="92">
        <f t="shared" si="415"/>
        <v>20</v>
      </c>
      <c r="K839" s="92">
        <f t="shared" si="416"/>
        <v>2</v>
      </c>
      <c r="L839" s="87">
        <f t="shared" si="417"/>
        <v>1.00025974</v>
      </c>
      <c r="M839" s="93">
        <f t="shared" si="418"/>
        <v>1.0023005599999999</v>
      </c>
      <c r="N839" s="93">
        <f t="shared" si="419"/>
        <v>1.1612961885192026</v>
      </c>
      <c r="O839" s="87">
        <f t="shared" si="420"/>
        <v>1.1615978199999999</v>
      </c>
      <c r="P839" s="87">
        <f t="shared" si="421"/>
        <v>1103.5053285199999</v>
      </c>
      <c r="Q839" s="94">
        <f t="shared" si="422"/>
        <v>0</v>
      </c>
      <c r="R839" s="95">
        <f t="shared" si="429"/>
        <v>0</v>
      </c>
      <c r="S839" s="87">
        <f t="shared" si="423"/>
        <v>0</v>
      </c>
      <c r="T839" s="95">
        <f t="shared" si="408"/>
        <v>0.12</v>
      </c>
      <c r="U839" s="94">
        <f t="shared" si="424"/>
        <v>13</v>
      </c>
      <c r="V839" s="94">
        <v>252</v>
      </c>
      <c r="W839" s="93">
        <f t="shared" si="425"/>
        <v>1.0058634440000001</v>
      </c>
      <c r="X839" s="87">
        <f t="shared" si="426"/>
        <v>6.4703416899999997</v>
      </c>
      <c r="Y839" s="87">
        <f t="shared" si="427"/>
        <v>0</v>
      </c>
      <c r="Z839" s="96" t="s">
        <v>142</v>
      </c>
      <c r="AA839" s="90">
        <f t="shared" si="428"/>
        <v>45201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3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22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4"/>
      <c r="CR839" s="1"/>
      <c r="CS839" s="1"/>
      <c r="CT839" s="1"/>
      <c r="CU839" s="1"/>
      <c r="CV839" s="1"/>
      <c r="CW839" s="1"/>
      <c r="CX839" s="1"/>
      <c r="CY839" s="1"/>
      <c r="CZ839" s="1"/>
      <c r="DA839" s="2"/>
      <c r="DB839" s="1"/>
      <c r="DC839" s="1"/>
      <c r="DD839" s="1"/>
      <c r="DE839" s="1"/>
      <c r="DF839" s="1"/>
      <c r="DG839" s="1"/>
    </row>
    <row r="840" spans="1:111" x14ac:dyDescent="0.2">
      <c r="A840" s="86">
        <f t="shared" si="406"/>
        <v>45189</v>
      </c>
      <c r="B840" s="87">
        <f t="shared" si="409"/>
        <v>1110.6191687799999</v>
      </c>
      <c r="C840" s="87">
        <f t="shared" si="407"/>
        <v>949.98915246000001</v>
      </c>
      <c r="D840" s="88">
        <f t="shared" si="410"/>
        <v>6683.28</v>
      </c>
      <c r="E840" s="89">
        <f>IF(K840=1,VLOOKUP(A840,[1]Plan1!$BO$80:$BQ$314,3),E839)</f>
        <v>6700.66</v>
      </c>
      <c r="F840" s="98">
        <f t="shared" si="411"/>
        <v>45185</v>
      </c>
      <c r="G840" s="91">
        <f t="shared" si="412"/>
        <v>2.60051950539264E-3</v>
      </c>
      <c r="H840" s="90">
        <f t="shared" si="413"/>
        <v>45215</v>
      </c>
      <c r="I840" s="90">
        <f t="shared" si="414"/>
        <v>45215</v>
      </c>
      <c r="J840" s="92">
        <f t="shared" si="415"/>
        <v>20</v>
      </c>
      <c r="K840" s="92">
        <f t="shared" si="416"/>
        <v>3</v>
      </c>
      <c r="L840" s="87">
        <f t="shared" si="417"/>
        <v>1.0003896400000001</v>
      </c>
      <c r="M840" s="93">
        <f t="shared" si="418"/>
        <v>1.0023005599999999</v>
      </c>
      <c r="N840" s="93">
        <f t="shared" si="419"/>
        <v>1.1612961885192026</v>
      </c>
      <c r="O840" s="87">
        <f t="shared" si="420"/>
        <v>1.1617486699999999</v>
      </c>
      <c r="P840" s="87">
        <f t="shared" si="421"/>
        <v>1103.64863438</v>
      </c>
      <c r="Q840" s="94">
        <f t="shared" si="422"/>
        <v>0</v>
      </c>
      <c r="R840" s="95">
        <f t="shared" si="429"/>
        <v>0</v>
      </c>
      <c r="S840" s="87">
        <f t="shared" si="423"/>
        <v>0</v>
      </c>
      <c r="T840" s="95">
        <f t="shared" si="408"/>
        <v>0.12</v>
      </c>
      <c r="U840" s="94">
        <f t="shared" si="424"/>
        <v>14</v>
      </c>
      <c r="V840" s="94">
        <v>252</v>
      </c>
      <c r="W840" s="93">
        <f t="shared" si="425"/>
        <v>1.0063158999999999</v>
      </c>
      <c r="X840" s="87">
        <f t="shared" si="426"/>
        <v>6.9705344</v>
      </c>
      <c r="Y840" s="87">
        <f t="shared" si="427"/>
        <v>0</v>
      </c>
      <c r="Z840" s="96" t="s">
        <v>142</v>
      </c>
      <c r="AA840" s="90">
        <f t="shared" si="428"/>
        <v>45201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3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22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4"/>
      <c r="CR840" s="1"/>
      <c r="CS840" s="1"/>
      <c r="CT840" s="1"/>
      <c r="CU840" s="1"/>
      <c r="CV840" s="1"/>
      <c r="CW840" s="1"/>
      <c r="CX840" s="1"/>
      <c r="CY840" s="1"/>
      <c r="CZ840" s="1"/>
      <c r="DA840" s="2"/>
      <c r="DB840" s="1"/>
      <c r="DC840" s="1"/>
      <c r="DD840" s="1"/>
      <c r="DE840" s="1"/>
      <c r="DF840" s="1"/>
      <c r="DG840" s="1"/>
    </row>
    <row r="841" spans="1:111" x14ac:dyDescent="0.2">
      <c r="A841" s="86">
        <f t="shared" si="406"/>
        <v>45190</v>
      </c>
      <c r="B841" s="87">
        <f t="shared" si="409"/>
        <v>1111.2630497999999</v>
      </c>
      <c r="C841" s="87">
        <f t="shared" si="407"/>
        <v>949.98915246000001</v>
      </c>
      <c r="D841" s="88">
        <f t="shared" si="410"/>
        <v>6683.28</v>
      </c>
      <c r="E841" s="89">
        <f>IF(K841=1,VLOOKUP(A841,[1]Plan1!$BO$80:$BQ$314,3),E840)</f>
        <v>6700.66</v>
      </c>
      <c r="F841" s="98">
        <f t="shared" si="411"/>
        <v>45185</v>
      </c>
      <c r="G841" s="91">
        <f t="shared" si="412"/>
        <v>2.60051950539264E-3</v>
      </c>
      <c r="H841" s="90">
        <f t="shared" si="413"/>
        <v>45215</v>
      </c>
      <c r="I841" s="90">
        <f t="shared" si="414"/>
        <v>45215</v>
      </c>
      <c r="J841" s="92">
        <f t="shared" si="415"/>
        <v>20</v>
      </c>
      <c r="K841" s="92">
        <f t="shared" si="416"/>
        <v>4</v>
      </c>
      <c r="L841" s="87">
        <f t="shared" si="417"/>
        <v>1.0005195600000001</v>
      </c>
      <c r="M841" s="93">
        <f t="shared" si="418"/>
        <v>1.0023005599999999</v>
      </c>
      <c r="N841" s="93">
        <f t="shared" si="419"/>
        <v>1.1612961885192026</v>
      </c>
      <c r="O841" s="87">
        <f t="shared" si="420"/>
        <v>1.16189955</v>
      </c>
      <c r="P841" s="87">
        <f t="shared" si="421"/>
        <v>1103.7919687399999</v>
      </c>
      <c r="Q841" s="94">
        <f t="shared" si="422"/>
        <v>0</v>
      </c>
      <c r="R841" s="95">
        <f t="shared" si="429"/>
        <v>0</v>
      </c>
      <c r="S841" s="87">
        <f t="shared" si="423"/>
        <v>0</v>
      </c>
      <c r="T841" s="95">
        <f t="shared" si="408"/>
        <v>0.12</v>
      </c>
      <c r="U841" s="94">
        <f t="shared" si="424"/>
        <v>15</v>
      </c>
      <c r="V841" s="94">
        <v>252</v>
      </c>
      <c r="W841" s="93">
        <f t="shared" si="425"/>
        <v>1.006768559</v>
      </c>
      <c r="X841" s="87">
        <f t="shared" si="426"/>
        <v>7.4710810600000004</v>
      </c>
      <c r="Y841" s="87">
        <f t="shared" si="427"/>
        <v>0</v>
      </c>
      <c r="Z841" s="96" t="s">
        <v>142</v>
      </c>
      <c r="AA841" s="90">
        <f t="shared" si="428"/>
        <v>45201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3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22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4"/>
      <c r="CR841" s="1"/>
      <c r="CS841" s="1"/>
      <c r="CT841" s="1"/>
      <c r="CU841" s="1"/>
      <c r="CV841" s="1"/>
      <c r="CW841" s="1"/>
      <c r="CX841" s="1"/>
      <c r="CY841" s="1"/>
      <c r="CZ841" s="1"/>
      <c r="DA841" s="2"/>
      <c r="DB841" s="1"/>
      <c r="DC841" s="1"/>
      <c r="DD841" s="1"/>
      <c r="DE841" s="1"/>
      <c r="DF841" s="1"/>
      <c r="DG841" s="1"/>
    </row>
    <row r="842" spans="1:111" x14ac:dyDescent="0.2">
      <c r="A842" s="86">
        <f t="shared" si="406"/>
        <v>45191</v>
      </c>
      <c r="B842" s="87">
        <f t="shared" si="409"/>
        <v>1111.9072857900001</v>
      </c>
      <c r="C842" s="87">
        <f t="shared" si="407"/>
        <v>949.98915246000001</v>
      </c>
      <c r="D842" s="88">
        <f t="shared" si="410"/>
        <v>6683.28</v>
      </c>
      <c r="E842" s="89">
        <f>IF(K842=1,VLOOKUP(A842,[1]Plan1!$BO$80:$BQ$314,3),E841)</f>
        <v>6700.66</v>
      </c>
      <c r="F842" s="98">
        <f t="shared" si="411"/>
        <v>45185</v>
      </c>
      <c r="G842" s="91">
        <f t="shared" si="412"/>
        <v>2.60051950539264E-3</v>
      </c>
      <c r="H842" s="90">
        <f t="shared" si="413"/>
        <v>45215</v>
      </c>
      <c r="I842" s="90">
        <f t="shared" si="414"/>
        <v>45215</v>
      </c>
      <c r="J842" s="92">
        <f t="shared" si="415"/>
        <v>20</v>
      </c>
      <c r="K842" s="92">
        <f t="shared" si="416"/>
        <v>5</v>
      </c>
      <c r="L842" s="87">
        <f t="shared" si="417"/>
        <v>1.00064949</v>
      </c>
      <c r="M842" s="93">
        <f t="shared" si="418"/>
        <v>1.0023005599999999</v>
      </c>
      <c r="N842" s="93">
        <f t="shared" si="419"/>
        <v>1.1612961885192026</v>
      </c>
      <c r="O842" s="87">
        <f t="shared" si="420"/>
        <v>1.1620504300000001</v>
      </c>
      <c r="P842" s="87">
        <f t="shared" si="421"/>
        <v>1103.9353031099999</v>
      </c>
      <c r="Q842" s="94">
        <f t="shared" si="422"/>
        <v>0</v>
      </c>
      <c r="R842" s="95">
        <f t="shared" si="429"/>
        <v>0</v>
      </c>
      <c r="S842" s="87">
        <f t="shared" si="423"/>
        <v>0</v>
      </c>
      <c r="T842" s="95">
        <f t="shared" si="408"/>
        <v>0.12</v>
      </c>
      <c r="U842" s="94">
        <f t="shared" si="424"/>
        <v>16</v>
      </c>
      <c r="V842" s="94">
        <v>252</v>
      </c>
      <c r="W842" s="93">
        <f t="shared" si="425"/>
        <v>1.007221422</v>
      </c>
      <c r="X842" s="87">
        <f t="shared" si="426"/>
        <v>7.97198268</v>
      </c>
      <c r="Y842" s="87">
        <f t="shared" si="427"/>
        <v>0</v>
      </c>
      <c r="Z842" s="96" t="s">
        <v>142</v>
      </c>
      <c r="AA842" s="90">
        <f t="shared" si="428"/>
        <v>45201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3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22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4"/>
      <c r="CR842" s="1"/>
      <c r="CS842" s="1"/>
      <c r="CT842" s="1"/>
      <c r="CU842" s="1"/>
      <c r="CV842" s="1"/>
      <c r="CW842" s="1"/>
      <c r="CX842" s="1"/>
      <c r="CY842" s="1"/>
      <c r="CZ842" s="1"/>
      <c r="DA842" s="2"/>
      <c r="DB842" s="1"/>
      <c r="DC842" s="1"/>
      <c r="DD842" s="1"/>
      <c r="DE842" s="1"/>
      <c r="DF842" s="1"/>
      <c r="DG842" s="1"/>
    </row>
    <row r="843" spans="1:111" x14ac:dyDescent="0.2">
      <c r="A843" s="86">
        <f t="shared" si="406"/>
        <v>45192</v>
      </c>
      <c r="B843" s="87">
        <f t="shared" si="409"/>
        <v>1112.55190444</v>
      </c>
      <c r="C843" s="87">
        <f t="shared" si="407"/>
        <v>949.98915246000001</v>
      </c>
      <c r="D843" s="88">
        <f t="shared" si="410"/>
        <v>6683.28</v>
      </c>
      <c r="E843" s="89">
        <f>IF(K843=1,VLOOKUP(A843,[1]Plan1!$BO$80:$BQ$314,3),E842)</f>
        <v>6700.66</v>
      </c>
      <c r="F843" s="98">
        <f t="shared" si="411"/>
        <v>45185</v>
      </c>
      <c r="G843" s="91">
        <f t="shared" si="412"/>
        <v>2.60051950539264E-3</v>
      </c>
      <c r="H843" s="90">
        <f t="shared" si="413"/>
        <v>45215</v>
      </c>
      <c r="I843" s="90">
        <f t="shared" si="414"/>
        <v>45215</v>
      </c>
      <c r="J843" s="92">
        <f t="shared" si="415"/>
        <v>20</v>
      </c>
      <c r="K843" s="92">
        <f t="shared" si="416"/>
        <v>6</v>
      </c>
      <c r="L843" s="87">
        <f t="shared" si="417"/>
        <v>1.0007794400000001</v>
      </c>
      <c r="M843" s="93">
        <f t="shared" si="418"/>
        <v>1.0023005599999999</v>
      </c>
      <c r="N843" s="93">
        <f t="shared" si="419"/>
        <v>1.1612961885192026</v>
      </c>
      <c r="O843" s="87">
        <f t="shared" si="420"/>
        <v>1.16220134</v>
      </c>
      <c r="P843" s="87">
        <f t="shared" si="421"/>
        <v>1104.07866597</v>
      </c>
      <c r="Q843" s="94">
        <f t="shared" si="422"/>
        <v>0</v>
      </c>
      <c r="R843" s="95">
        <f t="shared" si="429"/>
        <v>0</v>
      </c>
      <c r="S843" s="87">
        <f t="shared" si="423"/>
        <v>0</v>
      </c>
      <c r="T843" s="95">
        <f t="shared" si="408"/>
        <v>0.12</v>
      </c>
      <c r="U843" s="94">
        <f t="shared" si="424"/>
        <v>17</v>
      </c>
      <c r="V843" s="94">
        <v>252</v>
      </c>
      <c r="W843" s="93">
        <f t="shared" si="425"/>
        <v>1.0076744879999999</v>
      </c>
      <c r="X843" s="87">
        <f t="shared" si="426"/>
        <v>8.4732384700000001</v>
      </c>
      <c r="Y843" s="87">
        <f t="shared" si="427"/>
        <v>0</v>
      </c>
      <c r="Z843" s="96" t="s">
        <v>142</v>
      </c>
      <c r="AA843" s="90">
        <f t="shared" si="428"/>
        <v>45201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3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22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4"/>
      <c r="CR843" s="1"/>
      <c r="CS843" s="1"/>
      <c r="CT843" s="1"/>
      <c r="CU843" s="1"/>
      <c r="CV843" s="1"/>
      <c r="CW843" s="1"/>
      <c r="CX843" s="1"/>
      <c r="CY843" s="1"/>
      <c r="CZ843" s="1"/>
      <c r="DA843" s="2"/>
      <c r="DB843" s="1"/>
      <c r="DC843" s="1"/>
      <c r="DD843" s="1"/>
      <c r="DE843" s="1"/>
      <c r="DF843" s="1"/>
      <c r="DG843" s="1"/>
    </row>
    <row r="844" spans="1:111" x14ac:dyDescent="0.2">
      <c r="A844" s="86">
        <f t="shared" si="406"/>
        <v>45193</v>
      </c>
      <c r="B844" s="87">
        <f t="shared" si="409"/>
        <v>1112.55190444</v>
      </c>
      <c r="C844" s="87">
        <f t="shared" si="407"/>
        <v>949.98915246000001</v>
      </c>
      <c r="D844" s="88">
        <f t="shared" si="410"/>
        <v>6683.28</v>
      </c>
      <c r="E844" s="89">
        <f>IF(K844=1,VLOOKUP(A844,[1]Plan1!$BO$80:$BQ$314,3),E843)</f>
        <v>6700.66</v>
      </c>
      <c r="F844" s="98">
        <f t="shared" si="411"/>
        <v>45185</v>
      </c>
      <c r="G844" s="91">
        <f t="shared" si="412"/>
        <v>2.60051950539264E-3</v>
      </c>
      <c r="H844" s="90">
        <f t="shared" si="413"/>
        <v>45215</v>
      </c>
      <c r="I844" s="90">
        <f t="shared" si="414"/>
        <v>45215</v>
      </c>
      <c r="J844" s="92">
        <f t="shared" si="415"/>
        <v>20</v>
      </c>
      <c r="K844" s="92">
        <f t="shared" si="416"/>
        <v>6</v>
      </c>
      <c r="L844" s="87">
        <f t="shared" si="417"/>
        <v>1.0007794400000001</v>
      </c>
      <c r="M844" s="93">
        <f t="shared" si="418"/>
        <v>1.0023005599999999</v>
      </c>
      <c r="N844" s="93">
        <f t="shared" si="419"/>
        <v>1.1612961885192026</v>
      </c>
      <c r="O844" s="87">
        <f t="shared" si="420"/>
        <v>1.16220134</v>
      </c>
      <c r="P844" s="87">
        <f t="shared" si="421"/>
        <v>1104.07866597</v>
      </c>
      <c r="Q844" s="94">
        <f t="shared" si="422"/>
        <v>0</v>
      </c>
      <c r="R844" s="95">
        <f t="shared" si="429"/>
        <v>0</v>
      </c>
      <c r="S844" s="87">
        <f t="shared" si="423"/>
        <v>0</v>
      </c>
      <c r="T844" s="95">
        <f t="shared" si="408"/>
        <v>0.12</v>
      </c>
      <c r="U844" s="94">
        <f t="shared" si="424"/>
        <v>17</v>
      </c>
      <c r="V844" s="94">
        <v>252</v>
      </c>
      <c r="W844" s="93">
        <f t="shared" si="425"/>
        <v>1.0076744879999999</v>
      </c>
      <c r="X844" s="87">
        <f t="shared" si="426"/>
        <v>8.4732384700000001</v>
      </c>
      <c r="Y844" s="87">
        <f t="shared" si="427"/>
        <v>0</v>
      </c>
      <c r="Z844" s="96" t="s">
        <v>142</v>
      </c>
      <c r="AA844" s="90">
        <f t="shared" si="428"/>
        <v>45201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3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22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4"/>
      <c r="CR844" s="1"/>
      <c r="CS844" s="1"/>
      <c r="CT844" s="1"/>
      <c r="CU844" s="1"/>
      <c r="CV844" s="1"/>
      <c r="CW844" s="1"/>
      <c r="CX844" s="1"/>
      <c r="CY844" s="1"/>
      <c r="CZ844" s="1"/>
      <c r="DA844" s="2"/>
      <c r="DB844" s="1"/>
      <c r="DC844" s="1"/>
      <c r="DD844" s="1"/>
      <c r="DE844" s="1"/>
      <c r="DF844" s="1"/>
      <c r="DG844" s="1"/>
    </row>
    <row r="845" spans="1:111" x14ac:dyDescent="0.2">
      <c r="A845" s="86">
        <f t="shared" si="406"/>
        <v>45194</v>
      </c>
      <c r="B845" s="87">
        <f t="shared" si="409"/>
        <v>1112.55190444</v>
      </c>
      <c r="C845" s="87">
        <f t="shared" si="407"/>
        <v>949.98915246000001</v>
      </c>
      <c r="D845" s="88">
        <f t="shared" si="410"/>
        <v>6683.28</v>
      </c>
      <c r="E845" s="89">
        <f>IF(K845=1,VLOOKUP(A845,[1]Plan1!$BO$80:$BQ$314,3),E844)</f>
        <v>6700.66</v>
      </c>
      <c r="F845" s="98">
        <f t="shared" si="411"/>
        <v>45185</v>
      </c>
      <c r="G845" s="91">
        <f t="shared" si="412"/>
        <v>2.60051950539264E-3</v>
      </c>
      <c r="H845" s="90">
        <f t="shared" si="413"/>
        <v>45215</v>
      </c>
      <c r="I845" s="90">
        <f t="shared" si="414"/>
        <v>45215</v>
      </c>
      <c r="J845" s="92">
        <f t="shared" si="415"/>
        <v>20</v>
      </c>
      <c r="K845" s="92">
        <f t="shared" si="416"/>
        <v>6</v>
      </c>
      <c r="L845" s="87">
        <f t="shared" si="417"/>
        <v>1.0007794400000001</v>
      </c>
      <c r="M845" s="93">
        <f t="shared" si="418"/>
        <v>1.0023005599999999</v>
      </c>
      <c r="N845" s="93">
        <f t="shared" si="419"/>
        <v>1.1612961885192026</v>
      </c>
      <c r="O845" s="87">
        <f t="shared" si="420"/>
        <v>1.16220134</v>
      </c>
      <c r="P845" s="87">
        <f t="shared" si="421"/>
        <v>1104.07866597</v>
      </c>
      <c r="Q845" s="94">
        <f t="shared" si="422"/>
        <v>0</v>
      </c>
      <c r="R845" s="95">
        <f t="shared" si="429"/>
        <v>0</v>
      </c>
      <c r="S845" s="87">
        <f t="shared" si="423"/>
        <v>0</v>
      </c>
      <c r="T845" s="95">
        <f t="shared" si="408"/>
        <v>0.12</v>
      </c>
      <c r="U845" s="94">
        <f t="shared" si="424"/>
        <v>17</v>
      </c>
      <c r="V845" s="94">
        <v>252</v>
      </c>
      <c r="W845" s="93">
        <f t="shared" si="425"/>
        <v>1.0076744879999999</v>
      </c>
      <c r="X845" s="87">
        <f t="shared" si="426"/>
        <v>8.4732384700000001</v>
      </c>
      <c r="Y845" s="87">
        <f t="shared" si="427"/>
        <v>0</v>
      </c>
      <c r="Z845" s="96" t="s">
        <v>142</v>
      </c>
      <c r="AA845" s="90">
        <f t="shared" si="428"/>
        <v>45201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3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22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4"/>
      <c r="CR845" s="1"/>
      <c r="CS845" s="1"/>
      <c r="CT845" s="1"/>
      <c r="CU845" s="1"/>
      <c r="CV845" s="1"/>
      <c r="CW845" s="1"/>
      <c r="CX845" s="1"/>
      <c r="CY845" s="1"/>
      <c r="CZ845" s="1"/>
      <c r="DA845" s="2"/>
      <c r="DB845" s="1"/>
      <c r="DC845" s="1"/>
      <c r="DD845" s="1"/>
      <c r="DE845" s="1"/>
      <c r="DF845" s="1"/>
      <c r="DG845" s="1"/>
    </row>
    <row r="846" spans="1:111" x14ac:dyDescent="0.2">
      <c r="A846" s="86">
        <f t="shared" ref="A846:A909" si="430">(A845+1)</f>
        <v>45195</v>
      </c>
      <c r="B846" s="87">
        <f t="shared" si="409"/>
        <v>1113.1969069900001</v>
      </c>
      <c r="C846" s="87">
        <f t="shared" ref="C846:C909" si="431">TRUNC(IF(Q845&gt;0,C845-(S845/O845),C845),8)</f>
        <v>949.98915246000001</v>
      </c>
      <c r="D846" s="88">
        <f t="shared" si="410"/>
        <v>6683.28</v>
      </c>
      <c r="E846" s="89">
        <f>IF(K846=1,VLOOKUP(A846,[1]Plan1!$BO$80:$BQ$314,3),E845)</f>
        <v>6700.66</v>
      </c>
      <c r="F846" s="98">
        <f t="shared" si="411"/>
        <v>45185</v>
      </c>
      <c r="G846" s="91">
        <f t="shared" si="412"/>
        <v>2.60051950539264E-3</v>
      </c>
      <c r="H846" s="90">
        <f t="shared" si="413"/>
        <v>45215</v>
      </c>
      <c r="I846" s="90">
        <f t="shared" si="414"/>
        <v>45215</v>
      </c>
      <c r="J846" s="92">
        <f t="shared" si="415"/>
        <v>20</v>
      </c>
      <c r="K846" s="92">
        <f t="shared" si="416"/>
        <v>7</v>
      </c>
      <c r="L846" s="87">
        <f t="shared" si="417"/>
        <v>1.00090941</v>
      </c>
      <c r="M846" s="93">
        <f t="shared" si="418"/>
        <v>1.0023005599999999</v>
      </c>
      <c r="N846" s="93">
        <f t="shared" si="419"/>
        <v>1.1612961885192026</v>
      </c>
      <c r="O846" s="87">
        <f t="shared" si="420"/>
        <v>1.1623522799999999</v>
      </c>
      <c r="P846" s="87">
        <f t="shared" si="421"/>
        <v>1104.2220573300001</v>
      </c>
      <c r="Q846" s="94">
        <f t="shared" si="422"/>
        <v>0</v>
      </c>
      <c r="R846" s="95">
        <f t="shared" si="429"/>
        <v>0</v>
      </c>
      <c r="S846" s="87">
        <f t="shared" si="423"/>
        <v>0</v>
      </c>
      <c r="T846" s="95">
        <f t="shared" ref="T846:T909" si="432">(T845)</f>
        <v>0.12</v>
      </c>
      <c r="U846" s="94">
        <f t="shared" si="424"/>
        <v>18</v>
      </c>
      <c r="V846" s="94">
        <v>252</v>
      </c>
      <c r="W846" s="93">
        <f t="shared" si="425"/>
        <v>1.0081277580000001</v>
      </c>
      <c r="X846" s="87">
        <f t="shared" si="426"/>
        <v>8.9748496600000003</v>
      </c>
      <c r="Y846" s="87">
        <f t="shared" si="427"/>
        <v>0</v>
      </c>
      <c r="Z846" s="96" t="s">
        <v>142</v>
      </c>
      <c r="AA846" s="90">
        <f t="shared" si="428"/>
        <v>45201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3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22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4"/>
      <c r="CR846" s="1"/>
      <c r="CS846" s="1"/>
      <c r="CT846" s="1"/>
      <c r="CU846" s="1"/>
      <c r="CV846" s="1"/>
      <c r="CW846" s="1"/>
      <c r="CX846" s="1"/>
      <c r="CY846" s="1"/>
      <c r="CZ846" s="1"/>
      <c r="DA846" s="2"/>
      <c r="DB846" s="1"/>
      <c r="DC846" s="1"/>
      <c r="DD846" s="1"/>
      <c r="DE846" s="1"/>
      <c r="DF846" s="1"/>
      <c r="DG846" s="1"/>
    </row>
    <row r="847" spans="1:111" x14ac:dyDescent="0.2">
      <c r="A847" s="86">
        <f t="shared" si="430"/>
        <v>45196</v>
      </c>
      <c r="B847" s="87">
        <f t="shared" si="409"/>
        <v>1113.84226592</v>
      </c>
      <c r="C847" s="87">
        <f t="shared" si="431"/>
        <v>949.98915246000001</v>
      </c>
      <c r="D847" s="88">
        <f t="shared" si="410"/>
        <v>6683.28</v>
      </c>
      <c r="E847" s="89">
        <f>IF(K847=1,VLOOKUP(A847,[1]Plan1!$BO$80:$BQ$314,3),E846)</f>
        <v>6700.66</v>
      </c>
      <c r="F847" s="98">
        <f t="shared" si="411"/>
        <v>45185</v>
      </c>
      <c r="G847" s="91">
        <f t="shared" si="412"/>
        <v>2.60051950539264E-3</v>
      </c>
      <c r="H847" s="90">
        <f t="shared" si="413"/>
        <v>45215</v>
      </c>
      <c r="I847" s="90">
        <f t="shared" si="414"/>
        <v>45215</v>
      </c>
      <c r="J847" s="92">
        <f t="shared" si="415"/>
        <v>20</v>
      </c>
      <c r="K847" s="92">
        <f t="shared" si="416"/>
        <v>8</v>
      </c>
      <c r="L847" s="87">
        <f t="shared" si="417"/>
        <v>1.0010393900000001</v>
      </c>
      <c r="M847" s="93">
        <f t="shared" si="418"/>
        <v>1.0023005599999999</v>
      </c>
      <c r="N847" s="93">
        <f t="shared" si="419"/>
        <v>1.1612961885192026</v>
      </c>
      <c r="O847" s="87">
        <f t="shared" si="420"/>
        <v>1.1625032200000001</v>
      </c>
      <c r="P847" s="87">
        <f t="shared" si="421"/>
        <v>1104.36544869</v>
      </c>
      <c r="Q847" s="94">
        <f t="shared" si="422"/>
        <v>0</v>
      </c>
      <c r="R847" s="95">
        <f t="shared" si="429"/>
        <v>0</v>
      </c>
      <c r="S847" s="87">
        <f t="shared" si="423"/>
        <v>0</v>
      </c>
      <c r="T847" s="95">
        <f t="shared" si="432"/>
        <v>0.12</v>
      </c>
      <c r="U847" s="94">
        <f t="shared" si="424"/>
        <v>19</v>
      </c>
      <c r="V847" s="94">
        <v>252</v>
      </c>
      <c r="W847" s="93">
        <f t="shared" si="425"/>
        <v>1.0085812329999999</v>
      </c>
      <c r="X847" s="87">
        <f t="shared" si="426"/>
        <v>9.47681723</v>
      </c>
      <c r="Y847" s="87">
        <f t="shared" si="427"/>
        <v>0</v>
      </c>
      <c r="Z847" s="96" t="s">
        <v>142</v>
      </c>
      <c r="AA847" s="90">
        <f t="shared" si="428"/>
        <v>45201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3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22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4"/>
      <c r="CR847" s="1"/>
      <c r="CS847" s="1"/>
      <c r="CT847" s="1"/>
      <c r="CU847" s="1"/>
      <c r="CV847" s="1"/>
      <c r="CW847" s="1"/>
      <c r="CX847" s="1"/>
      <c r="CY847" s="1"/>
      <c r="CZ847" s="1"/>
      <c r="DA847" s="2"/>
      <c r="DB847" s="1"/>
      <c r="DC847" s="1"/>
      <c r="DD847" s="1"/>
      <c r="DE847" s="1"/>
      <c r="DF847" s="1"/>
      <c r="DG847" s="1"/>
    </row>
    <row r="848" spans="1:111" x14ac:dyDescent="0.2">
      <c r="A848" s="86">
        <f t="shared" si="430"/>
        <v>45197</v>
      </c>
      <c r="B848" s="87">
        <f t="shared" si="409"/>
        <v>1114.4880078800002</v>
      </c>
      <c r="C848" s="87">
        <f t="shared" si="431"/>
        <v>949.98915246000001</v>
      </c>
      <c r="D848" s="88">
        <f t="shared" si="410"/>
        <v>6683.28</v>
      </c>
      <c r="E848" s="89">
        <f>IF(K848=1,VLOOKUP(A848,[1]Plan1!$BO$80:$BQ$314,3),E847)</f>
        <v>6700.66</v>
      </c>
      <c r="F848" s="98">
        <f t="shared" si="411"/>
        <v>45185</v>
      </c>
      <c r="G848" s="91">
        <f t="shared" si="412"/>
        <v>2.60051950539264E-3</v>
      </c>
      <c r="H848" s="90">
        <f t="shared" si="413"/>
        <v>45215</v>
      </c>
      <c r="I848" s="90">
        <f t="shared" si="414"/>
        <v>45215</v>
      </c>
      <c r="J848" s="92">
        <f t="shared" si="415"/>
        <v>20</v>
      </c>
      <c r="K848" s="92">
        <f t="shared" si="416"/>
        <v>9</v>
      </c>
      <c r="L848" s="87">
        <f t="shared" si="417"/>
        <v>1.00116939</v>
      </c>
      <c r="M848" s="93">
        <f t="shared" si="418"/>
        <v>1.0023005599999999</v>
      </c>
      <c r="N848" s="93">
        <f t="shared" si="419"/>
        <v>1.1612961885192026</v>
      </c>
      <c r="O848" s="87">
        <f t="shared" si="420"/>
        <v>1.16265419</v>
      </c>
      <c r="P848" s="87">
        <f t="shared" si="421"/>
        <v>1104.5088685600001</v>
      </c>
      <c r="Q848" s="94">
        <f t="shared" si="422"/>
        <v>0</v>
      </c>
      <c r="R848" s="95">
        <f t="shared" si="429"/>
        <v>0</v>
      </c>
      <c r="S848" s="87">
        <f t="shared" si="423"/>
        <v>0</v>
      </c>
      <c r="T848" s="95">
        <f t="shared" si="432"/>
        <v>0.12</v>
      </c>
      <c r="U848" s="94">
        <f t="shared" si="424"/>
        <v>20</v>
      </c>
      <c r="V848" s="94">
        <v>252</v>
      </c>
      <c r="W848" s="93">
        <f t="shared" si="425"/>
        <v>1.0090349110000001</v>
      </c>
      <c r="X848" s="87">
        <f t="shared" si="426"/>
        <v>9.9791393199999998</v>
      </c>
      <c r="Y848" s="87">
        <f t="shared" si="427"/>
        <v>0</v>
      </c>
      <c r="Z848" s="96" t="s">
        <v>142</v>
      </c>
      <c r="AA848" s="90">
        <f t="shared" si="428"/>
        <v>45201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3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22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4"/>
      <c r="CR848" s="1"/>
      <c r="CS848" s="1"/>
      <c r="CT848" s="1"/>
      <c r="CU848" s="1"/>
      <c r="CV848" s="1"/>
      <c r="CW848" s="1"/>
      <c r="CX848" s="1"/>
      <c r="CY848" s="1"/>
      <c r="CZ848" s="1"/>
      <c r="DA848" s="2"/>
      <c r="DB848" s="1"/>
      <c r="DC848" s="1"/>
      <c r="DD848" s="1"/>
      <c r="DE848" s="1"/>
      <c r="DF848" s="1"/>
      <c r="DG848" s="1"/>
    </row>
    <row r="849" spans="1:111" x14ac:dyDescent="0.2">
      <c r="A849" s="86">
        <f t="shared" si="430"/>
        <v>45198</v>
      </c>
      <c r="B849" s="87">
        <f t="shared" si="409"/>
        <v>1115.1341244999999</v>
      </c>
      <c r="C849" s="87">
        <f t="shared" si="431"/>
        <v>949.98915246000001</v>
      </c>
      <c r="D849" s="88">
        <f t="shared" si="410"/>
        <v>6683.28</v>
      </c>
      <c r="E849" s="89">
        <f>IF(K849=1,VLOOKUP(A849,[1]Plan1!$BO$80:$BQ$314,3),E848)</f>
        <v>6700.66</v>
      </c>
      <c r="F849" s="98">
        <f t="shared" si="411"/>
        <v>45185</v>
      </c>
      <c r="G849" s="91">
        <f t="shared" si="412"/>
        <v>2.60051950539264E-3</v>
      </c>
      <c r="H849" s="90">
        <f t="shared" si="413"/>
        <v>45215</v>
      </c>
      <c r="I849" s="90">
        <f t="shared" si="414"/>
        <v>45215</v>
      </c>
      <c r="J849" s="92">
        <f t="shared" si="415"/>
        <v>20</v>
      </c>
      <c r="K849" s="92">
        <f t="shared" si="416"/>
        <v>10</v>
      </c>
      <c r="L849" s="87">
        <f t="shared" si="417"/>
        <v>1.0012994099999999</v>
      </c>
      <c r="M849" s="93">
        <f t="shared" si="418"/>
        <v>1.0023005599999999</v>
      </c>
      <c r="N849" s="93">
        <f t="shared" si="419"/>
        <v>1.1612961885192026</v>
      </c>
      <c r="O849" s="87">
        <f t="shared" si="420"/>
        <v>1.1628051800000001</v>
      </c>
      <c r="P849" s="87">
        <f t="shared" si="421"/>
        <v>1104.6523074199999</v>
      </c>
      <c r="Q849" s="94">
        <f t="shared" si="422"/>
        <v>0</v>
      </c>
      <c r="R849" s="95">
        <f t="shared" si="429"/>
        <v>0</v>
      </c>
      <c r="S849" s="87">
        <f t="shared" si="423"/>
        <v>0</v>
      </c>
      <c r="T849" s="95">
        <f t="shared" si="432"/>
        <v>0.12</v>
      </c>
      <c r="U849" s="94">
        <f t="shared" si="424"/>
        <v>21</v>
      </c>
      <c r="V849" s="94">
        <v>252</v>
      </c>
      <c r="W849" s="93">
        <f t="shared" si="425"/>
        <v>1.0094887930000001</v>
      </c>
      <c r="X849" s="87">
        <f t="shared" si="426"/>
        <v>10.481817080000001</v>
      </c>
      <c r="Y849" s="87">
        <f t="shared" si="427"/>
        <v>0</v>
      </c>
      <c r="Z849" s="96" t="s">
        <v>142</v>
      </c>
      <c r="AA849" s="90">
        <f t="shared" si="428"/>
        <v>45201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3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22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4"/>
      <c r="CR849" s="1"/>
      <c r="CS849" s="1"/>
      <c r="CT849" s="1"/>
      <c r="CU849" s="1"/>
      <c r="CV849" s="1"/>
      <c r="CW849" s="1"/>
      <c r="CX849" s="1"/>
      <c r="CY849" s="1"/>
      <c r="CZ849" s="1"/>
      <c r="DA849" s="2"/>
      <c r="DB849" s="1"/>
      <c r="DC849" s="1"/>
      <c r="DD849" s="1"/>
      <c r="DE849" s="1"/>
      <c r="DF849" s="1"/>
      <c r="DG849" s="1"/>
    </row>
    <row r="850" spans="1:111" x14ac:dyDescent="0.2">
      <c r="A850" s="86">
        <f t="shared" si="430"/>
        <v>45199</v>
      </c>
      <c r="B850" s="87">
        <f t="shared" ref="B850:B913" si="433">(P850+X850)</f>
        <v>1115.78061589</v>
      </c>
      <c r="C850" s="87">
        <f t="shared" si="431"/>
        <v>949.98915246000001</v>
      </c>
      <c r="D850" s="88">
        <f t="shared" ref="D850:D913" si="434">IF(E850=E849,D849,E849)</f>
        <v>6683.28</v>
      </c>
      <c r="E850" s="89">
        <f>IF(K850=1,VLOOKUP(A850,[1]Plan1!$BO$80:$BQ$314,3),E849)</f>
        <v>6700.66</v>
      </c>
      <c r="F850" s="98">
        <f t="shared" ref="F850:F913" si="435">IF(D850=D849,F849,A850)</f>
        <v>45185</v>
      </c>
      <c r="G850" s="91">
        <f t="shared" ref="G850:G913" si="436">(E850/D850)-1</f>
        <v>2.60051950539264E-3</v>
      </c>
      <c r="H850" s="90">
        <f t="shared" ref="H850:H913" si="437">IF(DAY(A850)=15,VLOOKUP(A850,AH$121:AK$170,4),H849)</f>
        <v>45215</v>
      </c>
      <c r="I850" s="90">
        <f t="shared" ref="I850:I913" si="438">IF(A850&gt;I849,H850,I849)</f>
        <v>45215</v>
      </c>
      <c r="J850" s="92">
        <f t="shared" ref="J850:J913" si="439">IF(I850=I849,J849,NETWORKDAYS(I849,I850,$AD$121:$AD$505)-1)</f>
        <v>20</v>
      </c>
      <c r="K850" s="92">
        <f t="shared" ref="K850:K913" si="440">(J850-(NETWORKDAYS(A850,I850,AD$121:AD$505)-1))</f>
        <v>11</v>
      </c>
      <c r="L850" s="87">
        <f t="shared" ref="L850:L913" si="441">TRUNC((E850/D850)^TRUNC((K850/J850),9),8)</f>
        <v>1.0014294399999999</v>
      </c>
      <c r="M850" s="93">
        <f t="shared" ref="M850:M913" si="442">IF(I850&gt;I849,L849,M849)</f>
        <v>1.0023005599999999</v>
      </c>
      <c r="N850" s="93">
        <f t="shared" ref="N850:N913" si="443">IF(I850&gt;I849,N849*M850,N849)</f>
        <v>1.1612961885192026</v>
      </c>
      <c r="O850" s="87">
        <f t="shared" ref="O850:O913" si="444">TRUNC(TRUNC((L850*N850),15),8)</f>
        <v>1.1629561900000001</v>
      </c>
      <c r="P850" s="87">
        <f t="shared" ref="P850:P913" si="445">TRUNC(C850*O850,8)</f>
        <v>1104.7957652800001</v>
      </c>
      <c r="Q850" s="94">
        <f t="shared" ref="Q850:Q913" si="446">IF(VLOOKUP(A850,AD$13:AK$117,8)=VLOOKUP(A849,AD$13:AK$117,8),0,VLOOKUP(A850,AD$13:AK$117,8))</f>
        <v>0</v>
      </c>
      <c r="R850" s="95">
        <f t="shared" si="429"/>
        <v>0</v>
      </c>
      <c r="S850" s="87">
        <f t="shared" ref="S850:S913" si="447">IF(R850&gt;0,TRUNC(R850*P850,8),0)</f>
        <v>0</v>
      </c>
      <c r="T850" s="95">
        <f t="shared" si="432"/>
        <v>0.12</v>
      </c>
      <c r="U850" s="94">
        <f t="shared" ref="U850:U913" si="448">IF(Q849&gt;0,1,IF(K850=K849,U849,U849+1))</f>
        <v>22</v>
      </c>
      <c r="V850" s="94">
        <v>252</v>
      </c>
      <c r="W850" s="93">
        <f t="shared" ref="W850:W913" si="449">ROUND((1+T850)^TRUNC((U850/V850),9),9)</f>
        <v>1.009942879</v>
      </c>
      <c r="X850" s="87">
        <f t="shared" ref="X850:X913" si="450">TRUNC((P850*(W850-1)),8)</f>
        <v>10.984850610000001</v>
      </c>
      <c r="Y850" s="87">
        <f t="shared" ref="Y850:Y913" si="451">IF(Q850&gt;0,S850+X850,0)</f>
        <v>0</v>
      </c>
      <c r="Z850" s="96" t="s">
        <v>142</v>
      </c>
      <c r="AA850" s="90">
        <f t="shared" ref="AA850:AA913" si="452">IF(Q849&gt;0,VLOOKUP(A849,$AD$13:$AL$117,9),AA849)</f>
        <v>45201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3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22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4"/>
      <c r="CR850" s="1"/>
      <c r="CS850" s="1"/>
      <c r="CT850" s="1"/>
      <c r="CU850" s="1"/>
      <c r="CV850" s="1"/>
      <c r="CW850" s="1"/>
      <c r="CX850" s="1"/>
      <c r="CY850" s="1"/>
      <c r="CZ850" s="1"/>
      <c r="DA850" s="2"/>
      <c r="DB850" s="1"/>
      <c r="DC850" s="1"/>
      <c r="DD850" s="1"/>
      <c r="DE850" s="1"/>
      <c r="DF850" s="1"/>
      <c r="DG850" s="1"/>
    </row>
    <row r="851" spans="1:111" x14ac:dyDescent="0.2">
      <c r="A851" s="86">
        <f t="shared" si="430"/>
        <v>45200</v>
      </c>
      <c r="B851" s="87">
        <f t="shared" si="433"/>
        <v>1115.78061589</v>
      </c>
      <c r="C851" s="87">
        <f t="shared" si="431"/>
        <v>949.98915246000001</v>
      </c>
      <c r="D851" s="88">
        <f t="shared" si="434"/>
        <v>6683.28</v>
      </c>
      <c r="E851" s="89">
        <f>IF(K851=1,VLOOKUP(A851,[1]Plan1!$BO$80:$BQ$314,3),E850)</f>
        <v>6700.66</v>
      </c>
      <c r="F851" s="98">
        <f t="shared" si="435"/>
        <v>45185</v>
      </c>
      <c r="G851" s="91">
        <f t="shared" si="436"/>
        <v>2.60051950539264E-3</v>
      </c>
      <c r="H851" s="90">
        <f t="shared" si="437"/>
        <v>45215</v>
      </c>
      <c r="I851" s="90">
        <f t="shared" si="438"/>
        <v>45215</v>
      </c>
      <c r="J851" s="92">
        <f t="shared" si="439"/>
        <v>20</v>
      </c>
      <c r="K851" s="92">
        <f t="shared" si="440"/>
        <v>11</v>
      </c>
      <c r="L851" s="87">
        <f t="shared" si="441"/>
        <v>1.0014294399999999</v>
      </c>
      <c r="M851" s="93">
        <f t="shared" si="442"/>
        <v>1.0023005599999999</v>
      </c>
      <c r="N851" s="93">
        <f t="shared" si="443"/>
        <v>1.1612961885192026</v>
      </c>
      <c r="O851" s="87">
        <f t="shared" si="444"/>
        <v>1.1629561900000001</v>
      </c>
      <c r="P851" s="87">
        <f t="shared" si="445"/>
        <v>1104.7957652800001</v>
      </c>
      <c r="Q851" s="94">
        <f t="shared" si="446"/>
        <v>0</v>
      </c>
      <c r="R851" s="95">
        <f t="shared" si="429"/>
        <v>0</v>
      </c>
      <c r="S851" s="87">
        <f t="shared" si="447"/>
        <v>0</v>
      </c>
      <c r="T851" s="95">
        <f t="shared" si="432"/>
        <v>0.12</v>
      </c>
      <c r="U851" s="94">
        <f t="shared" si="448"/>
        <v>22</v>
      </c>
      <c r="V851" s="94">
        <v>252</v>
      </c>
      <c r="W851" s="93">
        <f t="shared" si="449"/>
        <v>1.009942879</v>
      </c>
      <c r="X851" s="87">
        <f t="shared" si="450"/>
        <v>10.984850610000001</v>
      </c>
      <c r="Y851" s="87">
        <f t="shared" si="451"/>
        <v>0</v>
      </c>
      <c r="Z851" s="96" t="s">
        <v>142</v>
      </c>
      <c r="AA851" s="90">
        <f t="shared" si="452"/>
        <v>45201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3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22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4"/>
      <c r="CR851" s="1"/>
      <c r="CS851" s="1"/>
      <c r="CT851" s="1"/>
      <c r="CU851" s="1"/>
      <c r="CV851" s="1"/>
      <c r="CW851" s="1"/>
      <c r="CX851" s="1"/>
      <c r="CY851" s="1"/>
      <c r="CZ851" s="1"/>
      <c r="DA851" s="2"/>
      <c r="DB851" s="1"/>
      <c r="DC851" s="1"/>
      <c r="DD851" s="1"/>
      <c r="DE851" s="1"/>
      <c r="DF851" s="1"/>
      <c r="DG851" s="1"/>
    </row>
    <row r="852" spans="1:111" x14ac:dyDescent="0.2">
      <c r="A852" s="86">
        <f t="shared" si="430"/>
        <v>45201</v>
      </c>
      <c r="B852" s="87">
        <f t="shared" si="433"/>
        <v>1115.78061589</v>
      </c>
      <c r="C852" s="87">
        <f t="shared" si="431"/>
        <v>949.98915246000001</v>
      </c>
      <c r="D852" s="88">
        <f t="shared" si="434"/>
        <v>6683.28</v>
      </c>
      <c r="E852" s="89">
        <f>IF(K852=1,VLOOKUP(A852,[1]Plan1!$BO$80:$BQ$314,3),E851)</f>
        <v>6700.66</v>
      </c>
      <c r="F852" s="98">
        <f t="shared" si="435"/>
        <v>45185</v>
      </c>
      <c r="G852" s="91">
        <f t="shared" si="436"/>
        <v>2.60051950539264E-3</v>
      </c>
      <c r="H852" s="90">
        <f t="shared" si="437"/>
        <v>45215</v>
      </c>
      <c r="I852" s="90">
        <f t="shared" si="438"/>
        <v>45215</v>
      </c>
      <c r="J852" s="92">
        <f t="shared" si="439"/>
        <v>20</v>
      </c>
      <c r="K852" s="92">
        <f t="shared" si="440"/>
        <v>11</v>
      </c>
      <c r="L852" s="87">
        <f t="shared" si="441"/>
        <v>1.0014294399999999</v>
      </c>
      <c r="M852" s="93">
        <f t="shared" si="442"/>
        <v>1.0023005599999999</v>
      </c>
      <c r="N852" s="93">
        <f t="shared" si="443"/>
        <v>1.1612961885192026</v>
      </c>
      <c r="O852" s="87">
        <f t="shared" si="444"/>
        <v>1.1629561900000001</v>
      </c>
      <c r="P852" s="87">
        <f t="shared" si="445"/>
        <v>1104.7957652800001</v>
      </c>
      <c r="Q852" s="94">
        <f t="shared" si="446"/>
        <v>22</v>
      </c>
      <c r="R852" s="95">
        <f t="shared" si="429"/>
        <v>1.1332999999999999E-2</v>
      </c>
      <c r="S852" s="87">
        <f t="shared" si="447"/>
        <v>12.520650399999999</v>
      </c>
      <c r="T852" s="95">
        <f t="shared" si="432"/>
        <v>0.12</v>
      </c>
      <c r="U852" s="94">
        <f t="shared" si="448"/>
        <v>22</v>
      </c>
      <c r="V852" s="94">
        <v>252</v>
      </c>
      <c r="W852" s="93">
        <f t="shared" si="449"/>
        <v>1.009942879</v>
      </c>
      <c r="X852" s="87">
        <f t="shared" si="450"/>
        <v>10.984850610000001</v>
      </c>
      <c r="Y852" s="87">
        <f t="shared" si="451"/>
        <v>23.50550101</v>
      </c>
      <c r="Z852" s="96" t="s">
        <v>142</v>
      </c>
      <c r="AA852" s="90">
        <f t="shared" si="452"/>
        <v>45201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3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22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4"/>
      <c r="CR852" s="1"/>
      <c r="CS852" s="1"/>
      <c r="CT852" s="1"/>
      <c r="CU852" s="1"/>
      <c r="CV852" s="1"/>
      <c r="CW852" s="1"/>
      <c r="CX852" s="1"/>
      <c r="CY852" s="1"/>
      <c r="CZ852" s="1"/>
      <c r="DA852" s="2"/>
      <c r="DB852" s="1"/>
      <c r="DC852" s="1"/>
      <c r="DD852" s="1"/>
      <c r="DE852" s="1"/>
      <c r="DF852" s="1"/>
      <c r="DG852" s="1"/>
    </row>
    <row r="853" spans="1:111" x14ac:dyDescent="0.2">
      <c r="A853" s="86">
        <f t="shared" si="430"/>
        <v>45202</v>
      </c>
      <c r="B853" s="87">
        <f t="shared" si="433"/>
        <v>1092.90835453</v>
      </c>
      <c r="C853" s="87">
        <f t="shared" si="431"/>
        <v>939.22292540000001</v>
      </c>
      <c r="D853" s="88">
        <f t="shared" si="434"/>
        <v>6683.28</v>
      </c>
      <c r="E853" s="89">
        <f>IF(K853=1,VLOOKUP(A853,[1]Plan1!$BO$80:$BQ$314,3),E852)</f>
        <v>6700.66</v>
      </c>
      <c r="F853" s="98">
        <f t="shared" si="435"/>
        <v>45185</v>
      </c>
      <c r="G853" s="91">
        <f t="shared" si="436"/>
        <v>2.60051950539264E-3</v>
      </c>
      <c r="H853" s="90">
        <f t="shared" si="437"/>
        <v>45215</v>
      </c>
      <c r="I853" s="90">
        <f t="shared" si="438"/>
        <v>45215</v>
      </c>
      <c r="J853" s="92">
        <f t="shared" si="439"/>
        <v>20</v>
      </c>
      <c r="K853" s="92">
        <f t="shared" si="440"/>
        <v>12</v>
      </c>
      <c r="L853" s="87">
        <f t="shared" si="441"/>
        <v>1.0015594999999999</v>
      </c>
      <c r="M853" s="93">
        <f t="shared" si="442"/>
        <v>1.0023005599999999</v>
      </c>
      <c r="N853" s="93">
        <f t="shared" si="443"/>
        <v>1.1612961885192026</v>
      </c>
      <c r="O853" s="87">
        <f t="shared" si="444"/>
        <v>1.1631072200000001</v>
      </c>
      <c r="P853" s="87">
        <f t="shared" si="445"/>
        <v>1092.41696572</v>
      </c>
      <c r="Q853" s="94">
        <f t="shared" si="446"/>
        <v>0</v>
      </c>
      <c r="R853" s="95">
        <f t="shared" si="429"/>
        <v>0</v>
      </c>
      <c r="S853" s="87">
        <f t="shared" si="447"/>
        <v>0</v>
      </c>
      <c r="T853" s="95">
        <f t="shared" si="432"/>
        <v>0.12</v>
      </c>
      <c r="U853" s="94">
        <f t="shared" si="448"/>
        <v>1</v>
      </c>
      <c r="V853" s="94">
        <v>252</v>
      </c>
      <c r="W853" s="93">
        <f t="shared" si="449"/>
        <v>1.0004498180000001</v>
      </c>
      <c r="X853" s="87">
        <f t="shared" si="450"/>
        <v>0.49138881000000001</v>
      </c>
      <c r="Y853" s="87">
        <f t="shared" si="451"/>
        <v>0</v>
      </c>
      <c r="Z853" s="96" t="s">
        <v>142</v>
      </c>
      <c r="AA853" s="90">
        <f t="shared" si="452"/>
        <v>45229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3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22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4"/>
      <c r="CR853" s="1"/>
      <c r="CS853" s="1"/>
      <c r="CT853" s="1"/>
      <c r="CU853" s="1"/>
      <c r="CV853" s="1"/>
      <c r="CW853" s="1"/>
      <c r="CX853" s="1"/>
      <c r="CY853" s="1"/>
      <c r="CZ853" s="1"/>
      <c r="DA853" s="2"/>
      <c r="DB853" s="1"/>
      <c r="DC853" s="1"/>
      <c r="DD853" s="1"/>
      <c r="DE853" s="1"/>
      <c r="DF853" s="1"/>
      <c r="DG853" s="1"/>
    </row>
    <row r="854" spans="1:111" x14ac:dyDescent="0.2">
      <c r="A854" s="86">
        <f t="shared" si="430"/>
        <v>45203</v>
      </c>
      <c r="B854" s="87">
        <f t="shared" si="433"/>
        <v>1093.54195299</v>
      </c>
      <c r="C854" s="87">
        <f t="shared" si="431"/>
        <v>939.22292540000001</v>
      </c>
      <c r="D854" s="88">
        <f t="shared" si="434"/>
        <v>6683.28</v>
      </c>
      <c r="E854" s="89">
        <f>IF(K854=1,VLOOKUP(A854,[1]Plan1!$BO$80:$BQ$314,3),E853)</f>
        <v>6700.66</v>
      </c>
      <c r="F854" s="98">
        <f t="shared" si="435"/>
        <v>45185</v>
      </c>
      <c r="G854" s="91">
        <f t="shared" si="436"/>
        <v>2.60051950539264E-3</v>
      </c>
      <c r="H854" s="90">
        <f t="shared" si="437"/>
        <v>45215</v>
      </c>
      <c r="I854" s="90">
        <f t="shared" si="438"/>
        <v>45215</v>
      </c>
      <c r="J854" s="92">
        <f t="shared" si="439"/>
        <v>20</v>
      </c>
      <c r="K854" s="92">
        <f t="shared" si="440"/>
        <v>13</v>
      </c>
      <c r="L854" s="87">
        <f t="shared" si="441"/>
        <v>1.00168956</v>
      </c>
      <c r="M854" s="93">
        <f t="shared" si="442"/>
        <v>1.0023005599999999</v>
      </c>
      <c r="N854" s="93">
        <f t="shared" si="443"/>
        <v>1.1612961885192026</v>
      </c>
      <c r="O854" s="87">
        <f t="shared" si="444"/>
        <v>1.1632582600000001</v>
      </c>
      <c r="P854" s="87">
        <f t="shared" si="445"/>
        <v>1092.55882595</v>
      </c>
      <c r="Q854" s="94">
        <f t="shared" si="446"/>
        <v>0</v>
      </c>
      <c r="R854" s="95">
        <f t="shared" si="429"/>
        <v>0</v>
      </c>
      <c r="S854" s="87">
        <f t="shared" si="447"/>
        <v>0</v>
      </c>
      <c r="T854" s="95">
        <f t="shared" si="432"/>
        <v>0.12</v>
      </c>
      <c r="U854" s="94">
        <f t="shared" si="448"/>
        <v>2</v>
      </c>
      <c r="V854" s="94">
        <v>252</v>
      </c>
      <c r="W854" s="93">
        <f t="shared" si="449"/>
        <v>1.0008998389999999</v>
      </c>
      <c r="X854" s="87">
        <f t="shared" si="450"/>
        <v>0.98312703999999995</v>
      </c>
      <c r="Y854" s="87">
        <f t="shared" si="451"/>
        <v>0</v>
      </c>
      <c r="Z854" s="96" t="s">
        <v>142</v>
      </c>
      <c r="AA854" s="90">
        <f t="shared" si="452"/>
        <v>45229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3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22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4"/>
      <c r="CR854" s="1"/>
      <c r="CS854" s="1"/>
      <c r="CT854" s="1"/>
      <c r="CU854" s="1"/>
      <c r="CV854" s="1"/>
      <c r="CW854" s="1"/>
      <c r="CX854" s="1"/>
      <c r="CY854" s="1"/>
      <c r="CZ854" s="1"/>
      <c r="DA854" s="2"/>
      <c r="DB854" s="1"/>
      <c r="DC854" s="1"/>
      <c r="DD854" s="1"/>
      <c r="DE854" s="1"/>
      <c r="DF854" s="1"/>
      <c r="DG854" s="1"/>
    </row>
    <row r="855" spans="1:111" x14ac:dyDescent="0.2">
      <c r="A855" s="86">
        <f t="shared" si="430"/>
        <v>45204</v>
      </c>
      <c r="B855" s="87">
        <f t="shared" si="433"/>
        <v>1094.1759363799999</v>
      </c>
      <c r="C855" s="87">
        <f t="shared" si="431"/>
        <v>939.22292540000001</v>
      </c>
      <c r="D855" s="88">
        <f t="shared" si="434"/>
        <v>6683.28</v>
      </c>
      <c r="E855" s="89">
        <f>IF(K855=1,VLOOKUP(A855,[1]Plan1!$BO$80:$BQ$314,3),E854)</f>
        <v>6700.66</v>
      </c>
      <c r="F855" s="98">
        <f t="shared" si="435"/>
        <v>45185</v>
      </c>
      <c r="G855" s="91">
        <f t="shared" si="436"/>
        <v>2.60051950539264E-3</v>
      </c>
      <c r="H855" s="90">
        <f t="shared" si="437"/>
        <v>45215</v>
      </c>
      <c r="I855" s="90">
        <f t="shared" si="438"/>
        <v>45215</v>
      </c>
      <c r="J855" s="92">
        <f t="shared" si="439"/>
        <v>20</v>
      </c>
      <c r="K855" s="92">
        <f t="shared" si="440"/>
        <v>14</v>
      </c>
      <c r="L855" s="87">
        <f t="shared" si="441"/>
        <v>1.0018196500000001</v>
      </c>
      <c r="M855" s="93">
        <f t="shared" si="442"/>
        <v>1.0023005599999999</v>
      </c>
      <c r="N855" s="93">
        <f t="shared" si="443"/>
        <v>1.1612961885192026</v>
      </c>
      <c r="O855" s="87">
        <f t="shared" si="444"/>
        <v>1.1634093400000001</v>
      </c>
      <c r="P855" s="87">
        <f t="shared" si="445"/>
        <v>1092.70072375</v>
      </c>
      <c r="Q855" s="94">
        <f t="shared" si="446"/>
        <v>0</v>
      </c>
      <c r="R855" s="95">
        <f t="shared" si="429"/>
        <v>0</v>
      </c>
      <c r="S855" s="87">
        <f t="shared" si="447"/>
        <v>0</v>
      </c>
      <c r="T855" s="95">
        <f t="shared" si="432"/>
        <v>0.12</v>
      </c>
      <c r="U855" s="94">
        <f t="shared" si="448"/>
        <v>3</v>
      </c>
      <c r="V855" s="94">
        <v>252</v>
      </c>
      <c r="W855" s="93">
        <f t="shared" si="449"/>
        <v>1.0013500609999999</v>
      </c>
      <c r="X855" s="87">
        <f t="shared" si="450"/>
        <v>1.4752126299999999</v>
      </c>
      <c r="Y855" s="87">
        <f t="shared" si="451"/>
        <v>0</v>
      </c>
      <c r="Z855" s="96" t="s">
        <v>142</v>
      </c>
      <c r="AA855" s="90">
        <f t="shared" si="452"/>
        <v>45229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3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22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4"/>
      <c r="CR855" s="1"/>
      <c r="CS855" s="1"/>
      <c r="CT855" s="1"/>
      <c r="CU855" s="1"/>
      <c r="CV855" s="1"/>
      <c r="CW855" s="1"/>
      <c r="CX855" s="1"/>
      <c r="CY855" s="1"/>
      <c r="CZ855" s="1"/>
      <c r="DA855" s="2"/>
      <c r="DB855" s="1"/>
      <c r="DC855" s="1"/>
      <c r="DD855" s="1"/>
      <c r="DE855" s="1"/>
      <c r="DF855" s="1"/>
      <c r="DG855" s="1"/>
    </row>
    <row r="856" spans="1:111" x14ac:dyDescent="0.2">
      <c r="A856" s="86">
        <f t="shared" si="430"/>
        <v>45205</v>
      </c>
      <c r="B856" s="87">
        <f t="shared" si="433"/>
        <v>1094.8102704800001</v>
      </c>
      <c r="C856" s="87">
        <f t="shared" si="431"/>
        <v>939.22292540000001</v>
      </c>
      <c r="D856" s="88">
        <f t="shared" si="434"/>
        <v>6683.28</v>
      </c>
      <c r="E856" s="89">
        <f>IF(K856=1,VLOOKUP(A856,[1]Plan1!$BO$80:$BQ$314,3),E855)</f>
        <v>6700.66</v>
      </c>
      <c r="F856" s="98">
        <f t="shared" si="435"/>
        <v>45185</v>
      </c>
      <c r="G856" s="91">
        <f t="shared" si="436"/>
        <v>2.60051950539264E-3</v>
      </c>
      <c r="H856" s="90">
        <f t="shared" si="437"/>
        <v>45215</v>
      </c>
      <c r="I856" s="90">
        <f t="shared" si="438"/>
        <v>45215</v>
      </c>
      <c r="J856" s="92">
        <f t="shared" si="439"/>
        <v>20</v>
      </c>
      <c r="K856" s="92">
        <f t="shared" si="440"/>
        <v>15</v>
      </c>
      <c r="L856" s="87">
        <f t="shared" si="441"/>
        <v>1.0019497500000001</v>
      </c>
      <c r="M856" s="93">
        <f t="shared" si="442"/>
        <v>1.0023005599999999</v>
      </c>
      <c r="N856" s="93">
        <f t="shared" si="443"/>
        <v>1.1612961885192026</v>
      </c>
      <c r="O856" s="87">
        <f t="shared" si="444"/>
        <v>1.16356042</v>
      </c>
      <c r="P856" s="87">
        <f t="shared" si="445"/>
        <v>1092.8426215500001</v>
      </c>
      <c r="Q856" s="94">
        <f t="shared" si="446"/>
        <v>0</v>
      </c>
      <c r="R856" s="95">
        <f t="shared" si="429"/>
        <v>0</v>
      </c>
      <c r="S856" s="87">
        <f t="shared" si="447"/>
        <v>0</v>
      </c>
      <c r="T856" s="95">
        <f t="shared" si="432"/>
        <v>0.12</v>
      </c>
      <c r="U856" s="94">
        <f t="shared" si="448"/>
        <v>4</v>
      </c>
      <c r="V856" s="94">
        <v>252</v>
      </c>
      <c r="W856" s="93">
        <f t="shared" si="449"/>
        <v>1.0018004869999999</v>
      </c>
      <c r="X856" s="87">
        <f t="shared" si="450"/>
        <v>1.96764893</v>
      </c>
      <c r="Y856" s="87">
        <f t="shared" si="451"/>
        <v>0</v>
      </c>
      <c r="Z856" s="96" t="s">
        <v>142</v>
      </c>
      <c r="AA856" s="90">
        <f t="shared" si="452"/>
        <v>45229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3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22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4"/>
      <c r="CR856" s="1"/>
      <c r="CS856" s="1"/>
      <c r="CT856" s="1"/>
      <c r="CU856" s="1"/>
      <c r="CV856" s="1"/>
      <c r="CW856" s="1"/>
      <c r="CX856" s="1"/>
      <c r="CY856" s="1"/>
      <c r="CZ856" s="1"/>
      <c r="DA856" s="2"/>
      <c r="DB856" s="1"/>
      <c r="DC856" s="1"/>
      <c r="DD856" s="1"/>
      <c r="DE856" s="1"/>
      <c r="DF856" s="1"/>
      <c r="DG856" s="1"/>
    </row>
    <row r="857" spans="1:111" x14ac:dyDescent="0.2">
      <c r="A857" s="86">
        <f t="shared" si="430"/>
        <v>45206</v>
      </c>
      <c r="B857" s="87">
        <f t="shared" si="433"/>
        <v>1095.44498142</v>
      </c>
      <c r="C857" s="87">
        <f t="shared" si="431"/>
        <v>939.22292540000001</v>
      </c>
      <c r="D857" s="88">
        <f t="shared" si="434"/>
        <v>6683.28</v>
      </c>
      <c r="E857" s="89">
        <f>IF(K857=1,VLOOKUP(A857,[1]Plan1!$BO$80:$BQ$314,3),E856)</f>
        <v>6700.66</v>
      </c>
      <c r="F857" s="98">
        <f t="shared" si="435"/>
        <v>45185</v>
      </c>
      <c r="G857" s="91">
        <f t="shared" si="436"/>
        <v>2.60051950539264E-3</v>
      </c>
      <c r="H857" s="90">
        <f t="shared" si="437"/>
        <v>45215</v>
      </c>
      <c r="I857" s="90">
        <f t="shared" si="438"/>
        <v>45215</v>
      </c>
      <c r="J857" s="92">
        <f t="shared" si="439"/>
        <v>20</v>
      </c>
      <c r="K857" s="92">
        <f t="shared" si="440"/>
        <v>16</v>
      </c>
      <c r="L857" s="87">
        <f t="shared" si="441"/>
        <v>1.00207987</v>
      </c>
      <c r="M857" s="93">
        <f t="shared" si="442"/>
        <v>1.0023005599999999</v>
      </c>
      <c r="N857" s="93">
        <f t="shared" si="443"/>
        <v>1.1612961885192026</v>
      </c>
      <c r="O857" s="87">
        <f t="shared" si="444"/>
        <v>1.16371153</v>
      </c>
      <c r="P857" s="87">
        <f t="shared" si="445"/>
        <v>1092.98454752</v>
      </c>
      <c r="Q857" s="94">
        <f t="shared" si="446"/>
        <v>0</v>
      </c>
      <c r="R857" s="95">
        <f t="shared" si="429"/>
        <v>0</v>
      </c>
      <c r="S857" s="87">
        <f t="shared" si="447"/>
        <v>0</v>
      </c>
      <c r="T857" s="95">
        <f t="shared" si="432"/>
        <v>0.12</v>
      </c>
      <c r="U857" s="94">
        <f t="shared" si="448"/>
        <v>5</v>
      </c>
      <c r="V857" s="94">
        <v>252</v>
      </c>
      <c r="W857" s="93">
        <f t="shared" si="449"/>
        <v>1.002251115</v>
      </c>
      <c r="X857" s="87">
        <f t="shared" si="450"/>
        <v>2.4604339</v>
      </c>
      <c r="Y857" s="87">
        <f t="shared" si="451"/>
        <v>0</v>
      </c>
      <c r="Z857" s="96" t="s">
        <v>142</v>
      </c>
      <c r="AA857" s="90">
        <f t="shared" si="452"/>
        <v>45229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3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22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4"/>
      <c r="CR857" s="1"/>
      <c r="CS857" s="1"/>
      <c r="CT857" s="1"/>
      <c r="CU857" s="1"/>
      <c r="CV857" s="1"/>
      <c r="CW857" s="1"/>
      <c r="CX857" s="1"/>
      <c r="CY857" s="1"/>
      <c r="CZ857" s="1"/>
      <c r="DA857" s="2"/>
      <c r="DB857" s="1"/>
      <c r="DC857" s="1"/>
      <c r="DD857" s="1"/>
      <c r="DE857" s="1"/>
      <c r="DF857" s="1"/>
      <c r="DG857" s="1"/>
    </row>
    <row r="858" spans="1:111" x14ac:dyDescent="0.2">
      <c r="A858" s="86">
        <f t="shared" si="430"/>
        <v>45207</v>
      </c>
      <c r="B858" s="87">
        <f t="shared" si="433"/>
        <v>1095.44498142</v>
      </c>
      <c r="C858" s="87">
        <f t="shared" si="431"/>
        <v>939.22292540000001</v>
      </c>
      <c r="D858" s="88">
        <f t="shared" si="434"/>
        <v>6683.28</v>
      </c>
      <c r="E858" s="89">
        <f>IF(K858=1,VLOOKUP(A858,[1]Plan1!$BO$80:$BQ$314,3),E857)</f>
        <v>6700.66</v>
      </c>
      <c r="F858" s="98">
        <f t="shared" si="435"/>
        <v>45185</v>
      </c>
      <c r="G858" s="91">
        <f t="shared" si="436"/>
        <v>2.60051950539264E-3</v>
      </c>
      <c r="H858" s="90">
        <f t="shared" si="437"/>
        <v>45215</v>
      </c>
      <c r="I858" s="90">
        <f t="shared" si="438"/>
        <v>45215</v>
      </c>
      <c r="J858" s="92">
        <f t="shared" si="439"/>
        <v>20</v>
      </c>
      <c r="K858" s="92">
        <f t="shared" si="440"/>
        <v>16</v>
      </c>
      <c r="L858" s="87">
        <f t="shared" si="441"/>
        <v>1.00207987</v>
      </c>
      <c r="M858" s="93">
        <f t="shared" si="442"/>
        <v>1.0023005599999999</v>
      </c>
      <c r="N858" s="93">
        <f t="shared" si="443"/>
        <v>1.1612961885192026</v>
      </c>
      <c r="O858" s="87">
        <f t="shared" si="444"/>
        <v>1.16371153</v>
      </c>
      <c r="P858" s="87">
        <f t="shared" si="445"/>
        <v>1092.98454752</v>
      </c>
      <c r="Q858" s="94">
        <f t="shared" si="446"/>
        <v>0</v>
      </c>
      <c r="R858" s="95">
        <f t="shared" si="429"/>
        <v>0</v>
      </c>
      <c r="S858" s="87">
        <f t="shared" si="447"/>
        <v>0</v>
      </c>
      <c r="T858" s="95">
        <f t="shared" si="432"/>
        <v>0.12</v>
      </c>
      <c r="U858" s="94">
        <f t="shared" si="448"/>
        <v>5</v>
      </c>
      <c r="V858" s="94">
        <v>252</v>
      </c>
      <c r="W858" s="93">
        <f t="shared" si="449"/>
        <v>1.002251115</v>
      </c>
      <c r="X858" s="87">
        <f t="shared" si="450"/>
        <v>2.4604339</v>
      </c>
      <c r="Y858" s="87">
        <f t="shared" si="451"/>
        <v>0</v>
      </c>
      <c r="Z858" s="96" t="s">
        <v>142</v>
      </c>
      <c r="AA858" s="90">
        <f t="shared" si="452"/>
        <v>45229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3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22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4"/>
      <c r="CR858" s="1"/>
      <c r="CS858" s="1"/>
      <c r="CT858" s="1"/>
      <c r="CU858" s="1"/>
      <c r="CV858" s="1"/>
      <c r="CW858" s="1"/>
      <c r="CX858" s="1"/>
      <c r="CY858" s="1"/>
      <c r="CZ858" s="1"/>
      <c r="DA858" s="2"/>
      <c r="DB858" s="1"/>
      <c r="DC858" s="1"/>
      <c r="DD858" s="1"/>
      <c r="DE858" s="1"/>
      <c r="DF858" s="1"/>
      <c r="DG858" s="1"/>
    </row>
    <row r="859" spans="1:111" x14ac:dyDescent="0.2">
      <c r="A859" s="86">
        <f t="shared" si="430"/>
        <v>45208</v>
      </c>
      <c r="B859" s="87">
        <f t="shared" si="433"/>
        <v>1095.44498142</v>
      </c>
      <c r="C859" s="87">
        <f t="shared" si="431"/>
        <v>939.22292540000001</v>
      </c>
      <c r="D859" s="88">
        <f t="shared" si="434"/>
        <v>6683.28</v>
      </c>
      <c r="E859" s="89">
        <f>IF(K859=1,VLOOKUP(A859,[1]Plan1!$BO$80:$BQ$314,3),E858)</f>
        <v>6700.66</v>
      </c>
      <c r="F859" s="98">
        <f t="shared" si="435"/>
        <v>45185</v>
      </c>
      <c r="G859" s="91">
        <f t="shared" si="436"/>
        <v>2.60051950539264E-3</v>
      </c>
      <c r="H859" s="90">
        <f t="shared" si="437"/>
        <v>45215</v>
      </c>
      <c r="I859" s="90">
        <f t="shared" si="438"/>
        <v>45215</v>
      </c>
      <c r="J859" s="92">
        <f t="shared" si="439"/>
        <v>20</v>
      </c>
      <c r="K859" s="92">
        <f t="shared" si="440"/>
        <v>16</v>
      </c>
      <c r="L859" s="87">
        <f t="shared" si="441"/>
        <v>1.00207987</v>
      </c>
      <c r="M859" s="93">
        <f t="shared" si="442"/>
        <v>1.0023005599999999</v>
      </c>
      <c r="N859" s="93">
        <f t="shared" si="443"/>
        <v>1.1612961885192026</v>
      </c>
      <c r="O859" s="87">
        <f t="shared" si="444"/>
        <v>1.16371153</v>
      </c>
      <c r="P859" s="87">
        <f t="shared" si="445"/>
        <v>1092.98454752</v>
      </c>
      <c r="Q859" s="94">
        <f t="shared" si="446"/>
        <v>0</v>
      </c>
      <c r="R859" s="95">
        <f t="shared" si="429"/>
        <v>0</v>
      </c>
      <c r="S859" s="87">
        <f t="shared" si="447"/>
        <v>0</v>
      </c>
      <c r="T859" s="95">
        <f t="shared" si="432"/>
        <v>0.12</v>
      </c>
      <c r="U859" s="94">
        <f t="shared" si="448"/>
        <v>5</v>
      </c>
      <c r="V859" s="94">
        <v>252</v>
      </c>
      <c r="W859" s="93">
        <f t="shared" si="449"/>
        <v>1.002251115</v>
      </c>
      <c r="X859" s="87">
        <f t="shared" si="450"/>
        <v>2.4604339</v>
      </c>
      <c r="Y859" s="87">
        <f t="shared" si="451"/>
        <v>0</v>
      </c>
      <c r="Z859" s="96" t="s">
        <v>142</v>
      </c>
      <c r="AA859" s="90">
        <f t="shared" si="452"/>
        <v>45229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3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22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4"/>
      <c r="CR859" s="1"/>
      <c r="CS859" s="1"/>
      <c r="CT859" s="1"/>
      <c r="CU859" s="1"/>
      <c r="CV859" s="1"/>
      <c r="CW859" s="1"/>
      <c r="CX859" s="1"/>
      <c r="CY859" s="1"/>
      <c r="CZ859" s="1"/>
      <c r="DA859" s="2"/>
      <c r="DB859" s="1"/>
      <c r="DC859" s="1"/>
      <c r="DD859" s="1"/>
      <c r="DE859" s="1"/>
      <c r="DF859" s="1"/>
      <c r="DG859" s="1"/>
    </row>
    <row r="860" spans="1:111" x14ac:dyDescent="0.2">
      <c r="A860" s="86">
        <f t="shared" si="430"/>
        <v>45209</v>
      </c>
      <c r="B860" s="87">
        <f t="shared" si="433"/>
        <v>1096.08006103</v>
      </c>
      <c r="C860" s="87">
        <f t="shared" si="431"/>
        <v>939.22292540000001</v>
      </c>
      <c r="D860" s="88">
        <f t="shared" si="434"/>
        <v>6683.28</v>
      </c>
      <c r="E860" s="89">
        <f>IF(K860=1,VLOOKUP(A860,[1]Plan1!$BO$80:$BQ$314,3),E859)</f>
        <v>6700.66</v>
      </c>
      <c r="F860" s="98">
        <f t="shared" si="435"/>
        <v>45185</v>
      </c>
      <c r="G860" s="91">
        <f t="shared" si="436"/>
        <v>2.60051950539264E-3</v>
      </c>
      <c r="H860" s="90">
        <f t="shared" si="437"/>
        <v>45215</v>
      </c>
      <c r="I860" s="90">
        <f t="shared" si="438"/>
        <v>45215</v>
      </c>
      <c r="J860" s="92">
        <f t="shared" si="439"/>
        <v>20</v>
      </c>
      <c r="K860" s="92">
        <f t="shared" si="440"/>
        <v>17</v>
      </c>
      <c r="L860" s="87">
        <f t="shared" si="441"/>
        <v>1.00221001</v>
      </c>
      <c r="M860" s="93">
        <f t="shared" si="442"/>
        <v>1.0023005599999999</v>
      </c>
      <c r="N860" s="93">
        <f t="shared" si="443"/>
        <v>1.1612961885192026</v>
      </c>
      <c r="O860" s="87">
        <f t="shared" si="444"/>
        <v>1.1638626599999999</v>
      </c>
      <c r="P860" s="87">
        <f t="shared" si="445"/>
        <v>1093.1264922800001</v>
      </c>
      <c r="Q860" s="94">
        <f t="shared" si="446"/>
        <v>0</v>
      </c>
      <c r="R860" s="95">
        <f t="shared" si="429"/>
        <v>0</v>
      </c>
      <c r="S860" s="87">
        <f t="shared" si="447"/>
        <v>0</v>
      </c>
      <c r="T860" s="95">
        <f t="shared" si="432"/>
        <v>0.12</v>
      </c>
      <c r="U860" s="94">
        <f t="shared" si="448"/>
        <v>6</v>
      </c>
      <c r="V860" s="94">
        <v>252</v>
      </c>
      <c r="W860" s="93">
        <f t="shared" si="449"/>
        <v>1.002701946</v>
      </c>
      <c r="X860" s="87">
        <f t="shared" si="450"/>
        <v>2.9535687500000001</v>
      </c>
      <c r="Y860" s="87">
        <f t="shared" si="451"/>
        <v>0</v>
      </c>
      <c r="Z860" s="96" t="s">
        <v>142</v>
      </c>
      <c r="AA860" s="90">
        <f t="shared" si="452"/>
        <v>45229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3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22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4"/>
      <c r="CR860" s="1"/>
      <c r="CS860" s="1"/>
      <c r="CT860" s="1"/>
      <c r="CU860" s="1"/>
      <c r="CV860" s="1"/>
      <c r="CW860" s="1"/>
      <c r="CX860" s="1"/>
      <c r="CY860" s="1"/>
      <c r="CZ860" s="1"/>
      <c r="DA860" s="2"/>
      <c r="DB860" s="1"/>
      <c r="DC860" s="1"/>
      <c r="DD860" s="1"/>
      <c r="DE860" s="1"/>
      <c r="DF860" s="1"/>
      <c r="DG860" s="1"/>
    </row>
    <row r="861" spans="1:111" x14ac:dyDescent="0.2">
      <c r="A861" s="86">
        <f t="shared" si="430"/>
        <v>45210</v>
      </c>
      <c r="B861" s="87">
        <f t="shared" si="433"/>
        <v>1096.7154988899999</v>
      </c>
      <c r="C861" s="87">
        <f t="shared" si="431"/>
        <v>939.22292540000001</v>
      </c>
      <c r="D861" s="88">
        <f t="shared" si="434"/>
        <v>6683.28</v>
      </c>
      <c r="E861" s="89">
        <f>IF(K861=1,VLOOKUP(A861,[1]Plan1!$BO$80:$BQ$314,3),E860)</f>
        <v>6700.66</v>
      </c>
      <c r="F861" s="98">
        <f t="shared" si="435"/>
        <v>45185</v>
      </c>
      <c r="G861" s="91">
        <f t="shared" si="436"/>
        <v>2.60051950539264E-3</v>
      </c>
      <c r="H861" s="90">
        <f t="shared" si="437"/>
        <v>45215</v>
      </c>
      <c r="I861" s="90">
        <f t="shared" si="438"/>
        <v>45215</v>
      </c>
      <c r="J861" s="92">
        <f t="shared" si="439"/>
        <v>20</v>
      </c>
      <c r="K861" s="92">
        <f t="shared" si="440"/>
        <v>18</v>
      </c>
      <c r="L861" s="87">
        <f t="shared" si="441"/>
        <v>1.0023401599999999</v>
      </c>
      <c r="M861" s="93">
        <f t="shared" si="442"/>
        <v>1.0023005599999999</v>
      </c>
      <c r="N861" s="93">
        <f t="shared" si="443"/>
        <v>1.1612961885192026</v>
      </c>
      <c r="O861" s="87">
        <f t="shared" si="444"/>
        <v>1.1640138</v>
      </c>
      <c r="P861" s="87">
        <f t="shared" si="445"/>
        <v>1093.2684464399999</v>
      </c>
      <c r="Q861" s="94">
        <f t="shared" si="446"/>
        <v>0</v>
      </c>
      <c r="R861" s="95">
        <f t="shared" si="429"/>
        <v>0</v>
      </c>
      <c r="S861" s="87">
        <f t="shared" si="447"/>
        <v>0</v>
      </c>
      <c r="T861" s="95">
        <f t="shared" si="432"/>
        <v>0.12</v>
      </c>
      <c r="U861" s="94">
        <f t="shared" si="448"/>
        <v>7</v>
      </c>
      <c r="V861" s="94">
        <v>252</v>
      </c>
      <c r="W861" s="93">
        <f t="shared" si="449"/>
        <v>1.003152979</v>
      </c>
      <c r="X861" s="87">
        <f t="shared" si="450"/>
        <v>3.4470524500000002</v>
      </c>
      <c r="Y861" s="87">
        <f t="shared" si="451"/>
        <v>0</v>
      </c>
      <c r="Z861" s="96" t="s">
        <v>142</v>
      </c>
      <c r="AA861" s="90">
        <f t="shared" si="452"/>
        <v>45229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3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22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4"/>
      <c r="CR861" s="1"/>
      <c r="CS861" s="1"/>
      <c r="CT861" s="1"/>
      <c r="CU861" s="1"/>
      <c r="CV861" s="1"/>
      <c r="CW861" s="1"/>
      <c r="CX861" s="1"/>
      <c r="CY861" s="1"/>
      <c r="CZ861" s="1"/>
      <c r="DA861" s="2"/>
      <c r="DB861" s="1"/>
      <c r="DC861" s="1"/>
      <c r="DD861" s="1"/>
      <c r="DE861" s="1"/>
      <c r="DF861" s="1"/>
      <c r="DG861" s="1"/>
    </row>
    <row r="862" spans="1:111" x14ac:dyDescent="0.2">
      <c r="A862" s="86">
        <f t="shared" si="430"/>
        <v>45211</v>
      </c>
      <c r="B862" s="87">
        <f t="shared" si="433"/>
        <v>1097.35131613</v>
      </c>
      <c r="C862" s="87">
        <f t="shared" si="431"/>
        <v>939.22292540000001</v>
      </c>
      <c r="D862" s="88">
        <f t="shared" si="434"/>
        <v>6683.28</v>
      </c>
      <c r="E862" s="89">
        <f>IF(K862=1,VLOOKUP(A862,[1]Plan1!$BO$80:$BQ$314,3),E861)</f>
        <v>6700.66</v>
      </c>
      <c r="F862" s="98">
        <f t="shared" si="435"/>
        <v>45185</v>
      </c>
      <c r="G862" s="91">
        <f t="shared" si="436"/>
        <v>2.60051950539264E-3</v>
      </c>
      <c r="H862" s="90">
        <f t="shared" si="437"/>
        <v>45215</v>
      </c>
      <c r="I862" s="90">
        <f t="shared" si="438"/>
        <v>45215</v>
      </c>
      <c r="J862" s="92">
        <f t="shared" si="439"/>
        <v>20</v>
      </c>
      <c r="K862" s="92">
        <f t="shared" si="440"/>
        <v>19</v>
      </c>
      <c r="L862" s="87">
        <f t="shared" si="441"/>
        <v>1.00247033</v>
      </c>
      <c r="M862" s="93">
        <f t="shared" si="442"/>
        <v>1.0023005599999999</v>
      </c>
      <c r="N862" s="93">
        <f t="shared" si="443"/>
        <v>1.1612961885192026</v>
      </c>
      <c r="O862" s="87">
        <f t="shared" si="444"/>
        <v>1.1641649700000001</v>
      </c>
      <c r="P862" s="87">
        <f t="shared" si="445"/>
        <v>1093.41042877</v>
      </c>
      <c r="Q862" s="94">
        <f t="shared" si="446"/>
        <v>0</v>
      </c>
      <c r="R862" s="95">
        <f t="shared" si="429"/>
        <v>0</v>
      </c>
      <c r="S862" s="87">
        <f t="shared" si="447"/>
        <v>0</v>
      </c>
      <c r="T862" s="95">
        <f t="shared" si="432"/>
        <v>0.12</v>
      </c>
      <c r="U862" s="94">
        <f t="shared" si="448"/>
        <v>8</v>
      </c>
      <c r="V862" s="94">
        <v>252</v>
      </c>
      <c r="W862" s="93">
        <f t="shared" si="449"/>
        <v>1.003604216</v>
      </c>
      <c r="X862" s="87">
        <f t="shared" si="450"/>
        <v>3.9408873600000001</v>
      </c>
      <c r="Y862" s="87">
        <f t="shared" si="451"/>
        <v>0</v>
      </c>
      <c r="Z862" s="96" t="s">
        <v>142</v>
      </c>
      <c r="AA862" s="90">
        <f t="shared" si="452"/>
        <v>45229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3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22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4"/>
      <c r="CR862" s="1"/>
      <c r="CS862" s="1"/>
      <c r="CT862" s="1"/>
      <c r="CU862" s="1"/>
      <c r="CV862" s="1"/>
      <c r="CW862" s="1"/>
      <c r="CX862" s="1"/>
      <c r="CY862" s="1"/>
      <c r="CZ862" s="1"/>
      <c r="DA862" s="2"/>
      <c r="DB862" s="1"/>
      <c r="DC862" s="1"/>
      <c r="DD862" s="1"/>
      <c r="DE862" s="1"/>
      <c r="DF862" s="1"/>
      <c r="DG862" s="1"/>
    </row>
    <row r="863" spans="1:111" x14ac:dyDescent="0.2">
      <c r="A863" s="86">
        <f t="shared" si="430"/>
        <v>45212</v>
      </c>
      <c r="B863" s="87">
        <f t="shared" si="433"/>
        <v>1097.35131613</v>
      </c>
      <c r="C863" s="87">
        <f t="shared" si="431"/>
        <v>939.22292540000001</v>
      </c>
      <c r="D863" s="88">
        <f t="shared" si="434"/>
        <v>6683.28</v>
      </c>
      <c r="E863" s="89">
        <f>IF(K863=1,VLOOKUP(A863,[1]Plan1!$BO$80:$BQ$314,3),E862)</f>
        <v>6700.66</v>
      </c>
      <c r="F863" s="98">
        <f t="shared" si="435"/>
        <v>45185</v>
      </c>
      <c r="G863" s="91">
        <f t="shared" si="436"/>
        <v>2.60051950539264E-3</v>
      </c>
      <c r="H863" s="90">
        <f t="shared" si="437"/>
        <v>45215</v>
      </c>
      <c r="I863" s="90">
        <f t="shared" si="438"/>
        <v>45215</v>
      </c>
      <c r="J863" s="92">
        <f t="shared" si="439"/>
        <v>20</v>
      </c>
      <c r="K863" s="92">
        <f t="shared" si="440"/>
        <v>19</v>
      </c>
      <c r="L863" s="87">
        <f t="shared" si="441"/>
        <v>1.00247033</v>
      </c>
      <c r="M863" s="93">
        <f t="shared" si="442"/>
        <v>1.0023005599999999</v>
      </c>
      <c r="N863" s="93">
        <f t="shared" si="443"/>
        <v>1.1612961885192026</v>
      </c>
      <c r="O863" s="87">
        <f t="shared" si="444"/>
        <v>1.1641649700000001</v>
      </c>
      <c r="P863" s="87">
        <f t="shared" si="445"/>
        <v>1093.41042877</v>
      </c>
      <c r="Q863" s="94">
        <f t="shared" si="446"/>
        <v>0</v>
      </c>
      <c r="R863" s="95">
        <f t="shared" si="429"/>
        <v>0</v>
      </c>
      <c r="S863" s="87">
        <f t="shared" si="447"/>
        <v>0</v>
      </c>
      <c r="T863" s="95">
        <f t="shared" si="432"/>
        <v>0.12</v>
      </c>
      <c r="U863" s="94">
        <f t="shared" si="448"/>
        <v>8</v>
      </c>
      <c r="V863" s="94">
        <v>252</v>
      </c>
      <c r="W863" s="93">
        <f t="shared" si="449"/>
        <v>1.003604216</v>
      </c>
      <c r="X863" s="87">
        <f t="shared" si="450"/>
        <v>3.9408873600000001</v>
      </c>
      <c r="Y863" s="87">
        <f t="shared" si="451"/>
        <v>0</v>
      </c>
      <c r="Z863" s="96" t="s">
        <v>142</v>
      </c>
      <c r="AA863" s="90">
        <f t="shared" si="452"/>
        <v>45229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3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22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4"/>
      <c r="CR863" s="1"/>
      <c r="CS863" s="1"/>
      <c r="CT863" s="1"/>
      <c r="CU863" s="1"/>
      <c r="CV863" s="1"/>
      <c r="CW863" s="1"/>
      <c r="CX863" s="1"/>
      <c r="CY863" s="1"/>
      <c r="CZ863" s="1"/>
      <c r="DA863" s="2"/>
      <c r="DB863" s="1"/>
      <c r="DC863" s="1"/>
      <c r="DD863" s="1"/>
      <c r="DE863" s="1"/>
      <c r="DF863" s="1"/>
      <c r="DG863" s="1"/>
    </row>
    <row r="864" spans="1:111" x14ac:dyDescent="0.2">
      <c r="A864" s="86">
        <f t="shared" si="430"/>
        <v>45213</v>
      </c>
      <c r="B864" s="87">
        <f t="shared" si="433"/>
        <v>1097.98749183</v>
      </c>
      <c r="C864" s="87">
        <f t="shared" si="431"/>
        <v>939.22292540000001</v>
      </c>
      <c r="D864" s="88">
        <f t="shared" si="434"/>
        <v>6683.28</v>
      </c>
      <c r="E864" s="89">
        <f>IF(K864=1,VLOOKUP(A864,[1]Plan1!$BO$80:$BQ$314,3),E863)</f>
        <v>6700.66</v>
      </c>
      <c r="F864" s="98">
        <f t="shared" si="435"/>
        <v>45185</v>
      </c>
      <c r="G864" s="91">
        <f t="shared" si="436"/>
        <v>2.60051950539264E-3</v>
      </c>
      <c r="H864" s="90">
        <f t="shared" si="437"/>
        <v>45215</v>
      </c>
      <c r="I864" s="90">
        <f t="shared" si="438"/>
        <v>45215</v>
      </c>
      <c r="J864" s="92">
        <f t="shared" si="439"/>
        <v>20</v>
      </c>
      <c r="K864" s="92">
        <f t="shared" si="440"/>
        <v>20</v>
      </c>
      <c r="L864" s="87">
        <f t="shared" si="441"/>
        <v>1.0026005099999999</v>
      </c>
      <c r="M864" s="93">
        <f t="shared" si="442"/>
        <v>1.0023005599999999</v>
      </c>
      <c r="N864" s="93">
        <f t="shared" si="443"/>
        <v>1.1612961885192026</v>
      </c>
      <c r="O864" s="87">
        <f t="shared" si="444"/>
        <v>1.1643161500000001</v>
      </c>
      <c r="P864" s="87">
        <f t="shared" si="445"/>
        <v>1093.55242049</v>
      </c>
      <c r="Q864" s="94">
        <f t="shared" si="446"/>
        <v>0</v>
      </c>
      <c r="R864" s="95">
        <f t="shared" si="429"/>
        <v>0</v>
      </c>
      <c r="S864" s="87">
        <f t="shared" si="447"/>
        <v>0</v>
      </c>
      <c r="T864" s="95">
        <f t="shared" si="432"/>
        <v>0.12</v>
      </c>
      <c r="U864" s="94">
        <f t="shared" si="448"/>
        <v>9</v>
      </c>
      <c r="V864" s="94">
        <v>252</v>
      </c>
      <c r="W864" s="93">
        <f t="shared" si="449"/>
        <v>1.0040556549999999</v>
      </c>
      <c r="X864" s="87">
        <f t="shared" si="450"/>
        <v>4.4350713400000004</v>
      </c>
      <c r="Y864" s="87">
        <f t="shared" si="451"/>
        <v>0</v>
      </c>
      <c r="Z864" s="96" t="s">
        <v>142</v>
      </c>
      <c r="AA864" s="90">
        <f t="shared" si="452"/>
        <v>45229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3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22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4"/>
      <c r="CR864" s="1"/>
      <c r="CS864" s="1"/>
      <c r="CT864" s="1"/>
      <c r="CU864" s="1"/>
      <c r="CV864" s="1"/>
      <c r="CW864" s="1"/>
      <c r="CX864" s="1"/>
      <c r="CY864" s="1"/>
      <c r="CZ864" s="1"/>
      <c r="DA864" s="2"/>
      <c r="DB864" s="1"/>
      <c r="DC864" s="1"/>
      <c r="DD864" s="1"/>
      <c r="DE864" s="1"/>
      <c r="DF864" s="1"/>
      <c r="DG864" s="1"/>
    </row>
    <row r="865" spans="1:111" x14ac:dyDescent="0.2">
      <c r="A865" s="86">
        <f t="shared" si="430"/>
        <v>45214</v>
      </c>
      <c r="B865" s="87">
        <f t="shared" si="433"/>
        <v>1097.98749183</v>
      </c>
      <c r="C865" s="87">
        <f t="shared" si="431"/>
        <v>939.22292540000001</v>
      </c>
      <c r="D865" s="88">
        <f t="shared" si="434"/>
        <v>6683.28</v>
      </c>
      <c r="E865" s="89">
        <f>IF(K865=1,VLOOKUP(A865,[1]Plan1!$BO$80:$BQ$314,3),E864)</f>
        <v>6700.66</v>
      </c>
      <c r="F865" s="98">
        <f t="shared" si="435"/>
        <v>45185</v>
      </c>
      <c r="G865" s="91">
        <f t="shared" si="436"/>
        <v>2.60051950539264E-3</v>
      </c>
      <c r="H865" s="90">
        <f t="shared" si="437"/>
        <v>45246</v>
      </c>
      <c r="I865" s="90">
        <f t="shared" si="438"/>
        <v>45215</v>
      </c>
      <c r="J865" s="92">
        <f t="shared" si="439"/>
        <v>20</v>
      </c>
      <c r="K865" s="92">
        <f t="shared" si="440"/>
        <v>20</v>
      </c>
      <c r="L865" s="87">
        <f t="shared" si="441"/>
        <v>1.0026005099999999</v>
      </c>
      <c r="M865" s="93">
        <f t="shared" si="442"/>
        <v>1.0023005599999999</v>
      </c>
      <c r="N865" s="93">
        <f t="shared" si="443"/>
        <v>1.1612961885192026</v>
      </c>
      <c r="O865" s="87">
        <f t="shared" si="444"/>
        <v>1.1643161500000001</v>
      </c>
      <c r="P865" s="87">
        <f t="shared" si="445"/>
        <v>1093.55242049</v>
      </c>
      <c r="Q865" s="94">
        <f t="shared" si="446"/>
        <v>0</v>
      </c>
      <c r="R865" s="95">
        <f t="shared" si="429"/>
        <v>0</v>
      </c>
      <c r="S865" s="87">
        <f t="shared" si="447"/>
        <v>0</v>
      </c>
      <c r="T865" s="95">
        <f t="shared" si="432"/>
        <v>0.12</v>
      </c>
      <c r="U865" s="94">
        <f t="shared" si="448"/>
        <v>9</v>
      </c>
      <c r="V865" s="94">
        <v>252</v>
      </c>
      <c r="W865" s="93">
        <f t="shared" si="449"/>
        <v>1.0040556549999999</v>
      </c>
      <c r="X865" s="87">
        <f t="shared" si="450"/>
        <v>4.4350713400000004</v>
      </c>
      <c r="Y865" s="87">
        <f t="shared" si="451"/>
        <v>0</v>
      </c>
      <c r="Z865" s="96" t="s">
        <v>142</v>
      </c>
      <c r="AA865" s="90">
        <f t="shared" si="452"/>
        <v>45229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3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22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4"/>
      <c r="CR865" s="1"/>
      <c r="CS865" s="1"/>
      <c r="CT865" s="1"/>
      <c r="CU865" s="1"/>
      <c r="CV865" s="1"/>
      <c r="CW865" s="1"/>
      <c r="CX865" s="1"/>
      <c r="CY865" s="1"/>
      <c r="CZ865" s="1"/>
      <c r="DA865" s="2"/>
      <c r="DB865" s="1"/>
      <c r="DC865" s="1"/>
      <c r="DD865" s="1"/>
      <c r="DE865" s="1"/>
      <c r="DF865" s="1"/>
      <c r="DG865" s="1"/>
    </row>
    <row r="866" spans="1:111" x14ac:dyDescent="0.2">
      <c r="A866" s="86">
        <f t="shared" si="430"/>
        <v>45215</v>
      </c>
      <c r="B866" s="87">
        <f t="shared" si="433"/>
        <v>1097.98749183</v>
      </c>
      <c r="C866" s="87">
        <f t="shared" si="431"/>
        <v>939.22292540000001</v>
      </c>
      <c r="D866" s="88">
        <f t="shared" si="434"/>
        <v>6683.28</v>
      </c>
      <c r="E866" s="89">
        <f>IF(K866=1,VLOOKUP(A866,[1]Plan1!$BO$80:$BQ$314,3),E865)</f>
        <v>6700.66</v>
      </c>
      <c r="F866" s="98">
        <f t="shared" si="435"/>
        <v>45185</v>
      </c>
      <c r="G866" s="91">
        <f t="shared" si="436"/>
        <v>2.60051950539264E-3</v>
      </c>
      <c r="H866" s="90">
        <f t="shared" si="437"/>
        <v>45246</v>
      </c>
      <c r="I866" s="90">
        <f t="shared" si="438"/>
        <v>45215</v>
      </c>
      <c r="J866" s="92">
        <f t="shared" si="439"/>
        <v>20</v>
      </c>
      <c r="K866" s="92">
        <f t="shared" si="440"/>
        <v>20</v>
      </c>
      <c r="L866" s="87">
        <f t="shared" si="441"/>
        <v>1.0026005099999999</v>
      </c>
      <c r="M866" s="93">
        <f t="shared" si="442"/>
        <v>1.0023005599999999</v>
      </c>
      <c r="N866" s="93">
        <f t="shared" si="443"/>
        <v>1.1612961885192026</v>
      </c>
      <c r="O866" s="87">
        <f t="shared" si="444"/>
        <v>1.1643161500000001</v>
      </c>
      <c r="P866" s="87">
        <f t="shared" si="445"/>
        <v>1093.55242049</v>
      </c>
      <c r="Q866" s="94">
        <f t="shared" si="446"/>
        <v>0</v>
      </c>
      <c r="R866" s="95">
        <f t="shared" si="429"/>
        <v>0</v>
      </c>
      <c r="S866" s="87">
        <f t="shared" si="447"/>
        <v>0</v>
      </c>
      <c r="T866" s="95">
        <f t="shared" si="432"/>
        <v>0.12</v>
      </c>
      <c r="U866" s="94">
        <f t="shared" si="448"/>
        <v>9</v>
      </c>
      <c r="V866" s="94">
        <v>252</v>
      </c>
      <c r="W866" s="93">
        <f t="shared" si="449"/>
        <v>1.0040556549999999</v>
      </c>
      <c r="X866" s="87">
        <f t="shared" si="450"/>
        <v>4.4350713400000004</v>
      </c>
      <c r="Y866" s="87">
        <f t="shared" si="451"/>
        <v>0</v>
      </c>
      <c r="Z866" s="96" t="s">
        <v>142</v>
      </c>
      <c r="AA866" s="90">
        <f t="shared" si="452"/>
        <v>45229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3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22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4"/>
      <c r="CR866" s="1"/>
      <c r="CS866" s="1"/>
      <c r="CT866" s="1"/>
      <c r="CU866" s="1"/>
      <c r="CV866" s="1"/>
      <c r="CW866" s="1"/>
      <c r="CX866" s="1"/>
      <c r="CY866" s="1"/>
      <c r="CZ866" s="1"/>
      <c r="DA866" s="2"/>
      <c r="DB866" s="1"/>
      <c r="DC866" s="1"/>
      <c r="DD866" s="1"/>
      <c r="DE866" s="1"/>
      <c r="DF866" s="1"/>
      <c r="DG866" s="1"/>
    </row>
    <row r="867" spans="1:111" x14ac:dyDescent="0.2">
      <c r="A867" s="86">
        <f t="shared" si="430"/>
        <v>45216</v>
      </c>
      <c r="B867" s="87">
        <f t="shared" si="433"/>
        <v>1098.6067619300002</v>
      </c>
      <c r="C867" s="87">
        <f t="shared" si="431"/>
        <v>939.22292540000001</v>
      </c>
      <c r="D867" s="88">
        <f t="shared" si="434"/>
        <v>6700.66</v>
      </c>
      <c r="E867" s="89">
        <f>IF(K867=1,VLOOKUP(A867,[1]Plan1!$BO$80:$BQ$314,3),E866)</f>
        <v>6716.74</v>
      </c>
      <c r="F867" s="98">
        <f t="shared" si="435"/>
        <v>45216</v>
      </c>
      <c r="G867" s="91">
        <f t="shared" si="436"/>
        <v>2.3997636053760818E-3</v>
      </c>
      <c r="H867" s="90">
        <f t="shared" si="437"/>
        <v>45246</v>
      </c>
      <c r="I867" s="90">
        <f t="shared" si="438"/>
        <v>45246</v>
      </c>
      <c r="J867" s="92">
        <f t="shared" si="439"/>
        <v>21</v>
      </c>
      <c r="K867" s="92">
        <f t="shared" si="440"/>
        <v>1</v>
      </c>
      <c r="L867" s="87">
        <f t="shared" si="441"/>
        <v>1.00011414</v>
      </c>
      <c r="M867" s="93">
        <f t="shared" si="442"/>
        <v>1.0026005099999999</v>
      </c>
      <c r="N867" s="93">
        <f t="shared" si="443"/>
        <v>1.1643161508704085</v>
      </c>
      <c r="O867" s="87">
        <f t="shared" si="444"/>
        <v>1.16444904</v>
      </c>
      <c r="P867" s="87">
        <f t="shared" si="445"/>
        <v>1093.6772338200001</v>
      </c>
      <c r="Q867" s="94">
        <f t="shared" si="446"/>
        <v>0</v>
      </c>
      <c r="R867" s="95">
        <f t="shared" si="429"/>
        <v>0</v>
      </c>
      <c r="S867" s="87">
        <f t="shared" si="447"/>
        <v>0</v>
      </c>
      <c r="T867" s="95">
        <f t="shared" si="432"/>
        <v>0.12</v>
      </c>
      <c r="U867" s="94">
        <f t="shared" si="448"/>
        <v>10</v>
      </c>
      <c r="V867" s="94">
        <v>252</v>
      </c>
      <c r="W867" s="93">
        <f t="shared" si="449"/>
        <v>1.004507297</v>
      </c>
      <c r="X867" s="87">
        <f t="shared" si="450"/>
        <v>4.9295281099999997</v>
      </c>
      <c r="Y867" s="87">
        <f t="shared" si="451"/>
        <v>0</v>
      </c>
      <c r="Z867" s="96" t="s">
        <v>142</v>
      </c>
      <c r="AA867" s="90">
        <f t="shared" si="452"/>
        <v>45229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3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22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4"/>
      <c r="CR867" s="1"/>
      <c r="CS867" s="1"/>
      <c r="CT867" s="1"/>
      <c r="CU867" s="1"/>
      <c r="CV867" s="1"/>
      <c r="CW867" s="1"/>
      <c r="CX867" s="1"/>
      <c r="CY867" s="1"/>
      <c r="CZ867" s="1"/>
      <c r="DA867" s="2"/>
      <c r="DB867" s="1"/>
      <c r="DC867" s="1"/>
      <c r="DD867" s="1"/>
      <c r="DE867" s="1"/>
      <c r="DF867" s="1"/>
      <c r="DG867" s="1"/>
    </row>
    <row r="868" spans="1:111" x14ac:dyDescent="0.2">
      <c r="A868" s="86">
        <f t="shared" si="430"/>
        <v>45217</v>
      </c>
      <c r="B868" s="87">
        <f t="shared" si="433"/>
        <v>1099.2263962300001</v>
      </c>
      <c r="C868" s="87">
        <f t="shared" si="431"/>
        <v>939.22292540000001</v>
      </c>
      <c r="D868" s="88">
        <f t="shared" si="434"/>
        <v>6700.66</v>
      </c>
      <c r="E868" s="89">
        <f>IF(K868=1,VLOOKUP(A868,[1]Plan1!$BO$80:$BQ$314,3),E867)</f>
        <v>6716.74</v>
      </c>
      <c r="F868" s="98">
        <f t="shared" si="435"/>
        <v>45216</v>
      </c>
      <c r="G868" s="91">
        <f t="shared" si="436"/>
        <v>2.3997636053760818E-3</v>
      </c>
      <c r="H868" s="90">
        <f t="shared" si="437"/>
        <v>45246</v>
      </c>
      <c r="I868" s="90">
        <f t="shared" si="438"/>
        <v>45246</v>
      </c>
      <c r="J868" s="92">
        <f t="shared" si="439"/>
        <v>21</v>
      </c>
      <c r="K868" s="92">
        <f t="shared" si="440"/>
        <v>2</v>
      </c>
      <c r="L868" s="87">
        <f t="shared" si="441"/>
        <v>1.0002283000000001</v>
      </c>
      <c r="M868" s="93">
        <f t="shared" si="442"/>
        <v>1.0026005099999999</v>
      </c>
      <c r="N868" s="93">
        <f t="shared" si="443"/>
        <v>1.1643161508704085</v>
      </c>
      <c r="O868" s="87">
        <f t="shared" si="444"/>
        <v>1.16458196</v>
      </c>
      <c r="P868" s="87">
        <f t="shared" si="445"/>
        <v>1093.80207533</v>
      </c>
      <c r="Q868" s="94">
        <f t="shared" si="446"/>
        <v>0</v>
      </c>
      <c r="R868" s="95">
        <f t="shared" si="429"/>
        <v>0</v>
      </c>
      <c r="S868" s="87">
        <f t="shared" si="447"/>
        <v>0</v>
      </c>
      <c r="T868" s="95">
        <f t="shared" si="432"/>
        <v>0.12</v>
      </c>
      <c r="U868" s="94">
        <f t="shared" si="448"/>
        <v>11</v>
      </c>
      <c r="V868" s="94">
        <v>252</v>
      </c>
      <c r="W868" s="93">
        <f t="shared" si="449"/>
        <v>1.004959143</v>
      </c>
      <c r="X868" s="87">
        <f t="shared" si="450"/>
        <v>5.4243208999999997</v>
      </c>
      <c r="Y868" s="87">
        <f t="shared" si="451"/>
        <v>0</v>
      </c>
      <c r="Z868" s="96" t="s">
        <v>142</v>
      </c>
      <c r="AA868" s="90">
        <f t="shared" si="452"/>
        <v>45229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3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22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4"/>
      <c r="CR868" s="1"/>
      <c r="CS868" s="1"/>
      <c r="CT868" s="1"/>
      <c r="CU868" s="1"/>
      <c r="CV868" s="1"/>
      <c r="CW868" s="1"/>
      <c r="CX868" s="1"/>
      <c r="CY868" s="1"/>
      <c r="CZ868" s="1"/>
      <c r="DA868" s="2"/>
      <c r="DB868" s="1"/>
      <c r="DC868" s="1"/>
      <c r="DD868" s="1"/>
      <c r="DE868" s="1"/>
      <c r="DF868" s="1"/>
      <c r="DG868" s="1"/>
    </row>
    <row r="869" spans="1:111" x14ac:dyDescent="0.2">
      <c r="A869" s="86">
        <f t="shared" si="430"/>
        <v>45218</v>
      </c>
      <c r="B869" s="87">
        <f t="shared" si="433"/>
        <v>1099.8463748700001</v>
      </c>
      <c r="C869" s="87">
        <f t="shared" si="431"/>
        <v>939.22292540000001</v>
      </c>
      <c r="D869" s="88">
        <f t="shared" si="434"/>
        <v>6700.66</v>
      </c>
      <c r="E869" s="89">
        <f>IF(K869=1,VLOOKUP(A869,[1]Plan1!$BO$80:$BQ$314,3),E868)</f>
        <v>6716.74</v>
      </c>
      <c r="F869" s="98">
        <f t="shared" si="435"/>
        <v>45216</v>
      </c>
      <c r="G869" s="91">
        <f t="shared" si="436"/>
        <v>2.3997636053760818E-3</v>
      </c>
      <c r="H869" s="90">
        <f t="shared" si="437"/>
        <v>45246</v>
      </c>
      <c r="I869" s="90">
        <f t="shared" si="438"/>
        <v>45246</v>
      </c>
      <c r="J869" s="92">
        <f t="shared" si="439"/>
        <v>21</v>
      </c>
      <c r="K869" s="92">
        <f t="shared" si="440"/>
        <v>3</v>
      </c>
      <c r="L869" s="87">
        <f t="shared" si="441"/>
        <v>1.0003424700000001</v>
      </c>
      <c r="M869" s="93">
        <f t="shared" si="442"/>
        <v>1.0026005099999999</v>
      </c>
      <c r="N869" s="93">
        <f t="shared" si="443"/>
        <v>1.1643161508704085</v>
      </c>
      <c r="O869" s="87">
        <f t="shared" si="444"/>
        <v>1.1647148899999999</v>
      </c>
      <c r="P869" s="87">
        <f t="shared" si="445"/>
        <v>1093.9269262400001</v>
      </c>
      <c r="Q869" s="94">
        <f t="shared" si="446"/>
        <v>0</v>
      </c>
      <c r="R869" s="95">
        <f t="shared" si="429"/>
        <v>0</v>
      </c>
      <c r="S869" s="87">
        <f t="shared" si="447"/>
        <v>0</v>
      </c>
      <c r="T869" s="95">
        <f t="shared" si="432"/>
        <v>0.12</v>
      </c>
      <c r="U869" s="94">
        <f t="shared" si="448"/>
        <v>12</v>
      </c>
      <c r="V869" s="94">
        <v>252</v>
      </c>
      <c r="W869" s="93">
        <f t="shared" si="449"/>
        <v>1.005411192</v>
      </c>
      <c r="X869" s="87">
        <f t="shared" si="450"/>
        <v>5.9194486299999998</v>
      </c>
      <c r="Y869" s="87">
        <f t="shared" si="451"/>
        <v>0</v>
      </c>
      <c r="Z869" s="96" t="s">
        <v>142</v>
      </c>
      <c r="AA869" s="90">
        <f t="shared" si="452"/>
        <v>45229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3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22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4"/>
      <c r="CR869" s="1"/>
      <c r="CS869" s="1"/>
      <c r="CT869" s="1"/>
      <c r="CU869" s="1"/>
      <c r="CV869" s="1"/>
      <c r="CW869" s="1"/>
      <c r="CX869" s="1"/>
      <c r="CY869" s="1"/>
      <c r="CZ869" s="1"/>
      <c r="DA869" s="2"/>
      <c r="DB869" s="1"/>
      <c r="DC869" s="1"/>
      <c r="DD869" s="1"/>
      <c r="DE869" s="1"/>
      <c r="DF869" s="1"/>
      <c r="DG869" s="1"/>
    </row>
    <row r="870" spans="1:111" x14ac:dyDescent="0.2">
      <c r="A870" s="86">
        <f t="shared" si="430"/>
        <v>45219</v>
      </c>
      <c r="B870" s="87">
        <f t="shared" si="433"/>
        <v>1100.46669791</v>
      </c>
      <c r="C870" s="87">
        <f t="shared" si="431"/>
        <v>939.22292540000001</v>
      </c>
      <c r="D870" s="88">
        <f t="shared" si="434"/>
        <v>6700.66</v>
      </c>
      <c r="E870" s="89">
        <f>IF(K870=1,VLOOKUP(A870,[1]Plan1!$BO$80:$BQ$314,3),E869)</f>
        <v>6716.74</v>
      </c>
      <c r="F870" s="98">
        <f t="shared" si="435"/>
        <v>45216</v>
      </c>
      <c r="G870" s="91">
        <f t="shared" si="436"/>
        <v>2.3997636053760818E-3</v>
      </c>
      <c r="H870" s="90">
        <f t="shared" si="437"/>
        <v>45246</v>
      </c>
      <c r="I870" s="90">
        <f t="shared" si="438"/>
        <v>45246</v>
      </c>
      <c r="J870" s="92">
        <f t="shared" si="439"/>
        <v>21</v>
      </c>
      <c r="K870" s="92">
        <f t="shared" si="440"/>
        <v>4</v>
      </c>
      <c r="L870" s="87">
        <f t="shared" si="441"/>
        <v>1.0004566500000001</v>
      </c>
      <c r="M870" s="93">
        <f t="shared" si="442"/>
        <v>1.0026005099999999</v>
      </c>
      <c r="N870" s="93">
        <f t="shared" si="443"/>
        <v>1.1643161508704085</v>
      </c>
      <c r="O870" s="87">
        <f t="shared" si="444"/>
        <v>1.16484783</v>
      </c>
      <c r="P870" s="87">
        <f t="shared" si="445"/>
        <v>1094.0517865300001</v>
      </c>
      <c r="Q870" s="94">
        <f t="shared" si="446"/>
        <v>0</v>
      </c>
      <c r="R870" s="95">
        <f t="shared" si="429"/>
        <v>0</v>
      </c>
      <c r="S870" s="87">
        <f t="shared" si="447"/>
        <v>0</v>
      </c>
      <c r="T870" s="95">
        <f t="shared" si="432"/>
        <v>0.12</v>
      </c>
      <c r="U870" s="94">
        <f t="shared" si="448"/>
        <v>13</v>
      </c>
      <c r="V870" s="94">
        <v>252</v>
      </c>
      <c r="W870" s="93">
        <f t="shared" si="449"/>
        <v>1.0058634440000001</v>
      </c>
      <c r="X870" s="87">
        <f t="shared" si="450"/>
        <v>6.4149113800000004</v>
      </c>
      <c r="Y870" s="87">
        <f t="shared" si="451"/>
        <v>0</v>
      </c>
      <c r="Z870" s="96" t="s">
        <v>142</v>
      </c>
      <c r="AA870" s="90">
        <f t="shared" si="452"/>
        <v>45229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3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22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4"/>
      <c r="CR870" s="1"/>
      <c r="CS870" s="1"/>
      <c r="CT870" s="1"/>
      <c r="CU870" s="1"/>
      <c r="CV870" s="1"/>
      <c r="CW870" s="1"/>
      <c r="CX870" s="1"/>
      <c r="CY870" s="1"/>
      <c r="CZ870" s="1"/>
      <c r="DA870" s="2"/>
      <c r="DB870" s="1"/>
      <c r="DC870" s="1"/>
      <c r="DD870" s="1"/>
      <c r="DE870" s="1"/>
      <c r="DF870" s="1"/>
      <c r="DG870" s="1"/>
    </row>
    <row r="871" spans="1:111" x14ac:dyDescent="0.2">
      <c r="A871" s="86">
        <f t="shared" si="430"/>
        <v>45220</v>
      </c>
      <c r="B871" s="87">
        <f t="shared" si="433"/>
        <v>1101.0873854700001</v>
      </c>
      <c r="C871" s="87">
        <f t="shared" si="431"/>
        <v>939.22292540000001</v>
      </c>
      <c r="D871" s="88">
        <f t="shared" si="434"/>
        <v>6700.66</v>
      </c>
      <c r="E871" s="89">
        <f>IF(K871=1,VLOOKUP(A871,[1]Plan1!$BO$80:$BQ$314,3),E870)</f>
        <v>6716.74</v>
      </c>
      <c r="F871" s="98">
        <f t="shared" si="435"/>
        <v>45216</v>
      </c>
      <c r="G871" s="91">
        <f t="shared" si="436"/>
        <v>2.3997636053760818E-3</v>
      </c>
      <c r="H871" s="90">
        <f t="shared" si="437"/>
        <v>45246</v>
      </c>
      <c r="I871" s="90">
        <f t="shared" si="438"/>
        <v>45246</v>
      </c>
      <c r="J871" s="92">
        <f t="shared" si="439"/>
        <v>21</v>
      </c>
      <c r="K871" s="92">
        <f t="shared" si="440"/>
        <v>5</v>
      </c>
      <c r="L871" s="87">
        <f t="shared" si="441"/>
        <v>1.0005708499999999</v>
      </c>
      <c r="M871" s="93">
        <f t="shared" si="442"/>
        <v>1.0026005099999999</v>
      </c>
      <c r="N871" s="93">
        <f t="shared" si="443"/>
        <v>1.1643161508704085</v>
      </c>
      <c r="O871" s="87">
        <f t="shared" si="444"/>
        <v>1.1649807999999999</v>
      </c>
      <c r="P871" s="87">
        <f t="shared" si="445"/>
        <v>1094.1766750100001</v>
      </c>
      <c r="Q871" s="94">
        <f t="shared" si="446"/>
        <v>0</v>
      </c>
      <c r="R871" s="95">
        <f t="shared" si="429"/>
        <v>0</v>
      </c>
      <c r="S871" s="87">
        <f t="shared" si="447"/>
        <v>0</v>
      </c>
      <c r="T871" s="95">
        <f t="shared" si="432"/>
        <v>0.12</v>
      </c>
      <c r="U871" s="94">
        <f t="shared" si="448"/>
        <v>14</v>
      </c>
      <c r="V871" s="94">
        <v>252</v>
      </c>
      <c r="W871" s="93">
        <f t="shared" si="449"/>
        <v>1.0063158999999999</v>
      </c>
      <c r="X871" s="87">
        <f t="shared" si="450"/>
        <v>6.9107104599999998</v>
      </c>
      <c r="Y871" s="87">
        <f t="shared" si="451"/>
        <v>0</v>
      </c>
      <c r="Z871" s="96" t="s">
        <v>142</v>
      </c>
      <c r="AA871" s="90">
        <f t="shared" si="452"/>
        <v>45229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3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22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4"/>
      <c r="CR871" s="1"/>
      <c r="CS871" s="1"/>
      <c r="CT871" s="1"/>
      <c r="CU871" s="1"/>
      <c r="CV871" s="1"/>
      <c r="CW871" s="1"/>
      <c r="CX871" s="1"/>
      <c r="CY871" s="1"/>
      <c r="CZ871" s="1"/>
      <c r="DA871" s="2"/>
      <c r="DB871" s="1"/>
      <c r="DC871" s="1"/>
      <c r="DD871" s="1"/>
      <c r="DE871" s="1"/>
      <c r="DF871" s="1"/>
      <c r="DG871" s="1"/>
    </row>
    <row r="872" spans="1:111" x14ac:dyDescent="0.2">
      <c r="A872" s="86">
        <f t="shared" si="430"/>
        <v>45221</v>
      </c>
      <c r="B872" s="87">
        <f t="shared" si="433"/>
        <v>1101.0873854700001</v>
      </c>
      <c r="C872" s="87">
        <f t="shared" si="431"/>
        <v>939.22292540000001</v>
      </c>
      <c r="D872" s="88">
        <f t="shared" si="434"/>
        <v>6700.66</v>
      </c>
      <c r="E872" s="89">
        <f>IF(K872=1,VLOOKUP(A872,[1]Plan1!$BO$80:$BQ$314,3),E871)</f>
        <v>6716.74</v>
      </c>
      <c r="F872" s="98">
        <f t="shared" si="435"/>
        <v>45216</v>
      </c>
      <c r="G872" s="91">
        <f t="shared" si="436"/>
        <v>2.3997636053760818E-3</v>
      </c>
      <c r="H872" s="90">
        <f t="shared" si="437"/>
        <v>45246</v>
      </c>
      <c r="I872" s="90">
        <f t="shared" si="438"/>
        <v>45246</v>
      </c>
      <c r="J872" s="92">
        <f t="shared" si="439"/>
        <v>21</v>
      </c>
      <c r="K872" s="92">
        <f t="shared" si="440"/>
        <v>5</v>
      </c>
      <c r="L872" s="87">
        <f t="shared" si="441"/>
        <v>1.0005708499999999</v>
      </c>
      <c r="M872" s="93">
        <f t="shared" si="442"/>
        <v>1.0026005099999999</v>
      </c>
      <c r="N872" s="93">
        <f t="shared" si="443"/>
        <v>1.1643161508704085</v>
      </c>
      <c r="O872" s="87">
        <f t="shared" si="444"/>
        <v>1.1649807999999999</v>
      </c>
      <c r="P872" s="87">
        <f t="shared" si="445"/>
        <v>1094.1766750100001</v>
      </c>
      <c r="Q872" s="94">
        <f t="shared" si="446"/>
        <v>0</v>
      </c>
      <c r="R872" s="95">
        <f t="shared" si="429"/>
        <v>0</v>
      </c>
      <c r="S872" s="87">
        <f t="shared" si="447"/>
        <v>0</v>
      </c>
      <c r="T872" s="95">
        <f t="shared" si="432"/>
        <v>0.12</v>
      </c>
      <c r="U872" s="94">
        <f t="shared" si="448"/>
        <v>14</v>
      </c>
      <c r="V872" s="94">
        <v>252</v>
      </c>
      <c r="W872" s="93">
        <f t="shared" si="449"/>
        <v>1.0063158999999999</v>
      </c>
      <c r="X872" s="87">
        <f t="shared" si="450"/>
        <v>6.9107104599999998</v>
      </c>
      <c r="Y872" s="87">
        <f t="shared" si="451"/>
        <v>0</v>
      </c>
      <c r="Z872" s="96" t="s">
        <v>142</v>
      </c>
      <c r="AA872" s="90">
        <f t="shared" si="452"/>
        <v>45229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3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22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4"/>
      <c r="CR872" s="1"/>
      <c r="CS872" s="1"/>
      <c r="CT872" s="1"/>
      <c r="CU872" s="1"/>
      <c r="CV872" s="1"/>
      <c r="CW872" s="1"/>
      <c r="CX872" s="1"/>
      <c r="CY872" s="1"/>
      <c r="CZ872" s="1"/>
      <c r="DA872" s="2"/>
      <c r="DB872" s="1"/>
      <c r="DC872" s="1"/>
      <c r="DD872" s="1"/>
      <c r="DE872" s="1"/>
      <c r="DF872" s="1"/>
      <c r="DG872" s="1"/>
    </row>
    <row r="873" spans="1:111" x14ac:dyDescent="0.2">
      <c r="A873" s="86">
        <f t="shared" si="430"/>
        <v>45222</v>
      </c>
      <c r="B873" s="87">
        <f t="shared" si="433"/>
        <v>1101.0873854700001</v>
      </c>
      <c r="C873" s="87">
        <f t="shared" si="431"/>
        <v>939.22292540000001</v>
      </c>
      <c r="D873" s="88">
        <f t="shared" si="434"/>
        <v>6700.66</v>
      </c>
      <c r="E873" s="89">
        <f>IF(K873=1,VLOOKUP(A873,[1]Plan1!$BO$80:$BQ$314,3),E872)</f>
        <v>6716.74</v>
      </c>
      <c r="F873" s="98">
        <f t="shared" si="435"/>
        <v>45216</v>
      </c>
      <c r="G873" s="91">
        <f t="shared" si="436"/>
        <v>2.3997636053760818E-3</v>
      </c>
      <c r="H873" s="90">
        <f t="shared" si="437"/>
        <v>45246</v>
      </c>
      <c r="I873" s="90">
        <f t="shared" si="438"/>
        <v>45246</v>
      </c>
      <c r="J873" s="92">
        <f t="shared" si="439"/>
        <v>21</v>
      </c>
      <c r="K873" s="92">
        <f t="shared" si="440"/>
        <v>5</v>
      </c>
      <c r="L873" s="87">
        <f t="shared" si="441"/>
        <v>1.0005708499999999</v>
      </c>
      <c r="M873" s="93">
        <f t="shared" si="442"/>
        <v>1.0026005099999999</v>
      </c>
      <c r="N873" s="93">
        <f t="shared" si="443"/>
        <v>1.1643161508704085</v>
      </c>
      <c r="O873" s="87">
        <f t="shared" si="444"/>
        <v>1.1649807999999999</v>
      </c>
      <c r="P873" s="87">
        <f t="shared" si="445"/>
        <v>1094.1766750100001</v>
      </c>
      <c r="Q873" s="94">
        <f t="shared" si="446"/>
        <v>0</v>
      </c>
      <c r="R873" s="95">
        <f t="shared" si="429"/>
        <v>0</v>
      </c>
      <c r="S873" s="87">
        <f t="shared" si="447"/>
        <v>0</v>
      </c>
      <c r="T873" s="95">
        <f t="shared" si="432"/>
        <v>0.12</v>
      </c>
      <c r="U873" s="94">
        <f t="shared" si="448"/>
        <v>14</v>
      </c>
      <c r="V873" s="94">
        <v>252</v>
      </c>
      <c r="W873" s="93">
        <f t="shared" si="449"/>
        <v>1.0063158999999999</v>
      </c>
      <c r="X873" s="87">
        <f t="shared" si="450"/>
        <v>6.9107104599999998</v>
      </c>
      <c r="Y873" s="87">
        <f t="shared" si="451"/>
        <v>0</v>
      </c>
      <c r="Z873" s="96" t="s">
        <v>142</v>
      </c>
      <c r="AA873" s="90">
        <f t="shared" si="452"/>
        <v>45229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3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22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4"/>
      <c r="CR873" s="1"/>
      <c r="CS873" s="1"/>
      <c r="CT873" s="1"/>
      <c r="CU873" s="1"/>
      <c r="CV873" s="1"/>
      <c r="CW873" s="1"/>
      <c r="CX873" s="1"/>
      <c r="CY873" s="1"/>
      <c r="CZ873" s="1"/>
      <c r="DA873" s="2"/>
      <c r="DB873" s="1"/>
      <c r="DC873" s="1"/>
      <c r="DD873" s="1"/>
      <c r="DE873" s="1"/>
      <c r="DF873" s="1"/>
      <c r="DG873" s="1"/>
    </row>
    <row r="874" spans="1:111" x14ac:dyDescent="0.2">
      <c r="A874" s="86">
        <f t="shared" si="430"/>
        <v>45223</v>
      </c>
      <c r="B874" s="87">
        <f t="shared" si="433"/>
        <v>1101.7083987200001</v>
      </c>
      <c r="C874" s="87">
        <f t="shared" si="431"/>
        <v>939.22292540000001</v>
      </c>
      <c r="D874" s="88">
        <f t="shared" si="434"/>
        <v>6700.66</v>
      </c>
      <c r="E874" s="89">
        <f>IF(K874=1,VLOOKUP(A874,[1]Plan1!$BO$80:$BQ$314,3),E873)</f>
        <v>6716.74</v>
      </c>
      <c r="F874" s="98">
        <f t="shared" si="435"/>
        <v>45216</v>
      </c>
      <c r="G874" s="91">
        <f t="shared" si="436"/>
        <v>2.3997636053760818E-3</v>
      </c>
      <c r="H874" s="90">
        <f t="shared" si="437"/>
        <v>45246</v>
      </c>
      <c r="I874" s="90">
        <f t="shared" si="438"/>
        <v>45246</v>
      </c>
      <c r="J874" s="92">
        <f t="shared" si="439"/>
        <v>21</v>
      </c>
      <c r="K874" s="92">
        <f t="shared" si="440"/>
        <v>6</v>
      </c>
      <c r="L874" s="87">
        <f t="shared" si="441"/>
        <v>1.00068505</v>
      </c>
      <c r="M874" s="93">
        <f t="shared" si="442"/>
        <v>1.0026005099999999</v>
      </c>
      <c r="N874" s="93">
        <f t="shared" si="443"/>
        <v>1.1643161508704085</v>
      </c>
      <c r="O874" s="87">
        <f t="shared" si="444"/>
        <v>1.1651137600000001</v>
      </c>
      <c r="P874" s="87">
        <f t="shared" si="445"/>
        <v>1094.3015540900001</v>
      </c>
      <c r="Q874" s="94">
        <f t="shared" si="446"/>
        <v>0</v>
      </c>
      <c r="R874" s="95">
        <f t="shared" ref="R874:R937" si="453">IF(Q874&gt;0,VLOOKUP($A874,$AD$13:$AI$117,6),0)</f>
        <v>0</v>
      </c>
      <c r="S874" s="87">
        <f t="shared" si="447"/>
        <v>0</v>
      </c>
      <c r="T874" s="95">
        <f t="shared" si="432"/>
        <v>0.12</v>
      </c>
      <c r="U874" s="94">
        <f t="shared" si="448"/>
        <v>15</v>
      </c>
      <c r="V874" s="94">
        <v>252</v>
      </c>
      <c r="W874" s="93">
        <f t="shared" si="449"/>
        <v>1.006768559</v>
      </c>
      <c r="X874" s="87">
        <f t="shared" si="450"/>
        <v>7.4068446300000002</v>
      </c>
      <c r="Y874" s="87">
        <f t="shared" si="451"/>
        <v>0</v>
      </c>
      <c r="Z874" s="96" t="s">
        <v>142</v>
      </c>
      <c r="AA874" s="90">
        <f t="shared" si="452"/>
        <v>45229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3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22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4"/>
      <c r="CR874" s="1"/>
      <c r="CS874" s="1"/>
      <c r="CT874" s="1"/>
      <c r="CU874" s="1"/>
      <c r="CV874" s="1"/>
      <c r="CW874" s="1"/>
      <c r="CX874" s="1"/>
      <c r="CY874" s="1"/>
      <c r="CZ874" s="1"/>
      <c r="DA874" s="2"/>
      <c r="DB874" s="1"/>
      <c r="DC874" s="1"/>
      <c r="DD874" s="1"/>
      <c r="DE874" s="1"/>
      <c r="DF874" s="1"/>
      <c r="DG874" s="1"/>
    </row>
    <row r="875" spans="1:111" x14ac:dyDescent="0.2">
      <c r="A875" s="86">
        <f t="shared" si="430"/>
        <v>45224</v>
      </c>
      <c r="B875" s="87">
        <f t="shared" si="433"/>
        <v>1102.32978613</v>
      </c>
      <c r="C875" s="87">
        <f t="shared" si="431"/>
        <v>939.22292540000001</v>
      </c>
      <c r="D875" s="88">
        <f t="shared" si="434"/>
        <v>6700.66</v>
      </c>
      <c r="E875" s="89">
        <f>IF(K875=1,VLOOKUP(A875,[1]Plan1!$BO$80:$BQ$314,3),E874)</f>
        <v>6716.74</v>
      </c>
      <c r="F875" s="98">
        <f t="shared" si="435"/>
        <v>45216</v>
      </c>
      <c r="G875" s="91">
        <f t="shared" si="436"/>
        <v>2.3997636053760818E-3</v>
      </c>
      <c r="H875" s="90">
        <f t="shared" si="437"/>
        <v>45246</v>
      </c>
      <c r="I875" s="90">
        <f t="shared" si="438"/>
        <v>45246</v>
      </c>
      <c r="J875" s="92">
        <f t="shared" si="439"/>
        <v>21</v>
      </c>
      <c r="K875" s="92">
        <f t="shared" si="440"/>
        <v>7</v>
      </c>
      <c r="L875" s="87">
        <f t="shared" si="441"/>
        <v>1.0007992800000001</v>
      </c>
      <c r="M875" s="93">
        <f t="shared" si="442"/>
        <v>1.0026005099999999</v>
      </c>
      <c r="N875" s="93">
        <f t="shared" si="443"/>
        <v>1.1643161508704085</v>
      </c>
      <c r="O875" s="87">
        <f t="shared" si="444"/>
        <v>1.16524676</v>
      </c>
      <c r="P875" s="87">
        <f t="shared" si="445"/>
        <v>1094.42647074</v>
      </c>
      <c r="Q875" s="94">
        <f t="shared" si="446"/>
        <v>0</v>
      </c>
      <c r="R875" s="95">
        <f t="shared" si="453"/>
        <v>0</v>
      </c>
      <c r="S875" s="87">
        <f t="shared" si="447"/>
        <v>0</v>
      </c>
      <c r="T875" s="95">
        <f t="shared" si="432"/>
        <v>0.12</v>
      </c>
      <c r="U875" s="94">
        <f t="shared" si="448"/>
        <v>16</v>
      </c>
      <c r="V875" s="94">
        <v>252</v>
      </c>
      <c r="W875" s="93">
        <f t="shared" si="449"/>
        <v>1.007221422</v>
      </c>
      <c r="X875" s="87">
        <f t="shared" si="450"/>
        <v>7.9033153900000004</v>
      </c>
      <c r="Y875" s="87">
        <f t="shared" si="451"/>
        <v>0</v>
      </c>
      <c r="Z875" s="96" t="s">
        <v>142</v>
      </c>
      <c r="AA875" s="90">
        <f t="shared" si="452"/>
        <v>45229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3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22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4"/>
      <c r="CR875" s="1"/>
      <c r="CS875" s="1"/>
      <c r="CT875" s="1"/>
      <c r="CU875" s="1"/>
      <c r="CV875" s="1"/>
      <c r="CW875" s="1"/>
      <c r="CX875" s="1"/>
      <c r="CY875" s="1"/>
      <c r="CZ875" s="1"/>
      <c r="DA875" s="2"/>
      <c r="DB875" s="1"/>
      <c r="DC875" s="1"/>
      <c r="DD875" s="1"/>
      <c r="DE875" s="1"/>
      <c r="DF875" s="1"/>
      <c r="DG875" s="1"/>
    </row>
    <row r="876" spans="1:111" x14ac:dyDescent="0.2">
      <c r="A876" s="86">
        <f t="shared" si="430"/>
        <v>45225</v>
      </c>
      <c r="B876" s="87">
        <f t="shared" si="433"/>
        <v>1102.9515088600001</v>
      </c>
      <c r="C876" s="87">
        <f t="shared" si="431"/>
        <v>939.22292540000001</v>
      </c>
      <c r="D876" s="88">
        <f t="shared" si="434"/>
        <v>6700.66</v>
      </c>
      <c r="E876" s="89">
        <f>IF(K876=1,VLOOKUP(A876,[1]Plan1!$BO$80:$BQ$314,3),E875)</f>
        <v>6716.74</v>
      </c>
      <c r="F876" s="98">
        <f t="shared" si="435"/>
        <v>45216</v>
      </c>
      <c r="G876" s="91">
        <f t="shared" si="436"/>
        <v>2.3997636053760818E-3</v>
      </c>
      <c r="H876" s="90">
        <f t="shared" si="437"/>
        <v>45246</v>
      </c>
      <c r="I876" s="90">
        <f t="shared" si="438"/>
        <v>45246</v>
      </c>
      <c r="J876" s="92">
        <f t="shared" si="439"/>
        <v>21</v>
      </c>
      <c r="K876" s="92">
        <f t="shared" si="440"/>
        <v>8</v>
      </c>
      <c r="L876" s="87">
        <f t="shared" si="441"/>
        <v>1.00091351</v>
      </c>
      <c r="M876" s="93">
        <f t="shared" si="442"/>
        <v>1.0026005099999999</v>
      </c>
      <c r="N876" s="93">
        <f t="shared" si="443"/>
        <v>1.1643161508704085</v>
      </c>
      <c r="O876" s="87">
        <f t="shared" si="444"/>
        <v>1.16537976</v>
      </c>
      <c r="P876" s="87">
        <f t="shared" si="445"/>
        <v>1094.5513873800001</v>
      </c>
      <c r="Q876" s="94">
        <f t="shared" si="446"/>
        <v>0</v>
      </c>
      <c r="R876" s="95">
        <f t="shared" si="453"/>
        <v>0</v>
      </c>
      <c r="S876" s="87">
        <f t="shared" si="447"/>
        <v>0</v>
      </c>
      <c r="T876" s="95">
        <f t="shared" si="432"/>
        <v>0.12</v>
      </c>
      <c r="U876" s="94">
        <f t="shared" si="448"/>
        <v>17</v>
      </c>
      <c r="V876" s="94">
        <v>252</v>
      </c>
      <c r="W876" s="93">
        <f t="shared" si="449"/>
        <v>1.0076744879999999</v>
      </c>
      <c r="X876" s="87">
        <f t="shared" si="450"/>
        <v>8.4001214799999993</v>
      </c>
      <c r="Y876" s="87">
        <f t="shared" si="451"/>
        <v>0</v>
      </c>
      <c r="Z876" s="96" t="s">
        <v>142</v>
      </c>
      <c r="AA876" s="90">
        <f t="shared" si="452"/>
        <v>45229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3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22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4"/>
      <c r="CR876" s="1"/>
      <c r="CS876" s="1"/>
      <c r="CT876" s="1"/>
      <c r="CU876" s="1"/>
      <c r="CV876" s="1"/>
      <c r="CW876" s="1"/>
      <c r="CX876" s="1"/>
      <c r="CY876" s="1"/>
      <c r="CZ876" s="1"/>
      <c r="DA876" s="2"/>
      <c r="DB876" s="1"/>
      <c r="DC876" s="1"/>
      <c r="DD876" s="1"/>
      <c r="DE876" s="1"/>
      <c r="DF876" s="1"/>
      <c r="DG876" s="1"/>
    </row>
    <row r="877" spans="1:111" x14ac:dyDescent="0.2">
      <c r="A877" s="86">
        <f t="shared" si="430"/>
        <v>45226</v>
      </c>
      <c r="B877" s="87">
        <f t="shared" si="433"/>
        <v>1103.5735870599999</v>
      </c>
      <c r="C877" s="87">
        <f t="shared" si="431"/>
        <v>939.22292540000001</v>
      </c>
      <c r="D877" s="88">
        <f t="shared" si="434"/>
        <v>6700.66</v>
      </c>
      <c r="E877" s="89">
        <f>IF(K877=1,VLOOKUP(A877,[1]Plan1!$BO$80:$BQ$314,3),E876)</f>
        <v>6716.74</v>
      </c>
      <c r="F877" s="98">
        <f t="shared" si="435"/>
        <v>45216</v>
      </c>
      <c r="G877" s="91">
        <f t="shared" si="436"/>
        <v>2.3997636053760818E-3</v>
      </c>
      <c r="H877" s="90">
        <f t="shared" si="437"/>
        <v>45246</v>
      </c>
      <c r="I877" s="90">
        <f t="shared" si="438"/>
        <v>45246</v>
      </c>
      <c r="J877" s="92">
        <f t="shared" si="439"/>
        <v>21</v>
      </c>
      <c r="K877" s="92">
        <f t="shared" si="440"/>
        <v>9</v>
      </c>
      <c r="L877" s="87">
        <f t="shared" si="441"/>
        <v>1.0010277599999999</v>
      </c>
      <c r="M877" s="93">
        <f t="shared" si="442"/>
        <v>1.0026005099999999</v>
      </c>
      <c r="N877" s="93">
        <f t="shared" si="443"/>
        <v>1.1643161508704085</v>
      </c>
      <c r="O877" s="87">
        <f t="shared" si="444"/>
        <v>1.16551278</v>
      </c>
      <c r="P877" s="87">
        <f t="shared" si="445"/>
        <v>1094.67632282</v>
      </c>
      <c r="Q877" s="94">
        <f t="shared" si="446"/>
        <v>0</v>
      </c>
      <c r="R877" s="95">
        <f t="shared" si="453"/>
        <v>0</v>
      </c>
      <c r="S877" s="87">
        <f t="shared" si="447"/>
        <v>0</v>
      </c>
      <c r="T877" s="95">
        <f t="shared" si="432"/>
        <v>0.12</v>
      </c>
      <c r="U877" s="94">
        <f t="shared" si="448"/>
        <v>18</v>
      </c>
      <c r="V877" s="94">
        <v>252</v>
      </c>
      <c r="W877" s="93">
        <f t="shared" si="449"/>
        <v>1.0081277580000001</v>
      </c>
      <c r="X877" s="87">
        <f t="shared" si="450"/>
        <v>8.8972642400000002</v>
      </c>
      <c r="Y877" s="87">
        <f t="shared" si="451"/>
        <v>0</v>
      </c>
      <c r="Z877" s="96" t="s">
        <v>142</v>
      </c>
      <c r="AA877" s="90">
        <f t="shared" si="452"/>
        <v>45229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3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22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4"/>
      <c r="CR877" s="1"/>
      <c r="CS877" s="1"/>
      <c r="CT877" s="1"/>
      <c r="CU877" s="1"/>
      <c r="CV877" s="1"/>
      <c r="CW877" s="1"/>
      <c r="CX877" s="1"/>
      <c r="CY877" s="1"/>
      <c r="CZ877" s="1"/>
      <c r="DA877" s="2"/>
      <c r="DB877" s="1"/>
      <c r="DC877" s="1"/>
      <c r="DD877" s="1"/>
      <c r="DE877" s="1"/>
      <c r="DF877" s="1"/>
      <c r="DG877" s="1"/>
    </row>
    <row r="878" spans="1:111" x14ac:dyDescent="0.2">
      <c r="A878" s="86">
        <f t="shared" si="430"/>
        <v>45227</v>
      </c>
      <c r="B878" s="87">
        <f t="shared" si="433"/>
        <v>1104.19602188</v>
      </c>
      <c r="C878" s="87">
        <f t="shared" si="431"/>
        <v>939.22292540000001</v>
      </c>
      <c r="D878" s="88">
        <f t="shared" si="434"/>
        <v>6700.66</v>
      </c>
      <c r="E878" s="89">
        <f>IF(K878=1,VLOOKUP(A878,[1]Plan1!$BO$80:$BQ$314,3),E877)</f>
        <v>6716.74</v>
      </c>
      <c r="F878" s="98">
        <f t="shared" si="435"/>
        <v>45216</v>
      </c>
      <c r="G878" s="91">
        <f t="shared" si="436"/>
        <v>2.3997636053760818E-3</v>
      </c>
      <c r="H878" s="90">
        <f t="shared" si="437"/>
        <v>45246</v>
      </c>
      <c r="I878" s="90">
        <f t="shared" si="438"/>
        <v>45246</v>
      </c>
      <c r="J878" s="92">
        <f t="shared" si="439"/>
        <v>21</v>
      </c>
      <c r="K878" s="92">
        <f t="shared" si="440"/>
        <v>10</v>
      </c>
      <c r="L878" s="87">
        <f t="shared" si="441"/>
        <v>1.0011420200000001</v>
      </c>
      <c r="M878" s="93">
        <f t="shared" si="442"/>
        <v>1.0026005099999999</v>
      </c>
      <c r="N878" s="93">
        <f t="shared" si="443"/>
        <v>1.1643161508704085</v>
      </c>
      <c r="O878" s="87">
        <f t="shared" si="444"/>
        <v>1.1656458199999999</v>
      </c>
      <c r="P878" s="87">
        <f t="shared" si="445"/>
        <v>1094.8012770400001</v>
      </c>
      <c r="Q878" s="94">
        <f t="shared" si="446"/>
        <v>0</v>
      </c>
      <c r="R878" s="95">
        <f t="shared" si="453"/>
        <v>0</v>
      </c>
      <c r="S878" s="87">
        <f t="shared" si="447"/>
        <v>0</v>
      </c>
      <c r="T878" s="95">
        <f t="shared" si="432"/>
        <v>0.12</v>
      </c>
      <c r="U878" s="94">
        <f t="shared" si="448"/>
        <v>19</v>
      </c>
      <c r="V878" s="94">
        <v>252</v>
      </c>
      <c r="W878" s="93">
        <f t="shared" si="449"/>
        <v>1.0085812329999999</v>
      </c>
      <c r="X878" s="87">
        <f t="shared" si="450"/>
        <v>9.3947448399999995</v>
      </c>
      <c r="Y878" s="87">
        <f t="shared" si="451"/>
        <v>0</v>
      </c>
      <c r="Z878" s="96" t="s">
        <v>142</v>
      </c>
      <c r="AA878" s="90">
        <f t="shared" si="452"/>
        <v>45229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3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22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4"/>
      <c r="CR878" s="1"/>
      <c r="CS878" s="1"/>
      <c r="CT878" s="1"/>
      <c r="CU878" s="1"/>
      <c r="CV878" s="1"/>
      <c r="CW878" s="1"/>
      <c r="CX878" s="1"/>
      <c r="CY878" s="1"/>
      <c r="CZ878" s="1"/>
      <c r="DA878" s="2"/>
      <c r="DB878" s="1"/>
      <c r="DC878" s="1"/>
      <c r="DD878" s="1"/>
      <c r="DE878" s="1"/>
      <c r="DF878" s="1"/>
      <c r="DG878" s="1"/>
    </row>
    <row r="879" spans="1:111" x14ac:dyDescent="0.2">
      <c r="A879" s="86">
        <f t="shared" si="430"/>
        <v>45228</v>
      </c>
      <c r="B879" s="87">
        <f t="shared" si="433"/>
        <v>1104.19602188</v>
      </c>
      <c r="C879" s="87">
        <f t="shared" si="431"/>
        <v>939.22292540000001</v>
      </c>
      <c r="D879" s="88">
        <f t="shared" si="434"/>
        <v>6700.66</v>
      </c>
      <c r="E879" s="89">
        <f>IF(K879=1,VLOOKUP(A879,[1]Plan1!$BO$80:$BQ$314,3),E878)</f>
        <v>6716.74</v>
      </c>
      <c r="F879" s="98">
        <f t="shared" si="435"/>
        <v>45216</v>
      </c>
      <c r="G879" s="91">
        <f t="shared" si="436"/>
        <v>2.3997636053760818E-3</v>
      </c>
      <c r="H879" s="90">
        <f t="shared" si="437"/>
        <v>45246</v>
      </c>
      <c r="I879" s="90">
        <f t="shared" si="438"/>
        <v>45246</v>
      </c>
      <c r="J879" s="92">
        <f t="shared" si="439"/>
        <v>21</v>
      </c>
      <c r="K879" s="92">
        <f t="shared" si="440"/>
        <v>10</v>
      </c>
      <c r="L879" s="87">
        <f t="shared" si="441"/>
        <v>1.0011420200000001</v>
      </c>
      <c r="M879" s="93">
        <f t="shared" si="442"/>
        <v>1.0026005099999999</v>
      </c>
      <c r="N879" s="93">
        <f t="shared" si="443"/>
        <v>1.1643161508704085</v>
      </c>
      <c r="O879" s="87">
        <f t="shared" si="444"/>
        <v>1.1656458199999999</v>
      </c>
      <c r="P879" s="87">
        <f t="shared" si="445"/>
        <v>1094.8012770400001</v>
      </c>
      <c r="Q879" s="94">
        <f t="shared" si="446"/>
        <v>0</v>
      </c>
      <c r="R879" s="95">
        <f t="shared" si="453"/>
        <v>0</v>
      </c>
      <c r="S879" s="87">
        <f t="shared" si="447"/>
        <v>0</v>
      </c>
      <c r="T879" s="95">
        <f t="shared" si="432"/>
        <v>0.12</v>
      </c>
      <c r="U879" s="94">
        <f t="shared" si="448"/>
        <v>19</v>
      </c>
      <c r="V879" s="94">
        <v>252</v>
      </c>
      <c r="W879" s="93">
        <f t="shared" si="449"/>
        <v>1.0085812329999999</v>
      </c>
      <c r="X879" s="87">
        <f t="shared" si="450"/>
        <v>9.3947448399999995</v>
      </c>
      <c r="Y879" s="87">
        <f t="shared" si="451"/>
        <v>0</v>
      </c>
      <c r="Z879" s="96" t="s">
        <v>142</v>
      </c>
      <c r="AA879" s="90">
        <f t="shared" si="452"/>
        <v>45229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3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22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4"/>
      <c r="CR879" s="1"/>
      <c r="CS879" s="1"/>
      <c r="CT879" s="1"/>
      <c r="CU879" s="1"/>
      <c r="CV879" s="1"/>
      <c r="CW879" s="1"/>
      <c r="CX879" s="1"/>
      <c r="CY879" s="1"/>
      <c r="CZ879" s="1"/>
      <c r="DA879" s="2"/>
      <c r="DB879" s="1"/>
      <c r="DC879" s="1"/>
      <c r="DD879" s="1"/>
      <c r="DE879" s="1"/>
      <c r="DF879" s="1"/>
      <c r="DG879" s="1"/>
    </row>
    <row r="880" spans="1:111" x14ac:dyDescent="0.2">
      <c r="A880" s="86">
        <f t="shared" si="430"/>
        <v>45229</v>
      </c>
      <c r="B880" s="87">
        <f t="shared" si="433"/>
        <v>1104.19602188</v>
      </c>
      <c r="C880" s="87">
        <f t="shared" si="431"/>
        <v>939.22292540000001</v>
      </c>
      <c r="D880" s="88">
        <f t="shared" si="434"/>
        <v>6700.66</v>
      </c>
      <c r="E880" s="89">
        <f>IF(K880=1,VLOOKUP(A880,[1]Plan1!$BO$80:$BQ$314,3),E879)</f>
        <v>6716.74</v>
      </c>
      <c r="F880" s="98">
        <f t="shared" si="435"/>
        <v>45216</v>
      </c>
      <c r="G880" s="91">
        <f t="shared" si="436"/>
        <v>2.3997636053760818E-3</v>
      </c>
      <c r="H880" s="90">
        <f t="shared" si="437"/>
        <v>45246</v>
      </c>
      <c r="I880" s="90">
        <f t="shared" si="438"/>
        <v>45246</v>
      </c>
      <c r="J880" s="92">
        <f t="shared" si="439"/>
        <v>21</v>
      </c>
      <c r="K880" s="92">
        <f t="shared" si="440"/>
        <v>10</v>
      </c>
      <c r="L880" s="87">
        <f t="shared" si="441"/>
        <v>1.0011420200000001</v>
      </c>
      <c r="M880" s="93">
        <f t="shared" si="442"/>
        <v>1.0026005099999999</v>
      </c>
      <c r="N880" s="93">
        <f t="shared" si="443"/>
        <v>1.1643161508704085</v>
      </c>
      <c r="O880" s="87">
        <f t="shared" si="444"/>
        <v>1.1656458199999999</v>
      </c>
      <c r="P880" s="87">
        <f t="shared" si="445"/>
        <v>1094.8012770400001</v>
      </c>
      <c r="Q880" s="94">
        <f t="shared" si="446"/>
        <v>23</v>
      </c>
      <c r="R880" s="95">
        <f t="shared" si="453"/>
        <v>1.1462999999999999E-2</v>
      </c>
      <c r="S880" s="87">
        <f t="shared" si="447"/>
        <v>12.54970703</v>
      </c>
      <c r="T880" s="95">
        <f t="shared" si="432"/>
        <v>0.12</v>
      </c>
      <c r="U880" s="94">
        <f t="shared" si="448"/>
        <v>19</v>
      </c>
      <c r="V880" s="94">
        <v>252</v>
      </c>
      <c r="W880" s="93">
        <f t="shared" si="449"/>
        <v>1.0085812329999999</v>
      </c>
      <c r="X880" s="87">
        <f t="shared" si="450"/>
        <v>9.3947448399999995</v>
      </c>
      <c r="Y880" s="87">
        <f t="shared" si="451"/>
        <v>21.944451870000002</v>
      </c>
      <c r="Z880" s="96" t="s">
        <v>142</v>
      </c>
      <c r="AA880" s="90">
        <f t="shared" si="452"/>
        <v>45229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3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22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4"/>
      <c r="CR880" s="1"/>
      <c r="CS880" s="1"/>
      <c r="CT880" s="1"/>
      <c r="CU880" s="1"/>
      <c r="CV880" s="1"/>
      <c r="CW880" s="1"/>
      <c r="CX880" s="1"/>
      <c r="CY880" s="1"/>
      <c r="CZ880" s="1"/>
      <c r="DA880" s="2"/>
      <c r="DB880" s="1"/>
      <c r="DC880" s="1"/>
      <c r="DD880" s="1"/>
      <c r="DE880" s="1"/>
      <c r="DF880" s="1"/>
      <c r="DG880" s="1"/>
    </row>
    <row r="881" spans="1:111" x14ac:dyDescent="0.2">
      <c r="A881" s="86">
        <f t="shared" si="430"/>
        <v>45230</v>
      </c>
      <c r="B881" s="87">
        <f t="shared" si="433"/>
        <v>1082.8619822400001</v>
      </c>
      <c r="C881" s="87">
        <f t="shared" si="431"/>
        <v>928.45661300999996</v>
      </c>
      <c r="D881" s="88">
        <f t="shared" si="434"/>
        <v>6700.66</v>
      </c>
      <c r="E881" s="89">
        <f>IF(K881=1,VLOOKUP(A881,[1]Plan1!$BO$80:$BQ$314,3),E880)</f>
        <v>6716.74</v>
      </c>
      <c r="F881" s="98">
        <f t="shared" si="435"/>
        <v>45216</v>
      </c>
      <c r="G881" s="91">
        <f t="shared" si="436"/>
        <v>2.3997636053760818E-3</v>
      </c>
      <c r="H881" s="90">
        <f t="shared" si="437"/>
        <v>45246</v>
      </c>
      <c r="I881" s="90">
        <f t="shared" si="438"/>
        <v>45246</v>
      </c>
      <c r="J881" s="92">
        <f t="shared" si="439"/>
        <v>21</v>
      </c>
      <c r="K881" s="92">
        <f t="shared" si="440"/>
        <v>11</v>
      </c>
      <c r="L881" s="87">
        <f t="shared" si="441"/>
        <v>1.0012563000000001</v>
      </c>
      <c r="M881" s="93">
        <f t="shared" si="442"/>
        <v>1.0026005099999999</v>
      </c>
      <c r="N881" s="93">
        <f t="shared" si="443"/>
        <v>1.1643161508704085</v>
      </c>
      <c r="O881" s="87">
        <f t="shared" si="444"/>
        <v>1.16577888</v>
      </c>
      <c r="P881" s="87">
        <f t="shared" si="445"/>
        <v>1082.3751104400001</v>
      </c>
      <c r="Q881" s="94">
        <f t="shared" si="446"/>
        <v>0</v>
      </c>
      <c r="R881" s="95">
        <f t="shared" si="453"/>
        <v>0</v>
      </c>
      <c r="S881" s="87">
        <f t="shared" si="447"/>
        <v>0</v>
      </c>
      <c r="T881" s="95">
        <f t="shared" si="432"/>
        <v>0.12</v>
      </c>
      <c r="U881" s="94">
        <f t="shared" si="448"/>
        <v>1</v>
      </c>
      <c r="V881" s="94">
        <v>252</v>
      </c>
      <c r="W881" s="93">
        <f t="shared" si="449"/>
        <v>1.0004498180000001</v>
      </c>
      <c r="X881" s="87">
        <f t="shared" si="450"/>
        <v>0.48687180000000002</v>
      </c>
      <c r="Y881" s="87">
        <f t="shared" si="451"/>
        <v>0</v>
      </c>
      <c r="Z881" s="96" t="s">
        <v>142</v>
      </c>
      <c r="AA881" s="90">
        <f t="shared" si="452"/>
        <v>45260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3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22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4"/>
      <c r="CR881" s="1"/>
      <c r="CS881" s="1"/>
      <c r="CT881" s="1"/>
      <c r="CU881" s="1"/>
      <c r="CV881" s="1"/>
      <c r="CW881" s="1"/>
      <c r="CX881" s="1"/>
      <c r="CY881" s="1"/>
      <c r="CZ881" s="1"/>
      <c r="DA881" s="2"/>
      <c r="DB881" s="1"/>
      <c r="DC881" s="1"/>
      <c r="DD881" s="1"/>
      <c r="DE881" s="1"/>
      <c r="DF881" s="1"/>
      <c r="DG881" s="1"/>
    </row>
    <row r="882" spans="1:111" x14ac:dyDescent="0.2">
      <c r="A882" s="86">
        <f t="shared" si="430"/>
        <v>45231</v>
      </c>
      <c r="B882" s="87">
        <f t="shared" si="433"/>
        <v>1083.4727160800001</v>
      </c>
      <c r="C882" s="87">
        <f t="shared" si="431"/>
        <v>928.45661300999996</v>
      </c>
      <c r="D882" s="88">
        <f t="shared" si="434"/>
        <v>6700.66</v>
      </c>
      <c r="E882" s="89">
        <f>IF(K882=1,VLOOKUP(A882,[1]Plan1!$BO$80:$BQ$314,3),E881)</f>
        <v>6716.74</v>
      </c>
      <c r="F882" s="98">
        <f t="shared" si="435"/>
        <v>45216</v>
      </c>
      <c r="G882" s="91">
        <f t="shared" si="436"/>
        <v>2.3997636053760818E-3</v>
      </c>
      <c r="H882" s="90">
        <f t="shared" si="437"/>
        <v>45246</v>
      </c>
      <c r="I882" s="90">
        <f t="shared" si="438"/>
        <v>45246</v>
      </c>
      <c r="J882" s="92">
        <f t="shared" si="439"/>
        <v>21</v>
      </c>
      <c r="K882" s="92">
        <f t="shared" si="440"/>
        <v>12</v>
      </c>
      <c r="L882" s="87">
        <f t="shared" si="441"/>
        <v>1.0013705799999999</v>
      </c>
      <c r="M882" s="93">
        <f t="shared" si="442"/>
        <v>1.0026005099999999</v>
      </c>
      <c r="N882" s="93">
        <f t="shared" si="443"/>
        <v>1.1643161508704085</v>
      </c>
      <c r="O882" s="87">
        <f t="shared" si="444"/>
        <v>1.16591193</v>
      </c>
      <c r="P882" s="87">
        <f t="shared" si="445"/>
        <v>1082.49864159</v>
      </c>
      <c r="Q882" s="94">
        <f t="shared" si="446"/>
        <v>0</v>
      </c>
      <c r="R882" s="95">
        <f t="shared" si="453"/>
        <v>0</v>
      </c>
      <c r="S882" s="87">
        <f t="shared" si="447"/>
        <v>0</v>
      </c>
      <c r="T882" s="95">
        <f t="shared" si="432"/>
        <v>0.12</v>
      </c>
      <c r="U882" s="94">
        <f t="shared" si="448"/>
        <v>2</v>
      </c>
      <c r="V882" s="94">
        <v>252</v>
      </c>
      <c r="W882" s="93">
        <f t="shared" si="449"/>
        <v>1.0008998389999999</v>
      </c>
      <c r="X882" s="87">
        <f t="shared" si="450"/>
        <v>0.97407449000000002</v>
      </c>
      <c r="Y882" s="87">
        <f t="shared" si="451"/>
        <v>0</v>
      </c>
      <c r="Z882" s="96" t="s">
        <v>142</v>
      </c>
      <c r="AA882" s="90">
        <f t="shared" si="452"/>
        <v>45260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3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22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4"/>
      <c r="CR882" s="1"/>
      <c r="CS882" s="1"/>
      <c r="CT882" s="1"/>
      <c r="CU882" s="1"/>
      <c r="CV882" s="1"/>
      <c r="CW882" s="1"/>
      <c r="CX882" s="1"/>
      <c r="CY882" s="1"/>
      <c r="CZ882" s="1"/>
      <c r="DA882" s="2"/>
      <c r="DB882" s="1"/>
      <c r="DC882" s="1"/>
      <c r="DD882" s="1"/>
      <c r="DE882" s="1"/>
      <c r="DF882" s="1"/>
      <c r="DG882" s="1"/>
    </row>
    <row r="883" spans="1:111" x14ac:dyDescent="0.2">
      <c r="A883" s="86">
        <f t="shared" si="430"/>
        <v>45232</v>
      </c>
      <c r="B883" s="87">
        <f t="shared" si="433"/>
        <v>1084.0838159</v>
      </c>
      <c r="C883" s="87">
        <f t="shared" si="431"/>
        <v>928.45661300999996</v>
      </c>
      <c r="D883" s="88">
        <f t="shared" si="434"/>
        <v>6700.66</v>
      </c>
      <c r="E883" s="89">
        <f>IF(K883=1,VLOOKUP(A883,[1]Plan1!$BO$80:$BQ$314,3),E882)</f>
        <v>6716.74</v>
      </c>
      <c r="F883" s="98">
        <f t="shared" si="435"/>
        <v>45216</v>
      </c>
      <c r="G883" s="91">
        <f t="shared" si="436"/>
        <v>2.3997636053760818E-3</v>
      </c>
      <c r="H883" s="90">
        <f t="shared" si="437"/>
        <v>45246</v>
      </c>
      <c r="I883" s="90">
        <f t="shared" si="438"/>
        <v>45246</v>
      </c>
      <c r="J883" s="92">
        <f t="shared" si="439"/>
        <v>21</v>
      </c>
      <c r="K883" s="92">
        <f t="shared" si="440"/>
        <v>13</v>
      </c>
      <c r="L883" s="87">
        <f t="shared" si="441"/>
        <v>1.00148488</v>
      </c>
      <c r="M883" s="93">
        <f t="shared" si="442"/>
        <v>1.0026005099999999</v>
      </c>
      <c r="N883" s="93">
        <f t="shared" si="443"/>
        <v>1.1643161508704085</v>
      </c>
      <c r="O883" s="87">
        <f t="shared" si="444"/>
        <v>1.1660450200000001</v>
      </c>
      <c r="P883" s="87">
        <f t="shared" si="445"/>
        <v>1082.6222098799999</v>
      </c>
      <c r="Q883" s="94">
        <f t="shared" si="446"/>
        <v>0</v>
      </c>
      <c r="R883" s="95">
        <f t="shared" si="453"/>
        <v>0</v>
      </c>
      <c r="S883" s="87">
        <f t="shared" si="447"/>
        <v>0</v>
      </c>
      <c r="T883" s="95">
        <f t="shared" si="432"/>
        <v>0.12</v>
      </c>
      <c r="U883" s="94">
        <f t="shared" si="448"/>
        <v>3</v>
      </c>
      <c r="V883" s="94">
        <v>252</v>
      </c>
      <c r="W883" s="93">
        <f t="shared" si="449"/>
        <v>1.0013500609999999</v>
      </c>
      <c r="X883" s="87">
        <f t="shared" si="450"/>
        <v>1.4616060200000001</v>
      </c>
      <c r="Y883" s="87">
        <f t="shared" si="451"/>
        <v>0</v>
      </c>
      <c r="Z883" s="96" t="s">
        <v>142</v>
      </c>
      <c r="AA883" s="90">
        <f t="shared" si="452"/>
        <v>45260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3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22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4"/>
      <c r="CR883" s="1"/>
      <c r="CS883" s="1"/>
      <c r="CT883" s="1"/>
      <c r="CU883" s="1"/>
      <c r="CV883" s="1"/>
      <c r="CW883" s="1"/>
      <c r="CX883" s="1"/>
      <c r="CY883" s="1"/>
      <c r="CZ883" s="1"/>
      <c r="DA883" s="2"/>
      <c r="DB883" s="1"/>
      <c r="DC883" s="1"/>
      <c r="DD883" s="1"/>
      <c r="DE883" s="1"/>
      <c r="DF883" s="1"/>
      <c r="DG883" s="1"/>
    </row>
    <row r="884" spans="1:111" x14ac:dyDescent="0.2">
      <c r="A884" s="86">
        <f t="shared" si="430"/>
        <v>45233</v>
      </c>
      <c r="B884" s="87">
        <f t="shared" si="433"/>
        <v>1084.0838159</v>
      </c>
      <c r="C884" s="87">
        <f t="shared" si="431"/>
        <v>928.45661300999996</v>
      </c>
      <c r="D884" s="88">
        <f t="shared" si="434"/>
        <v>6700.66</v>
      </c>
      <c r="E884" s="89">
        <f>IF(K884=1,VLOOKUP(A884,[1]Plan1!$BO$80:$BQ$314,3),E883)</f>
        <v>6716.74</v>
      </c>
      <c r="F884" s="98">
        <f t="shared" si="435"/>
        <v>45216</v>
      </c>
      <c r="G884" s="91">
        <f t="shared" si="436"/>
        <v>2.3997636053760818E-3</v>
      </c>
      <c r="H884" s="90">
        <f t="shared" si="437"/>
        <v>45246</v>
      </c>
      <c r="I884" s="90">
        <f t="shared" si="438"/>
        <v>45246</v>
      </c>
      <c r="J884" s="92">
        <f t="shared" si="439"/>
        <v>21</v>
      </c>
      <c r="K884" s="92">
        <f t="shared" si="440"/>
        <v>13</v>
      </c>
      <c r="L884" s="87">
        <f t="shared" si="441"/>
        <v>1.00148488</v>
      </c>
      <c r="M884" s="93">
        <f t="shared" si="442"/>
        <v>1.0026005099999999</v>
      </c>
      <c r="N884" s="93">
        <f t="shared" si="443"/>
        <v>1.1643161508704085</v>
      </c>
      <c r="O884" s="87">
        <f t="shared" si="444"/>
        <v>1.1660450200000001</v>
      </c>
      <c r="P884" s="87">
        <f t="shared" si="445"/>
        <v>1082.6222098799999</v>
      </c>
      <c r="Q884" s="94">
        <f t="shared" si="446"/>
        <v>0</v>
      </c>
      <c r="R884" s="95">
        <f t="shared" si="453"/>
        <v>0</v>
      </c>
      <c r="S884" s="87">
        <f t="shared" si="447"/>
        <v>0</v>
      </c>
      <c r="T884" s="95">
        <f t="shared" si="432"/>
        <v>0.12</v>
      </c>
      <c r="U884" s="94">
        <f t="shared" si="448"/>
        <v>3</v>
      </c>
      <c r="V884" s="94">
        <v>252</v>
      </c>
      <c r="W884" s="93">
        <f t="shared" si="449"/>
        <v>1.0013500609999999</v>
      </c>
      <c r="X884" s="87">
        <f t="shared" si="450"/>
        <v>1.4616060200000001</v>
      </c>
      <c r="Y884" s="87">
        <f t="shared" si="451"/>
        <v>0</v>
      </c>
      <c r="Z884" s="96" t="s">
        <v>142</v>
      </c>
      <c r="AA884" s="90">
        <f t="shared" si="452"/>
        <v>45260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3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22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4"/>
      <c r="CR884" s="1"/>
      <c r="CS884" s="1"/>
      <c r="CT884" s="1"/>
      <c r="CU884" s="1"/>
      <c r="CV884" s="1"/>
      <c r="CW884" s="1"/>
      <c r="CX884" s="1"/>
      <c r="CY884" s="1"/>
      <c r="CZ884" s="1"/>
      <c r="DA884" s="2"/>
      <c r="DB884" s="1"/>
      <c r="DC884" s="1"/>
      <c r="DD884" s="1"/>
      <c r="DE884" s="1"/>
      <c r="DF884" s="1"/>
      <c r="DG884" s="1"/>
    </row>
    <row r="885" spans="1:111" x14ac:dyDescent="0.2">
      <c r="A885" s="86">
        <f t="shared" si="430"/>
        <v>45234</v>
      </c>
      <c r="B885" s="87">
        <f t="shared" si="433"/>
        <v>1084.6952571699999</v>
      </c>
      <c r="C885" s="87">
        <f t="shared" si="431"/>
        <v>928.45661300999996</v>
      </c>
      <c r="D885" s="88">
        <f t="shared" si="434"/>
        <v>6700.66</v>
      </c>
      <c r="E885" s="89">
        <f>IF(K885=1,VLOOKUP(A885,[1]Plan1!$BO$80:$BQ$314,3),E884)</f>
        <v>6716.74</v>
      </c>
      <c r="F885" s="98">
        <f t="shared" si="435"/>
        <v>45216</v>
      </c>
      <c r="G885" s="91">
        <f t="shared" si="436"/>
        <v>2.3997636053760818E-3</v>
      </c>
      <c r="H885" s="90">
        <f t="shared" si="437"/>
        <v>45246</v>
      </c>
      <c r="I885" s="90">
        <f t="shared" si="438"/>
        <v>45246</v>
      </c>
      <c r="J885" s="92">
        <f t="shared" si="439"/>
        <v>21</v>
      </c>
      <c r="K885" s="92">
        <f t="shared" si="440"/>
        <v>14</v>
      </c>
      <c r="L885" s="87">
        <f t="shared" si="441"/>
        <v>1.0015992</v>
      </c>
      <c r="M885" s="93">
        <f t="shared" si="442"/>
        <v>1.0026005099999999</v>
      </c>
      <c r="N885" s="93">
        <f t="shared" si="443"/>
        <v>1.1643161508704085</v>
      </c>
      <c r="O885" s="87">
        <f t="shared" si="444"/>
        <v>1.1661781200000001</v>
      </c>
      <c r="P885" s="87">
        <f t="shared" si="445"/>
        <v>1082.74578746</v>
      </c>
      <c r="Q885" s="94">
        <f t="shared" si="446"/>
        <v>0</v>
      </c>
      <c r="R885" s="95">
        <f t="shared" si="453"/>
        <v>0</v>
      </c>
      <c r="S885" s="87">
        <f t="shared" si="447"/>
        <v>0</v>
      </c>
      <c r="T885" s="95">
        <f t="shared" si="432"/>
        <v>0.12</v>
      </c>
      <c r="U885" s="94">
        <f t="shared" si="448"/>
        <v>4</v>
      </c>
      <c r="V885" s="94">
        <v>252</v>
      </c>
      <c r="W885" s="93">
        <f t="shared" si="449"/>
        <v>1.0018004869999999</v>
      </c>
      <c r="X885" s="87">
        <f t="shared" si="450"/>
        <v>1.94946971</v>
      </c>
      <c r="Y885" s="87">
        <f t="shared" si="451"/>
        <v>0</v>
      </c>
      <c r="Z885" s="96" t="s">
        <v>142</v>
      </c>
      <c r="AA885" s="90">
        <f t="shared" si="452"/>
        <v>45260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3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22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4"/>
      <c r="CR885" s="1"/>
      <c r="CS885" s="1"/>
      <c r="CT885" s="1"/>
      <c r="CU885" s="1"/>
      <c r="CV885" s="1"/>
      <c r="CW885" s="1"/>
      <c r="CX885" s="1"/>
      <c r="CY885" s="1"/>
      <c r="CZ885" s="1"/>
      <c r="DA885" s="2"/>
      <c r="DB885" s="1"/>
      <c r="DC885" s="1"/>
      <c r="DD885" s="1"/>
      <c r="DE885" s="1"/>
      <c r="DF885" s="1"/>
      <c r="DG885" s="1"/>
    </row>
    <row r="886" spans="1:111" x14ac:dyDescent="0.2">
      <c r="A886" s="86">
        <f t="shared" si="430"/>
        <v>45235</v>
      </c>
      <c r="B886" s="87">
        <f t="shared" si="433"/>
        <v>1084.6952571699999</v>
      </c>
      <c r="C886" s="87">
        <f t="shared" si="431"/>
        <v>928.45661300999996</v>
      </c>
      <c r="D886" s="88">
        <f t="shared" si="434"/>
        <v>6700.66</v>
      </c>
      <c r="E886" s="89">
        <f>IF(K886=1,VLOOKUP(A886,[1]Plan1!$BO$80:$BQ$314,3),E885)</f>
        <v>6716.74</v>
      </c>
      <c r="F886" s="98">
        <f t="shared" si="435"/>
        <v>45216</v>
      </c>
      <c r="G886" s="91">
        <f t="shared" si="436"/>
        <v>2.3997636053760818E-3</v>
      </c>
      <c r="H886" s="90">
        <f t="shared" si="437"/>
        <v>45246</v>
      </c>
      <c r="I886" s="90">
        <f t="shared" si="438"/>
        <v>45246</v>
      </c>
      <c r="J886" s="92">
        <f t="shared" si="439"/>
        <v>21</v>
      </c>
      <c r="K886" s="92">
        <f t="shared" si="440"/>
        <v>14</v>
      </c>
      <c r="L886" s="87">
        <f t="shared" si="441"/>
        <v>1.0015992</v>
      </c>
      <c r="M886" s="93">
        <f t="shared" si="442"/>
        <v>1.0026005099999999</v>
      </c>
      <c r="N886" s="93">
        <f t="shared" si="443"/>
        <v>1.1643161508704085</v>
      </c>
      <c r="O886" s="87">
        <f t="shared" si="444"/>
        <v>1.1661781200000001</v>
      </c>
      <c r="P886" s="87">
        <f t="shared" si="445"/>
        <v>1082.74578746</v>
      </c>
      <c r="Q886" s="94">
        <f t="shared" si="446"/>
        <v>0</v>
      </c>
      <c r="R886" s="95">
        <f t="shared" si="453"/>
        <v>0</v>
      </c>
      <c r="S886" s="87">
        <f t="shared" si="447"/>
        <v>0</v>
      </c>
      <c r="T886" s="95">
        <f t="shared" si="432"/>
        <v>0.12</v>
      </c>
      <c r="U886" s="94">
        <f t="shared" si="448"/>
        <v>4</v>
      </c>
      <c r="V886" s="94">
        <v>252</v>
      </c>
      <c r="W886" s="93">
        <f t="shared" si="449"/>
        <v>1.0018004869999999</v>
      </c>
      <c r="X886" s="87">
        <f t="shared" si="450"/>
        <v>1.94946971</v>
      </c>
      <c r="Y886" s="87">
        <f t="shared" si="451"/>
        <v>0</v>
      </c>
      <c r="Z886" s="96" t="s">
        <v>142</v>
      </c>
      <c r="AA886" s="90">
        <f t="shared" si="452"/>
        <v>45260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3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22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4"/>
      <c r="CR886" s="1"/>
      <c r="CS886" s="1"/>
      <c r="CT886" s="1"/>
      <c r="CU886" s="1"/>
      <c r="CV886" s="1"/>
      <c r="CW886" s="1"/>
      <c r="CX886" s="1"/>
      <c r="CY886" s="1"/>
      <c r="CZ886" s="1"/>
      <c r="DA886" s="2"/>
      <c r="DB886" s="1"/>
      <c r="DC886" s="1"/>
      <c r="DD886" s="1"/>
      <c r="DE886" s="1"/>
      <c r="DF886" s="1"/>
      <c r="DG886" s="1"/>
    </row>
    <row r="887" spans="1:111" x14ac:dyDescent="0.2">
      <c r="A887" s="86">
        <f t="shared" si="430"/>
        <v>45236</v>
      </c>
      <c r="B887" s="87">
        <f t="shared" si="433"/>
        <v>1084.6952571699999</v>
      </c>
      <c r="C887" s="87">
        <f t="shared" si="431"/>
        <v>928.45661300999996</v>
      </c>
      <c r="D887" s="88">
        <f t="shared" si="434"/>
        <v>6700.66</v>
      </c>
      <c r="E887" s="89">
        <f>IF(K887=1,VLOOKUP(A887,[1]Plan1!$BO$80:$BQ$314,3),E886)</f>
        <v>6716.74</v>
      </c>
      <c r="F887" s="98">
        <f t="shared" si="435"/>
        <v>45216</v>
      </c>
      <c r="G887" s="91">
        <f t="shared" si="436"/>
        <v>2.3997636053760818E-3</v>
      </c>
      <c r="H887" s="90">
        <f t="shared" si="437"/>
        <v>45246</v>
      </c>
      <c r="I887" s="90">
        <f t="shared" si="438"/>
        <v>45246</v>
      </c>
      <c r="J887" s="92">
        <f t="shared" si="439"/>
        <v>21</v>
      </c>
      <c r="K887" s="92">
        <f t="shared" si="440"/>
        <v>14</v>
      </c>
      <c r="L887" s="87">
        <f t="shared" si="441"/>
        <v>1.0015992</v>
      </c>
      <c r="M887" s="93">
        <f t="shared" si="442"/>
        <v>1.0026005099999999</v>
      </c>
      <c r="N887" s="93">
        <f t="shared" si="443"/>
        <v>1.1643161508704085</v>
      </c>
      <c r="O887" s="87">
        <f t="shared" si="444"/>
        <v>1.1661781200000001</v>
      </c>
      <c r="P887" s="87">
        <f t="shared" si="445"/>
        <v>1082.74578746</v>
      </c>
      <c r="Q887" s="94">
        <f t="shared" si="446"/>
        <v>0</v>
      </c>
      <c r="R887" s="95">
        <f t="shared" si="453"/>
        <v>0</v>
      </c>
      <c r="S887" s="87">
        <f t="shared" si="447"/>
        <v>0</v>
      </c>
      <c r="T887" s="95">
        <f t="shared" si="432"/>
        <v>0.12</v>
      </c>
      <c r="U887" s="94">
        <f t="shared" si="448"/>
        <v>4</v>
      </c>
      <c r="V887" s="94">
        <v>252</v>
      </c>
      <c r="W887" s="93">
        <f t="shared" si="449"/>
        <v>1.0018004869999999</v>
      </c>
      <c r="X887" s="87">
        <f t="shared" si="450"/>
        <v>1.94946971</v>
      </c>
      <c r="Y887" s="87">
        <f t="shared" si="451"/>
        <v>0</v>
      </c>
      <c r="Z887" s="96" t="s">
        <v>142</v>
      </c>
      <c r="AA887" s="90">
        <f t="shared" si="452"/>
        <v>45260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3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22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4"/>
      <c r="CR887" s="1"/>
      <c r="CS887" s="1"/>
      <c r="CT887" s="1"/>
      <c r="CU887" s="1"/>
      <c r="CV887" s="1"/>
      <c r="CW887" s="1"/>
      <c r="CX887" s="1"/>
      <c r="CY887" s="1"/>
      <c r="CZ887" s="1"/>
      <c r="DA887" s="2"/>
      <c r="DB887" s="1"/>
      <c r="DC887" s="1"/>
      <c r="DD887" s="1"/>
      <c r="DE887" s="1"/>
      <c r="DF887" s="1"/>
      <c r="DG887" s="1"/>
    </row>
    <row r="888" spans="1:111" x14ac:dyDescent="0.2">
      <c r="A888" s="86">
        <f t="shared" si="430"/>
        <v>45237</v>
      </c>
      <c r="B888" s="87">
        <f t="shared" si="433"/>
        <v>1085.3070284999999</v>
      </c>
      <c r="C888" s="87">
        <f t="shared" si="431"/>
        <v>928.45661300999996</v>
      </c>
      <c r="D888" s="88">
        <f t="shared" si="434"/>
        <v>6700.66</v>
      </c>
      <c r="E888" s="89">
        <f>IF(K888=1,VLOOKUP(A888,[1]Plan1!$BO$80:$BQ$314,3),E887)</f>
        <v>6716.74</v>
      </c>
      <c r="F888" s="98">
        <f t="shared" si="435"/>
        <v>45216</v>
      </c>
      <c r="G888" s="91">
        <f t="shared" si="436"/>
        <v>2.3997636053760818E-3</v>
      </c>
      <c r="H888" s="90">
        <f t="shared" si="437"/>
        <v>45246</v>
      </c>
      <c r="I888" s="90">
        <f t="shared" si="438"/>
        <v>45246</v>
      </c>
      <c r="J888" s="92">
        <f t="shared" si="439"/>
        <v>21</v>
      </c>
      <c r="K888" s="92">
        <f t="shared" si="440"/>
        <v>15</v>
      </c>
      <c r="L888" s="87">
        <f t="shared" si="441"/>
        <v>1.00171352</v>
      </c>
      <c r="M888" s="93">
        <f t="shared" si="442"/>
        <v>1.0026005099999999</v>
      </c>
      <c r="N888" s="93">
        <f t="shared" si="443"/>
        <v>1.1643161508704085</v>
      </c>
      <c r="O888" s="87">
        <f t="shared" si="444"/>
        <v>1.1663112200000001</v>
      </c>
      <c r="P888" s="87">
        <f t="shared" si="445"/>
        <v>1082.8693650299999</v>
      </c>
      <c r="Q888" s="94">
        <f t="shared" si="446"/>
        <v>0</v>
      </c>
      <c r="R888" s="95">
        <f t="shared" si="453"/>
        <v>0</v>
      </c>
      <c r="S888" s="87">
        <f t="shared" si="447"/>
        <v>0</v>
      </c>
      <c r="T888" s="95">
        <f t="shared" si="432"/>
        <v>0.12</v>
      </c>
      <c r="U888" s="94">
        <f t="shared" si="448"/>
        <v>5</v>
      </c>
      <c r="V888" s="94">
        <v>252</v>
      </c>
      <c r="W888" s="93">
        <f t="shared" si="449"/>
        <v>1.002251115</v>
      </c>
      <c r="X888" s="87">
        <f t="shared" si="450"/>
        <v>2.4376634699999999</v>
      </c>
      <c r="Y888" s="87">
        <f t="shared" si="451"/>
        <v>0</v>
      </c>
      <c r="Z888" s="96" t="s">
        <v>142</v>
      </c>
      <c r="AA888" s="90">
        <f t="shared" si="452"/>
        <v>45260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3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22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4"/>
      <c r="CR888" s="1"/>
      <c r="CS888" s="1"/>
      <c r="CT888" s="1"/>
      <c r="CU888" s="1"/>
      <c r="CV888" s="1"/>
      <c r="CW888" s="1"/>
      <c r="CX888" s="1"/>
      <c r="CY888" s="1"/>
      <c r="CZ888" s="1"/>
      <c r="DA888" s="2"/>
      <c r="DB888" s="1"/>
      <c r="DC888" s="1"/>
      <c r="DD888" s="1"/>
      <c r="DE888" s="1"/>
      <c r="DF888" s="1"/>
      <c r="DG888" s="1"/>
    </row>
    <row r="889" spans="1:111" x14ac:dyDescent="0.2">
      <c r="A889" s="86">
        <f t="shared" si="430"/>
        <v>45238</v>
      </c>
      <c r="B889" s="87">
        <f t="shared" si="433"/>
        <v>1085.91915898</v>
      </c>
      <c r="C889" s="87">
        <f t="shared" si="431"/>
        <v>928.45661300999996</v>
      </c>
      <c r="D889" s="88">
        <f t="shared" si="434"/>
        <v>6700.66</v>
      </c>
      <c r="E889" s="89">
        <f>IF(K889=1,VLOOKUP(A889,[1]Plan1!$BO$80:$BQ$314,3),E888)</f>
        <v>6716.74</v>
      </c>
      <c r="F889" s="98">
        <f t="shared" si="435"/>
        <v>45216</v>
      </c>
      <c r="G889" s="91">
        <f t="shared" si="436"/>
        <v>2.3997636053760818E-3</v>
      </c>
      <c r="H889" s="90">
        <f t="shared" si="437"/>
        <v>45246</v>
      </c>
      <c r="I889" s="90">
        <f t="shared" si="438"/>
        <v>45246</v>
      </c>
      <c r="J889" s="92">
        <f t="shared" si="439"/>
        <v>21</v>
      </c>
      <c r="K889" s="92">
        <f t="shared" si="440"/>
        <v>16</v>
      </c>
      <c r="L889" s="87">
        <f t="shared" si="441"/>
        <v>1.0018278599999999</v>
      </c>
      <c r="M889" s="93">
        <f t="shared" si="442"/>
        <v>1.0026005099999999</v>
      </c>
      <c r="N889" s="93">
        <f t="shared" si="443"/>
        <v>1.1643161508704085</v>
      </c>
      <c r="O889" s="87">
        <f t="shared" si="444"/>
        <v>1.1664443499999999</v>
      </c>
      <c r="P889" s="87">
        <f t="shared" si="445"/>
        <v>1082.9929704599999</v>
      </c>
      <c r="Q889" s="94">
        <f t="shared" si="446"/>
        <v>0</v>
      </c>
      <c r="R889" s="95">
        <f t="shared" si="453"/>
        <v>0</v>
      </c>
      <c r="S889" s="87">
        <f t="shared" si="447"/>
        <v>0</v>
      </c>
      <c r="T889" s="95">
        <f t="shared" si="432"/>
        <v>0.12</v>
      </c>
      <c r="U889" s="94">
        <f t="shared" si="448"/>
        <v>6</v>
      </c>
      <c r="V889" s="94">
        <v>252</v>
      </c>
      <c r="W889" s="93">
        <f t="shared" si="449"/>
        <v>1.002701946</v>
      </c>
      <c r="X889" s="87">
        <f t="shared" si="450"/>
        <v>2.9261885200000002</v>
      </c>
      <c r="Y889" s="87">
        <f t="shared" si="451"/>
        <v>0</v>
      </c>
      <c r="Z889" s="96" t="s">
        <v>142</v>
      </c>
      <c r="AA889" s="90">
        <f t="shared" si="452"/>
        <v>45260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3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22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4"/>
      <c r="CR889" s="1"/>
      <c r="CS889" s="1"/>
      <c r="CT889" s="1"/>
      <c r="CU889" s="1"/>
      <c r="CV889" s="1"/>
      <c r="CW889" s="1"/>
      <c r="CX889" s="1"/>
      <c r="CY889" s="1"/>
      <c r="CZ889" s="1"/>
      <c r="DA889" s="2"/>
      <c r="DB889" s="1"/>
      <c r="DC889" s="1"/>
      <c r="DD889" s="1"/>
      <c r="DE889" s="1"/>
      <c r="DF889" s="1"/>
      <c r="DG889" s="1"/>
    </row>
    <row r="890" spans="1:111" x14ac:dyDescent="0.2">
      <c r="A890" s="86">
        <f t="shared" si="430"/>
        <v>45239</v>
      </c>
      <c r="B890" s="87">
        <f t="shared" si="433"/>
        <v>1086.5316383300001</v>
      </c>
      <c r="C890" s="87">
        <f t="shared" si="431"/>
        <v>928.45661300999996</v>
      </c>
      <c r="D890" s="88">
        <f t="shared" si="434"/>
        <v>6700.66</v>
      </c>
      <c r="E890" s="89">
        <f>IF(K890=1,VLOOKUP(A890,[1]Plan1!$BO$80:$BQ$314,3),E889)</f>
        <v>6716.74</v>
      </c>
      <c r="F890" s="98">
        <f t="shared" si="435"/>
        <v>45216</v>
      </c>
      <c r="G890" s="91">
        <f t="shared" si="436"/>
        <v>2.3997636053760818E-3</v>
      </c>
      <c r="H890" s="90">
        <f t="shared" si="437"/>
        <v>45246</v>
      </c>
      <c r="I890" s="90">
        <f t="shared" si="438"/>
        <v>45246</v>
      </c>
      <c r="J890" s="92">
        <f t="shared" si="439"/>
        <v>21</v>
      </c>
      <c r="K890" s="92">
        <f t="shared" si="440"/>
        <v>17</v>
      </c>
      <c r="L890" s="87">
        <f t="shared" si="441"/>
        <v>1.0019422200000001</v>
      </c>
      <c r="M890" s="93">
        <f t="shared" si="442"/>
        <v>1.0026005099999999</v>
      </c>
      <c r="N890" s="93">
        <f t="shared" si="443"/>
        <v>1.1643161508704085</v>
      </c>
      <c r="O890" s="87">
        <f t="shared" si="444"/>
        <v>1.1665775</v>
      </c>
      <c r="P890" s="87">
        <f t="shared" si="445"/>
        <v>1083.11659446</v>
      </c>
      <c r="Q890" s="94">
        <f t="shared" si="446"/>
        <v>0</v>
      </c>
      <c r="R890" s="95">
        <f t="shared" si="453"/>
        <v>0</v>
      </c>
      <c r="S890" s="87">
        <f t="shared" si="447"/>
        <v>0</v>
      </c>
      <c r="T890" s="95">
        <f t="shared" si="432"/>
        <v>0.12</v>
      </c>
      <c r="U890" s="94">
        <f t="shared" si="448"/>
        <v>7</v>
      </c>
      <c r="V890" s="94">
        <v>252</v>
      </c>
      <c r="W890" s="93">
        <f t="shared" si="449"/>
        <v>1.003152979</v>
      </c>
      <c r="X890" s="87">
        <f t="shared" si="450"/>
        <v>3.4150438699999999</v>
      </c>
      <c r="Y890" s="87">
        <f t="shared" si="451"/>
        <v>0</v>
      </c>
      <c r="Z890" s="96" t="s">
        <v>142</v>
      </c>
      <c r="AA890" s="90">
        <f t="shared" si="452"/>
        <v>45260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3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22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4"/>
      <c r="CR890" s="1"/>
      <c r="CS890" s="1"/>
      <c r="CT890" s="1"/>
      <c r="CU890" s="1"/>
      <c r="CV890" s="1"/>
      <c r="CW890" s="1"/>
      <c r="CX890" s="1"/>
      <c r="CY890" s="1"/>
      <c r="CZ890" s="1"/>
      <c r="DA890" s="2"/>
      <c r="DB890" s="1"/>
      <c r="DC890" s="1"/>
      <c r="DD890" s="1"/>
      <c r="DE890" s="1"/>
      <c r="DF890" s="1"/>
      <c r="DG890" s="1"/>
    </row>
    <row r="891" spans="1:111" x14ac:dyDescent="0.2">
      <c r="A891" s="86">
        <f t="shared" si="430"/>
        <v>45240</v>
      </c>
      <c r="B891" s="87">
        <f t="shared" si="433"/>
        <v>1087.1444594999998</v>
      </c>
      <c r="C891" s="87">
        <f t="shared" si="431"/>
        <v>928.45661300999996</v>
      </c>
      <c r="D891" s="88">
        <f t="shared" si="434"/>
        <v>6700.66</v>
      </c>
      <c r="E891" s="89">
        <f>IF(K891=1,VLOOKUP(A891,[1]Plan1!$BO$80:$BQ$314,3),E890)</f>
        <v>6716.74</v>
      </c>
      <c r="F891" s="98">
        <f t="shared" si="435"/>
        <v>45216</v>
      </c>
      <c r="G891" s="91">
        <f t="shared" si="436"/>
        <v>2.3997636053760818E-3</v>
      </c>
      <c r="H891" s="90">
        <f t="shared" si="437"/>
        <v>45246</v>
      </c>
      <c r="I891" s="90">
        <f t="shared" si="438"/>
        <v>45246</v>
      </c>
      <c r="J891" s="92">
        <f t="shared" si="439"/>
        <v>21</v>
      </c>
      <c r="K891" s="92">
        <f t="shared" si="440"/>
        <v>18</v>
      </c>
      <c r="L891" s="87">
        <f t="shared" si="441"/>
        <v>1.0020565800000001</v>
      </c>
      <c r="M891" s="93">
        <f t="shared" si="442"/>
        <v>1.0026005099999999</v>
      </c>
      <c r="N891" s="93">
        <f t="shared" si="443"/>
        <v>1.1643161508704085</v>
      </c>
      <c r="O891" s="87">
        <f t="shared" si="444"/>
        <v>1.1667106599999999</v>
      </c>
      <c r="P891" s="87">
        <f t="shared" si="445"/>
        <v>1083.2402277399999</v>
      </c>
      <c r="Q891" s="94">
        <f t="shared" si="446"/>
        <v>0</v>
      </c>
      <c r="R891" s="95">
        <f t="shared" si="453"/>
        <v>0</v>
      </c>
      <c r="S891" s="87">
        <f t="shared" si="447"/>
        <v>0</v>
      </c>
      <c r="T891" s="95">
        <f t="shared" si="432"/>
        <v>0.12</v>
      </c>
      <c r="U891" s="94">
        <f t="shared" si="448"/>
        <v>8</v>
      </c>
      <c r="V891" s="94">
        <v>252</v>
      </c>
      <c r="W891" s="93">
        <f t="shared" si="449"/>
        <v>1.003604216</v>
      </c>
      <c r="X891" s="87">
        <f t="shared" si="450"/>
        <v>3.9042317600000001</v>
      </c>
      <c r="Y891" s="87">
        <f t="shared" si="451"/>
        <v>0</v>
      </c>
      <c r="Z891" s="96" t="s">
        <v>142</v>
      </c>
      <c r="AA891" s="90">
        <f t="shared" si="452"/>
        <v>45260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3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22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4"/>
      <c r="CR891" s="1"/>
      <c r="CS891" s="1"/>
      <c r="CT891" s="1"/>
      <c r="CU891" s="1"/>
      <c r="CV891" s="1"/>
      <c r="CW891" s="1"/>
      <c r="CX891" s="1"/>
      <c r="CY891" s="1"/>
      <c r="CZ891" s="1"/>
      <c r="DA891" s="2"/>
      <c r="DB891" s="1"/>
      <c r="DC891" s="1"/>
      <c r="DD891" s="1"/>
      <c r="DE891" s="1"/>
      <c r="DF891" s="1"/>
      <c r="DG891" s="1"/>
    </row>
    <row r="892" spans="1:111" x14ac:dyDescent="0.2">
      <c r="A892" s="86">
        <f t="shared" si="430"/>
        <v>45241</v>
      </c>
      <c r="B892" s="87">
        <f t="shared" si="433"/>
        <v>1087.7576204</v>
      </c>
      <c r="C892" s="87">
        <f t="shared" si="431"/>
        <v>928.45661300999996</v>
      </c>
      <c r="D892" s="88">
        <f t="shared" si="434"/>
        <v>6700.66</v>
      </c>
      <c r="E892" s="89">
        <f>IF(K892=1,VLOOKUP(A892,[1]Plan1!$BO$80:$BQ$314,3),E891)</f>
        <v>6716.74</v>
      </c>
      <c r="F892" s="98">
        <f t="shared" si="435"/>
        <v>45216</v>
      </c>
      <c r="G892" s="91">
        <f t="shared" si="436"/>
        <v>2.3997636053760818E-3</v>
      </c>
      <c r="H892" s="90">
        <f t="shared" si="437"/>
        <v>45246</v>
      </c>
      <c r="I892" s="90">
        <f t="shared" si="438"/>
        <v>45246</v>
      </c>
      <c r="J892" s="92">
        <f t="shared" si="439"/>
        <v>21</v>
      </c>
      <c r="K892" s="92">
        <f t="shared" si="440"/>
        <v>19</v>
      </c>
      <c r="L892" s="87">
        <f t="shared" si="441"/>
        <v>1.0021709599999999</v>
      </c>
      <c r="M892" s="93">
        <f t="shared" si="442"/>
        <v>1.0026005099999999</v>
      </c>
      <c r="N892" s="93">
        <f t="shared" si="443"/>
        <v>1.1643161508704085</v>
      </c>
      <c r="O892" s="87">
        <f t="shared" si="444"/>
        <v>1.1668438299999999</v>
      </c>
      <c r="P892" s="87">
        <f t="shared" si="445"/>
        <v>1083.36387031</v>
      </c>
      <c r="Q892" s="94">
        <f t="shared" si="446"/>
        <v>0</v>
      </c>
      <c r="R892" s="95">
        <f t="shared" si="453"/>
        <v>0</v>
      </c>
      <c r="S892" s="87">
        <f t="shared" si="447"/>
        <v>0</v>
      </c>
      <c r="T892" s="95">
        <f t="shared" si="432"/>
        <v>0.12</v>
      </c>
      <c r="U892" s="94">
        <f t="shared" si="448"/>
        <v>9</v>
      </c>
      <c r="V892" s="94">
        <v>252</v>
      </c>
      <c r="W892" s="93">
        <f t="shared" si="449"/>
        <v>1.0040556549999999</v>
      </c>
      <c r="X892" s="87">
        <f t="shared" si="450"/>
        <v>4.3937500900000002</v>
      </c>
      <c r="Y892" s="87">
        <f t="shared" si="451"/>
        <v>0</v>
      </c>
      <c r="Z892" s="96" t="s">
        <v>142</v>
      </c>
      <c r="AA892" s="90">
        <f t="shared" si="452"/>
        <v>45260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3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22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4"/>
      <c r="CR892" s="1"/>
      <c r="CS892" s="1"/>
      <c r="CT892" s="1"/>
      <c r="CU892" s="1"/>
      <c r="CV892" s="1"/>
      <c r="CW892" s="1"/>
      <c r="CX892" s="1"/>
      <c r="CY892" s="1"/>
      <c r="CZ892" s="1"/>
      <c r="DA892" s="2"/>
      <c r="DB892" s="1"/>
      <c r="DC892" s="1"/>
      <c r="DD892" s="1"/>
      <c r="DE892" s="1"/>
      <c r="DF892" s="1"/>
      <c r="DG892" s="1"/>
    </row>
    <row r="893" spans="1:111" x14ac:dyDescent="0.2">
      <c r="A893" s="86">
        <f t="shared" si="430"/>
        <v>45242</v>
      </c>
      <c r="B893" s="87">
        <f t="shared" si="433"/>
        <v>1087.7576204</v>
      </c>
      <c r="C893" s="87">
        <f t="shared" si="431"/>
        <v>928.45661300999996</v>
      </c>
      <c r="D893" s="88">
        <f t="shared" si="434"/>
        <v>6700.66</v>
      </c>
      <c r="E893" s="89">
        <f>IF(K893=1,VLOOKUP(A893,[1]Plan1!$BO$80:$BQ$314,3),E892)</f>
        <v>6716.74</v>
      </c>
      <c r="F893" s="98">
        <f t="shared" si="435"/>
        <v>45216</v>
      </c>
      <c r="G893" s="91">
        <f t="shared" si="436"/>
        <v>2.3997636053760818E-3</v>
      </c>
      <c r="H893" s="90">
        <f t="shared" si="437"/>
        <v>45246</v>
      </c>
      <c r="I893" s="90">
        <f t="shared" si="438"/>
        <v>45246</v>
      </c>
      <c r="J893" s="92">
        <f t="shared" si="439"/>
        <v>21</v>
      </c>
      <c r="K893" s="92">
        <f t="shared" si="440"/>
        <v>19</v>
      </c>
      <c r="L893" s="87">
        <f t="shared" si="441"/>
        <v>1.0021709599999999</v>
      </c>
      <c r="M893" s="93">
        <f t="shared" si="442"/>
        <v>1.0026005099999999</v>
      </c>
      <c r="N893" s="93">
        <f t="shared" si="443"/>
        <v>1.1643161508704085</v>
      </c>
      <c r="O893" s="87">
        <f t="shared" si="444"/>
        <v>1.1668438299999999</v>
      </c>
      <c r="P893" s="87">
        <f t="shared" si="445"/>
        <v>1083.36387031</v>
      </c>
      <c r="Q893" s="94">
        <f t="shared" si="446"/>
        <v>0</v>
      </c>
      <c r="R893" s="95">
        <f t="shared" si="453"/>
        <v>0</v>
      </c>
      <c r="S893" s="87">
        <f t="shared" si="447"/>
        <v>0</v>
      </c>
      <c r="T893" s="95">
        <f t="shared" si="432"/>
        <v>0.12</v>
      </c>
      <c r="U893" s="94">
        <f t="shared" si="448"/>
        <v>9</v>
      </c>
      <c r="V893" s="94">
        <v>252</v>
      </c>
      <c r="W893" s="93">
        <f t="shared" si="449"/>
        <v>1.0040556549999999</v>
      </c>
      <c r="X893" s="87">
        <f t="shared" si="450"/>
        <v>4.3937500900000002</v>
      </c>
      <c r="Y893" s="87">
        <f t="shared" si="451"/>
        <v>0</v>
      </c>
      <c r="Z893" s="96" t="s">
        <v>142</v>
      </c>
      <c r="AA893" s="90">
        <f t="shared" si="452"/>
        <v>45260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3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22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4"/>
      <c r="CR893" s="1"/>
      <c r="CS893" s="1"/>
      <c r="CT893" s="1"/>
      <c r="CU893" s="1"/>
      <c r="CV893" s="1"/>
      <c r="CW893" s="1"/>
      <c r="CX893" s="1"/>
      <c r="CY893" s="1"/>
      <c r="CZ893" s="1"/>
      <c r="DA893" s="2"/>
      <c r="DB893" s="1"/>
      <c r="DC893" s="1"/>
      <c r="DD893" s="1"/>
      <c r="DE893" s="1"/>
      <c r="DF893" s="1"/>
      <c r="DG893" s="1"/>
    </row>
    <row r="894" spans="1:111" x14ac:dyDescent="0.2">
      <c r="A894" s="86">
        <f t="shared" si="430"/>
        <v>45243</v>
      </c>
      <c r="B894" s="87">
        <f t="shared" si="433"/>
        <v>1087.7576204</v>
      </c>
      <c r="C894" s="87">
        <f t="shared" si="431"/>
        <v>928.45661300999996</v>
      </c>
      <c r="D894" s="88">
        <f t="shared" si="434"/>
        <v>6700.66</v>
      </c>
      <c r="E894" s="89">
        <f>IF(K894=1,VLOOKUP(A894,[1]Plan1!$BO$80:$BQ$314,3),E893)</f>
        <v>6716.74</v>
      </c>
      <c r="F894" s="98">
        <f t="shared" si="435"/>
        <v>45216</v>
      </c>
      <c r="G894" s="91">
        <f t="shared" si="436"/>
        <v>2.3997636053760818E-3</v>
      </c>
      <c r="H894" s="90">
        <f t="shared" si="437"/>
        <v>45246</v>
      </c>
      <c r="I894" s="90">
        <f t="shared" si="438"/>
        <v>45246</v>
      </c>
      <c r="J894" s="92">
        <f t="shared" si="439"/>
        <v>21</v>
      </c>
      <c r="K894" s="92">
        <f t="shared" si="440"/>
        <v>19</v>
      </c>
      <c r="L894" s="87">
        <f t="shared" si="441"/>
        <v>1.0021709599999999</v>
      </c>
      <c r="M894" s="93">
        <f t="shared" si="442"/>
        <v>1.0026005099999999</v>
      </c>
      <c r="N894" s="93">
        <f t="shared" si="443"/>
        <v>1.1643161508704085</v>
      </c>
      <c r="O894" s="87">
        <f t="shared" si="444"/>
        <v>1.1668438299999999</v>
      </c>
      <c r="P894" s="87">
        <f t="shared" si="445"/>
        <v>1083.36387031</v>
      </c>
      <c r="Q894" s="94">
        <f t="shared" si="446"/>
        <v>0</v>
      </c>
      <c r="R894" s="95">
        <f t="shared" si="453"/>
        <v>0</v>
      </c>
      <c r="S894" s="87">
        <f t="shared" si="447"/>
        <v>0</v>
      </c>
      <c r="T894" s="95">
        <f t="shared" si="432"/>
        <v>0.12</v>
      </c>
      <c r="U894" s="94">
        <f t="shared" si="448"/>
        <v>9</v>
      </c>
      <c r="V894" s="94">
        <v>252</v>
      </c>
      <c r="W894" s="93">
        <f t="shared" si="449"/>
        <v>1.0040556549999999</v>
      </c>
      <c r="X894" s="87">
        <f t="shared" si="450"/>
        <v>4.3937500900000002</v>
      </c>
      <c r="Y894" s="87">
        <f t="shared" si="451"/>
        <v>0</v>
      </c>
      <c r="Z894" s="96" t="s">
        <v>142</v>
      </c>
      <c r="AA894" s="90">
        <f t="shared" si="452"/>
        <v>45260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3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22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4"/>
      <c r="CR894" s="1"/>
      <c r="CS894" s="1"/>
      <c r="CT894" s="1"/>
      <c r="CU894" s="1"/>
      <c r="CV894" s="1"/>
      <c r="CW894" s="1"/>
      <c r="CX894" s="1"/>
      <c r="CY894" s="1"/>
      <c r="CZ894" s="1"/>
      <c r="DA894" s="2"/>
      <c r="DB894" s="1"/>
      <c r="DC894" s="1"/>
      <c r="DD894" s="1"/>
      <c r="DE894" s="1"/>
      <c r="DF894" s="1"/>
      <c r="DG894" s="1"/>
    </row>
    <row r="895" spans="1:111" x14ac:dyDescent="0.2">
      <c r="A895" s="86">
        <f t="shared" si="430"/>
        <v>45244</v>
      </c>
      <c r="B895" s="87">
        <f t="shared" si="433"/>
        <v>1088.3711315300002</v>
      </c>
      <c r="C895" s="87">
        <f t="shared" si="431"/>
        <v>928.45661300999996</v>
      </c>
      <c r="D895" s="88">
        <f t="shared" si="434"/>
        <v>6700.66</v>
      </c>
      <c r="E895" s="89">
        <f>IF(K895=1,VLOOKUP(A895,[1]Plan1!$BO$80:$BQ$314,3),E894)</f>
        <v>6716.74</v>
      </c>
      <c r="F895" s="98">
        <f t="shared" si="435"/>
        <v>45216</v>
      </c>
      <c r="G895" s="91">
        <f t="shared" si="436"/>
        <v>2.3997636053760818E-3</v>
      </c>
      <c r="H895" s="90">
        <f t="shared" si="437"/>
        <v>45246</v>
      </c>
      <c r="I895" s="90">
        <f t="shared" si="438"/>
        <v>45246</v>
      </c>
      <c r="J895" s="92">
        <f t="shared" si="439"/>
        <v>21</v>
      </c>
      <c r="K895" s="92">
        <f t="shared" si="440"/>
        <v>20</v>
      </c>
      <c r="L895" s="87">
        <f t="shared" si="441"/>
        <v>1.00228535</v>
      </c>
      <c r="M895" s="93">
        <f t="shared" si="442"/>
        <v>1.0026005099999999</v>
      </c>
      <c r="N895" s="93">
        <f t="shared" si="443"/>
        <v>1.1643161508704085</v>
      </c>
      <c r="O895" s="87">
        <f t="shared" si="444"/>
        <v>1.16697702</v>
      </c>
      <c r="P895" s="87">
        <f t="shared" si="445"/>
        <v>1083.4875314400001</v>
      </c>
      <c r="Q895" s="94">
        <f t="shared" si="446"/>
        <v>0</v>
      </c>
      <c r="R895" s="95">
        <f t="shared" si="453"/>
        <v>0</v>
      </c>
      <c r="S895" s="87">
        <f t="shared" si="447"/>
        <v>0</v>
      </c>
      <c r="T895" s="95">
        <f t="shared" si="432"/>
        <v>0.12</v>
      </c>
      <c r="U895" s="94">
        <f t="shared" si="448"/>
        <v>10</v>
      </c>
      <c r="V895" s="94">
        <v>252</v>
      </c>
      <c r="W895" s="93">
        <f t="shared" si="449"/>
        <v>1.004507297</v>
      </c>
      <c r="X895" s="87">
        <f t="shared" si="450"/>
        <v>4.8836000899999998</v>
      </c>
      <c r="Y895" s="87">
        <f t="shared" si="451"/>
        <v>0</v>
      </c>
      <c r="Z895" s="96" t="s">
        <v>142</v>
      </c>
      <c r="AA895" s="90">
        <f t="shared" si="452"/>
        <v>45260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3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22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4"/>
      <c r="CR895" s="1"/>
      <c r="CS895" s="1"/>
      <c r="CT895" s="1"/>
      <c r="CU895" s="1"/>
      <c r="CV895" s="1"/>
      <c r="CW895" s="1"/>
      <c r="CX895" s="1"/>
      <c r="CY895" s="1"/>
      <c r="CZ895" s="1"/>
      <c r="DA895" s="2"/>
      <c r="DB895" s="1"/>
      <c r="DC895" s="1"/>
      <c r="DD895" s="1"/>
      <c r="DE895" s="1"/>
      <c r="DF895" s="1"/>
      <c r="DG895" s="1"/>
    </row>
    <row r="896" spans="1:111" x14ac:dyDescent="0.2">
      <c r="A896" s="86">
        <f t="shared" si="430"/>
        <v>45245</v>
      </c>
      <c r="B896" s="87">
        <f t="shared" si="433"/>
        <v>1088.9849941</v>
      </c>
      <c r="C896" s="87">
        <f t="shared" si="431"/>
        <v>928.45661300999996</v>
      </c>
      <c r="D896" s="88">
        <f t="shared" si="434"/>
        <v>6700.66</v>
      </c>
      <c r="E896" s="89">
        <f>IF(K896=1,VLOOKUP(A896,[1]Plan1!$BO$80:$BQ$314,3),E895)</f>
        <v>6716.74</v>
      </c>
      <c r="F896" s="98">
        <f t="shared" si="435"/>
        <v>45216</v>
      </c>
      <c r="G896" s="91">
        <f t="shared" si="436"/>
        <v>2.3997636053760818E-3</v>
      </c>
      <c r="H896" s="90">
        <f t="shared" si="437"/>
        <v>45275</v>
      </c>
      <c r="I896" s="90">
        <f t="shared" si="438"/>
        <v>45246</v>
      </c>
      <c r="J896" s="92">
        <f t="shared" si="439"/>
        <v>21</v>
      </c>
      <c r="K896" s="92">
        <f t="shared" si="440"/>
        <v>21</v>
      </c>
      <c r="L896" s="87">
        <f t="shared" si="441"/>
        <v>1.0023997600000001</v>
      </c>
      <c r="M896" s="93">
        <f t="shared" si="442"/>
        <v>1.0026005099999999</v>
      </c>
      <c r="N896" s="93">
        <f t="shared" si="443"/>
        <v>1.1643161508704085</v>
      </c>
      <c r="O896" s="87">
        <f t="shared" si="444"/>
        <v>1.16711023</v>
      </c>
      <c r="P896" s="87">
        <f t="shared" si="445"/>
        <v>1083.6112111499999</v>
      </c>
      <c r="Q896" s="94">
        <f t="shared" si="446"/>
        <v>0</v>
      </c>
      <c r="R896" s="95">
        <f t="shared" si="453"/>
        <v>0</v>
      </c>
      <c r="S896" s="87">
        <f t="shared" si="447"/>
        <v>0</v>
      </c>
      <c r="T896" s="95">
        <f t="shared" si="432"/>
        <v>0.12</v>
      </c>
      <c r="U896" s="94">
        <f t="shared" si="448"/>
        <v>11</v>
      </c>
      <c r="V896" s="94">
        <v>252</v>
      </c>
      <c r="W896" s="93">
        <f t="shared" si="449"/>
        <v>1.004959143</v>
      </c>
      <c r="X896" s="87">
        <f t="shared" si="450"/>
        <v>5.3737829499999998</v>
      </c>
      <c r="Y896" s="87">
        <f t="shared" si="451"/>
        <v>0</v>
      </c>
      <c r="Z896" s="96" t="s">
        <v>142</v>
      </c>
      <c r="AA896" s="90">
        <f t="shared" si="452"/>
        <v>45260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3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22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4"/>
      <c r="CR896" s="1"/>
      <c r="CS896" s="1"/>
      <c r="CT896" s="1"/>
      <c r="CU896" s="1"/>
      <c r="CV896" s="1"/>
      <c r="CW896" s="1"/>
      <c r="CX896" s="1"/>
      <c r="CY896" s="1"/>
      <c r="CZ896" s="1"/>
      <c r="DA896" s="2"/>
      <c r="DB896" s="1"/>
      <c r="DC896" s="1"/>
      <c r="DD896" s="1"/>
      <c r="DE896" s="1"/>
      <c r="DF896" s="1"/>
      <c r="DG896" s="1"/>
    </row>
    <row r="897" spans="1:111" x14ac:dyDescent="0.2">
      <c r="A897" s="86">
        <f t="shared" si="430"/>
        <v>45246</v>
      </c>
      <c r="B897" s="87">
        <f t="shared" si="433"/>
        <v>1088.9849941</v>
      </c>
      <c r="C897" s="87">
        <f t="shared" si="431"/>
        <v>928.45661300999996</v>
      </c>
      <c r="D897" s="88">
        <f t="shared" si="434"/>
        <v>6700.66</v>
      </c>
      <c r="E897" s="89">
        <f>IF(K897=1,VLOOKUP(A897,[1]Plan1!$BO$80:$BQ$314,3),E896)</f>
        <v>6716.74</v>
      </c>
      <c r="F897" s="98">
        <f t="shared" si="435"/>
        <v>45216</v>
      </c>
      <c r="G897" s="91">
        <f t="shared" si="436"/>
        <v>2.3997636053760818E-3</v>
      </c>
      <c r="H897" s="90">
        <f t="shared" si="437"/>
        <v>45275</v>
      </c>
      <c r="I897" s="90">
        <f t="shared" si="438"/>
        <v>45246</v>
      </c>
      <c r="J897" s="92">
        <f t="shared" si="439"/>
        <v>21</v>
      </c>
      <c r="K897" s="92">
        <f t="shared" si="440"/>
        <v>21</v>
      </c>
      <c r="L897" s="87">
        <f t="shared" si="441"/>
        <v>1.0023997600000001</v>
      </c>
      <c r="M897" s="93">
        <f t="shared" si="442"/>
        <v>1.0026005099999999</v>
      </c>
      <c r="N897" s="93">
        <f t="shared" si="443"/>
        <v>1.1643161508704085</v>
      </c>
      <c r="O897" s="87">
        <f t="shared" si="444"/>
        <v>1.16711023</v>
      </c>
      <c r="P897" s="87">
        <f t="shared" si="445"/>
        <v>1083.6112111499999</v>
      </c>
      <c r="Q897" s="94">
        <f t="shared" si="446"/>
        <v>0</v>
      </c>
      <c r="R897" s="95">
        <f t="shared" si="453"/>
        <v>0</v>
      </c>
      <c r="S897" s="87">
        <f t="shared" si="447"/>
        <v>0</v>
      </c>
      <c r="T897" s="95">
        <f t="shared" si="432"/>
        <v>0.12</v>
      </c>
      <c r="U897" s="94">
        <f t="shared" si="448"/>
        <v>11</v>
      </c>
      <c r="V897" s="94">
        <v>252</v>
      </c>
      <c r="W897" s="93">
        <f t="shared" si="449"/>
        <v>1.004959143</v>
      </c>
      <c r="X897" s="87">
        <f t="shared" si="450"/>
        <v>5.3737829499999998</v>
      </c>
      <c r="Y897" s="87">
        <f t="shared" si="451"/>
        <v>0</v>
      </c>
      <c r="Z897" s="96" t="s">
        <v>142</v>
      </c>
      <c r="AA897" s="90">
        <f t="shared" si="452"/>
        <v>45260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3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22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4"/>
      <c r="CR897" s="1"/>
      <c r="CS897" s="1"/>
      <c r="CT897" s="1"/>
      <c r="CU897" s="1"/>
      <c r="CV897" s="1"/>
      <c r="CW897" s="1"/>
      <c r="CX897" s="1"/>
      <c r="CY897" s="1"/>
      <c r="CZ897" s="1"/>
      <c r="DA897" s="2"/>
      <c r="DB897" s="1"/>
      <c r="DC897" s="1"/>
      <c r="DD897" s="1"/>
      <c r="DE897" s="1"/>
      <c r="DF897" s="1"/>
      <c r="DG897" s="1"/>
    </row>
    <row r="898" spans="1:111" x14ac:dyDescent="0.2">
      <c r="A898" s="86">
        <f t="shared" si="430"/>
        <v>45247</v>
      </c>
      <c r="B898" s="87">
        <f t="shared" si="433"/>
        <v>1089.6199210300001</v>
      </c>
      <c r="C898" s="87">
        <f t="shared" si="431"/>
        <v>928.45661300999996</v>
      </c>
      <c r="D898" s="88">
        <f t="shared" si="434"/>
        <v>6716.74</v>
      </c>
      <c r="E898" s="89">
        <f>IF(K898=1,VLOOKUP(A898,[1]Plan1!$BO$80:$BQ$314,3),E897)</f>
        <v>6735.55</v>
      </c>
      <c r="F898" s="98">
        <f t="shared" si="435"/>
        <v>45247</v>
      </c>
      <c r="G898" s="91">
        <f t="shared" si="436"/>
        <v>2.8004657021114543E-3</v>
      </c>
      <c r="H898" s="90">
        <f t="shared" si="437"/>
        <v>45275</v>
      </c>
      <c r="I898" s="90">
        <f t="shared" si="438"/>
        <v>45275</v>
      </c>
      <c r="J898" s="92">
        <f t="shared" si="439"/>
        <v>21</v>
      </c>
      <c r="K898" s="92">
        <f t="shared" si="440"/>
        <v>1</v>
      </c>
      <c r="L898" s="87">
        <f t="shared" si="441"/>
        <v>1.00013317</v>
      </c>
      <c r="M898" s="93">
        <f t="shared" si="442"/>
        <v>1.0023997600000001</v>
      </c>
      <c r="N898" s="93">
        <f t="shared" si="443"/>
        <v>1.1671102301966214</v>
      </c>
      <c r="O898" s="87">
        <f t="shared" si="444"/>
        <v>1.16726565</v>
      </c>
      <c r="P898" s="87">
        <f t="shared" si="445"/>
        <v>1083.7555118800001</v>
      </c>
      <c r="Q898" s="94">
        <f t="shared" si="446"/>
        <v>0</v>
      </c>
      <c r="R898" s="95">
        <f t="shared" si="453"/>
        <v>0</v>
      </c>
      <c r="S898" s="87">
        <f t="shared" si="447"/>
        <v>0</v>
      </c>
      <c r="T898" s="95">
        <f t="shared" si="432"/>
        <v>0.12</v>
      </c>
      <c r="U898" s="94">
        <f t="shared" si="448"/>
        <v>12</v>
      </c>
      <c r="V898" s="94">
        <v>252</v>
      </c>
      <c r="W898" s="93">
        <f t="shared" si="449"/>
        <v>1.005411192</v>
      </c>
      <c r="X898" s="87">
        <f t="shared" si="450"/>
        <v>5.8644091500000002</v>
      </c>
      <c r="Y898" s="87">
        <f t="shared" si="451"/>
        <v>0</v>
      </c>
      <c r="Z898" s="96" t="s">
        <v>142</v>
      </c>
      <c r="AA898" s="90">
        <f t="shared" si="452"/>
        <v>45260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3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22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4"/>
      <c r="CR898" s="1"/>
      <c r="CS898" s="1"/>
      <c r="CT898" s="1"/>
      <c r="CU898" s="1"/>
      <c r="CV898" s="1"/>
      <c r="CW898" s="1"/>
      <c r="CX898" s="1"/>
      <c r="CY898" s="1"/>
      <c r="CZ898" s="1"/>
      <c r="DA898" s="2"/>
      <c r="DB898" s="1"/>
      <c r="DC898" s="1"/>
      <c r="DD898" s="1"/>
      <c r="DE898" s="1"/>
      <c r="DF898" s="1"/>
      <c r="DG898" s="1"/>
    </row>
    <row r="899" spans="1:111" x14ac:dyDescent="0.2">
      <c r="A899" s="86">
        <f t="shared" si="430"/>
        <v>45248</v>
      </c>
      <c r="B899" s="87">
        <f t="shared" si="433"/>
        <v>1090.2552358099999</v>
      </c>
      <c r="C899" s="87">
        <f t="shared" si="431"/>
        <v>928.45661300999996</v>
      </c>
      <c r="D899" s="88">
        <f t="shared" si="434"/>
        <v>6716.74</v>
      </c>
      <c r="E899" s="89">
        <f>IF(K899=1,VLOOKUP(A899,[1]Plan1!$BO$80:$BQ$314,3),E898)</f>
        <v>6735.55</v>
      </c>
      <c r="F899" s="98">
        <f t="shared" si="435"/>
        <v>45247</v>
      </c>
      <c r="G899" s="91">
        <f t="shared" si="436"/>
        <v>2.8004657021114543E-3</v>
      </c>
      <c r="H899" s="90">
        <f t="shared" si="437"/>
        <v>45275</v>
      </c>
      <c r="I899" s="90">
        <f t="shared" si="438"/>
        <v>45275</v>
      </c>
      <c r="J899" s="92">
        <f t="shared" si="439"/>
        <v>21</v>
      </c>
      <c r="K899" s="92">
        <f t="shared" si="440"/>
        <v>2</v>
      </c>
      <c r="L899" s="87">
        <f t="shared" si="441"/>
        <v>1.0002663700000001</v>
      </c>
      <c r="M899" s="93">
        <f t="shared" si="442"/>
        <v>1.0023997600000001</v>
      </c>
      <c r="N899" s="93">
        <f t="shared" si="443"/>
        <v>1.1671102301966214</v>
      </c>
      <c r="O899" s="87">
        <f t="shared" si="444"/>
        <v>1.16742111</v>
      </c>
      <c r="P899" s="87">
        <f t="shared" si="445"/>
        <v>1083.89984974</v>
      </c>
      <c r="Q899" s="94">
        <f t="shared" si="446"/>
        <v>0</v>
      </c>
      <c r="R899" s="95">
        <f t="shared" si="453"/>
        <v>0</v>
      </c>
      <c r="S899" s="87">
        <f t="shared" si="447"/>
        <v>0</v>
      </c>
      <c r="T899" s="95">
        <f t="shared" si="432"/>
        <v>0.12</v>
      </c>
      <c r="U899" s="94">
        <f t="shared" si="448"/>
        <v>13</v>
      </c>
      <c r="V899" s="94">
        <v>252</v>
      </c>
      <c r="W899" s="93">
        <f t="shared" si="449"/>
        <v>1.0058634440000001</v>
      </c>
      <c r="X899" s="87">
        <f t="shared" si="450"/>
        <v>6.3553860699999998</v>
      </c>
      <c r="Y899" s="87">
        <f t="shared" si="451"/>
        <v>0</v>
      </c>
      <c r="Z899" s="96" t="s">
        <v>142</v>
      </c>
      <c r="AA899" s="90">
        <f t="shared" si="452"/>
        <v>45260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3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22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4"/>
      <c r="CR899" s="1"/>
      <c r="CS899" s="1"/>
      <c r="CT899" s="1"/>
      <c r="CU899" s="1"/>
      <c r="CV899" s="1"/>
      <c r="CW899" s="1"/>
      <c r="CX899" s="1"/>
      <c r="CY899" s="1"/>
      <c r="CZ899" s="1"/>
      <c r="DA899" s="2"/>
      <c r="DB899" s="1"/>
      <c r="DC899" s="1"/>
      <c r="DD899" s="1"/>
      <c r="DE899" s="1"/>
      <c r="DF899" s="1"/>
      <c r="DG899" s="1"/>
    </row>
    <row r="900" spans="1:111" x14ac:dyDescent="0.2">
      <c r="A900" s="86">
        <f t="shared" si="430"/>
        <v>45249</v>
      </c>
      <c r="B900" s="87">
        <f t="shared" si="433"/>
        <v>1090.2552358099999</v>
      </c>
      <c r="C900" s="87">
        <f t="shared" si="431"/>
        <v>928.45661300999996</v>
      </c>
      <c r="D900" s="88">
        <f t="shared" si="434"/>
        <v>6716.74</v>
      </c>
      <c r="E900" s="89">
        <f>IF(K900=1,VLOOKUP(A900,[1]Plan1!$BO$80:$BQ$314,3),E899)</f>
        <v>6735.55</v>
      </c>
      <c r="F900" s="98">
        <f t="shared" si="435"/>
        <v>45247</v>
      </c>
      <c r="G900" s="91">
        <f t="shared" si="436"/>
        <v>2.8004657021114543E-3</v>
      </c>
      <c r="H900" s="90">
        <f t="shared" si="437"/>
        <v>45275</v>
      </c>
      <c r="I900" s="90">
        <f t="shared" si="438"/>
        <v>45275</v>
      </c>
      <c r="J900" s="92">
        <f t="shared" si="439"/>
        <v>21</v>
      </c>
      <c r="K900" s="92">
        <f t="shared" si="440"/>
        <v>2</v>
      </c>
      <c r="L900" s="87">
        <f t="shared" si="441"/>
        <v>1.0002663700000001</v>
      </c>
      <c r="M900" s="93">
        <f t="shared" si="442"/>
        <v>1.0023997600000001</v>
      </c>
      <c r="N900" s="93">
        <f t="shared" si="443"/>
        <v>1.1671102301966214</v>
      </c>
      <c r="O900" s="87">
        <f t="shared" si="444"/>
        <v>1.16742111</v>
      </c>
      <c r="P900" s="87">
        <f t="shared" si="445"/>
        <v>1083.89984974</v>
      </c>
      <c r="Q900" s="94">
        <f t="shared" si="446"/>
        <v>0</v>
      </c>
      <c r="R900" s="95">
        <f t="shared" si="453"/>
        <v>0</v>
      </c>
      <c r="S900" s="87">
        <f t="shared" si="447"/>
        <v>0</v>
      </c>
      <c r="T900" s="95">
        <f t="shared" si="432"/>
        <v>0.12</v>
      </c>
      <c r="U900" s="94">
        <f t="shared" si="448"/>
        <v>13</v>
      </c>
      <c r="V900" s="94">
        <v>252</v>
      </c>
      <c r="W900" s="93">
        <f t="shared" si="449"/>
        <v>1.0058634440000001</v>
      </c>
      <c r="X900" s="87">
        <f t="shared" si="450"/>
        <v>6.3553860699999998</v>
      </c>
      <c r="Y900" s="87">
        <f t="shared" si="451"/>
        <v>0</v>
      </c>
      <c r="Z900" s="96" t="s">
        <v>142</v>
      </c>
      <c r="AA900" s="90">
        <f t="shared" si="452"/>
        <v>45260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3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22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4"/>
      <c r="CR900" s="1"/>
      <c r="CS900" s="1"/>
      <c r="CT900" s="1"/>
      <c r="CU900" s="1"/>
      <c r="CV900" s="1"/>
      <c r="CW900" s="1"/>
      <c r="CX900" s="1"/>
      <c r="CY900" s="1"/>
      <c r="CZ900" s="1"/>
      <c r="DA900" s="2"/>
      <c r="DB900" s="1"/>
      <c r="DC900" s="1"/>
      <c r="DD900" s="1"/>
      <c r="DE900" s="1"/>
      <c r="DF900" s="1"/>
      <c r="DG900" s="1"/>
    </row>
    <row r="901" spans="1:111" x14ac:dyDescent="0.2">
      <c r="A901" s="86">
        <f t="shared" si="430"/>
        <v>45250</v>
      </c>
      <c r="B901" s="87">
        <f t="shared" si="433"/>
        <v>1090.2552358099999</v>
      </c>
      <c r="C901" s="87">
        <f t="shared" si="431"/>
        <v>928.45661300999996</v>
      </c>
      <c r="D901" s="88">
        <f t="shared" si="434"/>
        <v>6716.74</v>
      </c>
      <c r="E901" s="89">
        <f>IF(K901=1,VLOOKUP(A901,[1]Plan1!$BO$80:$BQ$314,3),E900)</f>
        <v>6735.55</v>
      </c>
      <c r="F901" s="98">
        <f t="shared" si="435"/>
        <v>45247</v>
      </c>
      <c r="G901" s="91">
        <f t="shared" si="436"/>
        <v>2.8004657021114543E-3</v>
      </c>
      <c r="H901" s="90">
        <f t="shared" si="437"/>
        <v>45275</v>
      </c>
      <c r="I901" s="90">
        <f t="shared" si="438"/>
        <v>45275</v>
      </c>
      <c r="J901" s="92">
        <f t="shared" si="439"/>
        <v>21</v>
      </c>
      <c r="K901" s="92">
        <f t="shared" si="440"/>
        <v>2</v>
      </c>
      <c r="L901" s="87">
        <f t="shared" si="441"/>
        <v>1.0002663700000001</v>
      </c>
      <c r="M901" s="93">
        <f t="shared" si="442"/>
        <v>1.0023997600000001</v>
      </c>
      <c r="N901" s="93">
        <f t="shared" si="443"/>
        <v>1.1671102301966214</v>
      </c>
      <c r="O901" s="87">
        <f t="shared" si="444"/>
        <v>1.16742111</v>
      </c>
      <c r="P901" s="87">
        <f t="shared" si="445"/>
        <v>1083.89984974</v>
      </c>
      <c r="Q901" s="94">
        <f t="shared" si="446"/>
        <v>0</v>
      </c>
      <c r="R901" s="95">
        <f t="shared" si="453"/>
        <v>0</v>
      </c>
      <c r="S901" s="87">
        <f t="shared" si="447"/>
        <v>0</v>
      </c>
      <c r="T901" s="95">
        <f t="shared" si="432"/>
        <v>0.12</v>
      </c>
      <c r="U901" s="94">
        <f t="shared" si="448"/>
        <v>13</v>
      </c>
      <c r="V901" s="94">
        <v>252</v>
      </c>
      <c r="W901" s="93">
        <f t="shared" si="449"/>
        <v>1.0058634440000001</v>
      </c>
      <c r="X901" s="87">
        <f t="shared" si="450"/>
        <v>6.3553860699999998</v>
      </c>
      <c r="Y901" s="87">
        <f t="shared" si="451"/>
        <v>0</v>
      </c>
      <c r="Z901" s="96" t="s">
        <v>142</v>
      </c>
      <c r="AA901" s="90">
        <f t="shared" si="452"/>
        <v>45260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3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22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4"/>
      <c r="CR901" s="1"/>
      <c r="CS901" s="1"/>
      <c r="CT901" s="1"/>
      <c r="CU901" s="1"/>
      <c r="CV901" s="1"/>
      <c r="CW901" s="1"/>
      <c r="CX901" s="1"/>
      <c r="CY901" s="1"/>
      <c r="CZ901" s="1"/>
      <c r="DA901" s="2"/>
      <c r="DB901" s="1"/>
      <c r="DC901" s="1"/>
      <c r="DD901" s="1"/>
      <c r="DE901" s="1"/>
      <c r="DF901" s="1"/>
      <c r="DG901" s="1"/>
    </row>
    <row r="902" spans="1:111" x14ac:dyDescent="0.2">
      <c r="A902" s="86">
        <f t="shared" si="430"/>
        <v>45251</v>
      </c>
      <c r="B902" s="87">
        <f t="shared" si="433"/>
        <v>1090.8909116299999</v>
      </c>
      <c r="C902" s="87">
        <f t="shared" si="431"/>
        <v>928.45661300999996</v>
      </c>
      <c r="D902" s="88">
        <f t="shared" si="434"/>
        <v>6716.74</v>
      </c>
      <c r="E902" s="89">
        <f>IF(K902=1,VLOOKUP(A902,[1]Plan1!$BO$80:$BQ$314,3),E901)</f>
        <v>6735.55</v>
      </c>
      <c r="F902" s="98">
        <f t="shared" si="435"/>
        <v>45247</v>
      </c>
      <c r="G902" s="91">
        <f t="shared" si="436"/>
        <v>2.8004657021114543E-3</v>
      </c>
      <c r="H902" s="90">
        <f t="shared" si="437"/>
        <v>45275</v>
      </c>
      <c r="I902" s="90">
        <f t="shared" si="438"/>
        <v>45275</v>
      </c>
      <c r="J902" s="92">
        <f t="shared" si="439"/>
        <v>21</v>
      </c>
      <c r="K902" s="92">
        <f t="shared" si="440"/>
        <v>3</v>
      </c>
      <c r="L902" s="87">
        <f t="shared" si="441"/>
        <v>1.0003995800000001</v>
      </c>
      <c r="M902" s="93">
        <f t="shared" si="442"/>
        <v>1.0023997600000001</v>
      </c>
      <c r="N902" s="93">
        <f t="shared" si="443"/>
        <v>1.1671102301966214</v>
      </c>
      <c r="O902" s="87">
        <f t="shared" si="444"/>
        <v>1.16757658</v>
      </c>
      <c r="P902" s="87">
        <f t="shared" si="445"/>
        <v>1084.04419689</v>
      </c>
      <c r="Q902" s="94">
        <f t="shared" si="446"/>
        <v>0</v>
      </c>
      <c r="R902" s="95">
        <f t="shared" si="453"/>
        <v>0</v>
      </c>
      <c r="S902" s="87">
        <f t="shared" si="447"/>
        <v>0</v>
      </c>
      <c r="T902" s="95">
        <f t="shared" si="432"/>
        <v>0.12</v>
      </c>
      <c r="U902" s="94">
        <f t="shared" si="448"/>
        <v>14</v>
      </c>
      <c r="V902" s="94">
        <v>252</v>
      </c>
      <c r="W902" s="93">
        <f t="shared" si="449"/>
        <v>1.0063158999999999</v>
      </c>
      <c r="X902" s="87">
        <f t="shared" si="450"/>
        <v>6.8467147400000004</v>
      </c>
      <c r="Y902" s="87">
        <f t="shared" si="451"/>
        <v>0</v>
      </c>
      <c r="Z902" s="96" t="s">
        <v>142</v>
      </c>
      <c r="AA902" s="90">
        <f t="shared" si="452"/>
        <v>45260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3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22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4"/>
      <c r="CR902" s="1"/>
      <c r="CS902" s="1"/>
      <c r="CT902" s="1"/>
      <c r="CU902" s="1"/>
      <c r="CV902" s="1"/>
      <c r="CW902" s="1"/>
      <c r="CX902" s="1"/>
      <c r="CY902" s="1"/>
      <c r="CZ902" s="1"/>
      <c r="DA902" s="2"/>
      <c r="DB902" s="1"/>
      <c r="DC902" s="1"/>
      <c r="DD902" s="1"/>
      <c r="DE902" s="1"/>
      <c r="DF902" s="1"/>
      <c r="DG902" s="1"/>
    </row>
    <row r="903" spans="1:111" x14ac:dyDescent="0.2">
      <c r="A903" s="86">
        <f t="shared" si="430"/>
        <v>45252</v>
      </c>
      <c r="B903" s="87">
        <f t="shared" si="433"/>
        <v>1091.5269568599999</v>
      </c>
      <c r="C903" s="87">
        <f t="shared" si="431"/>
        <v>928.45661300999996</v>
      </c>
      <c r="D903" s="88">
        <f t="shared" si="434"/>
        <v>6716.74</v>
      </c>
      <c r="E903" s="89">
        <f>IF(K903=1,VLOOKUP(A903,[1]Plan1!$BO$80:$BQ$314,3),E902)</f>
        <v>6735.55</v>
      </c>
      <c r="F903" s="98">
        <f t="shared" si="435"/>
        <v>45247</v>
      </c>
      <c r="G903" s="91">
        <f t="shared" si="436"/>
        <v>2.8004657021114543E-3</v>
      </c>
      <c r="H903" s="90">
        <f t="shared" si="437"/>
        <v>45275</v>
      </c>
      <c r="I903" s="90">
        <f t="shared" si="438"/>
        <v>45275</v>
      </c>
      <c r="J903" s="92">
        <f t="shared" si="439"/>
        <v>21</v>
      </c>
      <c r="K903" s="92">
        <f t="shared" si="440"/>
        <v>4</v>
      </c>
      <c r="L903" s="87">
        <f t="shared" si="441"/>
        <v>1.0005328099999999</v>
      </c>
      <c r="M903" s="93">
        <f t="shared" si="442"/>
        <v>1.0023997600000001</v>
      </c>
      <c r="N903" s="93">
        <f t="shared" si="443"/>
        <v>1.1671102301966214</v>
      </c>
      <c r="O903" s="87">
        <f t="shared" si="444"/>
        <v>1.16773207</v>
      </c>
      <c r="P903" s="87">
        <f t="shared" si="445"/>
        <v>1084.18856261</v>
      </c>
      <c r="Q903" s="94">
        <f t="shared" si="446"/>
        <v>0</v>
      </c>
      <c r="R903" s="95">
        <f t="shared" si="453"/>
        <v>0</v>
      </c>
      <c r="S903" s="87">
        <f t="shared" si="447"/>
        <v>0</v>
      </c>
      <c r="T903" s="95">
        <f t="shared" si="432"/>
        <v>0.12</v>
      </c>
      <c r="U903" s="94">
        <f t="shared" si="448"/>
        <v>15</v>
      </c>
      <c r="V903" s="94">
        <v>252</v>
      </c>
      <c r="W903" s="93">
        <f t="shared" si="449"/>
        <v>1.006768559</v>
      </c>
      <c r="X903" s="87">
        <f t="shared" si="450"/>
        <v>7.3383942500000003</v>
      </c>
      <c r="Y903" s="87">
        <f t="shared" si="451"/>
        <v>0</v>
      </c>
      <c r="Z903" s="96" t="s">
        <v>142</v>
      </c>
      <c r="AA903" s="90">
        <f t="shared" si="452"/>
        <v>45260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3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22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4"/>
      <c r="CR903" s="1"/>
      <c r="CS903" s="1"/>
      <c r="CT903" s="1"/>
      <c r="CU903" s="1"/>
      <c r="CV903" s="1"/>
      <c r="CW903" s="1"/>
      <c r="CX903" s="1"/>
      <c r="CY903" s="1"/>
      <c r="CZ903" s="1"/>
      <c r="DA903" s="2"/>
      <c r="DB903" s="1"/>
      <c r="DC903" s="1"/>
      <c r="DD903" s="1"/>
      <c r="DE903" s="1"/>
      <c r="DF903" s="1"/>
      <c r="DG903" s="1"/>
    </row>
    <row r="904" spans="1:111" x14ac:dyDescent="0.2">
      <c r="A904" s="86">
        <f t="shared" si="430"/>
        <v>45253</v>
      </c>
      <c r="B904" s="87">
        <f t="shared" si="433"/>
        <v>1092.1633820400002</v>
      </c>
      <c r="C904" s="87">
        <f t="shared" si="431"/>
        <v>928.45661300999996</v>
      </c>
      <c r="D904" s="88">
        <f t="shared" si="434"/>
        <v>6716.74</v>
      </c>
      <c r="E904" s="89">
        <f>IF(K904=1,VLOOKUP(A904,[1]Plan1!$BO$80:$BQ$314,3),E903)</f>
        <v>6735.55</v>
      </c>
      <c r="F904" s="98">
        <f t="shared" si="435"/>
        <v>45247</v>
      </c>
      <c r="G904" s="91">
        <f t="shared" si="436"/>
        <v>2.8004657021114543E-3</v>
      </c>
      <c r="H904" s="90">
        <f t="shared" si="437"/>
        <v>45275</v>
      </c>
      <c r="I904" s="90">
        <f t="shared" si="438"/>
        <v>45275</v>
      </c>
      <c r="J904" s="92">
        <f t="shared" si="439"/>
        <v>21</v>
      </c>
      <c r="K904" s="92">
        <f t="shared" si="440"/>
        <v>5</v>
      </c>
      <c r="L904" s="87">
        <f t="shared" si="441"/>
        <v>1.0006660599999999</v>
      </c>
      <c r="M904" s="93">
        <f t="shared" si="442"/>
        <v>1.0023997600000001</v>
      </c>
      <c r="N904" s="93">
        <f t="shared" si="443"/>
        <v>1.1671102301966214</v>
      </c>
      <c r="O904" s="87">
        <f t="shared" si="444"/>
        <v>1.1678875900000001</v>
      </c>
      <c r="P904" s="87">
        <f t="shared" si="445"/>
        <v>1084.3329561800001</v>
      </c>
      <c r="Q904" s="94">
        <f t="shared" si="446"/>
        <v>0</v>
      </c>
      <c r="R904" s="95">
        <f t="shared" si="453"/>
        <v>0</v>
      </c>
      <c r="S904" s="87">
        <f t="shared" si="447"/>
        <v>0</v>
      </c>
      <c r="T904" s="95">
        <f t="shared" si="432"/>
        <v>0.12</v>
      </c>
      <c r="U904" s="94">
        <f t="shared" si="448"/>
        <v>16</v>
      </c>
      <c r="V904" s="94">
        <v>252</v>
      </c>
      <c r="W904" s="93">
        <f t="shared" si="449"/>
        <v>1.007221422</v>
      </c>
      <c r="X904" s="87">
        <f t="shared" si="450"/>
        <v>7.8304258600000001</v>
      </c>
      <c r="Y904" s="87">
        <f t="shared" si="451"/>
        <v>0</v>
      </c>
      <c r="Z904" s="96" t="s">
        <v>142</v>
      </c>
      <c r="AA904" s="90">
        <f t="shared" si="452"/>
        <v>45260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3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22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4"/>
      <c r="CR904" s="1"/>
      <c r="CS904" s="1"/>
      <c r="CT904" s="1"/>
      <c r="CU904" s="1"/>
      <c r="CV904" s="1"/>
      <c r="CW904" s="1"/>
      <c r="CX904" s="1"/>
      <c r="CY904" s="1"/>
      <c r="CZ904" s="1"/>
      <c r="DA904" s="2"/>
      <c r="DB904" s="1"/>
      <c r="DC904" s="1"/>
      <c r="DD904" s="1"/>
      <c r="DE904" s="1"/>
      <c r="DF904" s="1"/>
      <c r="DG904" s="1"/>
    </row>
    <row r="905" spans="1:111" x14ac:dyDescent="0.2">
      <c r="A905" s="86">
        <f t="shared" si="430"/>
        <v>45254</v>
      </c>
      <c r="B905" s="87">
        <f t="shared" si="433"/>
        <v>1092.8001768600002</v>
      </c>
      <c r="C905" s="87">
        <f t="shared" si="431"/>
        <v>928.45661300999996</v>
      </c>
      <c r="D905" s="88">
        <f t="shared" si="434"/>
        <v>6716.74</v>
      </c>
      <c r="E905" s="89">
        <f>IF(K905=1,VLOOKUP(A905,[1]Plan1!$BO$80:$BQ$314,3),E904)</f>
        <v>6735.55</v>
      </c>
      <c r="F905" s="98">
        <f t="shared" si="435"/>
        <v>45247</v>
      </c>
      <c r="G905" s="91">
        <f t="shared" si="436"/>
        <v>2.8004657021114543E-3</v>
      </c>
      <c r="H905" s="90">
        <f t="shared" si="437"/>
        <v>45275</v>
      </c>
      <c r="I905" s="90">
        <f t="shared" si="438"/>
        <v>45275</v>
      </c>
      <c r="J905" s="92">
        <f t="shared" si="439"/>
        <v>21</v>
      </c>
      <c r="K905" s="92">
        <f t="shared" si="440"/>
        <v>6</v>
      </c>
      <c r="L905" s="87">
        <f t="shared" si="441"/>
        <v>1.00079933</v>
      </c>
      <c r="M905" s="93">
        <f t="shared" si="442"/>
        <v>1.0023997600000001</v>
      </c>
      <c r="N905" s="93">
        <f t="shared" si="443"/>
        <v>1.1671102301966214</v>
      </c>
      <c r="O905" s="87">
        <f t="shared" si="444"/>
        <v>1.16804313</v>
      </c>
      <c r="P905" s="87">
        <f t="shared" si="445"/>
        <v>1084.4773683200001</v>
      </c>
      <c r="Q905" s="94">
        <f t="shared" si="446"/>
        <v>0</v>
      </c>
      <c r="R905" s="95">
        <f t="shared" si="453"/>
        <v>0</v>
      </c>
      <c r="S905" s="87">
        <f t="shared" si="447"/>
        <v>0</v>
      </c>
      <c r="T905" s="95">
        <f t="shared" si="432"/>
        <v>0.12</v>
      </c>
      <c r="U905" s="94">
        <f t="shared" si="448"/>
        <v>17</v>
      </c>
      <c r="V905" s="94">
        <v>252</v>
      </c>
      <c r="W905" s="93">
        <f t="shared" si="449"/>
        <v>1.0076744879999999</v>
      </c>
      <c r="X905" s="87">
        <f t="shared" si="450"/>
        <v>8.3228085400000005</v>
      </c>
      <c r="Y905" s="87">
        <f t="shared" si="451"/>
        <v>0</v>
      </c>
      <c r="Z905" s="96" t="s">
        <v>142</v>
      </c>
      <c r="AA905" s="90">
        <f t="shared" si="452"/>
        <v>45260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3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22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4"/>
      <c r="CR905" s="1"/>
      <c r="CS905" s="1"/>
      <c r="CT905" s="1"/>
      <c r="CU905" s="1"/>
      <c r="CV905" s="1"/>
      <c r="CW905" s="1"/>
      <c r="CX905" s="1"/>
      <c r="CY905" s="1"/>
      <c r="CZ905" s="1"/>
      <c r="DA905" s="2"/>
      <c r="DB905" s="1"/>
      <c r="DC905" s="1"/>
      <c r="DD905" s="1"/>
      <c r="DE905" s="1"/>
      <c r="DF905" s="1"/>
      <c r="DG905" s="1"/>
    </row>
    <row r="906" spans="1:111" x14ac:dyDescent="0.2">
      <c r="A906" s="86">
        <f t="shared" si="430"/>
        <v>45255</v>
      </c>
      <c r="B906" s="87">
        <f t="shared" si="433"/>
        <v>1093.4373331700001</v>
      </c>
      <c r="C906" s="87">
        <f t="shared" si="431"/>
        <v>928.45661300999996</v>
      </c>
      <c r="D906" s="88">
        <f t="shared" si="434"/>
        <v>6716.74</v>
      </c>
      <c r="E906" s="89">
        <f>IF(K906=1,VLOOKUP(A906,[1]Plan1!$BO$80:$BQ$314,3),E905)</f>
        <v>6735.55</v>
      </c>
      <c r="F906" s="98">
        <f t="shared" si="435"/>
        <v>45247</v>
      </c>
      <c r="G906" s="91">
        <f t="shared" si="436"/>
        <v>2.8004657021114543E-3</v>
      </c>
      <c r="H906" s="90">
        <f t="shared" si="437"/>
        <v>45275</v>
      </c>
      <c r="I906" s="90">
        <f t="shared" si="438"/>
        <v>45275</v>
      </c>
      <c r="J906" s="92">
        <f t="shared" si="439"/>
        <v>21</v>
      </c>
      <c r="K906" s="92">
        <f t="shared" si="440"/>
        <v>7</v>
      </c>
      <c r="L906" s="87">
        <f t="shared" si="441"/>
        <v>1.00093261</v>
      </c>
      <c r="M906" s="93">
        <f t="shared" si="442"/>
        <v>1.0023997600000001</v>
      </c>
      <c r="N906" s="93">
        <f t="shared" si="443"/>
        <v>1.1671102301966214</v>
      </c>
      <c r="O906" s="87">
        <f t="shared" si="444"/>
        <v>1.1681986799999999</v>
      </c>
      <c r="P906" s="87">
        <f t="shared" si="445"/>
        <v>1084.6217897500001</v>
      </c>
      <c r="Q906" s="94">
        <f t="shared" si="446"/>
        <v>0</v>
      </c>
      <c r="R906" s="95">
        <f t="shared" si="453"/>
        <v>0</v>
      </c>
      <c r="S906" s="87">
        <f t="shared" si="447"/>
        <v>0</v>
      </c>
      <c r="T906" s="95">
        <f t="shared" si="432"/>
        <v>0.12</v>
      </c>
      <c r="U906" s="94">
        <f t="shared" si="448"/>
        <v>18</v>
      </c>
      <c r="V906" s="94">
        <v>252</v>
      </c>
      <c r="W906" s="93">
        <f t="shared" si="449"/>
        <v>1.0081277580000001</v>
      </c>
      <c r="X906" s="87">
        <f t="shared" si="450"/>
        <v>8.8155434199999991</v>
      </c>
      <c r="Y906" s="87">
        <f t="shared" si="451"/>
        <v>0</v>
      </c>
      <c r="Z906" s="96" t="s">
        <v>142</v>
      </c>
      <c r="AA906" s="90">
        <f t="shared" si="452"/>
        <v>45260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3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22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4"/>
      <c r="CR906" s="1"/>
      <c r="CS906" s="1"/>
      <c r="CT906" s="1"/>
      <c r="CU906" s="1"/>
      <c r="CV906" s="1"/>
      <c r="CW906" s="1"/>
      <c r="CX906" s="1"/>
      <c r="CY906" s="1"/>
      <c r="CZ906" s="1"/>
      <c r="DA906" s="2"/>
      <c r="DB906" s="1"/>
      <c r="DC906" s="1"/>
      <c r="DD906" s="1"/>
      <c r="DE906" s="1"/>
      <c r="DF906" s="1"/>
      <c r="DG906" s="1"/>
    </row>
    <row r="907" spans="1:111" x14ac:dyDescent="0.2">
      <c r="A907" s="86">
        <f t="shared" si="430"/>
        <v>45256</v>
      </c>
      <c r="B907" s="87">
        <f t="shared" si="433"/>
        <v>1093.4373331700001</v>
      </c>
      <c r="C907" s="87">
        <f t="shared" si="431"/>
        <v>928.45661300999996</v>
      </c>
      <c r="D907" s="88">
        <f t="shared" si="434"/>
        <v>6716.74</v>
      </c>
      <c r="E907" s="89">
        <f>IF(K907=1,VLOOKUP(A907,[1]Plan1!$BO$80:$BQ$314,3),E906)</f>
        <v>6735.55</v>
      </c>
      <c r="F907" s="98">
        <f t="shared" si="435"/>
        <v>45247</v>
      </c>
      <c r="G907" s="91">
        <f t="shared" si="436"/>
        <v>2.8004657021114543E-3</v>
      </c>
      <c r="H907" s="90">
        <f t="shared" si="437"/>
        <v>45275</v>
      </c>
      <c r="I907" s="90">
        <f t="shared" si="438"/>
        <v>45275</v>
      </c>
      <c r="J907" s="92">
        <f t="shared" si="439"/>
        <v>21</v>
      </c>
      <c r="K907" s="92">
        <f t="shared" si="440"/>
        <v>7</v>
      </c>
      <c r="L907" s="87">
        <f t="shared" si="441"/>
        <v>1.00093261</v>
      </c>
      <c r="M907" s="93">
        <f t="shared" si="442"/>
        <v>1.0023997600000001</v>
      </c>
      <c r="N907" s="93">
        <f t="shared" si="443"/>
        <v>1.1671102301966214</v>
      </c>
      <c r="O907" s="87">
        <f t="shared" si="444"/>
        <v>1.1681986799999999</v>
      </c>
      <c r="P907" s="87">
        <f t="shared" si="445"/>
        <v>1084.6217897500001</v>
      </c>
      <c r="Q907" s="94">
        <f t="shared" si="446"/>
        <v>0</v>
      </c>
      <c r="R907" s="95">
        <f t="shared" si="453"/>
        <v>0</v>
      </c>
      <c r="S907" s="87">
        <f t="shared" si="447"/>
        <v>0</v>
      </c>
      <c r="T907" s="95">
        <f t="shared" si="432"/>
        <v>0.12</v>
      </c>
      <c r="U907" s="94">
        <f t="shared" si="448"/>
        <v>18</v>
      </c>
      <c r="V907" s="94">
        <v>252</v>
      </c>
      <c r="W907" s="93">
        <f t="shared" si="449"/>
        <v>1.0081277580000001</v>
      </c>
      <c r="X907" s="87">
        <f t="shared" si="450"/>
        <v>8.8155434199999991</v>
      </c>
      <c r="Y907" s="87">
        <f t="shared" si="451"/>
        <v>0</v>
      </c>
      <c r="Z907" s="96" t="s">
        <v>142</v>
      </c>
      <c r="AA907" s="90">
        <f t="shared" si="452"/>
        <v>45260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3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22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4"/>
      <c r="CR907" s="1"/>
      <c r="CS907" s="1"/>
      <c r="CT907" s="1"/>
      <c r="CU907" s="1"/>
      <c r="CV907" s="1"/>
      <c r="CW907" s="1"/>
      <c r="CX907" s="1"/>
      <c r="CY907" s="1"/>
      <c r="CZ907" s="1"/>
      <c r="DA907" s="2"/>
      <c r="DB907" s="1"/>
      <c r="DC907" s="1"/>
      <c r="DD907" s="1"/>
      <c r="DE907" s="1"/>
      <c r="DF907" s="1"/>
      <c r="DG907" s="1"/>
    </row>
    <row r="908" spans="1:111" x14ac:dyDescent="0.2">
      <c r="A908" s="86">
        <f t="shared" si="430"/>
        <v>45257</v>
      </c>
      <c r="B908" s="87">
        <f t="shared" si="433"/>
        <v>1093.4373331700001</v>
      </c>
      <c r="C908" s="87">
        <f t="shared" si="431"/>
        <v>928.45661300999996</v>
      </c>
      <c r="D908" s="88">
        <f t="shared" si="434"/>
        <v>6716.74</v>
      </c>
      <c r="E908" s="89">
        <f>IF(K908=1,VLOOKUP(A908,[1]Plan1!$BO$80:$BQ$314,3),E907)</f>
        <v>6735.55</v>
      </c>
      <c r="F908" s="98">
        <f t="shared" si="435"/>
        <v>45247</v>
      </c>
      <c r="G908" s="91">
        <f t="shared" si="436"/>
        <v>2.8004657021114543E-3</v>
      </c>
      <c r="H908" s="90">
        <f t="shared" si="437"/>
        <v>45275</v>
      </c>
      <c r="I908" s="90">
        <f t="shared" si="438"/>
        <v>45275</v>
      </c>
      <c r="J908" s="92">
        <f t="shared" si="439"/>
        <v>21</v>
      </c>
      <c r="K908" s="92">
        <f t="shared" si="440"/>
        <v>7</v>
      </c>
      <c r="L908" s="87">
        <f t="shared" si="441"/>
        <v>1.00093261</v>
      </c>
      <c r="M908" s="93">
        <f t="shared" si="442"/>
        <v>1.0023997600000001</v>
      </c>
      <c r="N908" s="93">
        <f t="shared" si="443"/>
        <v>1.1671102301966214</v>
      </c>
      <c r="O908" s="87">
        <f t="shared" si="444"/>
        <v>1.1681986799999999</v>
      </c>
      <c r="P908" s="87">
        <f t="shared" si="445"/>
        <v>1084.6217897500001</v>
      </c>
      <c r="Q908" s="94">
        <f t="shared" si="446"/>
        <v>0</v>
      </c>
      <c r="R908" s="95">
        <f t="shared" si="453"/>
        <v>0</v>
      </c>
      <c r="S908" s="87">
        <f t="shared" si="447"/>
        <v>0</v>
      </c>
      <c r="T908" s="95">
        <f t="shared" si="432"/>
        <v>0.12</v>
      </c>
      <c r="U908" s="94">
        <f t="shared" si="448"/>
        <v>18</v>
      </c>
      <c r="V908" s="94">
        <v>252</v>
      </c>
      <c r="W908" s="93">
        <f t="shared" si="449"/>
        <v>1.0081277580000001</v>
      </c>
      <c r="X908" s="87">
        <f t="shared" si="450"/>
        <v>8.8155434199999991</v>
      </c>
      <c r="Y908" s="87">
        <f t="shared" si="451"/>
        <v>0</v>
      </c>
      <c r="Z908" s="96" t="s">
        <v>142</v>
      </c>
      <c r="AA908" s="90">
        <f t="shared" si="452"/>
        <v>45260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3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22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4"/>
      <c r="CR908" s="1"/>
      <c r="CS908" s="1"/>
      <c r="CT908" s="1"/>
      <c r="CU908" s="1"/>
      <c r="CV908" s="1"/>
      <c r="CW908" s="1"/>
      <c r="CX908" s="1"/>
      <c r="CY908" s="1"/>
      <c r="CZ908" s="1"/>
      <c r="DA908" s="2"/>
      <c r="DB908" s="1"/>
      <c r="DC908" s="1"/>
      <c r="DD908" s="1"/>
      <c r="DE908" s="1"/>
      <c r="DF908" s="1"/>
      <c r="DG908" s="1"/>
    </row>
    <row r="909" spans="1:111" x14ac:dyDescent="0.2">
      <c r="A909" s="86">
        <f t="shared" si="430"/>
        <v>45258</v>
      </c>
      <c r="B909" s="87">
        <f t="shared" si="433"/>
        <v>1094.07488023</v>
      </c>
      <c r="C909" s="87">
        <f t="shared" si="431"/>
        <v>928.45661300999996</v>
      </c>
      <c r="D909" s="88">
        <f t="shared" si="434"/>
        <v>6716.74</v>
      </c>
      <c r="E909" s="89">
        <f>IF(K909=1,VLOOKUP(A909,[1]Plan1!$BO$80:$BQ$314,3),E908)</f>
        <v>6735.55</v>
      </c>
      <c r="F909" s="98">
        <f t="shared" si="435"/>
        <v>45247</v>
      </c>
      <c r="G909" s="91">
        <f t="shared" si="436"/>
        <v>2.8004657021114543E-3</v>
      </c>
      <c r="H909" s="90">
        <f t="shared" si="437"/>
        <v>45275</v>
      </c>
      <c r="I909" s="90">
        <f t="shared" si="438"/>
        <v>45275</v>
      </c>
      <c r="J909" s="92">
        <f t="shared" si="439"/>
        <v>21</v>
      </c>
      <c r="K909" s="92">
        <f t="shared" si="440"/>
        <v>8</v>
      </c>
      <c r="L909" s="87">
        <f t="shared" si="441"/>
        <v>1.0010659200000001</v>
      </c>
      <c r="M909" s="93">
        <f t="shared" si="442"/>
        <v>1.0023997600000001</v>
      </c>
      <c r="N909" s="93">
        <f t="shared" si="443"/>
        <v>1.1671102301966214</v>
      </c>
      <c r="O909" s="87">
        <f t="shared" si="444"/>
        <v>1.16835427</v>
      </c>
      <c r="P909" s="87">
        <f t="shared" si="445"/>
        <v>1084.76624831</v>
      </c>
      <c r="Q909" s="94">
        <f t="shared" si="446"/>
        <v>0</v>
      </c>
      <c r="R909" s="95">
        <f t="shared" si="453"/>
        <v>0</v>
      </c>
      <c r="S909" s="87">
        <f t="shared" si="447"/>
        <v>0</v>
      </c>
      <c r="T909" s="95">
        <f t="shared" si="432"/>
        <v>0.12</v>
      </c>
      <c r="U909" s="94">
        <f t="shared" si="448"/>
        <v>19</v>
      </c>
      <c r="V909" s="94">
        <v>252</v>
      </c>
      <c r="W909" s="93">
        <f t="shared" si="449"/>
        <v>1.0085812329999999</v>
      </c>
      <c r="X909" s="87">
        <f t="shared" si="450"/>
        <v>9.3086319199999998</v>
      </c>
      <c r="Y909" s="87">
        <f t="shared" si="451"/>
        <v>0</v>
      </c>
      <c r="Z909" s="96" t="s">
        <v>142</v>
      </c>
      <c r="AA909" s="90">
        <f t="shared" si="452"/>
        <v>45260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3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22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4"/>
      <c r="CR909" s="1"/>
      <c r="CS909" s="1"/>
      <c r="CT909" s="1"/>
      <c r="CU909" s="1"/>
      <c r="CV909" s="1"/>
      <c r="CW909" s="1"/>
      <c r="CX909" s="1"/>
      <c r="CY909" s="1"/>
      <c r="CZ909" s="1"/>
      <c r="DA909" s="2"/>
      <c r="DB909" s="1"/>
      <c r="DC909" s="1"/>
      <c r="DD909" s="1"/>
      <c r="DE909" s="1"/>
      <c r="DF909" s="1"/>
      <c r="DG909" s="1"/>
    </row>
    <row r="910" spans="1:111" x14ac:dyDescent="0.2">
      <c r="A910" s="86">
        <f t="shared" ref="A910:A973" si="454">(A909+1)</f>
        <v>45259</v>
      </c>
      <c r="B910" s="87">
        <f t="shared" si="433"/>
        <v>1094.71278792</v>
      </c>
      <c r="C910" s="87">
        <f t="shared" ref="C910:C973" si="455">TRUNC(IF(Q909&gt;0,C909-(S909/O909),C909),8)</f>
        <v>928.45661300999996</v>
      </c>
      <c r="D910" s="88">
        <f t="shared" si="434"/>
        <v>6716.74</v>
      </c>
      <c r="E910" s="89">
        <f>IF(K910=1,VLOOKUP(A910,[1]Plan1!$BO$80:$BQ$314,3),E909)</f>
        <v>6735.55</v>
      </c>
      <c r="F910" s="98">
        <f t="shared" si="435"/>
        <v>45247</v>
      </c>
      <c r="G910" s="91">
        <f t="shared" si="436"/>
        <v>2.8004657021114543E-3</v>
      </c>
      <c r="H910" s="90">
        <f t="shared" si="437"/>
        <v>45275</v>
      </c>
      <c r="I910" s="90">
        <f t="shared" si="438"/>
        <v>45275</v>
      </c>
      <c r="J910" s="92">
        <f t="shared" si="439"/>
        <v>21</v>
      </c>
      <c r="K910" s="92">
        <f t="shared" si="440"/>
        <v>9</v>
      </c>
      <c r="L910" s="87">
        <f t="shared" si="441"/>
        <v>1.00119924</v>
      </c>
      <c r="M910" s="93">
        <f t="shared" si="442"/>
        <v>1.0023997600000001</v>
      </c>
      <c r="N910" s="93">
        <f t="shared" si="443"/>
        <v>1.1671102301966214</v>
      </c>
      <c r="O910" s="87">
        <f t="shared" si="444"/>
        <v>1.1685098700000001</v>
      </c>
      <c r="P910" s="87">
        <f t="shared" si="445"/>
        <v>1084.91071616</v>
      </c>
      <c r="Q910" s="94">
        <f t="shared" si="446"/>
        <v>0</v>
      </c>
      <c r="R910" s="95">
        <f t="shared" si="453"/>
        <v>0</v>
      </c>
      <c r="S910" s="87">
        <f t="shared" si="447"/>
        <v>0</v>
      </c>
      <c r="T910" s="95">
        <f t="shared" ref="T910:T973" si="456">(T909)</f>
        <v>0.12</v>
      </c>
      <c r="U910" s="94">
        <f t="shared" si="448"/>
        <v>20</v>
      </c>
      <c r="V910" s="94">
        <v>252</v>
      </c>
      <c r="W910" s="93">
        <f t="shared" si="449"/>
        <v>1.0090349110000001</v>
      </c>
      <c r="X910" s="87">
        <f t="shared" si="450"/>
        <v>9.8020717600000005</v>
      </c>
      <c r="Y910" s="87">
        <f t="shared" si="451"/>
        <v>0</v>
      </c>
      <c r="Z910" s="96" t="s">
        <v>142</v>
      </c>
      <c r="AA910" s="90">
        <f t="shared" si="452"/>
        <v>45260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3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22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4"/>
      <c r="CR910" s="1"/>
      <c r="CS910" s="1"/>
      <c r="CT910" s="1"/>
      <c r="CU910" s="1"/>
      <c r="CV910" s="1"/>
      <c r="CW910" s="1"/>
      <c r="CX910" s="1"/>
      <c r="CY910" s="1"/>
      <c r="CZ910" s="1"/>
      <c r="DA910" s="2"/>
      <c r="DB910" s="1"/>
      <c r="DC910" s="1"/>
      <c r="DD910" s="1"/>
      <c r="DE910" s="1"/>
      <c r="DF910" s="1"/>
      <c r="DG910" s="1"/>
    </row>
    <row r="911" spans="1:111" x14ac:dyDescent="0.2">
      <c r="A911" s="86">
        <f t="shared" si="454"/>
        <v>45260</v>
      </c>
      <c r="B911" s="87">
        <f t="shared" si="433"/>
        <v>1095.35105742</v>
      </c>
      <c r="C911" s="87">
        <f t="shared" si="455"/>
        <v>928.45661300999996</v>
      </c>
      <c r="D911" s="88">
        <f t="shared" si="434"/>
        <v>6716.74</v>
      </c>
      <c r="E911" s="89">
        <f>IF(K911=1,VLOOKUP(A911,[1]Plan1!$BO$80:$BQ$314,3),E910)</f>
        <v>6735.55</v>
      </c>
      <c r="F911" s="98">
        <f t="shared" si="435"/>
        <v>45247</v>
      </c>
      <c r="G911" s="91">
        <f t="shared" si="436"/>
        <v>2.8004657021114543E-3</v>
      </c>
      <c r="H911" s="90">
        <f t="shared" si="437"/>
        <v>45275</v>
      </c>
      <c r="I911" s="90">
        <f t="shared" si="438"/>
        <v>45275</v>
      </c>
      <c r="J911" s="92">
        <f t="shared" si="439"/>
        <v>21</v>
      </c>
      <c r="K911" s="92">
        <f t="shared" si="440"/>
        <v>10</v>
      </c>
      <c r="L911" s="87">
        <f t="shared" si="441"/>
        <v>1.00133257</v>
      </c>
      <c r="M911" s="93">
        <f t="shared" si="442"/>
        <v>1.0023997600000001</v>
      </c>
      <c r="N911" s="93">
        <f t="shared" si="443"/>
        <v>1.1671102301966214</v>
      </c>
      <c r="O911" s="87">
        <f t="shared" si="444"/>
        <v>1.16866548</v>
      </c>
      <c r="P911" s="87">
        <f t="shared" si="445"/>
        <v>1085.0551932999999</v>
      </c>
      <c r="Q911" s="94">
        <f t="shared" si="446"/>
        <v>24</v>
      </c>
      <c r="R911" s="95">
        <f t="shared" si="453"/>
        <v>1.1596E-2</v>
      </c>
      <c r="S911" s="87">
        <f t="shared" si="447"/>
        <v>12.58230002</v>
      </c>
      <c r="T911" s="95">
        <f t="shared" si="456"/>
        <v>0.12</v>
      </c>
      <c r="U911" s="94">
        <f t="shared" si="448"/>
        <v>21</v>
      </c>
      <c r="V911" s="94">
        <v>252</v>
      </c>
      <c r="W911" s="93">
        <f t="shared" si="449"/>
        <v>1.0094887930000001</v>
      </c>
      <c r="X911" s="87">
        <f t="shared" si="450"/>
        <v>10.295864119999999</v>
      </c>
      <c r="Y911" s="87">
        <f t="shared" si="451"/>
        <v>22.878164139999999</v>
      </c>
      <c r="Z911" s="96" t="s">
        <v>142</v>
      </c>
      <c r="AA911" s="90">
        <f t="shared" si="452"/>
        <v>45260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3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22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4"/>
      <c r="CR911" s="1"/>
      <c r="CS911" s="1"/>
      <c r="CT911" s="1"/>
      <c r="CU911" s="1"/>
      <c r="CV911" s="1"/>
      <c r="CW911" s="1"/>
      <c r="CX911" s="1"/>
      <c r="CY911" s="1"/>
      <c r="CZ911" s="1"/>
      <c r="DA911" s="2"/>
      <c r="DB911" s="1"/>
      <c r="DC911" s="1"/>
      <c r="DD911" s="1"/>
      <c r="DE911" s="1"/>
      <c r="DF911" s="1"/>
      <c r="DG911" s="1"/>
    </row>
    <row r="912" spans="1:111" x14ac:dyDescent="0.2">
      <c r="A912" s="86">
        <f t="shared" si="454"/>
        <v>45261</v>
      </c>
      <c r="B912" s="87">
        <f t="shared" si="433"/>
        <v>1073.0982136099999</v>
      </c>
      <c r="C912" s="87">
        <f t="shared" si="455"/>
        <v>917.69023012000002</v>
      </c>
      <c r="D912" s="88">
        <f t="shared" si="434"/>
        <v>6716.74</v>
      </c>
      <c r="E912" s="89">
        <f>IF(K912=1,VLOOKUP(A912,[1]Plan1!$BO$80:$BQ$314,3),E911)</f>
        <v>6735.55</v>
      </c>
      <c r="F912" s="98">
        <f t="shared" si="435"/>
        <v>45247</v>
      </c>
      <c r="G912" s="91">
        <f t="shared" si="436"/>
        <v>2.8004657021114543E-3</v>
      </c>
      <c r="H912" s="90">
        <f t="shared" si="437"/>
        <v>45275</v>
      </c>
      <c r="I912" s="90">
        <f t="shared" si="438"/>
        <v>45275</v>
      </c>
      <c r="J912" s="92">
        <f t="shared" si="439"/>
        <v>21</v>
      </c>
      <c r="K912" s="92">
        <f t="shared" si="440"/>
        <v>11</v>
      </c>
      <c r="L912" s="87">
        <f t="shared" si="441"/>
        <v>1.0014659299999999</v>
      </c>
      <c r="M912" s="93">
        <f t="shared" si="442"/>
        <v>1.0023997600000001</v>
      </c>
      <c r="N912" s="93">
        <f t="shared" si="443"/>
        <v>1.1671102301966214</v>
      </c>
      <c r="O912" s="87">
        <f t="shared" si="444"/>
        <v>1.16882113</v>
      </c>
      <c r="P912" s="87">
        <f t="shared" si="445"/>
        <v>1072.6157317499999</v>
      </c>
      <c r="Q912" s="94">
        <f t="shared" si="446"/>
        <v>0</v>
      </c>
      <c r="R912" s="95">
        <f t="shared" si="453"/>
        <v>0</v>
      </c>
      <c r="S912" s="87">
        <f t="shared" si="447"/>
        <v>0</v>
      </c>
      <c r="T912" s="95">
        <f t="shared" si="456"/>
        <v>0.12</v>
      </c>
      <c r="U912" s="94">
        <f t="shared" si="448"/>
        <v>1</v>
      </c>
      <c r="V912" s="94">
        <v>252</v>
      </c>
      <c r="W912" s="93">
        <f t="shared" si="449"/>
        <v>1.0004498180000001</v>
      </c>
      <c r="X912" s="87">
        <f t="shared" si="450"/>
        <v>0.48248185999999998</v>
      </c>
      <c r="Y912" s="87">
        <f t="shared" si="451"/>
        <v>0</v>
      </c>
      <c r="Z912" s="96" t="s">
        <v>142</v>
      </c>
      <c r="AA912" s="90">
        <f t="shared" si="452"/>
        <v>45293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3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22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4"/>
      <c r="CR912" s="1"/>
      <c r="CS912" s="1"/>
      <c r="CT912" s="1"/>
      <c r="CU912" s="1"/>
      <c r="CV912" s="1"/>
      <c r="CW912" s="1"/>
      <c r="CX912" s="1"/>
      <c r="CY912" s="1"/>
      <c r="CZ912" s="1"/>
      <c r="DA912" s="2"/>
      <c r="DB912" s="1"/>
      <c r="DC912" s="1"/>
      <c r="DD912" s="1"/>
      <c r="DE912" s="1"/>
      <c r="DF912" s="1"/>
      <c r="DG912" s="1"/>
    </row>
    <row r="913" spans="1:111" x14ac:dyDescent="0.2">
      <c r="A913" s="86">
        <f t="shared" si="454"/>
        <v>45262</v>
      </c>
      <c r="B913" s="87">
        <f t="shared" si="433"/>
        <v>1073.7238802299998</v>
      </c>
      <c r="C913" s="87">
        <f t="shared" si="455"/>
        <v>917.69023012000002</v>
      </c>
      <c r="D913" s="88">
        <f t="shared" si="434"/>
        <v>6716.74</v>
      </c>
      <c r="E913" s="89">
        <f>IF(K913=1,VLOOKUP(A913,[1]Plan1!$BO$80:$BQ$314,3),E912)</f>
        <v>6735.55</v>
      </c>
      <c r="F913" s="98">
        <f t="shared" si="435"/>
        <v>45247</v>
      </c>
      <c r="G913" s="91">
        <f t="shared" si="436"/>
        <v>2.8004657021114543E-3</v>
      </c>
      <c r="H913" s="90">
        <f t="shared" si="437"/>
        <v>45275</v>
      </c>
      <c r="I913" s="90">
        <f t="shared" si="438"/>
        <v>45275</v>
      </c>
      <c r="J913" s="92">
        <f t="shared" si="439"/>
        <v>21</v>
      </c>
      <c r="K913" s="92">
        <f t="shared" si="440"/>
        <v>12</v>
      </c>
      <c r="L913" s="87">
        <f t="shared" si="441"/>
        <v>1.0015993000000001</v>
      </c>
      <c r="M913" s="93">
        <f t="shared" si="442"/>
        <v>1.0023997600000001</v>
      </c>
      <c r="N913" s="93">
        <f t="shared" si="443"/>
        <v>1.1671102301966214</v>
      </c>
      <c r="O913" s="87">
        <f t="shared" si="444"/>
        <v>1.1689767799999999</v>
      </c>
      <c r="P913" s="87">
        <f t="shared" si="445"/>
        <v>1072.7585702399999</v>
      </c>
      <c r="Q913" s="94">
        <f t="shared" si="446"/>
        <v>0</v>
      </c>
      <c r="R913" s="95">
        <f t="shared" si="453"/>
        <v>0</v>
      </c>
      <c r="S913" s="87">
        <f t="shared" si="447"/>
        <v>0</v>
      </c>
      <c r="T913" s="95">
        <f t="shared" si="456"/>
        <v>0.12</v>
      </c>
      <c r="U913" s="94">
        <f t="shared" si="448"/>
        <v>2</v>
      </c>
      <c r="V913" s="94">
        <v>252</v>
      </c>
      <c r="W913" s="93">
        <f t="shared" si="449"/>
        <v>1.0008998389999999</v>
      </c>
      <c r="X913" s="87">
        <f t="shared" si="450"/>
        <v>0.96530998999999995</v>
      </c>
      <c r="Y913" s="87">
        <f t="shared" si="451"/>
        <v>0</v>
      </c>
      <c r="Z913" s="96" t="s">
        <v>142</v>
      </c>
      <c r="AA913" s="90">
        <f t="shared" si="452"/>
        <v>45293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3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22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4"/>
      <c r="CR913" s="1"/>
      <c r="CS913" s="1"/>
      <c r="CT913" s="1"/>
      <c r="CU913" s="1"/>
      <c r="CV913" s="1"/>
      <c r="CW913" s="1"/>
      <c r="CX913" s="1"/>
      <c r="CY913" s="1"/>
      <c r="CZ913" s="1"/>
      <c r="DA913" s="2"/>
      <c r="DB913" s="1"/>
      <c r="DC913" s="1"/>
      <c r="DD913" s="1"/>
      <c r="DE913" s="1"/>
      <c r="DF913" s="1"/>
      <c r="DG913" s="1"/>
    </row>
    <row r="914" spans="1:111" x14ac:dyDescent="0.2">
      <c r="A914" s="86">
        <f t="shared" si="454"/>
        <v>45263</v>
      </c>
      <c r="B914" s="87">
        <f t="shared" ref="B914:B977" si="457">(P914+X914)</f>
        <v>1073.7238802299998</v>
      </c>
      <c r="C914" s="87">
        <f t="shared" si="455"/>
        <v>917.69023012000002</v>
      </c>
      <c r="D914" s="88">
        <f t="shared" ref="D914:D977" si="458">IF(E914=E913,D913,E913)</f>
        <v>6716.74</v>
      </c>
      <c r="E914" s="89">
        <f>IF(K914=1,VLOOKUP(A914,[1]Plan1!$BO$80:$BQ$314,3),E913)</f>
        <v>6735.55</v>
      </c>
      <c r="F914" s="98">
        <f t="shared" ref="F914:F977" si="459">IF(D914=D913,F913,A914)</f>
        <v>45247</v>
      </c>
      <c r="G914" s="91">
        <f t="shared" ref="G914:G977" si="460">(E914/D914)-1</f>
        <v>2.8004657021114543E-3</v>
      </c>
      <c r="H914" s="90">
        <f t="shared" ref="H914:H977" si="461">IF(DAY(A914)=15,VLOOKUP(A914,AH$121:AK$170,4),H913)</f>
        <v>45275</v>
      </c>
      <c r="I914" s="90">
        <f t="shared" ref="I914:I977" si="462">IF(A914&gt;I913,H914,I913)</f>
        <v>45275</v>
      </c>
      <c r="J914" s="92">
        <f t="shared" ref="J914:J977" si="463">IF(I914=I913,J913,NETWORKDAYS(I913,I914,$AD$121:$AD$505)-1)</f>
        <v>21</v>
      </c>
      <c r="K914" s="92">
        <f t="shared" ref="K914:K977" si="464">(J914-(NETWORKDAYS(A914,I914,AD$121:AD$505)-1))</f>
        <v>12</v>
      </c>
      <c r="L914" s="87">
        <f t="shared" ref="L914:L977" si="465">TRUNC((E914/D914)^TRUNC((K914/J914),9),8)</f>
        <v>1.0015993000000001</v>
      </c>
      <c r="M914" s="93">
        <f t="shared" ref="M914:M977" si="466">IF(I914&gt;I913,L913,M913)</f>
        <v>1.0023997600000001</v>
      </c>
      <c r="N914" s="93">
        <f t="shared" ref="N914:N977" si="467">IF(I914&gt;I913,N913*M914,N913)</f>
        <v>1.1671102301966214</v>
      </c>
      <c r="O914" s="87">
        <f t="shared" ref="O914:O977" si="468">TRUNC(TRUNC((L914*N914),15),8)</f>
        <v>1.1689767799999999</v>
      </c>
      <c r="P914" s="87">
        <f t="shared" ref="P914:P977" si="469">TRUNC(C914*O914,8)</f>
        <v>1072.7585702399999</v>
      </c>
      <c r="Q914" s="94">
        <f t="shared" ref="Q914:Q977" si="470">IF(VLOOKUP(A914,AD$13:AK$117,8)=VLOOKUP(A913,AD$13:AK$117,8),0,VLOOKUP(A914,AD$13:AK$117,8))</f>
        <v>0</v>
      </c>
      <c r="R914" s="95">
        <f t="shared" si="453"/>
        <v>0</v>
      </c>
      <c r="S914" s="87">
        <f t="shared" ref="S914:S977" si="471">IF(R914&gt;0,TRUNC(R914*P914,8),0)</f>
        <v>0</v>
      </c>
      <c r="T914" s="95">
        <f t="shared" si="456"/>
        <v>0.12</v>
      </c>
      <c r="U914" s="94">
        <f t="shared" ref="U914:U977" si="472">IF(Q913&gt;0,1,IF(K914=K913,U913,U913+1))</f>
        <v>2</v>
      </c>
      <c r="V914" s="94">
        <v>252</v>
      </c>
      <c r="W914" s="93">
        <f t="shared" ref="W914:W977" si="473">ROUND((1+T914)^TRUNC((U914/V914),9),9)</f>
        <v>1.0008998389999999</v>
      </c>
      <c r="X914" s="87">
        <f t="shared" ref="X914:X977" si="474">TRUNC((P914*(W914-1)),8)</f>
        <v>0.96530998999999995</v>
      </c>
      <c r="Y914" s="87">
        <f t="shared" ref="Y914:Y977" si="475">IF(Q914&gt;0,S914+X914,0)</f>
        <v>0</v>
      </c>
      <c r="Z914" s="96" t="s">
        <v>142</v>
      </c>
      <c r="AA914" s="90">
        <f t="shared" ref="AA914:AA977" si="476">IF(Q913&gt;0,VLOOKUP(A913,$AD$13:$AL$117,9),AA913)</f>
        <v>45293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3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22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4"/>
      <c r="CR914" s="1"/>
      <c r="CS914" s="1"/>
      <c r="CT914" s="1"/>
      <c r="CU914" s="1"/>
      <c r="CV914" s="1"/>
      <c r="CW914" s="1"/>
      <c r="CX914" s="1"/>
      <c r="CY914" s="1"/>
      <c r="CZ914" s="1"/>
      <c r="DA914" s="2"/>
      <c r="DB914" s="1"/>
      <c r="DC914" s="1"/>
      <c r="DD914" s="1"/>
      <c r="DE914" s="1"/>
      <c r="DF914" s="1"/>
      <c r="DG914" s="1"/>
    </row>
    <row r="915" spans="1:111" x14ac:dyDescent="0.2">
      <c r="A915" s="86">
        <f t="shared" si="454"/>
        <v>45264</v>
      </c>
      <c r="B915" s="87">
        <f t="shared" si="457"/>
        <v>1073.7238802299998</v>
      </c>
      <c r="C915" s="87">
        <f t="shared" si="455"/>
        <v>917.69023012000002</v>
      </c>
      <c r="D915" s="88">
        <f t="shared" si="458"/>
        <v>6716.74</v>
      </c>
      <c r="E915" s="89">
        <f>IF(K915=1,VLOOKUP(A915,[1]Plan1!$BO$80:$BQ$314,3),E914)</f>
        <v>6735.55</v>
      </c>
      <c r="F915" s="98">
        <f t="shared" si="459"/>
        <v>45247</v>
      </c>
      <c r="G915" s="91">
        <f t="shared" si="460"/>
        <v>2.8004657021114543E-3</v>
      </c>
      <c r="H915" s="90">
        <f t="shared" si="461"/>
        <v>45275</v>
      </c>
      <c r="I915" s="90">
        <f t="shared" si="462"/>
        <v>45275</v>
      </c>
      <c r="J915" s="92">
        <f t="shared" si="463"/>
        <v>21</v>
      </c>
      <c r="K915" s="92">
        <f t="shared" si="464"/>
        <v>12</v>
      </c>
      <c r="L915" s="87">
        <f t="shared" si="465"/>
        <v>1.0015993000000001</v>
      </c>
      <c r="M915" s="93">
        <f t="shared" si="466"/>
        <v>1.0023997600000001</v>
      </c>
      <c r="N915" s="93">
        <f t="shared" si="467"/>
        <v>1.1671102301966214</v>
      </c>
      <c r="O915" s="87">
        <f t="shared" si="468"/>
        <v>1.1689767799999999</v>
      </c>
      <c r="P915" s="87">
        <f t="shared" si="469"/>
        <v>1072.7585702399999</v>
      </c>
      <c r="Q915" s="94">
        <f t="shared" si="470"/>
        <v>0</v>
      </c>
      <c r="R915" s="95">
        <f t="shared" si="453"/>
        <v>0</v>
      </c>
      <c r="S915" s="87">
        <f t="shared" si="471"/>
        <v>0</v>
      </c>
      <c r="T915" s="95">
        <f t="shared" si="456"/>
        <v>0.12</v>
      </c>
      <c r="U915" s="94">
        <f t="shared" si="472"/>
        <v>2</v>
      </c>
      <c r="V915" s="94">
        <v>252</v>
      </c>
      <c r="W915" s="93">
        <f t="shared" si="473"/>
        <v>1.0008998389999999</v>
      </c>
      <c r="X915" s="87">
        <f t="shared" si="474"/>
        <v>0.96530998999999995</v>
      </c>
      <c r="Y915" s="87">
        <f t="shared" si="475"/>
        <v>0</v>
      </c>
      <c r="Z915" s="96" t="s">
        <v>142</v>
      </c>
      <c r="AA915" s="90">
        <f t="shared" si="476"/>
        <v>45293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3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22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4"/>
      <c r="CR915" s="1"/>
      <c r="CS915" s="1"/>
      <c r="CT915" s="1"/>
      <c r="CU915" s="1"/>
      <c r="CV915" s="1"/>
      <c r="CW915" s="1"/>
      <c r="CX915" s="1"/>
      <c r="CY915" s="1"/>
      <c r="CZ915" s="1"/>
      <c r="DA915" s="2"/>
      <c r="DB915" s="1"/>
      <c r="DC915" s="1"/>
      <c r="DD915" s="1"/>
      <c r="DE915" s="1"/>
      <c r="DF915" s="1"/>
      <c r="DG915" s="1"/>
    </row>
    <row r="916" spans="1:111" x14ac:dyDescent="0.2">
      <c r="A916" s="86">
        <f t="shared" si="454"/>
        <v>45265</v>
      </c>
      <c r="B916" s="87">
        <f t="shared" si="457"/>
        <v>1074.3499278199999</v>
      </c>
      <c r="C916" s="87">
        <f t="shared" si="455"/>
        <v>917.69023012000002</v>
      </c>
      <c r="D916" s="88">
        <f t="shared" si="458"/>
        <v>6716.74</v>
      </c>
      <c r="E916" s="89">
        <f>IF(K916=1,VLOOKUP(A916,[1]Plan1!$BO$80:$BQ$314,3),E915)</f>
        <v>6735.55</v>
      </c>
      <c r="F916" s="98">
        <f t="shared" si="459"/>
        <v>45247</v>
      </c>
      <c r="G916" s="91">
        <f t="shared" si="460"/>
        <v>2.8004657021114543E-3</v>
      </c>
      <c r="H916" s="90">
        <f t="shared" si="461"/>
        <v>45275</v>
      </c>
      <c r="I916" s="90">
        <f t="shared" si="462"/>
        <v>45275</v>
      </c>
      <c r="J916" s="92">
        <f t="shared" si="463"/>
        <v>21</v>
      </c>
      <c r="K916" s="92">
        <f t="shared" si="464"/>
        <v>13</v>
      </c>
      <c r="L916" s="87">
        <f t="shared" si="465"/>
        <v>1.0017326900000001</v>
      </c>
      <c r="M916" s="93">
        <f t="shared" si="466"/>
        <v>1.0023997600000001</v>
      </c>
      <c r="N916" s="93">
        <f t="shared" si="467"/>
        <v>1.1671102301966214</v>
      </c>
      <c r="O916" s="87">
        <f t="shared" si="468"/>
        <v>1.1691324700000001</v>
      </c>
      <c r="P916" s="87">
        <f t="shared" si="469"/>
        <v>1072.90144543</v>
      </c>
      <c r="Q916" s="94">
        <f t="shared" si="470"/>
        <v>0</v>
      </c>
      <c r="R916" s="95">
        <f t="shared" si="453"/>
        <v>0</v>
      </c>
      <c r="S916" s="87">
        <f t="shared" si="471"/>
        <v>0</v>
      </c>
      <c r="T916" s="95">
        <f t="shared" si="456"/>
        <v>0.12</v>
      </c>
      <c r="U916" s="94">
        <f t="shared" si="472"/>
        <v>3</v>
      </c>
      <c r="V916" s="94">
        <v>252</v>
      </c>
      <c r="W916" s="93">
        <f t="shared" si="473"/>
        <v>1.0013500609999999</v>
      </c>
      <c r="X916" s="87">
        <f t="shared" si="474"/>
        <v>1.4484823899999999</v>
      </c>
      <c r="Y916" s="87">
        <f t="shared" si="475"/>
        <v>0</v>
      </c>
      <c r="Z916" s="96" t="s">
        <v>142</v>
      </c>
      <c r="AA916" s="90">
        <f t="shared" si="476"/>
        <v>45293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3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22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4"/>
      <c r="CR916" s="1"/>
      <c r="CS916" s="1"/>
      <c r="CT916" s="1"/>
      <c r="CU916" s="1"/>
      <c r="CV916" s="1"/>
      <c r="CW916" s="1"/>
      <c r="CX916" s="1"/>
      <c r="CY916" s="1"/>
      <c r="CZ916" s="1"/>
      <c r="DA916" s="2"/>
      <c r="DB916" s="1"/>
      <c r="DC916" s="1"/>
      <c r="DD916" s="1"/>
      <c r="DE916" s="1"/>
      <c r="DF916" s="1"/>
      <c r="DG916" s="1"/>
    </row>
    <row r="917" spans="1:111" x14ac:dyDescent="0.2">
      <c r="A917" s="86">
        <f t="shared" si="454"/>
        <v>45266</v>
      </c>
      <c r="B917" s="87">
        <f t="shared" si="457"/>
        <v>1074.9763321600001</v>
      </c>
      <c r="C917" s="87">
        <f t="shared" si="455"/>
        <v>917.69023012000002</v>
      </c>
      <c r="D917" s="88">
        <f t="shared" si="458"/>
        <v>6716.74</v>
      </c>
      <c r="E917" s="89">
        <f>IF(K917=1,VLOOKUP(A917,[1]Plan1!$BO$80:$BQ$314,3),E916)</f>
        <v>6735.55</v>
      </c>
      <c r="F917" s="98">
        <f t="shared" si="459"/>
        <v>45247</v>
      </c>
      <c r="G917" s="91">
        <f t="shared" si="460"/>
        <v>2.8004657021114543E-3</v>
      </c>
      <c r="H917" s="90">
        <f t="shared" si="461"/>
        <v>45275</v>
      </c>
      <c r="I917" s="90">
        <f t="shared" si="462"/>
        <v>45275</v>
      </c>
      <c r="J917" s="92">
        <f t="shared" si="463"/>
        <v>21</v>
      </c>
      <c r="K917" s="92">
        <f t="shared" si="464"/>
        <v>14</v>
      </c>
      <c r="L917" s="87">
        <f t="shared" si="465"/>
        <v>1.0018661</v>
      </c>
      <c r="M917" s="93">
        <f t="shared" si="466"/>
        <v>1.0023997600000001</v>
      </c>
      <c r="N917" s="93">
        <f t="shared" si="467"/>
        <v>1.1671102301966214</v>
      </c>
      <c r="O917" s="87">
        <f t="shared" si="468"/>
        <v>1.16928817</v>
      </c>
      <c r="P917" s="87">
        <f t="shared" si="469"/>
        <v>1073.0443298</v>
      </c>
      <c r="Q917" s="94">
        <f t="shared" si="470"/>
        <v>0</v>
      </c>
      <c r="R917" s="95">
        <f t="shared" si="453"/>
        <v>0</v>
      </c>
      <c r="S917" s="87">
        <f t="shared" si="471"/>
        <v>0</v>
      </c>
      <c r="T917" s="95">
        <f t="shared" si="456"/>
        <v>0.12</v>
      </c>
      <c r="U917" s="94">
        <f t="shared" si="472"/>
        <v>4</v>
      </c>
      <c r="V917" s="94">
        <v>252</v>
      </c>
      <c r="W917" s="93">
        <f t="shared" si="473"/>
        <v>1.0018004869999999</v>
      </c>
      <c r="X917" s="87">
        <f t="shared" si="474"/>
        <v>1.93200236</v>
      </c>
      <c r="Y917" s="87">
        <f t="shared" si="475"/>
        <v>0</v>
      </c>
      <c r="Z917" s="96" t="s">
        <v>142</v>
      </c>
      <c r="AA917" s="90">
        <f t="shared" si="476"/>
        <v>45293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3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22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4"/>
      <c r="CR917" s="1"/>
      <c r="CS917" s="1"/>
      <c r="CT917" s="1"/>
      <c r="CU917" s="1"/>
      <c r="CV917" s="1"/>
      <c r="CW917" s="1"/>
      <c r="CX917" s="1"/>
      <c r="CY917" s="1"/>
      <c r="CZ917" s="1"/>
      <c r="DA917" s="2"/>
      <c r="DB917" s="1"/>
      <c r="DC917" s="1"/>
      <c r="DD917" s="1"/>
      <c r="DE917" s="1"/>
      <c r="DF917" s="1"/>
      <c r="DG917" s="1"/>
    </row>
    <row r="918" spans="1:111" x14ac:dyDescent="0.2">
      <c r="A918" s="86">
        <f t="shared" si="454"/>
        <v>45267</v>
      </c>
      <c r="B918" s="87">
        <f t="shared" si="457"/>
        <v>1075.60310959</v>
      </c>
      <c r="C918" s="87">
        <f t="shared" si="455"/>
        <v>917.69023012000002</v>
      </c>
      <c r="D918" s="88">
        <f t="shared" si="458"/>
        <v>6716.74</v>
      </c>
      <c r="E918" s="89">
        <f>IF(K918=1,VLOOKUP(A918,[1]Plan1!$BO$80:$BQ$314,3),E917)</f>
        <v>6735.55</v>
      </c>
      <c r="F918" s="98">
        <f t="shared" si="459"/>
        <v>45247</v>
      </c>
      <c r="G918" s="91">
        <f t="shared" si="460"/>
        <v>2.8004657021114543E-3</v>
      </c>
      <c r="H918" s="90">
        <f t="shared" si="461"/>
        <v>45275</v>
      </c>
      <c r="I918" s="90">
        <f t="shared" si="462"/>
        <v>45275</v>
      </c>
      <c r="J918" s="92">
        <f t="shared" si="463"/>
        <v>21</v>
      </c>
      <c r="K918" s="92">
        <f t="shared" si="464"/>
        <v>15</v>
      </c>
      <c r="L918" s="87">
        <f t="shared" si="465"/>
        <v>1.00199953</v>
      </c>
      <c r="M918" s="93">
        <f t="shared" si="466"/>
        <v>1.0023997600000001</v>
      </c>
      <c r="N918" s="93">
        <f t="shared" si="467"/>
        <v>1.1671102301966214</v>
      </c>
      <c r="O918" s="87">
        <f t="shared" si="468"/>
        <v>1.1694439000000001</v>
      </c>
      <c r="P918" s="87">
        <f t="shared" si="469"/>
        <v>1073.1872417</v>
      </c>
      <c r="Q918" s="94">
        <f t="shared" si="470"/>
        <v>0</v>
      </c>
      <c r="R918" s="95">
        <f t="shared" si="453"/>
        <v>0</v>
      </c>
      <c r="S918" s="87">
        <f t="shared" si="471"/>
        <v>0</v>
      </c>
      <c r="T918" s="95">
        <f t="shared" si="456"/>
        <v>0.12</v>
      </c>
      <c r="U918" s="94">
        <f t="shared" si="472"/>
        <v>5</v>
      </c>
      <c r="V918" s="94">
        <v>252</v>
      </c>
      <c r="W918" s="93">
        <f t="shared" si="473"/>
        <v>1.002251115</v>
      </c>
      <c r="X918" s="87">
        <f t="shared" si="474"/>
        <v>2.4158678899999999</v>
      </c>
      <c r="Y918" s="87">
        <f t="shared" si="475"/>
        <v>0</v>
      </c>
      <c r="Z918" s="96" t="s">
        <v>142</v>
      </c>
      <c r="AA918" s="90">
        <f t="shared" si="476"/>
        <v>45293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3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22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4"/>
      <c r="CR918" s="1"/>
      <c r="CS918" s="1"/>
      <c r="CT918" s="1"/>
      <c r="CU918" s="1"/>
      <c r="CV918" s="1"/>
      <c r="CW918" s="1"/>
      <c r="CX918" s="1"/>
      <c r="CY918" s="1"/>
      <c r="CZ918" s="1"/>
      <c r="DA918" s="2"/>
      <c r="DB918" s="1"/>
      <c r="DC918" s="1"/>
      <c r="DD918" s="1"/>
      <c r="DE918" s="1"/>
      <c r="DF918" s="1"/>
      <c r="DG918" s="1"/>
    </row>
    <row r="919" spans="1:111" x14ac:dyDescent="0.2">
      <c r="A919" s="86">
        <f t="shared" si="454"/>
        <v>45268</v>
      </c>
      <c r="B919" s="87">
        <f t="shared" si="457"/>
        <v>1076.2302429000001</v>
      </c>
      <c r="C919" s="87">
        <f t="shared" si="455"/>
        <v>917.69023012000002</v>
      </c>
      <c r="D919" s="88">
        <f t="shared" si="458"/>
        <v>6716.74</v>
      </c>
      <c r="E919" s="89">
        <f>IF(K919=1,VLOOKUP(A919,[1]Plan1!$BO$80:$BQ$314,3),E918)</f>
        <v>6735.55</v>
      </c>
      <c r="F919" s="98">
        <f t="shared" si="459"/>
        <v>45247</v>
      </c>
      <c r="G919" s="91">
        <f t="shared" si="460"/>
        <v>2.8004657021114543E-3</v>
      </c>
      <c r="H919" s="90">
        <f t="shared" si="461"/>
        <v>45275</v>
      </c>
      <c r="I919" s="90">
        <f t="shared" si="462"/>
        <v>45275</v>
      </c>
      <c r="J919" s="92">
        <f t="shared" si="463"/>
        <v>21</v>
      </c>
      <c r="K919" s="92">
        <f t="shared" si="464"/>
        <v>16</v>
      </c>
      <c r="L919" s="87">
        <f t="shared" si="465"/>
        <v>1.0021329699999999</v>
      </c>
      <c r="M919" s="93">
        <f t="shared" si="466"/>
        <v>1.0023997600000001</v>
      </c>
      <c r="N919" s="93">
        <f t="shared" si="467"/>
        <v>1.1671102301966214</v>
      </c>
      <c r="O919" s="87">
        <f t="shared" si="468"/>
        <v>1.1695996399999999</v>
      </c>
      <c r="P919" s="87">
        <f t="shared" si="469"/>
        <v>1073.33016277</v>
      </c>
      <c r="Q919" s="94">
        <f t="shared" si="470"/>
        <v>0</v>
      </c>
      <c r="R919" s="95">
        <f t="shared" si="453"/>
        <v>0</v>
      </c>
      <c r="S919" s="87">
        <f t="shared" si="471"/>
        <v>0</v>
      </c>
      <c r="T919" s="95">
        <f t="shared" si="456"/>
        <v>0.12</v>
      </c>
      <c r="U919" s="94">
        <f t="shared" si="472"/>
        <v>6</v>
      </c>
      <c r="V919" s="94">
        <v>252</v>
      </c>
      <c r="W919" s="93">
        <f t="shared" si="473"/>
        <v>1.002701946</v>
      </c>
      <c r="X919" s="87">
        <f t="shared" si="474"/>
        <v>2.9000801300000001</v>
      </c>
      <c r="Y919" s="87">
        <f t="shared" si="475"/>
        <v>0</v>
      </c>
      <c r="Z919" s="96" t="s">
        <v>142</v>
      </c>
      <c r="AA919" s="90">
        <f t="shared" si="476"/>
        <v>45293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3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22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4"/>
      <c r="CR919" s="1"/>
      <c r="CS919" s="1"/>
      <c r="CT919" s="1"/>
      <c r="CU919" s="1"/>
      <c r="CV919" s="1"/>
      <c r="CW919" s="1"/>
      <c r="CX919" s="1"/>
      <c r="CY919" s="1"/>
      <c r="CZ919" s="1"/>
      <c r="DA919" s="2"/>
      <c r="DB919" s="1"/>
      <c r="DC919" s="1"/>
      <c r="DD919" s="1"/>
      <c r="DE919" s="1"/>
      <c r="DF919" s="1"/>
      <c r="DG919" s="1"/>
    </row>
    <row r="920" spans="1:111" x14ac:dyDescent="0.2">
      <c r="A920" s="86">
        <f t="shared" si="454"/>
        <v>45269</v>
      </c>
      <c r="B920" s="87">
        <f t="shared" si="457"/>
        <v>1076.8577403500001</v>
      </c>
      <c r="C920" s="87">
        <f t="shared" si="455"/>
        <v>917.69023012000002</v>
      </c>
      <c r="D920" s="88">
        <f t="shared" si="458"/>
        <v>6716.74</v>
      </c>
      <c r="E920" s="89">
        <f>IF(K920=1,VLOOKUP(A920,[1]Plan1!$BO$80:$BQ$314,3),E919)</f>
        <v>6735.55</v>
      </c>
      <c r="F920" s="98">
        <f t="shared" si="459"/>
        <v>45247</v>
      </c>
      <c r="G920" s="91">
        <f t="shared" si="460"/>
        <v>2.8004657021114543E-3</v>
      </c>
      <c r="H920" s="90">
        <f t="shared" si="461"/>
        <v>45275</v>
      </c>
      <c r="I920" s="90">
        <f t="shared" si="462"/>
        <v>45275</v>
      </c>
      <c r="J920" s="92">
        <f t="shared" si="463"/>
        <v>21</v>
      </c>
      <c r="K920" s="92">
        <f t="shared" si="464"/>
        <v>17</v>
      </c>
      <c r="L920" s="87">
        <f t="shared" si="465"/>
        <v>1.0022664299999999</v>
      </c>
      <c r="M920" s="93">
        <f t="shared" si="466"/>
        <v>1.0023997600000001</v>
      </c>
      <c r="N920" s="93">
        <f t="shared" si="467"/>
        <v>1.1671102301966214</v>
      </c>
      <c r="O920" s="87">
        <f t="shared" si="468"/>
        <v>1.1697553999999999</v>
      </c>
      <c r="P920" s="87">
        <f t="shared" si="469"/>
        <v>1073.47310221</v>
      </c>
      <c r="Q920" s="94">
        <f t="shared" si="470"/>
        <v>0</v>
      </c>
      <c r="R920" s="95">
        <f t="shared" si="453"/>
        <v>0</v>
      </c>
      <c r="S920" s="87">
        <f t="shared" si="471"/>
        <v>0</v>
      </c>
      <c r="T920" s="95">
        <f t="shared" si="456"/>
        <v>0.12</v>
      </c>
      <c r="U920" s="94">
        <f t="shared" si="472"/>
        <v>7</v>
      </c>
      <c r="V920" s="94">
        <v>252</v>
      </c>
      <c r="W920" s="93">
        <f t="shared" si="473"/>
        <v>1.003152979</v>
      </c>
      <c r="X920" s="87">
        <f t="shared" si="474"/>
        <v>3.3846381399999999</v>
      </c>
      <c r="Y920" s="87">
        <f t="shared" si="475"/>
        <v>0</v>
      </c>
      <c r="Z920" s="96" t="s">
        <v>142</v>
      </c>
      <c r="AA920" s="90">
        <f t="shared" si="476"/>
        <v>45293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3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22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4"/>
      <c r="CR920" s="1"/>
      <c r="CS920" s="1"/>
      <c r="CT920" s="1"/>
      <c r="CU920" s="1"/>
      <c r="CV920" s="1"/>
      <c r="CW920" s="1"/>
      <c r="CX920" s="1"/>
      <c r="CY920" s="1"/>
      <c r="CZ920" s="1"/>
      <c r="DA920" s="2"/>
      <c r="DB920" s="1"/>
      <c r="DC920" s="1"/>
      <c r="DD920" s="1"/>
      <c r="DE920" s="1"/>
      <c r="DF920" s="1"/>
      <c r="DG920" s="1"/>
    </row>
    <row r="921" spans="1:111" x14ac:dyDescent="0.2">
      <c r="A921" s="86">
        <f t="shared" si="454"/>
        <v>45270</v>
      </c>
      <c r="B921" s="87">
        <f t="shared" si="457"/>
        <v>1076.8577403500001</v>
      </c>
      <c r="C921" s="87">
        <f t="shared" si="455"/>
        <v>917.69023012000002</v>
      </c>
      <c r="D921" s="88">
        <f t="shared" si="458"/>
        <v>6716.74</v>
      </c>
      <c r="E921" s="89">
        <f>IF(K921=1,VLOOKUP(A921,[1]Plan1!$BO$80:$BQ$314,3),E920)</f>
        <v>6735.55</v>
      </c>
      <c r="F921" s="98">
        <f t="shared" si="459"/>
        <v>45247</v>
      </c>
      <c r="G921" s="91">
        <f t="shared" si="460"/>
        <v>2.8004657021114543E-3</v>
      </c>
      <c r="H921" s="90">
        <f t="shared" si="461"/>
        <v>45275</v>
      </c>
      <c r="I921" s="90">
        <f t="shared" si="462"/>
        <v>45275</v>
      </c>
      <c r="J921" s="92">
        <f t="shared" si="463"/>
        <v>21</v>
      </c>
      <c r="K921" s="92">
        <f t="shared" si="464"/>
        <v>17</v>
      </c>
      <c r="L921" s="87">
        <f t="shared" si="465"/>
        <v>1.0022664299999999</v>
      </c>
      <c r="M921" s="93">
        <f t="shared" si="466"/>
        <v>1.0023997600000001</v>
      </c>
      <c r="N921" s="93">
        <f t="shared" si="467"/>
        <v>1.1671102301966214</v>
      </c>
      <c r="O921" s="87">
        <f t="shared" si="468"/>
        <v>1.1697553999999999</v>
      </c>
      <c r="P921" s="87">
        <f t="shared" si="469"/>
        <v>1073.47310221</v>
      </c>
      <c r="Q921" s="94">
        <f t="shared" si="470"/>
        <v>0</v>
      </c>
      <c r="R921" s="95">
        <f t="shared" si="453"/>
        <v>0</v>
      </c>
      <c r="S921" s="87">
        <f t="shared" si="471"/>
        <v>0</v>
      </c>
      <c r="T921" s="95">
        <f t="shared" si="456"/>
        <v>0.12</v>
      </c>
      <c r="U921" s="94">
        <f t="shared" si="472"/>
        <v>7</v>
      </c>
      <c r="V921" s="94">
        <v>252</v>
      </c>
      <c r="W921" s="93">
        <f t="shared" si="473"/>
        <v>1.003152979</v>
      </c>
      <c r="X921" s="87">
        <f t="shared" si="474"/>
        <v>3.3846381399999999</v>
      </c>
      <c r="Y921" s="87">
        <f t="shared" si="475"/>
        <v>0</v>
      </c>
      <c r="Z921" s="96" t="s">
        <v>142</v>
      </c>
      <c r="AA921" s="90">
        <f t="shared" si="476"/>
        <v>45293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3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22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4"/>
      <c r="CR921" s="1"/>
      <c r="CS921" s="1"/>
      <c r="CT921" s="1"/>
      <c r="CU921" s="1"/>
      <c r="CV921" s="1"/>
      <c r="CW921" s="1"/>
      <c r="CX921" s="1"/>
      <c r="CY921" s="1"/>
      <c r="CZ921" s="1"/>
      <c r="DA921" s="2"/>
      <c r="DB921" s="1"/>
      <c r="DC921" s="1"/>
      <c r="DD921" s="1"/>
      <c r="DE921" s="1"/>
      <c r="DF921" s="1"/>
      <c r="DG921" s="1"/>
    </row>
    <row r="922" spans="1:111" x14ac:dyDescent="0.2">
      <c r="A922" s="86">
        <f t="shared" si="454"/>
        <v>45271</v>
      </c>
      <c r="B922" s="87">
        <f t="shared" si="457"/>
        <v>1076.8577403500001</v>
      </c>
      <c r="C922" s="87">
        <f t="shared" si="455"/>
        <v>917.69023012000002</v>
      </c>
      <c r="D922" s="88">
        <f t="shared" si="458"/>
        <v>6716.74</v>
      </c>
      <c r="E922" s="89">
        <f>IF(K922=1,VLOOKUP(A922,[1]Plan1!$BO$80:$BQ$314,3),E921)</f>
        <v>6735.55</v>
      </c>
      <c r="F922" s="98">
        <f t="shared" si="459"/>
        <v>45247</v>
      </c>
      <c r="G922" s="91">
        <f t="shared" si="460"/>
        <v>2.8004657021114543E-3</v>
      </c>
      <c r="H922" s="90">
        <f t="shared" si="461"/>
        <v>45275</v>
      </c>
      <c r="I922" s="90">
        <f t="shared" si="462"/>
        <v>45275</v>
      </c>
      <c r="J922" s="92">
        <f t="shared" si="463"/>
        <v>21</v>
      </c>
      <c r="K922" s="92">
        <f t="shared" si="464"/>
        <v>17</v>
      </c>
      <c r="L922" s="87">
        <f t="shared" si="465"/>
        <v>1.0022664299999999</v>
      </c>
      <c r="M922" s="93">
        <f t="shared" si="466"/>
        <v>1.0023997600000001</v>
      </c>
      <c r="N922" s="93">
        <f t="shared" si="467"/>
        <v>1.1671102301966214</v>
      </c>
      <c r="O922" s="87">
        <f t="shared" si="468"/>
        <v>1.1697553999999999</v>
      </c>
      <c r="P922" s="87">
        <f t="shared" si="469"/>
        <v>1073.47310221</v>
      </c>
      <c r="Q922" s="94">
        <f t="shared" si="470"/>
        <v>0</v>
      </c>
      <c r="R922" s="95">
        <f t="shared" si="453"/>
        <v>0</v>
      </c>
      <c r="S922" s="87">
        <f t="shared" si="471"/>
        <v>0</v>
      </c>
      <c r="T922" s="95">
        <f t="shared" si="456"/>
        <v>0.12</v>
      </c>
      <c r="U922" s="94">
        <f t="shared" si="472"/>
        <v>7</v>
      </c>
      <c r="V922" s="94">
        <v>252</v>
      </c>
      <c r="W922" s="93">
        <f t="shared" si="473"/>
        <v>1.003152979</v>
      </c>
      <c r="X922" s="87">
        <f t="shared" si="474"/>
        <v>3.3846381399999999</v>
      </c>
      <c r="Y922" s="87">
        <f t="shared" si="475"/>
        <v>0</v>
      </c>
      <c r="Z922" s="96" t="s">
        <v>142</v>
      </c>
      <c r="AA922" s="90">
        <f t="shared" si="476"/>
        <v>45293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3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22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4"/>
      <c r="CR922" s="1"/>
      <c r="CS922" s="1"/>
      <c r="CT922" s="1"/>
      <c r="CU922" s="1"/>
      <c r="CV922" s="1"/>
      <c r="CW922" s="1"/>
      <c r="CX922" s="1"/>
      <c r="CY922" s="1"/>
      <c r="CZ922" s="1"/>
      <c r="DA922" s="2"/>
      <c r="DB922" s="1"/>
      <c r="DC922" s="1"/>
      <c r="DD922" s="1"/>
      <c r="DE922" s="1"/>
      <c r="DF922" s="1"/>
      <c r="DG922" s="1"/>
    </row>
    <row r="923" spans="1:111" x14ac:dyDescent="0.2">
      <c r="A923" s="86">
        <f t="shared" si="454"/>
        <v>45272</v>
      </c>
      <c r="B923" s="87">
        <f t="shared" si="457"/>
        <v>1077.48560417</v>
      </c>
      <c r="C923" s="87">
        <f t="shared" si="455"/>
        <v>917.69023012000002</v>
      </c>
      <c r="D923" s="88">
        <f t="shared" si="458"/>
        <v>6716.74</v>
      </c>
      <c r="E923" s="89">
        <f>IF(K923=1,VLOOKUP(A923,[1]Plan1!$BO$80:$BQ$314,3),E922)</f>
        <v>6735.55</v>
      </c>
      <c r="F923" s="98">
        <f t="shared" si="459"/>
        <v>45247</v>
      </c>
      <c r="G923" s="91">
        <f t="shared" si="460"/>
        <v>2.8004657021114543E-3</v>
      </c>
      <c r="H923" s="90">
        <f t="shared" si="461"/>
        <v>45275</v>
      </c>
      <c r="I923" s="90">
        <f t="shared" si="462"/>
        <v>45275</v>
      </c>
      <c r="J923" s="92">
        <f t="shared" si="463"/>
        <v>21</v>
      </c>
      <c r="K923" s="92">
        <f t="shared" si="464"/>
        <v>18</v>
      </c>
      <c r="L923" s="87">
        <f t="shared" si="465"/>
        <v>1.0023999100000001</v>
      </c>
      <c r="M923" s="93">
        <f t="shared" si="466"/>
        <v>1.0023997600000001</v>
      </c>
      <c r="N923" s="93">
        <f t="shared" si="467"/>
        <v>1.1671102301966214</v>
      </c>
      <c r="O923" s="87">
        <f t="shared" si="468"/>
        <v>1.1699111799999999</v>
      </c>
      <c r="P923" s="87">
        <f t="shared" si="469"/>
        <v>1073.6160599899999</v>
      </c>
      <c r="Q923" s="94">
        <f t="shared" si="470"/>
        <v>0</v>
      </c>
      <c r="R923" s="95">
        <f t="shared" si="453"/>
        <v>0</v>
      </c>
      <c r="S923" s="87">
        <f t="shared" si="471"/>
        <v>0</v>
      </c>
      <c r="T923" s="95">
        <f t="shared" si="456"/>
        <v>0.12</v>
      </c>
      <c r="U923" s="94">
        <f t="shared" si="472"/>
        <v>8</v>
      </c>
      <c r="V923" s="94">
        <v>252</v>
      </c>
      <c r="W923" s="93">
        <f t="shared" si="473"/>
        <v>1.003604216</v>
      </c>
      <c r="X923" s="87">
        <f t="shared" si="474"/>
        <v>3.8695441800000001</v>
      </c>
      <c r="Y923" s="87">
        <f t="shared" si="475"/>
        <v>0</v>
      </c>
      <c r="Z923" s="96" t="s">
        <v>142</v>
      </c>
      <c r="AA923" s="90">
        <f t="shared" si="476"/>
        <v>45293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3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22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4"/>
      <c r="CR923" s="1"/>
      <c r="CS923" s="1"/>
      <c r="CT923" s="1"/>
      <c r="CU923" s="1"/>
      <c r="CV923" s="1"/>
      <c r="CW923" s="1"/>
      <c r="CX923" s="1"/>
      <c r="CY923" s="1"/>
      <c r="CZ923" s="1"/>
      <c r="DA923" s="2"/>
      <c r="DB923" s="1"/>
      <c r="DC923" s="1"/>
      <c r="DD923" s="1"/>
      <c r="DE923" s="1"/>
      <c r="DF923" s="1"/>
      <c r="DG923" s="1"/>
    </row>
    <row r="924" spans="1:111" x14ac:dyDescent="0.2">
      <c r="A924" s="86">
        <f t="shared" si="454"/>
        <v>45273</v>
      </c>
      <c r="B924" s="87">
        <f t="shared" si="457"/>
        <v>1078.1138415400001</v>
      </c>
      <c r="C924" s="87">
        <f t="shared" si="455"/>
        <v>917.69023012000002</v>
      </c>
      <c r="D924" s="88">
        <f t="shared" si="458"/>
        <v>6716.74</v>
      </c>
      <c r="E924" s="89">
        <f>IF(K924=1,VLOOKUP(A924,[1]Plan1!$BO$80:$BQ$314,3),E923)</f>
        <v>6735.55</v>
      </c>
      <c r="F924" s="98">
        <f t="shared" si="459"/>
        <v>45247</v>
      </c>
      <c r="G924" s="91">
        <f t="shared" si="460"/>
        <v>2.8004657021114543E-3</v>
      </c>
      <c r="H924" s="90">
        <f t="shared" si="461"/>
        <v>45275</v>
      </c>
      <c r="I924" s="90">
        <f t="shared" si="462"/>
        <v>45275</v>
      </c>
      <c r="J924" s="92">
        <f t="shared" si="463"/>
        <v>21</v>
      </c>
      <c r="K924" s="92">
        <f t="shared" si="464"/>
        <v>19</v>
      </c>
      <c r="L924" s="87">
        <f t="shared" si="465"/>
        <v>1.0025334100000001</v>
      </c>
      <c r="M924" s="93">
        <f t="shared" si="466"/>
        <v>1.0023997600000001</v>
      </c>
      <c r="N924" s="93">
        <f t="shared" si="467"/>
        <v>1.1671102301966214</v>
      </c>
      <c r="O924" s="87">
        <f t="shared" si="468"/>
        <v>1.17006699</v>
      </c>
      <c r="P924" s="87">
        <f t="shared" si="469"/>
        <v>1073.7590453</v>
      </c>
      <c r="Q924" s="94">
        <f t="shared" si="470"/>
        <v>0</v>
      </c>
      <c r="R924" s="95">
        <f t="shared" si="453"/>
        <v>0</v>
      </c>
      <c r="S924" s="87">
        <f t="shared" si="471"/>
        <v>0</v>
      </c>
      <c r="T924" s="95">
        <f t="shared" si="456"/>
        <v>0.12</v>
      </c>
      <c r="U924" s="94">
        <f t="shared" si="472"/>
        <v>9</v>
      </c>
      <c r="V924" s="94">
        <v>252</v>
      </c>
      <c r="W924" s="93">
        <f t="shared" si="473"/>
        <v>1.0040556549999999</v>
      </c>
      <c r="X924" s="87">
        <f t="shared" si="474"/>
        <v>4.3547962399999998</v>
      </c>
      <c r="Y924" s="87">
        <f t="shared" si="475"/>
        <v>0</v>
      </c>
      <c r="Z924" s="96" t="s">
        <v>142</v>
      </c>
      <c r="AA924" s="90">
        <f t="shared" si="476"/>
        <v>45293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3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22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4"/>
      <c r="CR924" s="1"/>
      <c r="CS924" s="1"/>
      <c r="CT924" s="1"/>
      <c r="CU924" s="1"/>
      <c r="CV924" s="1"/>
      <c r="CW924" s="1"/>
      <c r="CX924" s="1"/>
      <c r="CY924" s="1"/>
      <c r="CZ924" s="1"/>
      <c r="DA924" s="2"/>
      <c r="DB924" s="1"/>
      <c r="DC924" s="1"/>
      <c r="DD924" s="1"/>
      <c r="DE924" s="1"/>
      <c r="DF924" s="1"/>
      <c r="DG924" s="1"/>
    </row>
    <row r="925" spans="1:111" x14ac:dyDescent="0.2">
      <c r="A925" s="86">
        <f t="shared" si="454"/>
        <v>45274</v>
      </c>
      <c r="B925" s="87">
        <f t="shared" si="457"/>
        <v>1078.7424536699998</v>
      </c>
      <c r="C925" s="87">
        <f t="shared" si="455"/>
        <v>917.69023012000002</v>
      </c>
      <c r="D925" s="88">
        <f t="shared" si="458"/>
        <v>6716.74</v>
      </c>
      <c r="E925" s="89">
        <f>IF(K925=1,VLOOKUP(A925,[1]Plan1!$BO$80:$BQ$314,3),E924)</f>
        <v>6735.55</v>
      </c>
      <c r="F925" s="98">
        <f t="shared" si="459"/>
        <v>45247</v>
      </c>
      <c r="G925" s="91">
        <f t="shared" si="460"/>
        <v>2.8004657021114543E-3</v>
      </c>
      <c r="H925" s="90">
        <f t="shared" si="461"/>
        <v>45275</v>
      </c>
      <c r="I925" s="90">
        <f t="shared" si="462"/>
        <v>45275</v>
      </c>
      <c r="J925" s="92">
        <f t="shared" si="463"/>
        <v>21</v>
      </c>
      <c r="K925" s="92">
        <f t="shared" si="464"/>
        <v>20</v>
      </c>
      <c r="L925" s="87">
        <f t="shared" si="465"/>
        <v>1.00266693</v>
      </c>
      <c r="M925" s="93">
        <f t="shared" si="466"/>
        <v>1.0023997600000001</v>
      </c>
      <c r="N925" s="93">
        <f t="shared" si="467"/>
        <v>1.1671102301966214</v>
      </c>
      <c r="O925" s="87">
        <f t="shared" si="468"/>
        <v>1.1702228299999999</v>
      </c>
      <c r="P925" s="87">
        <f t="shared" si="469"/>
        <v>1073.9020581499999</v>
      </c>
      <c r="Q925" s="94">
        <f t="shared" si="470"/>
        <v>0</v>
      </c>
      <c r="R925" s="95">
        <f t="shared" si="453"/>
        <v>0</v>
      </c>
      <c r="S925" s="87">
        <f t="shared" si="471"/>
        <v>0</v>
      </c>
      <c r="T925" s="95">
        <f t="shared" si="456"/>
        <v>0.12</v>
      </c>
      <c r="U925" s="94">
        <f t="shared" si="472"/>
        <v>10</v>
      </c>
      <c r="V925" s="94">
        <v>252</v>
      </c>
      <c r="W925" s="93">
        <f t="shared" si="473"/>
        <v>1.004507297</v>
      </c>
      <c r="X925" s="87">
        <f t="shared" si="474"/>
        <v>4.8403955200000004</v>
      </c>
      <c r="Y925" s="87">
        <f t="shared" si="475"/>
        <v>0</v>
      </c>
      <c r="Z925" s="96" t="s">
        <v>142</v>
      </c>
      <c r="AA925" s="90">
        <f t="shared" si="476"/>
        <v>45293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3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22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4"/>
      <c r="CR925" s="1"/>
      <c r="CS925" s="1"/>
      <c r="CT925" s="1"/>
      <c r="CU925" s="1"/>
      <c r="CV925" s="1"/>
      <c r="CW925" s="1"/>
      <c r="CX925" s="1"/>
      <c r="CY925" s="1"/>
      <c r="CZ925" s="1"/>
      <c r="DA925" s="2"/>
      <c r="DB925" s="1"/>
      <c r="DC925" s="1"/>
      <c r="DD925" s="1"/>
      <c r="DE925" s="1"/>
      <c r="DF925" s="1"/>
      <c r="DG925" s="1"/>
    </row>
    <row r="926" spans="1:111" x14ac:dyDescent="0.2">
      <c r="A926" s="86">
        <f t="shared" si="454"/>
        <v>45275</v>
      </c>
      <c r="B926" s="87">
        <f t="shared" si="457"/>
        <v>1079.37141408</v>
      </c>
      <c r="C926" s="87">
        <f t="shared" si="455"/>
        <v>917.69023012000002</v>
      </c>
      <c r="D926" s="88">
        <f t="shared" si="458"/>
        <v>6716.74</v>
      </c>
      <c r="E926" s="89">
        <f>IF(K926=1,VLOOKUP(A926,[1]Plan1!$BO$80:$BQ$314,3),E925)</f>
        <v>6735.55</v>
      </c>
      <c r="F926" s="98">
        <f t="shared" si="459"/>
        <v>45247</v>
      </c>
      <c r="G926" s="91">
        <f t="shared" si="460"/>
        <v>2.8004657021114543E-3</v>
      </c>
      <c r="H926" s="90">
        <f t="shared" si="461"/>
        <v>45306</v>
      </c>
      <c r="I926" s="90">
        <f t="shared" si="462"/>
        <v>45275</v>
      </c>
      <c r="J926" s="92">
        <f t="shared" si="463"/>
        <v>21</v>
      </c>
      <c r="K926" s="92">
        <f t="shared" si="464"/>
        <v>21</v>
      </c>
      <c r="L926" s="87">
        <f t="shared" si="465"/>
        <v>1.00280046</v>
      </c>
      <c r="M926" s="93">
        <f t="shared" si="466"/>
        <v>1.0023997600000001</v>
      </c>
      <c r="N926" s="93">
        <f t="shared" si="467"/>
        <v>1.1671102301966214</v>
      </c>
      <c r="O926" s="87">
        <f t="shared" si="468"/>
        <v>1.1703786700000001</v>
      </c>
      <c r="P926" s="87">
        <f t="shared" si="469"/>
        <v>1074.0450709900001</v>
      </c>
      <c r="Q926" s="94">
        <f t="shared" si="470"/>
        <v>0</v>
      </c>
      <c r="R926" s="95">
        <f t="shared" si="453"/>
        <v>0</v>
      </c>
      <c r="S926" s="87">
        <f t="shared" si="471"/>
        <v>0</v>
      </c>
      <c r="T926" s="95">
        <f t="shared" si="456"/>
        <v>0.12</v>
      </c>
      <c r="U926" s="94">
        <f t="shared" si="472"/>
        <v>11</v>
      </c>
      <c r="V926" s="94">
        <v>252</v>
      </c>
      <c r="W926" s="93">
        <f t="shared" si="473"/>
        <v>1.004959143</v>
      </c>
      <c r="X926" s="87">
        <f t="shared" si="474"/>
        <v>5.3263430899999999</v>
      </c>
      <c r="Y926" s="87">
        <f t="shared" si="475"/>
        <v>0</v>
      </c>
      <c r="Z926" s="96" t="s">
        <v>142</v>
      </c>
      <c r="AA926" s="90">
        <f t="shared" si="476"/>
        <v>45293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3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22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4"/>
      <c r="CR926" s="1"/>
      <c r="CS926" s="1"/>
      <c r="CT926" s="1"/>
      <c r="CU926" s="1"/>
      <c r="CV926" s="1"/>
      <c r="CW926" s="1"/>
      <c r="CX926" s="1"/>
      <c r="CY926" s="1"/>
      <c r="CZ926" s="1"/>
      <c r="DA926" s="2"/>
      <c r="DB926" s="1"/>
      <c r="DC926" s="1"/>
      <c r="DD926" s="1"/>
      <c r="DE926" s="1"/>
      <c r="DF926" s="1"/>
      <c r="DG926" s="1"/>
    </row>
    <row r="927" spans="1:111" x14ac:dyDescent="0.2">
      <c r="A927" s="86">
        <f t="shared" si="454"/>
        <v>45276</v>
      </c>
      <c r="B927" s="87">
        <f t="shared" si="457"/>
        <v>1080.1743748899999</v>
      </c>
      <c r="C927" s="87">
        <f t="shared" si="455"/>
        <v>917.69023012000002</v>
      </c>
      <c r="D927" s="88">
        <f t="shared" si="458"/>
        <v>6735.55</v>
      </c>
      <c r="E927" s="89">
        <f>IF(K927=1,VLOOKUP(A927,[1]Plan1!$BO$80:$BQ$314,3),E926)</f>
        <v>6773.27</v>
      </c>
      <c r="F927" s="98">
        <f t="shared" si="459"/>
        <v>45276</v>
      </c>
      <c r="G927" s="91">
        <f t="shared" si="460"/>
        <v>5.6001365886972909E-3</v>
      </c>
      <c r="H927" s="90">
        <f t="shared" si="461"/>
        <v>45306</v>
      </c>
      <c r="I927" s="90">
        <f t="shared" si="462"/>
        <v>45306</v>
      </c>
      <c r="J927" s="92">
        <f t="shared" si="463"/>
        <v>19</v>
      </c>
      <c r="K927" s="92">
        <f t="shared" si="464"/>
        <v>1</v>
      </c>
      <c r="L927" s="87">
        <f t="shared" si="465"/>
        <v>1.00029396</v>
      </c>
      <c r="M927" s="93">
        <f t="shared" si="466"/>
        <v>1.00280046</v>
      </c>
      <c r="N927" s="93">
        <f t="shared" si="467"/>
        <v>1.1703786757118779</v>
      </c>
      <c r="O927" s="87">
        <f t="shared" si="468"/>
        <v>1.1707227200000001</v>
      </c>
      <c r="P927" s="87">
        <f t="shared" si="469"/>
        <v>1074.3608023199999</v>
      </c>
      <c r="Q927" s="94">
        <f t="shared" si="470"/>
        <v>0</v>
      </c>
      <c r="R927" s="95">
        <f t="shared" si="453"/>
        <v>0</v>
      </c>
      <c r="S927" s="87">
        <f t="shared" si="471"/>
        <v>0</v>
      </c>
      <c r="T927" s="95">
        <f t="shared" si="456"/>
        <v>0.12</v>
      </c>
      <c r="U927" s="94">
        <f t="shared" si="472"/>
        <v>12</v>
      </c>
      <c r="V927" s="94">
        <v>252</v>
      </c>
      <c r="W927" s="93">
        <f t="shared" si="473"/>
        <v>1.005411192</v>
      </c>
      <c r="X927" s="87">
        <f t="shared" si="474"/>
        <v>5.8135725699999998</v>
      </c>
      <c r="Y927" s="87">
        <f t="shared" si="475"/>
        <v>0</v>
      </c>
      <c r="Z927" s="96" t="s">
        <v>142</v>
      </c>
      <c r="AA927" s="90">
        <f t="shared" si="476"/>
        <v>45293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3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22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4"/>
      <c r="CR927" s="1"/>
      <c r="CS927" s="1"/>
      <c r="CT927" s="1"/>
      <c r="CU927" s="1"/>
      <c r="CV927" s="1"/>
      <c r="CW927" s="1"/>
      <c r="CX927" s="1"/>
      <c r="CY927" s="1"/>
      <c r="CZ927" s="1"/>
      <c r="DA927" s="2"/>
      <c r="DB927" s="1"/>
      <c r="DC927" s="1"/>
      <c r="DD927" s="1"/>
      <c r="DE927" s="1"/>
      <c r="DF927" s="1"/>
      <c r="DG927" s="1"/>
    </row>
    <row r="928" spans="1:111" x14ac:dyDescent="0.2">
      <c r="A928" s="86">
        <f t="shared" si="454"/>
        <v>45277</v>
      </c>
      <c r="B928" s="87">
        <f t="shared" si="457"/>
        <v>1080.1743748899999</v>
      </c>
      <c r="C928" s="87">
        <f t="shared" si="455"/>
        <v>917.69023012000002</v>
      </c>
      <c r="D928" s="88">
        <f t="shared" si="458"/>
        <v>6735.55</v>
      </c>
      <c r="E928" s="89">
        <f>IF(K928=1,VLOOKUP(A928,[1]Plan1!$BO$80:$BQ$314,3),E927)</f>
        <v>6773.27</v>
      </c>
      <c r="F928" s="98">
        <f t="shared" si="459"/>
        <v>45276</v>
      </c>
      <c r="G928" s="91">
        <f t="shared" si="460"/>
        <v>5.6001365886972909E-3</v>
      </c>
      <c r="H928" s="90">
        <f t="shared" si="461"/>
        <v>45306</v>
      </c>
      <c r="I928" s="90">
        <f t="shared" si="462"/>
        <v>45306</v>
      </c>
      <c r="J928" s="92">
        <f t="shared" si="463"/>
        <v>19</v>
      </c>
      <c r="K928" s="92">
        <f t="shared" si="464"/>
        <v>1</v>
      </c>
      <c r="L928" s="87">
        <f t="shared" si="465"/>
        <v>1.00029396</v>
      </c>
      <c r="M928" s="93">
        <f t="shared" si="466"/>
        <v>1.00280046</v>
      </c>
      <c r="N928" s="93">
        <f t="shared" si="467"/>
        <v>1.1703786757118779</v>
      </c>
      <c r="O928" s="87">
        <f t="shared" si="468"/>
        <v>1.1707227200000001</v>
      </c>
      <c r="P928" s="87">
        <f t="shared" si="469"/>
        <v>1074.3608023199999</v>
      </c>
      <c r="Q928" s="94">
        <f t="shared" si="470"/>
        <v>0</v>
      </c>
      <c r="R928" s="95">
        <f t="shared" si="453"/>
        <v>0</v>
      </c>
      <c r="S928" s="87">
        <f t="shared" si="471"/>
        <v>0</v>
      </c>
      <c r="T928" s="95">
        <f t="shared" si="456"/>
        <v>0.12</v>
      </c>
      <c r="U928" s="94">
        <f t="shared" si="472"/>
        <v>12</v>
      </c>
      <c r="V928" s="94">
        <v>252</v>
      </c>
      <c r="W928" s="93">
        <f t="shared" si="473"/>
        <v>1.005411192</v>
      </c>
      <c r="X928" s="87">
        <f t="shared" si="474"/>
        <v>5.8135725699999998</v>
      </c>
      <c r="Y928" s="87">
        <f t="shared" si="475"/>
        <v>0</v>
      </c>
      <c r="Z928" s="96" t="s">
        <v>142</v>
      </c>
      <c r="AA928" s="90">
        <f t="shared" si="476"/>
        <v>45293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3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22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4"/>
      <c r="CR928" s="1"/>
      <c r="CS928" s="1"/>
      <c r="CT928" s="1"/>
      <c r="CU928" s="1"/>
      <c r="CV928" s="1"/>
      <c r="CW928" s="1"/>
      <c r="CX928" s="1"/>
      <c r="CY928" s="1"/>
      <c r="CZ928" s="1"/>
      <c r="DA928" s="2"/>
      <c r="DB928" s="1"/>
      <c r="DC928" s="1"/>
      <c r="DD928" s="1"/>
      <c r="DE928" s="1"/>
      <c r="DF928" s="1"/>
      <c r="DG928" s="1"/>
    </row>
    <row r="929" spans="1:111" x14ac:dyDescent="0.2">
      <c r="A929" s="86">
        <f t="shared" si="454"/>
        <v>45278</v>
      </c>
      <c r="B929" s="87">
        <f t="shared" si="457"/>
        <v>1080.1743748899999</v>
      </c>
      <c r="C929" s="87">
        <f t="shared" si="455"/>
        <v>917.69023012000002</v>
      </c>
      <c r="D929" s="88">
        <f t="shared" si="458"/>
        <v>6735.55</v>
      </c>
      <c r="E929" s="89">
        <f>IF(K929=1,VLOOKUP(A929,[1]Plan1!$BO$80:$BQ$314,3),E928)</f>
        <v>6773.27</v>
      </c>
      <c r="F929" s="98">
        <f t="shared" si="459"/>
        <v>45276</v>
      </c>
      <c r="G929" s="91">
        <f t="shared" si="460"/>
        <v>5.6001365886972909E-3</v>
      </c>
      <c r="H929" s="90">
        <f t="shared" si="461"/>
        <v>45306</v>
      </c>
      <c r="I929" s="90">
        <f t="shared" si="462"/>
        <v>45306</v>
      </c>
      <c r="J929" s="92">
        <f t="shared" si="463"/>
        <v>19</v>
      </c>
      <c r="K929" s="92">
        <f t="shared" si="464"/>
        <v>1</v>
      </c>
      <c r="L929" s="87">
        <f t="shared" si="465"/>
        <v>1.00029396</v>
      </c>
      <c r="M929" s="93">
        <f t="shared" si="466"/>
        <v>1.00280046</v>
      </c>
      <c r="N929" s="93">
        <f t="shared" si="467"/>
        <v>1.1703786757118779</v>
      </c>
      <c r="O929" s="87">
        <f t="shared" si="468"/>
        <v>1.1707227200000001</v>
      </c>
      <c r="P929" s="87">
        <f t="shared" si="469"/>
        <v>1074.3608023199999</v>
      </c>
      <c r="Q929" s="94">
        <f t="shared" si="470"/>
        <v>0</v>
      </c>
      <c r="R929" s="95">
        <f t="shared" si="453"/>
        <v>0</v>
      </c>
      <c r="S929" s="87">
        <f t="shared" si="471"/>
        <v>0</v>
      </c>
      <c r="T929" s="95">
        <f t="shared" si="456"/>
        <v>0.12</v>
      </c>
      <c r="U929" s="94">
        <f t="shared" si="472"/>
        <v>12</v>
      </c>
      <c r="V929" s="94">
        <v>252</v>
      </c>
      <c r="W929" s="93">
        <f t="shared" si="473"/>
        <v>1.005411192</v>
      </c>
      <c r="X929" s="87">
        <f t="shared" si="474"/>
        <v>5.8135725699999998</v>
      </c>
      <c r="Y929" s="87">
        <f t="shared" si="475"/>
        <v>0</v>
      </c>
      <c r="Z929" s="96" t="s">
        <v>142</v>
      </c>
      <c r="AA929" s="90">
        <f t="shared" si="476"/>
        <v>45293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3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2"/>
      <c r="DB929" s="1"/>
      <c r="DC929" s="1"/>
      <c r="DD929" s="1"/>
      <c r="DE929" s="1"/>
      <c r="DF929" s="1"/>
      <c r="DG929" s="1"/>
    </row>
    <row r="930" spans="1:111" x14ac:dyDescent="0.2">
      <c r="A930" s="86">
        <f t="shared" si="454"/>
        <v>45279</v>
      </c>
      <c r="B930" s="87">
        <f t="shared" si="457"/>
        <v>1080.9779316199999</v>
      </c>
      <c r="C930" s="87">
        <f t="shared" si="455"/>
        <v>917.69023012000002</v>
      </c>
      <c r="D930" s="88">
        <f t="shared" si="458"/>
        <v>6735.55</v>
      </c>
      <c r="E930" s="89">
        <f>IF(K930=1,VLOOKUP(A930,[1]Plan1!$BO$80:$BQ$314,3),E929)</f>
        <v>6773.27</v>
      </c>
      <c r="F930" s="98">
        <f t="shared" si="459"/>
        <v>45276</v>
      </c>
      <c r="G930" s="91">
        <f t="shared" si="460"/>
        <v>5.6001365886972909E-3</v>
      </c>
      <c r="H930" s="90">
        <f t="shared" si="461"/>
        <v>45306</v>
      </c>
      <c r="I930" s="90">
        <f t="shared" si="462"/>
        <v>45306</v>
      </c>
      <c r="J930" s="92">
        <f t="shared" si="463"/>
        <v>19</v>
      </c>
      <c r="K930" s="92">
        <f t="shared" si="464"/>
        <v>2</v>
      </c>
      <c r="L930" s="87">
        <f t="shared" si="465"/>
        <v>1.00058801</v>
      </c>
      <c r="M930" s="93">
        <f t="shared" si="466"/>
        <v>1.00280046</v>
      </c>
      <c r="N930" s="93">
        <f t="shared" si="467"/>
        <v>1.1703786757118779</v>
      </c>
      <c r="O930" s="87">
        <f t="shared" si="468"/>
        <v>1.17106687</v>
      </c>
      <c r="P930" s="87">
        <f t="shared" si="469"/>
        <v>1074.67662541</v>
      </c>
      <c r="Q930" s="94">
        <f t="shared" si="470"/>
        <v>0</v>
      </c>
      <c r="R930" s="95">
        <f t="shared" si="453"/>
        <v>0</v>
      </c>
      <c r="S930" s="87">
        <f t="shared" si="471"/>
        <v>0</v>
      </c>
      <c r="T930" s="95">
        <f t="shared" si="456"/>
        <v>0.12</v>
      </c>
      <c r="U930" s="94">
        <f t="shared" si="472"/>
        <v>13</v>
      </c>
      <c r="V930" s="94">
        <v>252</v>
      </c>
      <c r="W930" s="93">
        <f t="shared" si="473"/>
        <v>1.0058634440000001</v>
      </c>
      <c r="X930" s="87">
        <f t="shared" si="474"/>
        <v>6.3013062099999999</v>
      </c>
      <c r="Y930" s="87">
        <f t="shared" si="475"/>
        <v>0</v>
      </c>
      <c r="Z930" s="96" t="s">
        <v>142</v>
      </c>
      <c r="AA930" s="90">
        <f t="shared" si="476"/>
        <v>45293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3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2"/>
      <c r="DB930" s="1"/>
      <c r="DC930" s="1"/>
      <c r="DD930" s="1"/>
      <c r="DE930" s="1"/>
      <c r="DF930" s="1"/>
      <c r="DG930" s="1"/>
    </row>
    <row r="931" spans="1:111" x14ac:dyDescent="0.2">
      <c r="A931" s="86">
        <f t="shared" si="454"/>
        <v>45280</v>
      </c>
      <c r="B931" s="87">
        <f t="shared" si="457"/>
        <v>1081.78208565</v>
      </c>
      <c r="C931" s="87">
        <f t="shared" si="455"/>
        <v>917.69023012000002</v>
      </c>
      <c r="D931" s="88">
        <f t="shared" si="458"/>
        <v>6735.55</v>
      </c>
      <c r="E931" s="89">
        <f>IF(K931=1,VLOOKUP(A931,[1]Plan1!$BO$80:$BQ$314,3),E930)</f>
        <v>6773.27</v>
      </c>
      <c r="F931" s="98">
        <f t="shared" si="459"/>
        <v>45276</v>
      </c>
      <c r="G931" s="91">
        <f t="shared" si="460"/>
        <v>5.6001365886972909E-3</v>
      </c>
      <c r="H931" s="90">
        <f t="shared" si="461"/>
        <v>45306</v>
      </c>
      <c r="I931" s="90">
        <f t="shared" si="462"/>
        <v>45306</v>
      </c>
      <c r="J931" s="92">
        <f t="shared" si="463"/>
        <v>19</v>
      </c>
      <c r="K931" s="92">
        <f t="shared" si="464"/>
        <v>3</v>
      </c>
      <c r="L931" s="87">
        <f t="shared" si="465"/>
        <v>1.00088215</v>
      </c>
      <c r="M931" s="93">
        <f t="shared" si="466"/>
        <v>1.00280046</v>
      </c>
      <c r="N931" s="93">
        <f t="shared" si="467"/>
        <v>1.1703786757118779</v>
      </c>
      <c r="O931" s="87">
        <f t="shared" si="468"/>
        <v>1.1714111199999999</v>
      </c>
      <c r="P931" s="87">
        <f t="shared" si="469"/>
        <v>1074.9925402700001</v>
      </c>
      <c r="Q931" s="94">
        <f t="shared" si="470"/>
        <v>0</v>
      </c>
      <c r="R931" s="95">
        <f t="shared" si="453"/>
        <v>0</v>
      </c>
      <c r="S931" s="87">
        <f t="shared" si="471"/>
        <v>0</v>
      </c>
      <c r="T931" s="95">
        <f t="shared" si="456"/>
        <v>0.12</v>
      </c>
      <c r="U931" s="94">
        <f t="shared" si="472"/>
        <v>14</v>
      </c>
      <c r="V931" s="94">
        <v>252</v>
      </c>
      <c r="W931" s="93">
        <f t="shared" si="473"/>
        <v>1.0063158999999999</v>
      </c>
      <c r="X931" s="87">
        <f t="shared" si="474"/>
        <v>6.7895453799999999</v>
      </c>
      <c r="Y931" s="87">
        <f t="shared" si="475"/>
        <v>0</v>
      </c>
      <c r="Z931" s="96" t="s">
        <v>142</v>
      </c>
      <c r="AA931" s="90">
        <f t="shared" si="476"/>
        <v>45293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3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2"/>
      <c r="DB931" s="1"/>
      <c r="DC931" s="1"/>
      <c r="DD931" s="1"/>
      <c r="DE931" s="1"/>
      <c r="DF931" s="1"/>
      <c r="DG931" s="1"/>
    </row>
    <row r="932" spans="1:111" x14ac:dyDescent="0.2">
      <c r="A932" s="86">
        <f t="shared" si="454"/>
        <v>45281</v>
      </c>
      <c r="B932" s="87">
        <f t="shared" si="457"/>
        <v>1082.5868362399999</v>
      </c>
      <c r="C932" s="87">
        <f t="shared" si="455"/>
        <v>917.69023012000002</v>
      </c>
      <c r="D932" s="88">
        <f t="shared" si="458"/>
        <v>6735.55</v>
      </c>
      <c r="E932" s="89">
        <f>IF(K932=1,VLOOKUP(A932,[1]Plan1!$BO$80:$BQ$314,3),E931)</f>
        <v>6773.27</v>
      </c>
      <c r="F932" s="98">
        <f t="shared" si="459"/>
        <v>45276</v>
      </c>
      <c r="G932" s="91">
        <f t="shared" si="460"/>
        <v>5.6001365886972909E-3</v>
      </c>
      <c r="H932" s="90">
        <f t="shared" si="461"/>
        <v>45306</v>
      </c>
      <c r="I932" s="90">
        <f t="shared" si="462"/>
        <v>45306</v>
      </c>
      <c r="J932" s="92">
        <f t="shared" si="463"/>
        <v>19</v>
      </c>
      <c r="K932" s="92">
        <f t="shared" si="464"/>
        <v>4</v>
      </c>
      <c r="L932" s="87">
        <f t="shared" si="465"/>
        <v>1.00117637</v>
      </c>
      <c r="M932" s="93">
        <f t="shared" si="466"/>
        <v>1.00280046</v>
      </c>
      <c r="N932" s="93">
        <f t="shared" si="467"/>
        <v>1.1703786757118779</v>
      </c>
      <c r="O932" s="87">
        <f t="shared" si="468"/>
        <v>1.1717554699999999</v>
      </c>
      <c r="P932" s="87">
        <f t="shared" si="469"/>
        <v>1075.3085469</v>
      </c>
      <c r="Q932" s="94">
        <f t="shared" si="470"/>
        <v>0</v>
      </c>
      <c r="R932" s="95">
        <f t="shared" si="453"/>
        <v>0</v>
      </c>
      <c r="S932" s="87">
        <f t="shared" si="471"/>
        <v>0</v>
      </c>
      <c r="T932" s="95">
        <f t="shared" si="456"/>
        <v>0.12</v>
      </c>
      <c r="U932" s="94">
        <f t="shared" si="472"/>
        <v>15</v>
      </c>
      <c r="V932" s="94">
        <v>252</v>
      </c>
      <c r="W932" s="93">
        <f t="shared" si="473"/>
        <v>1.006768559</v>
      </c>
      <c r="X932" s="87">
        <f t="shared" si="474"/>
        <v>7.2782893399999997</v>
      </c>
      <c r="Y932" s="87">
        <f t="shared" si="475"/>
        <v>0</v>
      </c>
      <c r="Z932" s="96" t="s">
        <v>142</v>
      </c>
      <c r="AA932" s="90">
        <f t="shared" si="476"/>
        <v>45293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3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2"/>
      <c r="DB932" s="1"/>
      <c r="DC932" s="1"/>
      <c r="DD932" s="1"/>
      <c r="DE932" s="1"/>
      <c r="DF932" s="1"/>
      <c r="DG932" s="1"/>
    </row>
    <row r="933" spans="1:111" x14ac:dyDescent="0.2">
      <c r="A933" s="86">
        <f t="shared" si="454"/>
        <v>45282</v>
      </c>
      <c r="B933" s="87">
        <f t="shared" si="457"/>
        <v>1083.3921847700001</v>
      </c>
      <c r="C933" s="87">
        <f t="shared" si="455"/>
        <v>917.69023012000002</v>
      </c>
      <c r="D933" s="88">
        <f t="shared" si="458"/>
        <v>6735.55</v>
      </c>
      <c r="E933" s="89">
        <f>IF(K933=1,VLOOKUP(A933,[1]Plan1!$BO$80:$BQ$314,3),E932)</f>
        <v>6773.27</v>
      </c>
      <c r="F933" s="98">
        <f t="shared" si="459"/>
        <v>45276</v>
      </c>
      <c r="G933" s="91">
        <f t="shared" si="460"/>
        <v>5.6001365886972909E-3</v>
      </c>
      <c r="H933" s="90">
        <f t="shared" si="461"/>
        <v>45306</v>
      </c>
      <c r="I933" s="90">
        <f t="shared" si="462"/>
        <v>45306</v>
      </c>
      <c r="J933" s="92">
        <f t="shared" si="463"/>
        <v>19</v>
      </c>
      <c r="K933" s="92">
        <f t="shared" si="464"/>
        <v>5</v>
      </c>
      <c r="L933" s="87">
        <f t="shared" si="465"/>
        <v>1.0014706799999999</v>
      </c>
      <c r="M933" s="93">
        <f t="shared" si="466"/>
        <v>1.00280046</v>
      </c>
      <c r="N933" s="93">
        <f t="shared" si="467"/>
        <v>1.1703786757118779</v>
      </c>
      <c r="O933" s="87">
        <f t="shared" si="468"/>
        <v>1.17209992</v>
      </c>
      <c r="P933" s="87">
        <f t="shared" si="469"/>
        <v>1075.6246453000001</v>
      </c>
      <c r="Q933" s="94">
        <f t="shared" si="470"/>
        <v>0</v>
      </c>
      <c r="R933" s="95">
        <f t="shared" si="453"/>
        <v>0</v>
      </c>
      <c r="S933" s="87">
        <f t="shared" si="471"/>
        <v>0</v>
      </c>
      <c r="T933" s="95">
        <f t="shared" si="456"/>
        <v>0.12</v>
      </c>
      <c r="U933" s="94">
        <f t="shared" si="472"/>
        <v>16</v>
      </c>
      <c r="V933" s="94">
        <v>252</v>
      </c>
      <c r="W933" s="93">
        <f t="shared" si="473"/>
        <v>1.007221422</v>
      </c>
      <c r="X933" s="87">
        <f t="shared" si="474"/>
        <v>7.76753947</v>
      </c>
      <c r="Y933" s="87">
        <f t="shared" si="475"/>
        <v>0</v>
      </c>
      <c r="Z933" s="96" t="s">
        <v>142</v>
      </c>
      <c r="AA933" s="90">
        <f t="shared" si="476"/>
        <v>45293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3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2"/>
      <c r="DB933" s="1"/>
      <c r="DC933" s="1"/>
      <c r="DD933" s="1"/>
      <c r="DE933" s="1"/>
      <c r="DF933" s="1"/>
      <c r="DG933" s="1"/>
    </row>
    <row r="934" spans="1:111" x14ac:dyDescent="0.2">
      <c r="A934" s="86">
        <f t="shared" si="454"/>
        <v>45283</v>
      </c>
      <c r="B934" s="87">
        <f t="shared" si="457"/>
        <v>1084.1981397499999</v>
      </c>
      <c r="C934" s="87">
        <f t="shared" si="455"/>
        <v>917.69023012000002</v>
      </c>
      <c r="D934" s="88">
        <f t="shared" si="458"/>
        <v>6735.55</v>
      </c>
      <c r="E934" s="89">
        <f>IF(K934=1,VLOOKUP(A934,[1]Plan1!$BO$80:$BQ$314,3),E933)</f>
        <v>6773.27</v>
      </c>
      <c r="F934" s="98">
        <f t="shared" si="459"/>
        <v>45276</v>
      </c>
      <c r="G934" s="91">
        <f t="shared" si="460"/>
        <v>5.6001365886972909E-3</v>
      </c>
      <c r="H934" s="90">
        <f t="shared" si="461"/>
        <v>45306</v>
      </c>
      <c r="I934" s="90">
        <f t="shared" si="462"/>
        <v>45306</v>
      </c>
      <c r="J934" s="92">
        <f t="shared" si="463"/>
        <v>19</v>
      </c>
      <c r="K934" s="92">
        <f t="shared" si="464"/>
        <v>6</v>
      </c>
      <c r="L934" s="87">
        <f t="shared" si="465"/>
        <v>1.00176508</v>
      </c>
      <c r="M934" s="93">
        <f t="shared" si="466"/>
        <v>1.00280046</v>
      </c>
      <c r="N934" s="93">
        <f t="shared" si="467"/>
        <v>1.1703786757118779</v>
      </c>
      <c r="O934" s="87">
        <f t="shared" si="468"/>
        <v>1.17244448</v>
      </c>
      <c r="P934" s="87">
        <f t="shared" si="469"/>
        <v>1075.9408446499999</v>
      </c>
      <c r="Q934" s="94">
        <f t="shared" si="470"/>
        <v>0</v>
      </c>
      <c r="R934" s="95">
        <f t="shared" si="453"/>
        <v>0</v>
      </c>
      <c r="S934" s="87">
        <f t="shared" si="471"/>
        <v>0</v>
      </c>
      <c r="T934" s="95">
        <f t="shared" si="456"/>
        <v>0.12</v>
      </c>
      <c r="U934" s="94">
        <f t="shared" si="472"/>
        <v>17</v>
      </c>
      <c r="V934" s="94">
        <v>252</v>
      </c>
      <c r="W934" s="93">
        <f t="shared" si="473"/>
        <v>1.0076744879999999</v>
      </c>
      <c r="X934" s="87">
        <f t="shared" si="474"/>
        <v>8.2572951000000003</v>
      </c>
      <c r="Y934" s="87">
        <f t="shared" si="475"/>
        <v>0</v>
      </c>
      <c r="Z934" s="96" t="s">
        <v>142</v>
      </c>
      <c r="AA934" s="90">
        <f t="shared" si="476"/>
        <v>45293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3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2"/>
      <c r="DB934" s="1"/>
      <c r="DC934" s="1"/>
      <c r="DD934" s="1"/>
      <c r="DE934" s="1"/>
      <c r="DF934" s="1"/>
      <c r="DG934" s="1"/>
    </row>
    <row r="935" spans="1:111" x14ac:dyDescent="0.2">
      <c r="A935" s="86">
        <f t="shared" si="454"/>
        <v>45284</v>
      </c>
      <c r="B935" s="87">
        <f t="shared" si="457"/>
        <v>1084.1981397499999</v>
      </c>
      <c r="C935" s="87">
        <f t="shared" si="455"/>
        <v>917.69023012000002</v>
      </c>
      <c r="D935" s="88">
        <f t="shared" si="458"/>
        <v>6735.55</v>
      </c>
      <c r="E935" s="89">
        <f>IF(K935=1,VLOOKUP(A935,[1]Plan1!$BO$80:$BQ$314,3),E934)</f>
        <v>6773.27</v>
      </c>
      <c r="F935" s="98">
        <f t="shared" si="459"/>
        <v>45276</v>
      </c>
      <c r="G935" s="91">
        <f t="shared" si="460"/>
        <v>5.6001365886972909E-3</v>
      </c>
      <c r="H935" s="90">
        <f t="shared" si="461"/>
        <v>45306</v>
      </c>
      <c r="I935" s="90">
        <f t="shared" si="462"/>
        <v>45306</v>
      </c>
      <c r="J935" s="92">
        <f t="shared" si="463"/>
        <v>19</v>
      </c>
      <c r="K935" s="92">
        <f t="shared" si="464"/>
        <v>6</v>
      </c>
      <c r="L935" s="87">
        <f t="shared" si="465"/>
        <v>1.00176508</v>
      </c>
      <c r="M935" s="93">
        <f t="shared" si="466"/>
        <v>1.00280046</v>
      </c>
      <c r="N935" s="93">
        <f t="shared" si="467"/>
        <v>1.1703786757118779</v>
      </c>
      <c r="O935" s="87">
        <f t="shared" si="468"/>
        <v>1.17244448</v>
      </c>
      <c r="P935" s="87">
        <f t="shared" si="469"/>
        <v>1075.9408446499999</v>
      </c>
      <c r="Q935" s="94">
        <f t="shared" si="470"/>
        <v>0</v>
      </c>
      <c r="R935" s="95">
        <f t="shared" si="453"/>
        <v>0</v>
      </c>
      <c r="S935" s="87">
        <f t="shared" si="471"/>
        <v>0</v>
      </c>
      <c r="T935" s="95">
        <f t="shared" si="456"/>
        <v>0.12</v>
      </c>
      <c r="U935" s="94">
        <f t="shared" si="472"/>
        <v>17</v>
      </c>
      <c r="V935" s="94">
        <v>252</v>
      </c>
      <c r="W935" s="93">
        <f t="shared" si="473"/>
        <v>1.0076744879999999</v>
      </c>
      <c r="X935" s="87">
        <f t="shared" si="474"/>
        <v>8.2572951000000003</v>
      </c>
      <c r="Y935" s="87">
        <f t="shared" si="475"/>
        <v>0</v>
      </c>
      <c r="Z935" s="96" t="s">
        <v>142</v>
      </c>
      <c r="AA935" s="90">
        <f t="shared" si="476"/>
        <v>45293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3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2"/>
      <c r="DB935" s="1"/>
      <c r="DC935" s="1"/>
      <c r="DD935" s="1"/>
      <c r="DE935" s="1"/>
      <c r="DF935" s="1"/>
      <c r="DG935" s="1"/>
    </row>
    <row r="936" spans="1:111" x14ac:dyDescent="0.2">
      <c r="A936" s="86">
        <f t="shared" si="454"/>
        <v>45285</v>
      </c>
      <c r="B936" s="87">
        <f t="shared" si="457"/>
        <v>1084.1981397499999</v>
      </c>
      <c r="C936" s="87">
        <f t="shared" si="455"/>
        <v>917.69023012000002</v>
      </c>
      <c r="D936" s="88">
        <f t="shared" si="458"/>
        <v>6735.55</v>
      </c>
      <c r="E936" s="89">
        <f>IF(K936=1,VLOOKUP(A936,[1]Plan1!$BO$80:$BQ$314,3),E935)</f>
        <v>6773.27</v>
      </c>
      <c r="F936" s="98">
        <f t="shared" si="459"/>
        <v>45276</v>
      </c>
      <c r="G936" s="91">
        <f t="shared" si="460"/>
        <v>5.6001365886972909E-3</v>
      </c>
      <c r="H936" s="90">
        <f t="shared" si="461"/>
        <v>45306</v>
      </c>
      <c r="I936" s="90">
        <f t="shared" si="462"/>
        <v>45306</v>
      </c>
      <c r="J936" s="92">
        <f t="shared" si="463"/>
        <v>19</v>
      </c>
      <c r="K936" s="92">
        <f t="shared" si="464"/>
        <v>6</v>
      </c>
      <c r="L936" s="87">
        <f t="shared" si="465"/>
        <v>1.00176508</v>
      </c>
      <c r="M936" s="93">
        <f t="shared" si="466"/>
        <v>1.00280046</v>
      </c>
      <c r="N936" s="93">
        <f t="shared" si="467"/>
        <v>1.1703786757118779</v>
      </c>
      <c r="O936" s="87">
        <f t="shared" si="468"/>
        <v>1.17244448</v>
      </c>
      <c r="P936" s="87">
        <f t="shared" si="469"/>
        <v>1075.9408446499999</v>
      </c>
      <c r="Q936" s="94">
        <f t="shared" si="470"/>
        <v>0</v>
      </c>
      <c r="R936" s="95">
        <f t="shared" si="453"/>
        <v>0</v>
      </c>
      <c r="S936" s="87">
        <f t="shared" si="471"/>
        <v>0</v>
      </c>
      <c r="T936" s="95">
        <f t="shared" si="456"/>
        <v>0.12</v>
      </c>
      <c r="U936" s="94">
        <f t="shared" si="472"/>
        <v>17</v>
      </c>
      <c r="V936" s="94">
        <v>252</v>
      </c>
      <c r="W936" s="93">
        <f t="shared" si="473"/>
        <v>1.0076744879999999</v>
      </c>
      <c r="X936" s="87">
        <f t="shared" si="474"/>
        <v>8.2572951000000003</v>
      </c>
      <c r="Y936" s="87">
        <f t="shared" si="475"/>
        <v>0</v>
      </c>
      <c r="Z936" s="96" t="s">
        <v>142</v>
      </c>
      <c r="AA936" s="90">
        <f t="shared" si="476"/>
        <v>45293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3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2"/>
      <c r="DB936" s="1"/>
      <c r="DC936" s="1"/>
      <c r="DD936" s="1"/>
      <c r="DE936" s="1"/>
      <c r="DF936" s="1"/>
      <c r="DG936" s="1"/>
    </row>
    <row r="937" spans="1:111" x14ac:dyDescent="0.2">
      <c r="A937" s="86">
        <f t="shared" si="454"/>
        <v>45286</v>
      </c>
      <c r="B937" s="87">
        <f t="shared" si="457"/>
        <v>1084.1981397499999</v>
      </c>
      <c r="C937" s="87">
        <f t="shared" si="455"/>
        <v>917.69023012000002</v>
      </c>
      <c r="D937" s="88">
        <f t="shared" si="458"/>
        <v>6735.55</v>
      </c>
      <c r="E937" s="89">
        <f>IF(K937=1,VLOOKUP(A937,[1]Plan1!$BO$80:$BQ$314,3),E936)</f>
        <v>6773.27</v>
      </c>
      <c r="F937" s="98">
        <f t="shared" si="459"/>
        <v>45276</v>
      </c>
      <c r="G937" s="91">
        <f t="shared" si="460"/>
        <v>5.6001365886972909E-3</v>
      </c>
      <c r="H937" s="90">
        <f t="shared" si="461"/>
        <v>45306</v>
      </c>
      <c r="I937" s="90">
        <f t="shared" si="462"/>
        <v>45306</v>
      </c>
      <c r="J937" s="92">
        <f t="shared" si="463"/>
        <v>19</v>
      </c>
      <c r="K937" s="92">
        <f t="shared" si="464"/>
        <v>6</v>
      </c>
      <c r="L937" s="87">
        <f t="shared" si="465"/>
        <v>1.00176508</v>
      </c>
      <c r="M937" s="93">
        <f t="shared" si="466"/>
        <v>1.00280046</v>
      </c>
      <c r="N937" s="93">
        <f t="shared" si="467"/>
        <v>1.1703786757118779</v>
      </c>
      <c r="O937" s="87">
        <f t="shared" si="468"/>
        <v>1.17244448</v>
      </c>
      <c r="P937" s="87">
        <f t="shared" si="469"/>
        <v>1075.9408446499999</v>
      </c>
      <c r="Q937" s="94">
        <f t="shared" si="470"/>
        <v>0</v>
      </c>
      <c r="R937" s="95">
        <f t="shared" si="453"/>
        <v>0</v>
      </c>
      <c r="S937" s="87">
        <f t="shared" si="471"/>
        <v>0</v>
      </c>
      <c r="T937" s="95">
        <f t="shared" si="456"/>
        <v>0.12</v>
      </c>
      <c r="U937" s="94">
        <f t="shared" si="472"/>
        <v>17</v>
      </c>
      <c r="V937" s="94">
        <v>252</v>
      </c>
      <c r="W937" s="93">
        <f t="shared" si="473"/>
        <v>1.0076744879999999</v>
      </c>
      <c r="X937" s="87">
        <f t="shared" si="474"/>
        <v>8.2572951000000003</v>
      </c>
      <c r="Y937" s="87">
        <f t="shared" si="475"/>
        <v>0</v>
      </c>
      <c r="Z937" s="96" t="s">
        <v>142</v>
      </c>
      <c r="AA937" s="90">
        <f t="shared" si="476"/>
        <v>45293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3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2"/>
      <c r="DB937" s="1"/>
      <c r="DC937" s="1"/>
      <c r="DD937" s="1"/>
      <c r="DE937" s="1"/>
      <c r="DF937" s="1"/>
      <c r="DG937" s="1"/>
    </row>
    <row r="938" spans="1:111" x14ac:dyDescent="0.2">
      <c r="A938" s="86">
        <f t="shared" si="454"/>
        <v>45287</v>
      </c>
      <c r="B938" s="87">
        <f t="shared" si="457"/>
        <v>1085.00470255</v>
      </c>
      <c r="C938" s="87">
        <f t="shared" si="455"/>
        <v>917.69023012000002</v>
      </c>
      <c r="D938" s="88">
        <f t="shared" si="458"/>
        <v>6735.55</v>
      </c>
      <c r="E938" s="89">
        <f>IF(K938=1,VLOOKUP(A938,[1]Plan1!$BO$80:$BQ$314,3),E937)</f>
        <v>6773.27</v>
      </c>
      <c r="F938" s="98">
        <f t="shared" si="459"/>
        <v>45276</v>
      </c>
      <c r="G938" s="91">
        <f t="shared" si="460"/>
        <v>5.6001365886972909E-3</v>
      </c>
      <c r="H938" s="90">
        <f t="shared" si="461"/>
        <v>45306</v>
      </c>
      <c r="I938" s="90">
        <f t="shared" si="462"/>
        <v>45306</v>
      </c>
      <c r="J938" s="92">
        <f t="shared" si="463"/>
        <v>19</v>
      </c>
      <c r="K938" s="92">
        <f t="shared" si="464"/>
        <v>7</v>
      </c>
      <c r="L938" s="87">
        <f t="shared" si="465"/>
        <v>1.0020595699999999</v>
      </c>
      <c r="M938" s="93">
        <f t="shared" si="466"/>
        <v>1.00280046</v>
      </c>
      <c r="N938" s="93">
        <f t="shared" si="467"/>
        <v>1.1703786757118779</v>
      </c>
      <c r="O938" s="87">
        <f t="shared" si="468"/>
        <v>1.1727891500000001</v>
      </c>
      <c r="P938" s="87">
        <f t="shared" si="469"/>
        <v>1076.25714494</v>
      </c>
      <c r="Q938" s="94">
        <f t="shared" si="470"/>
        <v>0</v>
      </c>
      <c r="R938" s="95">
        <f t="shared" ref="R938:R1001" si="477">IF(Q938&gt;0,VLOOKUP($A938,$AD$13:$AI$117,6),0)</f>
        <v>0</v>
      </c>
      <c r="S938" s="87">
        <f t="shared" si="471"/>
        <v>0</v>
      </c>
      <c r="T938" s="95">
        <f t="shared" si="456"/>
        <v>0.12</v>
      </c>
      <c r="U938" s="94">
        <f t="shared" si="472"/>
        <v>18</v>
      </c>
      <c r="V938" s="94">
        <v>252</v>
      </c>
      <c r="W938" s="93">
        <f t="shared" si="473"/>
        <v>1.0081277580000001</v>
      </c>
      <c r="X938" s="87">
        <f t="shared" si="474"/>
        <v>8.7475576099999994</v>
      </c>
      <c r="Y938" s="87">
        <f t="shared" si="475"/>
        <v>0</v>
      </c>
      <c r="Z938" s="96" t="s">
        <v>142</v>
      </c>
      <c r="AA938" s="90">
        <f t="shared" si="476"/>
        <v>45293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3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2"/>
      <c r="DB938" s="1"/>
      <c r="DC938" s="1"/>
      <c r="DD938" s="1"/>
      <c r="DE938" s="1"/>
      <c r="DF938" s="1"/>
      <c r="DG938" s="1"/>
    </row>
    <row r="939" spans="1:111" x14ac:dyDescent="0.2">
      <c r="A939" s="86">
        <f t="shared" si="454"/>
        <v>45288</v>
      </c>
      <c r="B939" s="87">
        <f t="shared" si="457"/>
        <v>1085.8118560999999</v>
      </c>
      <c r="C939" s="87">
        <f t="shared" si="455"/>
        <v>917.69023012000002</v>
      </c>
      <c r="D939" s="88">
        <f t="shared" si="458"/>
        <v>6735.55</v>
      </c>
      <c r="E939" s="89">
        <f>IF(K939=1,VLOOKUP(A939,[1]Plan1!$BO$80:$BQ$314,3),E938)</f>
        <v>6773.27</v>
      </c>
      <c r="F939" s="98">
        <f t="shared" si="459"/>
        <v>45276</v>
      </c>
      <c r="G939" s="91">
        <f t="shared" si="460"/>
        <v>5.6001365886972909E-3</v>
      </c>
      <c r="H939" s="90">
        <f t="shared" si="461"/>
        <v>45306</v>
      </c>
      <c r="I939" s="90">
        <f t="shared" si="462"/>
        <v>45306</v>
      </c>
      <c r="J939" s="92">
        <f t="shared" si="463"/>
        <v>19</v>
      </c>
      <c r="K939" s="92">
        <f t="shared" si="464"/>
        <v>8</v>
      </c>
      <c r="L939" s="87">
        <f t="shared" si="465"/>
        <v>1.00235414</v>
      </c>
      <c r="M939" s="93">
        <f t="shared" si="466"/>
        <v>1.00280046</v>
      </c>
      <c r="N939" s="93">
        <f t="shared" si="467"/>
        <v>1.1703786757118779</v>
      </c>
      <c r="O939" s="87">
        <f t="shared" si="468"/>
        <v>1.17313391</v>
      </c>
      <c r="P939" s="87">
        <f t="shared" si="469"/>
        <v>1076.57352782</v>
      </c>
      <c r="Q939" s="94">
        <f t="shared" si="470"/>
        <v>0</v>
      </c>
      <c r="R939" s="95">
        <f t="shared" si="477"/>
        <v>0</v>
      </c>
      <c r="S939" s="87">
        <f t="shared" si="471"/>
        <v>0</v>
      </c>
      <c r="T939" s="95">
        <f t="shared" si="456"/>
        <v>0.12</v>
      </c>
      <c r="U939" s="94">
        <f t="shared" si="472"/>
        <v>19</v>
      </c>
      <c r="V939" s="94">
        <v>252</v>
      </c>
      <c r="W939" s="93">
        <f t="shared" si="473"/>
        <v>1.0085812329999999</v>
      </c>
      <c r="X939" s="87">
        <f t="shared" si="474"/>
        <v>9.2383282799999993</v>
      </c>
      <c r="Y939" s="87">
        <f t="shared" si="475"/>
        <v>0</v>
      </c>
      <c r="Z939" s="96" t="s">
        <v>142</v>
      </c>
      <c r="AA939" s="90">
        <f t="shared" si="476"/>
        <v>45293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3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2"/>
      <c r="DB939" s="1"/>
      <c r="DC939" s="1"/>
      <c r="DD939" s="1"/>
      <c r="DE939" s="1"/>
      <c r="DF939" s="1"/>
      <c r="DG939" s="1"/>
    </row>
    <row r="940" spans="1:111" x14ac:dyDescent="0.2">
      <c r="A940" s="86">
        <f t="shared" si="454"/>
        <v>45289</v>
      </c>
      <c r="B940" s="87">
        <f t="shared" si="457"/>
        <v>1086.61959854</v>
      </c>
      <c r="C940" s="87">
        <f t="shared" si="455"/>
        <v>917.69023012000002</v>
      </c>
      <c r="D940" s="88">
        <f t="shared" si="458"/>
        <v>6735.55</v>
      </c>
      <c r="E940" s="89">
        <f>IF(K940=1,VLOOKUP(A940,[1]Plan1!$BO$80:$BQ$314,3),E939)</f>
        <v>6773.27</v>
      </c>
      <c r="F940" s="98">
        <f t="shared" si="459"/>
        <v>45276</v>
      </c>
      <c r="G940" s="91">
        <f t="shared" si="460"/>
        <v>5.6001365886972909E-3</v>
      </c>
      <c r="H940" s="90">
        <f t="shared" si="461"/>
        <v>45306</v>
      </c>
      <c r="I940" s="90">
        <f t="shared" si="462"/>
        <v>45306</v>
      </c>
      <c r="J940" s="92">
        <f t="shared" si="463"/>
        <v>19</v>
      </c>
      <c r="K940" s="92">
        <f t="shared" si="464"/>
        <v>9</v>
      </c>
      <c r="L940" s="87">
        <f t="shared" si="465"/>
        <v>1.0026487900000001</v>
      </c>
      <c r="M940" s="93">
        <f t="shared" si="466"/>
        <v>1.00280046</v>
      </c>
      <c r="N940" s="93">
        <f t="shared" si="467"/>
        <v>1.1703786757118779</v>
      </c>
      <c r="O940" s="87">
        <f t="shared" si="468"/>
        <v>1.1734787600000001</v>
      </c>
      <c r="P940" s="87">
        <f t="shared" si="469"/>
        <v>1076.8899933</v>
      </c>
      <c r="Q940" s="94">
        <f t="shared" si="470"/>
        <v>0</v>
      </c>
      <c r="R940" s="95">
        <f t="shared" si="477"/>
        <v>0</v>
      </c>
      <c r="S940" s="87">
        <f t="shared" si="471"/>
        <v>0</v>
      </c>
      <c r="T940" s="95">
        <f t="shared" si="456"/>
        <v>0.12</v>
      </c>
      <c r="U940" s="94">
        <f t="shared" si="472"/>
        <v>20</v>
      </c>
      <c r="V940" s="94">
        <v>252</v>
      </c>
      <c r="W940" s="93">
        <f t="shared" si="473"/>
        <v>1.0090349110000001</v>
      </c>
      <c r="X940" s="87">
        <f t="shared" si="474"/>
        <v>9.7296052399999997</v>
      </c>
      <c r="Y940" s="87">
        <f t="shared" si="475"/>
        <v>0</v>
      </c>
      <c r="Z940" s="96" t="s">
        <v>142</v>
      </c>
      <c r="AA940" s="90">
        <f t="shared" si="476"/>
        <v>45293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3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2"/>
      <c r="DB940" s="1"/>
      <c r="DC940" s="1"/>
      <c r="DD940" s="1"/>
      <c r="DE940" s="1"/>
      <c r="DF940" s="1"/>
      <c r="DG940" s="1"/>
    </row>
    <row r="941" spans="1:111" x14ac:dyDescent="0.2">
      <c r="A941" s="86">
        <f t="shared" si="454"/>
        <v>45290</v>
      </c>
      <c r="B941" s="87">
        <f t="shared" si="457"/>
        <v>1087.42795905</v>
      </c>
      <c r="C941" s="87">
        <f t="shared" si="455"/>
        <v>917.69023012000002</v>
      </c>
      <c r="D941" s="88">
        <f t="shared" si="458"/>
        <v>6735.55</v>
      </c>
      <c r="E941" s="89">
        <f>IF(K941=1,VLOOKUP(A941,[1]Plan1!$BO$80:$BQ$314,3),E940)</f>
        <v>6773.27</v>
      </c>
      <c r="F941" s="98">
        <f t="shared" si="459"/>
        <v>45276</v>
      </c>
      <c r="G941" s="91">
        <f t="shared" si="460"/>
        <v>5.6001365886972909E-3</v>
      </c>
      <c r="H941" s="90">
        <f t="shared" si="461"/>
        <v>45306</v>
      </c>
      <c r="I941" s="90">
        <f t="shared" si="462"/>
        <v>45306</v>
      </c>
      <c r="J941" s="92">
        <f t="shared" si="463"/>
        <v>19</v>
      </c>
      <c r="K941" s="92">
        <f t="shared" si="464"/>
        <v>10</v>
      </c>
      <c r="L941" s="87">
        <f t="shared" si="465"/>
        <v>1.00294354</v>
      </c>
      <c r="M941" s="93">
        <f t="shared" si="466"/>
        <v>1.00280046</v>
      </c>
      <c r="N941" s="93">
        <f t="shared" si="467"/>
        <v>1.1703786757118779</v>
      </c>
      <c r="O941" s="87">
        <f t="shared" si="468"/>
        <v>1.1738237300000001</v>
      </c>
      <c r="P941" s="87">
        <f t="shared" si="469"/>
        <v>1077.2065689000001</v>
      </c>
      <c r="Q941" s="94">
        <f t="shared" si="470"/>
        <v>0</v>
      </c>
      <c r="R941" s="95">
        <f t="shared" si="477"/>
        <v>0</v>
      </c>
      <c r="S941" s="87">
        <f t="shared" si="471"/>
        <v>0</v>
      </c>
      <c r="T941" s="95">
        <f t="shared" si="456"/>
        <v>0.12</v>
      </c>
      <c r="U941" s="94">
        <f t="shared" si="472"/>
        <v>21</v>
      </c>
      <c r="V941" s="94">
        <v>252</v>
      </c>
      <c r="W941" s="93">
        <f t="shared" si="473"/>
        <v>1.0094887930000001</v>
      </c>
      <c r="X941" s="87">
        <f t="shared" si="474"/>
        <v>10.22139015</v>
      </c>
      <c r="Y941" s="87">
        <f t="shared" si="475"/>
        <v>0</v>
      </c>
      <c r="Z941" s="96" t="s">
        <v>142</v>
      </c>
      <c r="AA941" s="90">
        <f t="shared" si="476"/>
        <v>45293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3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2"/>
      <c r="DB941" s="1"/>
      <c r="DC941" s="1"/>
      <c r="DD941" s="1"/>
      <c r="DE941" s="1"/>
      <c r="DF941" s="1"/>
      <c r="DG941" s="1"/>
    </row>
    <row r="942" spans="1:111" x14ac:dyDescent="0.2">
      <c r="A942" s="86">
        <f t="shared" si="454"/>
        <v>45291</v>
      </c>
      <c r="B942" s="87">
        <f t="shared" si="457"/>
        <v>1087.42795905</v>
      </c>
      <c r="C942" s="87">
        <f t="shared" si="455"/>
        <v>917.69023012000002</v>
      </c>
      <c r="D942" s="88">
        <f t="shared" si="458"/>
        <v>6735.55</v>
      </c>
      <c r="E942" s="89">
        <f>IF(K942=1,VLOOKUP(A942,[1]Plan1!$BO$80:$BQ$314,3),E941)</f>
        <v>6773.27</v>
      </c>
      <c r="F942" s="98">
        <f t="shared" si="459"/>
        <v>45276</v>
      </c>
      <c r="G942" s="91">
        <f t="shared" si="460"/>
        <v>5.6001365886972909E-3</v>
      </c>
      <c r="H942" s="90">
        <f t="shared" si="461"/>
        <v>45306</v>
      </c>
      <c r="I942" s="90">
        <f t="shared" si="462"/>
        <v>45306</v>
      </c>
      <c r="J942" s="92">
        <f t="shared" si="463"/>
        <v>19</v>
      </c>
      <c r="K942" s="92">
        <f t="shared" si="464"/>
        <v>10</v>
      </c>
      <c r="L942" s="87">
        <f t="shared" si="465"/>
        <v>1.00294354</v>
      </c>
      <c r="M942" s="93">
        <f t="shared" si="466"/>
        <v>1.00280046</v>
      </c>
      <c r="N942" s="93">
        <f t="shared" si="467"/>
        <v>1.1703786757118779</v>
      </c>
      <c r="O942" s="87">
        <f t="shared" si="468"/>
        <v>1.1738237300000001</v>
      </c>
      <c r="P942" s="87">
        <f t="shared" si="469"/>
        <v>1077.2065689000001</v>
      </c>
      <c r="Q942" s="94">
        <f t="shared" si="470"/>
        <v>0</v>
      </c>
      <c r="R942" s="95">
        <f t="shared" si="477"/>
        <v>0</v>
      </c>
      <c r="S942" s="87">
        <f t="shared" si="471"/>
        <v>0</v>
      </c>
      <c r="T942" s="95">
        <f t="shared" si="456"/>
        <v>0.12</v>
      </c>
      <c r="U942" s="94">
        <f t="shared" si="472"/>
        <v>21</v>
      </c>
      <c r="V942" s="94">
        <v>252</v>
      </c>
      <c r="W942" s="93">
        <f t="shared" si="473"/>
        <v>1.0094887930000001</v>
      </c>
      <c r="X942" s="87">
        <f t="shared" si="474"/>
        <v>10.22139015</v>
      </c>
      <c r="Y942" s="87">
        <f t="shared" si="475"/>
        <v>0</v>
      </c>
      <c r="Z942" s="96" t="s">
        <v>142</v>
      </c>
      <c r="AA942" s="90">
        <f t="shared" si="476"/>
        <v>45293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3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2"/>
      <c r="DB942" s="1"/>
      <c r="DC942" s="1"/>
      <c r="DD942" s="1"/>
      <c r="DE942" s="1"/>
      <c r="DF942" s="1"/>
      <c r="DG942" s="1"/>
    </row>
    <row r="943" spans="1:111" x14ac:dyDescent="0.2">
      <c r="A943" s="86">
        <f t="shared" si="454"/>
        <v>45292</v>
      </c>
      <c r="B943" s="87">
        <f t="shared" si="457"/>
        <v>1087.42795905</v>
      </c>
      <c r="C943" s="87">
        <f t="shared" si="455"/>
        <v>917.69023012000002</v>
      </c>
      <c r="D943" s="88">
        <f t="shared" si="458"/>
        <v>6735.55</v>
      </c>
      <c r="E943" s="89">
        <f>IF(K943=1,VLOOKUP(A943,[1]Plan1!$BO$80:$BQ$314,3),E942)</f>
        <v>6773.27</v>
      </c>
      <c r="F943" s="98">
        <f t="shared" si="459"/>
        <v>45276</v>
      </c>
      <c r="G943" s="91">
        <f t="shared" si="460"/>
        <v>5.6001365886972909E-3</v>
      </c>
      <c r="H943" s="90">
        <f t="shared" si="461"/>
        <v>45306</v>
      </c>
      <c r="I943" s="90">
        <f t="shared" si="462"/>
        <v>45306</v>
      </c>
      <c r="J943" s="92">
        <f t="shared" si="463"/>
        <v>19</v>
      </c>
      <c r="K943" s="92">
        <f t="shared" si="464"/>
        <v>10</v>
      </c>
      <c r="L943" s="87">
        <f t="shared" si="465"/>
        <v>1.00294354</v>
      </c>
      <c r="M943" s="93">
        <f t="shared" si="466"/>
        <v>1.00280046</v>
      </c>
      <c r="N943" s="93">
        <f t="shared" si="467"/>
        <v>1.1703786757118779</v>
      </c>
      <c r="O943" s="87">
        <f t="shared" si="468"/>
        <v>1.1738237300000001</v>
      </c>
      <c r="P943" s="87">
        <f t="shared" si="469"/>
        <v>1077.2065689000001</v>
      </c>
      <c r="Q943" s="94">
        <f t="shared" si="470"/>
        <v>0</v>
      </c>
      <c r="R943" s="95">
        <f t="shared" si="477"/>
        <v>0</v>
      </c>
      <c r="S943" s="87">
        <f t="shared" si="471"/>
        <v>0</v>
      </c>
      <c r="T943" s="95">
        <f t="shared" si="456"/>
        <v>0.12</v>
      </c>
      <c r="U943" s="94">
        <f t="shared" si="472"/>
        <v>21</v>
      </c>
      <c r="V943" s="94">
        <v>252</v>
      </c>
      <c r="W943" s="93">
        <f t="shared" si="473"/>
        <v>1.0094887930000001</v>
      </c>
      <c r="X943" s="87">
        <f t="shared" si="474"/>
        <v>10.22139015</v>
      </c>
      <c r="Y943" s="87">
        <f t="shared" si="475"/>
        <v>0</v>
      </c>
      <c r="Z943" s="96" t="s">
        <v>142</v>
      </c>
      <c r="AA943" s="90">
        <f t="shared" si="476"/>
        <v>45293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3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2"/>
      <c r="DB943" s="1"/>
      <c r="DC943" s="1"/>
      <c r="DD943" s="1"/>
      <c r="DE943" s="1"/>
      <c r="DF943" s="1"/>
      <c r="DG943" s="1"/>
    </row>
    <row r="944" spans="1:111" x14ac:dyDescent="0.2">
      <c r="A944" s="86">
        <f t="shared" si="454"/>
        <v>45293</v>
      </c>
      <c r="B944" s="87">
        <f t="shared" si="457"/>
        <v>1087.42795905</v>
      </c>
      <c r="C944" s="87">
        <f t="shared" si="455"/>
        <v>917.69023012000002</v>
      </c>
      <c r="D944" s="88">
        <f t="shared" si="458"/>
        <v>6735.55</v>
      </c>
      <c r="E944" s="89">
        <f>IF(K944=1,VLOOKUP(A944,[1]Plan1!$BO$80:$BQ$314,3),E943)</f>
        <v>6773.27</v>
      </c>
      <c r="F944" s="98">
        <f t="shared" si="459"/>
        <v>45276</v>
      </c>
      <c r="G944" s="91">
        <f t="shared" si="460"/>
        <v>5.6001365886972909E-3</v>
      </c>
      <c r="H944" s="90">
        <f t="shared" si="461"/>
        <v>45306</v>
      </c>
      <c r="I944" s="90">
        <f t="shared" si="462"/>
        <v>45306</v>
      </c>
      <c r="J944" s="92">
        <f t="shared" si="463"/>
        <v>19</v>
      </c>
      <c r="K944" s="92">
        <f t="shared" si="464"/>
        <v>10</v>
      </c>
      <c r="L944" s="87">
        <f t="shared" si="465"/>
        <v>1.00294354</v>
      </c>
      <c r="M944" s="93">
        <f t="shared" si="466"/>
        <v>1.00280046</v>
      </c>
      <c r="N944" s="93">
        <f t="shared" si="467"/>
        <v>1.1703786757118779</v>
      </c>
      <c r="O944" s="87">
        <f t="shared" si="468"/>
        <v>1.1738237300000001</v>
      </c>
      <c r="P944" s="87">
        <f t="shared" si="469"/>
        <v>1077.2065689000001</v>
      </c>
      <c r="Q944" s="94">
        <f t="shared" si="470"/>
        <v>25</v>
      </c>
      <c r="R944" s="95">
        <f t="shared" si="477"/>
        <v>1.1731999999999999E-2</v>
      </c>
      <c r="S944" s="87">
        <f t="shared" si="471"/>
        <v>12.63778746</v>
      </c>
      <c r="T944" s="95">
        <f t="shared" si="456"/>
        <v>0.12</v>
      </c>
      <c r="U944" s="94">
        <f t="shared" si="472"/>
        <v>21</v>
      </c>
      <c r="V944" s="94">
        <v>252</v>
      </c>
      <c r="W944" s="93">
        <f t="shared" si="473"/>
        <v>1.0094887930000001</v>
      </c>
      <c r="X944" s="87">
        <f t="shared" si="474"/>
        <v>10.22139015</v>
      </c>
      <c r="Y944" s="87">
        <f t="shared" si="475"/>
        <v>22.85917761</v>
      </c>
      <c r="Z944" s="96" t="s">
        <v>142</v>
      </c>
      <c r="AA944" s="90">
        <f t="shared" si="476"/>
        <v>45293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3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2"/>
      <c r="DB944" s="1"/>
      <c r="DC944" s="1"/>
      <c r="DD944" s="1"/>
      <c r="DE944" s="1"/>
      <c r="DF944" s="1"/>
      <c r="DG944" s="1"/>
    </row>
    <row r="945" spans="1:111" x14ac:dyDescent="0.2">
      <c r="A945" s="86">
        <f t="shared" si="454"/>
        <v>45294</v>
      </c>
      <c r="B945" s="87">
        <f t="shared" si="457"/>
        <v>1065.3607275499999</v>
      </c>
      <c r="C945" s="87">
        <f t="shared" si="455"/>
        <v>906.92388833999996</v>
      </c>
      <c r="D945" s="88">
        <f t="shared" si="458"/>
        <v>6735.55</v>
      </c>
      <c r="E945" s="89">
        <f>IF(K945=1,VLOOKUP(A945,[1]Plan1!$BO$80:$BQ$314,3),E944)</f>
        <v>6773.27</v>
      </c>
      <c r="F945" s="98">
        <f t="shared" si="459"/>
        <v>45276</v>
      </c>
      <c r="G945" s="91">
        <f t="shared" si="460"/>
        <v>5.6001365886972909E-3</v>
      </c>
      <c r="H945" s="90">
        <f t="shared" si="461"/>
        <v>45306</v>
      </c>
      <c r="I945" s="90">
        <f t="shared" si="462"/>
        <v>45306</v>
      </c>
      <c r="J945" s="92">
        <f t="shared" si="463"/>
        <v>19</v>
      </c>
      <c r="K945" s="92">
        <f t="shared" si="464"/>
        <v>11</v>
      </c>
      <c r="L945" s="87">
        <f t="shared" si="465"/>
        <v>1.00323837</v>
      </c>
      <c r="M945" s="93">
        <f t="shared" si="466"/>
        <v>1.00280046</v>
      </c>
      <c r="N945" s="93">
        <f t="shared" si="467"/>
        <v>1.1703786757118779</v>
      </c>
      <c r="O945" s="87">
        <f t="shared" si="468"/>
        <v>1.17416879</v>
      </c>
      <c r="P945" s="87">
        <f t="shared" si="469"/>
        <v>1064.88172459</v>
      </c>
      <c r="Q945" s="94">
        <f t="shared" si="470"/>
        <v>0</v>
      </c>
      <c r="R945" s="95">
        <f t="shared" si="477"/>
        <v>0</v>
      </c>
      <c r="S945" s="87">
        <f t="shared" si="471"/>
        <v>0</v>
      </c>
      <c r="T945" s="95">
        <f t="shared" si="456"/>
        <v>0.12</v>
      </c>
      <c r="U945" s="94">
        <f t="shared" si="472"/>
        <v>1</v>
      </c>
      <c r="V945" s="94">
        <v>252</v>
      </c>
      <c r="W945" s="93">
        <f t="shared" si="473"/>
        <v>1.0004498180000001</v>
      </c>
      <c r="X945" s="87">
        <f t="shared" si="474"/>
        <v>0.47900295999999998</v>
      </c>
      <c r="Y945" s="87">
        <f t="shared" si="475"/>
        <v>0</v>
      </c>
      <c r="Z945" s="96" t="s">
        <v>142</v>
      </c>
      <c r="AA945" s="90">
        <f t="shared" si="476"/>
        <v>45321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3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2"/>
      <c r="DB945" s="1"/>
      <c r="DC945" s="1"/>
      <c r="DD945" s="1"/>
      <c r="DE945" s="1"/>
      <c r="DF945" s="1"/>
      <c r="DG945" s="1"/>
    </row>
    <row r="946" spans="1:111" x14ac:dyDescent="0.2">
      <c r="A946" s="86">
        <f t="shared" si="454"/>
        <v>45295</v>
      </c>
      <c r="B946" s="87">
        <f t="shared" si="457"/>
        <v>1066.15326222</v>
      </c>
      <c r="C946" s="87">
        <f t="shared" si="455"/>
        <v>906.92388833999996</v>
      </c>
      <c r="D946" s="88">
        <f t="shared" si="458"/>
        <v>6735.55</v>
      </c>
      <c r="E946" s="89">
        <f>IF(K946=1,VLOOKUP(A946,[1]Plan1!$BO$80:$BQ$314,3),E945)</f>
        <v>6773.27</v>
      </c>
      <c r="F946" s="98">
        <f t="shared" si="459"/>
        <v>45276</v>
      </c>
      <c r="G946" s="91">
        <f t="shared" si="460"/>
        <v>5.6001365886972909E-3</v>
      </c>
      <c r="H946" s="90">
        <f t="shared" si="461"/>
        <v>45306</v>
      </c>
      <c r="I946" s="90">
        <f t="shared" si="462"/>
        <v>45306</v>
      </c>
      <c r="J946" s="92">
        <f t="shared" si="463"/>
        <v>19</v>
      </c>
      <c r="K946" s="92">
        <f t="shared" si="464"/>
        <v>12</v>
      </c>
      <c r="L946" s="87">
        <f t="shared" si="465"/>
        <v>1.0035332800000001</v>
      </c>
      <c r="M946" s="93">
        <f t="shared" si="466"/>
        <v>1.00280046</v>
      </c>
      <c r="N946" s="93">
        <f t="shared" si="467"/>
        <v>1.1703786757118779</v>
      </c>
      <c r="O946" s="87">
        <f t="shared" si="468"/>
        <v>1.1745139499999999</v>
      </c>
      <c r="P946" s="87">
        <f t="shared" si="469"/>
        <v>1065.19475844</v>
      </c>
      <c r="Q946" s="94">
        <f t="shared" si="470"/>
        <v>0</v>
      </c>
      <c r="R946" s="95">
        <f t="shared" si="477"/>
        <v>0</v>
      </c>
      <c r="S946" s="87">
        <f t="shared" si="471"/>
        <v>0</v>
      </c>
      <c r="T946" s="95">
        <f t="shared" si="456"/>
        <v>0.12</v>
      </c>
      <c r="U946" s="94">
        <f t="shared" si="472"/>
        <v>2</v>
      </c>
      <c r="V946" s="94">
        <v>252</v>
      </c>
      <c r="W946" s="93">
        <f t="shared" si="473"/>
        <v>1.0008998389999999</v>
      </c>
      <c r="X946" s="87">
        <f t="shared" si="474"/>
        <v>0.95850378000000003</v>
      </c>
      <c r="Y946" s="87">
        <f t="shared" si="475"/>
        <v>0</v>
      </c>
      <c r="Z946" s="96" t="s">
        <v>142</v>
      </c>
      <c r="AA946" s="90">
        <f t="shared" si="476"/>
        <v>45321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3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2"/>
      <c r="DB946" s="1"/>
      <c r="DC946" s="1"/>
      <c r="DD946" s="1"/>
      <c r="DE946" s="1"/>
      <c r="DF946" s="1"/>
      <c r="DG946" s="1"/>
    </row>
    <row r="947" spans="1:111" x14ac:dyDescent="0.2">
      <c r="A947" s="86">
        <f t="shared" si="454"/>
        <v>45296</v>
      </c>
      <c r="B947" s="87">
        <f t="shared" si="457"/>
        <v>1066.9463926999999</v>
      </c>
      <c r="C947" s="87">
        <f t="shared" si="455"/>
        <v>906.92388833999996</v>
      </c>
      <c r="D947" s="88">
        <f t="shared" si="458"/>
        <v>6735.55</v>
      </c>
      <c r="E947" s="89">
        <f>IF(K947=1,VLOOKUP(A947,[1]Plan1!$BO$80:$BQ$314,3),E946)</f>
        <v>6773.27</v>
      </c>
      <c r="F947" s="98">
        <f t="shared" si="459"/>
        <v>45276</v>
      </c>
      <c r="G947" s="91">
        <f t="shared" si="460"/>
        <v>5.6001365886972909E-3</v>
      </c>
      <c r="H947" s="90">
        <f t="shared" si="461"/>
        <v>45306</v>
      </c>
      <c r="I947" s="90">
        <f t="shared" si="462"/>
        <v>45306</v>
      </c>
      <c r="J947" s="92">
        <f t="shared" si="463"/>
        <v>19</v>
      </c>
      <c r="K947" s="92">
        <f t="shared" si="464"/>
        <v>13</v>
      </c>
      <c r="L947" s="87">
        <f t="shared" si="465"/>
        <v>1.00382829</v>
      </c>
      <c r="M947" s="93">
        <f t="shared" si="466"/>
        <v>1.00280046</v>
      </c>
      <c r="N947" s="93">
        <f t="shared" si="467"/>
        <v>1.1703786757118779</v>
      </c>
      <c r="O947" s="87">
        <f t="shared" si="468"/>
        <v>1.1748592200000001</v>
      </c>
      <c r="P947" s="87">
        <f t="shared" si="469"/>
        <v>1065.50789205</v>
      </c>
      <c r="Q947" s="94">
        <f t="shared" si="470"/>
        <v>0</v>
      </c>
      <c r="R947" s="95">
        <f t="shared" si="477"/>
        <v>0</v>
      </c>
      <c r="S947" s="87">
        <f t="shared" si="471"/>
        <v>0</v>
      </c>
      <c r="T947" s="95">
        <f t="shared" si="456"/>
        <v>0.12</v>
      </c>
      <c r="U947" s="94">
        <f t="shared" si="472"/>
        <v>3</v>
      </c>
      <c r="V947" s="94">
        <v>252</v>
      </c>
      <c r="W947" s="93">
        <f t="shared" si="473"/>
        <v>1.0013500609999999</v>
      </c>
      <c r="X947" s="87">
        <f t="shared" si="474"/>
        <v>1.4385006499999999</v>
      </c>
      <c r="Y947" s="87">
        <f t="shared" si="475"/>
        <v>0</v>
      </c>
      <c r="Z947" s="96" t="s">
        <v>142</v>
      </c>
      <c r="AA947" s="90">
        <f t="shared" si="476"/>
        <v>45321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3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2"/>
      <c r="DB947" s="1"/>
      <c r="DC947" s="1"/>
      <c r="DD947" s="1"/>
      <c r="DE947" s="1"/>
      <c r="DF947" s="1"/>
      <c r="DG947" s="1"/>
    </row>
    <row r="948" spans="1:111" x14ac:dyDescent="0.2">
      <c r="A948" s="86">
        <f t="shared" si="454"/>
        <v>45297</v>
      </c>
      <c r="B948" s="87">
        <f t="shared" si="457"/>
        <v>1067.74011341</v>
      </c>
      <c r="C948" s="87">
        <f t="shared" si="455"/>
        <v>906.92388833999996</v>
      </c>
      <c r="D948" s="88">
        <f t="shared" si="458"/>
        <v>6735.55</v>
      </c>
      <c r="E948" s="89">
        <f>IF(K948=1,VLOOKUP(A948,[1]Plan1!$BO$80:$BQ$314,3),E947)</f>
        <v>6773.27</v>
      </c>
      <c r="F948" s="98">
        <f t="shared" si="459"/>
        <v>45276</v>
      </c>
      <c r="G948" s="91">
        <f t="shared" si="460"/>
        <v>5.6001365886972909E-3</v>
      </c>
      <c r="H948" s="90">
        <f t="shared" si="461"/>
        <v>45306</v>
      </c>
      <c r="I948" s="90">
        <f t="shared" si="462"/>
        <v>45306</v>
      </c>
      <c r="J948" s="92">
        <f t="shared" si="463"/>
        <v>19</v>
      </c>
      <c r="K948" s="92">
        <f t="shared" si="464"/>
        <v>14</v>
      </c>
      <c r="L948" s="87">
        <f t="shared" si="465"/>
        <v>1.00412338</v>
      </c>
      <c r="M948" s="93">
        <f t="shared" si="466"/>
        <v>1.00280046</v>
      </c>
      <c r="N948" s="93">
        <f t="shared" si="467"/>
        <v>1.1703786757118779</v>
      </c>
      <c r="O948" s="87">
        <f t="shared" si="468"/>
        <v>1.1752045900000001</v>
      </c>
      <c r="P948" s="87">
        <f t="shared" si="469"/>
        <v>1065.82111635</v>
      </c>
      <c r="Q948" s="94">
        <f t="shared" si="470"/>
        <v>0</v>
      </c>
      <c r="R948" s="95">
        <f t="shared" si="477"/>
        <v>0</v>
      </c>
      <c r="S948" s="87">
        <f t="shared" si="471"/>
        <v>0</v>
      </c>
      <c r="T948" s="95">
        <f t="shared" si="456"/>
        <v>0.12</v>
      </c>
      <c r="U948" s="94">
        <f t="shared" si="472"/>
        <v>4</v>
      </c>
      <c r="V948" s="94">
        <v>252</v>
      </c>
      <c r="W948" s="93">
        <f t="shared" si="473"/>
        <v>1.0018004869999999</v>
      </c>
      <c r="X948" s="87">
        <f t="shared" si="474"/>
        <v>1.9189970599999999</v>
      </c>
      <c r="Y948" s="87">
        <f t="shared" si="475"/>
        <v>0</v>
      </c>
      <c r="Z948" s="96" t="s">
        <v>142</v>
      </c>
      <c r="AA948" s="90">
        <f t="shared" si="476"/>
        <v>45321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3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2"/>
      <c r="DB948" s="1"/>
      <c r="DC948" s="1"/>
      <c r="DD948" s="1"/>
      <c r="DE948" s="1"/>
      <c r="DF948" s="1"/>
      <c r="DG948" s="1"/>
    </row>
    <row r="949" spans="1:111" x14ac:dyDescent="0.2">
      <c r="A949" s="86">
        <f t="shared" si="454"/>
        <v>45298</v>
      </c>
      <c r="B949" s="87">
        <f t="shared" si="457"/>
        <v>1067.74011341</v>
      </c>
      <c r="C949" s="87">
        <f t="shared" si="455"/>
        <v>906.92388833999996</v>
      </c>
      <c r="D949" s="88">
        <f t="shared" si="458"/>
        <v>6735.55</v>
      </c>
      <c r="E949" s="89">
        <f>IF(K949=1,VLOOKUP(A949,[1]Plan1!$BO$80:$BQ$314,3),E948)</f>
        <v>6773.27</v>
      </c>
      <c r="F949" s="98">
        <f t="shared" si="459"/>
        <v>45276</v>
      </c>
      <c r="G949" s="91">
        <f t="shared" si="460"/>
        <v>5.6001365886972909E-3</v>
      </c>
      <c r="H949" s="90">
        <f t="shared" si="461"/>
        <v>45306</v>
      </c>
      <c r="I949" s="90">
        <f t="shared" si="462"/>
        <v>45306</v>
      </c>
      <c r="J949" s="92">
        <f t="shared" si="463"/>
        <v>19</v>
      </c>
      <c r="K949" s="92">
        <f t="shared" si="464"/>
        <v>14</v>
      </c>
      <c r="L949" s="87">
        <f t="shared" si="465"/>
        <v>1.00412338</v>
      </c>
      <c r="M949" s="93">
        <f t="shared" si="466"/>
        <v>1.00280046</v>
      </c>
      <c r="N949" s="93">
        <f t="shared" si="467"/>
        <v>1.1703786757118779</v>
      </c>
      <c r="O949" s="87">
        <f t="shared" si="468"/>
        <v>1.1752045900000001</v>
      </c>
      <c r="P949" s="87">
        <f t="shared" si="469"/>
        <v>1065.82111635</v>
      </c>
      <c r="Q949" s="94">
        <f t="shared" si="470"/>
        <v>0</v>
      </c>
      <c r="R949" s="95">
        <f t="shared" si="477"/>
        <v>0</v>
      </c>
      <c r="S949" s="87">
        <f t="shared" si="471"/>
        <v>0</v>
      </c>
      <c r="T949" s="95">
        <f t="shared" si="456"/>
        <v>0.12</v>
      </c>
      <c r="U949" s="94">
        <f t="shared" si="472"/>
        <v>4</v>
      </c>
      <c r="V949" s="94">
        <v>252</v>
      </c>
      <c r="W949" s="93">
        <f t="shared" si="473"/>
        <v>1.0018004869999999</v>
      </c>
      <c r="X949" s="87">
        <f t="shared" si="474"/>
        <v>1.9189970599999999</v>
      </c>
      <c r="Y949" s="87">
        <f t="shared" si="475"/>
        <v>0</v>
      </c>
      <c r="Z949" s="96" t="s">
        <v>142</v>
      </c>
      <c r="AA949" s="90">
        <f t="shared" si="476"/>
        <v>45321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3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2"/>
      <c r="DB949" s="1"/>
      <c r="DC949" s="1"/>
      <c r="DD949" s="1"/>
      <c r="DE949" s="1"/>
      <c r="DF949" s="1"/>
      <c r="DG949" s="1"/>
    </row>
    <row r="950" spans="1:111" x14ac:dyDescent="0.2">
      <c r="A950" s="86">
        <f t="shared" si="454"/>
        <v>45299</v>
      </c>
      <c r="B950" s="87">
        <f t="shared" si="457"/>
        <v>1067.74011341</v>
      </c>
      <c r="C950" s="87">
        <f t="shared" si="455"/>
        <v>906.92388833999996</v>
      </c>
      <c r="D950" s="88">
        <f t="shared" si="458"/>
        <v>6735.55</v>
      </c>
      <c r="E950" s="89">
        <f>IF(K950=1,VLOOKUP(A950,[1]Plan1!$BO$80:$BQ$314,3),E949)</f>
        <v>6773.27</v>
      </c>
      <c r="F950" s="98">
        <f t="shared" si="459"/>
        <v>45276</v>
      </c>
      <c r="G950" s="91">
        <f t="shared" si="460"/>
        <v>5.6001365886972909E-3</v>
      </c>
      <c r="H950" s="90">
        <f t="shared" si="461"/>
        <v>45306</v>
      </c>
      <c r="I950" s="90">
        <f t="shared" si="462"/>
        <v>45306</v>
      </c>
      <c r="J950" s="92">
        <f t="shared" si="463"/>
        <v>19</v>
      </c>
      <c r="K950" s="92">
        <f t="shared" si="464"/>
        <v>14</v>
      </c>
      <c r="L950" s="87">
        <f t="shared" si="465"/>
        <v>1.00412338</v>
      </c>
      <c r="M950" s="93">
        <f t="shared" si="466"/>
        <v>1.00280046</v>
      </c>
      <c r="N950" s="93">
        <f t="shared" si="467"/>
        <v>1.1703786757118779</v>
      </c>
      <c r="O950" s="87">
        <f t="shared" si="468"/>
        <v>1.1752045900000001</v>
      </c>
      <c r="P950" s="87">
        <f t="shared" si="469"/>
        <v>1065.82111635</v>
      </c>
      <c r="Q950" s="94">
        <f t="shared" si="470"/>
        <v>0</v>
      </c>
      <c r="R950" s="95">
        <f t="shared" si="477"/>
        <v>0</v>
      </c>
      <c r="S950" s="87">
        <f t="shared" si="471"/>
        <v>0</v>
      </c>
      <c r="T950" s="95">
        <f t="shared" si="456"/>
        <v>0.12</v>
      </c>
      <c r="U950" s="94">
        <f t="shared" si="472"/>
        <v>4</v>
      </c>
      <c r="V950" s="94">
        <v>252</v>
      </c>
      <c r="W950" s="93">
        <f t="shared" si="473"/>
        <v>1.0018004869999999</v>
      </c>
      <c r="X950" s="87">
        <f t="shared" si="474"/>
        <v>1.9189970599999999</v>
      </c>
      <c r="Y950" s="87">
        <f t="shared" si="475"/>
        <v>0</v>
      </c>
      <c r="Z950" s="96" t="s">
        <v>142</v>
      </c>
      <c r="AA950" s="90">
        <f t="shared" si="476"/>
        <v>45321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3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2"/>
      <c r="DB950" s="1"/>
      <c r="DC950" s="1"/>
      <c r="DD950" s="1"/>
      <c r="DE950" s="1"/>
      <c r="DF950" s="1"/>
      <c r="DG950" s="1"/>
    </row>
    <row r="951" spans="1:111" x14ac:dyDescent="0.2">
      <c r="A951" s="86">
        <f t="shared" si="454"/>
        <v>45300</v>
      </c>
      <c r="B951" s="87">
        <f t="shared" si="457"/>
        <v>1068.5344225600002</v>
      </c>
      <c r="C951" s="87">
        <f t="shared" si="455"/>
        <v>906.92388833999996</v>
      </c>
      <c r="D951" s="88">
        <f t="shared" si="458"/>
        <v>6735.55</v>
      </c>
      <c r="E951" s="89">
        <f>IF(K951=1,VLOOKUP(A951,[1]Plan1!$BO$80:$BQ$314,3),E950)</f>
        <v>6773.27</v>
      </c>
      <c r="F951" s="98">
        <f t="shared" si="459"/>
        <v>45276</v>
      </c>
      <c r="G951" s="91">
        <f t="shared" si="460"/>
        <v>5.6001365886972909E-3</v>
      </c>
      <c r="H951" s="90">
        <f t="shared" si="461"/>
        <v>45306</v>
      </c>
      <c r="I951" s="90">
        <f t="shared" si="462"/>
        <v>45306</v>
      </c>
      <c r="J951" s="92">
        <f t="shared" si="463"/>
        <v>19</v>
      </c>
      <c r="K951" s="92">
        <f t="shared" si="464"/>
        <v>15</v>
      </c>
      <c r="L951" s="87">
        <f t="shared" si="465"/>
        <v>1.00441856</v>
      </c>
      <c r="M951" s="93">
        <f t="shared" si="466"/>
        <v>1.00280046</v>
      </c>
      <c r="N951" s="93">
        <f t="shared" si="467"/>
        <v>1.1703786757118779</v>
      </c>
      <c r="O951" s="87">
        <f t="shared" si="468"/>
        <v>1.17555006</v>
      </c>
      <c r="P951" s="87">
        <f t="shared" si="469"/>
        <v>1066.1344313500001</v>
      </c>
      <c r="Q951" s="94">
        <f t="shared" si="470"/>
        <v>0</v>
      </c>
      <c r="R951" s="95">
        <f t="shared" si="477"/>
        <v>0</v>
      </c>
      <c r="S951" s="87">
        <f t="shared" si="471"/>
        <v>0</v>
      </c>
      <c r="T951" s="95">
        <f t="shared" si="456"/>
        <v>0.12</v>
      </c>
      <c r="U951" s="94">
        <f t="shared" si="472"/>
        <v>5</v>
      </c>
      <c r="V951" s="94">
        <v>252</v>
      </c>
      <c r="W951" s="93">
        <f t="shared" si="473"/>
        <v>1.002251115</v>
      </c>
      <c r="X951" s="87">
        <f t="shared" si="474"/>
        <v>2.39999121</v>
      </c>
      <c r="Y951" s="87">
        <f t="shared" si="475"/>
        <v>0</v>
      </c>
      <c r="Z951" s="96" t="s">
        <v>142</v>
      </c>
      <c r="AA951" s="90">
        <f t="shared" si="476"/>
        <v>45321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3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2"/>
      <c r="DB951" s="1"/>
      <c r="DC951" s="1"/>
      <c r="DD951" s="1"/>
      <c r="DE951" s="1"/>
      <c r="DF951" s="1"/>
      <c r="DG951" s="1"/>
    </row>
    <row r="952" spans="1:111" x14ac:dyDescent="0.2">
      <c r="A952" s="86">
        <f t="shared" si="454"/>
        <v>45301</v>
      </c>
      <c r="B952" s="87">
        <f t="shared" si="457"/>
        <v>1069.3293214999999</v>
      </c>
      <c r="C952" s="87">
        <f t="shared" si="455"/>
        <v>906.92388833999996</v>
      </c>
      <c r="D952" s="88">
        <f t="shared" si="458"/>
        <v>6735.55</v>
      </c>
      <c r="E952" s="89">
        <f>IF(K952=1,VLOOKUP(A952,[1]Plan1!$BO$80:$BQ$314,3),E951)</f>
        <v>6773.27</v>
      </c>
      <c r="F952" s="98">
        <f t="shared" si="459"/>
        <v>45276</v>
      </c>
      <c r="G952" s="91">
        <f t="shared" si="460"/>
        <v>5.6001365886972909E-3</v>
      </c>
      <c r="H952" s="90">
        <f t="shared" si="461"/>
        <v>45306</v>
      </c>
      <c r="I952" s="90">
        <f t="shared" si="462"/>
        <v>45306</v>
      </c>
      <c r="J952" s="92">
        <f t="shared" si="463"/>
        <v>19</v>
      </c>
      <c r="K952" s="92">
        <f t="shared" si="464"/>
        <v>16</v>
      </c>
      <c r="L952" s="87">
        <f t="shared" si="465"/>
        <v>1.0047138200000001</v>
      </c>
      <c r="M952" s="93">
        <f t="shared" si="466"/>
        <v>1.00280046</v>
      </c>
      <c r="N952" s="93">
        <f t="shared" si="467"/>
        <v>1.1703786757118779</v>
      </c>
      <c r="O952" s="87">
        <f t="shared" si="468"/>
        <v>1.1758956300000001</v>
      </c>
      <c r="P952" s="87">
        <f t="shared" si="469"/>
        <v>1066.44783704</v>
      </c>
      <c r="Q952" s="94">
        <f t="shared" si="470"/>
        <v>0</v>
      </c>
      <c r="R952" s="95">
        <f t="shared" si="477"/>
        <v>0</v>
      </c>
      <c r="S952" s="87">
        <f t="shared" si="471"/>
        <v>0</v>
      </c>
      <c r="T952" s="95">
        <f t="shared" si="456"/>
        <v>0.12</v>
      </c>
      <c r="U952" s="94">
        <f t="shared" si="472"/>
        <v>6</v>
      </c>
      <c r="V952" s="94">
        <v>252</v>
      </c>
      <c r="W952" s="93">
        <f t="shared" si="473"/>
        <v>1.002701946</v>
      </c>
      <c r="X952" s="87">
        <f t="shared" si="474"/>
        <v>2.8814844599999998</v>
      </c>
      <c r="Y952" s="87">
        <f t="shared" si="475"/>
        <v>0</v>
      </c>
      <c r="Z952" s="96" t="s">
        <v>142</v>
      </c>
      <c r="AA952" s="90">
        <f t="shared" si="476"/>
        <v>45321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3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2"/>
      <c r="DB952" s="1"/>
      <c r="DC952" s="1"/>
      <c r="DD952" s="1"/>
      <c r="DE952" s="1"/>
      <c r="DF952" s="1"/>
      <c r="DG952" s="1"/>
    </row>
    <row r="953" spans="1:111" x14ac:dyDescent="0.2">
      <c r="A953" s="86">
        <f t="shared" si="454"/>
        <v>45302</v>
      </c>
      <c r="B953" s="87">
        <f t="shared" si="457"/>
        <v>1070.1248095000001</v>
      </c>
      <c r="C953" s="87">
        <f t="shared" si="455"/>
        <v>906.92388833999996</v>
      </c>
      <c r="D953" s="88">
        <f t="shared" si="458"/>
        <v>6735.55</v>
      </c>
      <c r="E953" s="89">
        <f>IF(K953=1,VLOOKUP(A953,[1]Plan1!$BO$80:$BQ$314,3),E952)</f>
        <v>6773.27</v>
      </c>
      <c r="F953" s="98">
        <f t="shared" si="459"/>
        <v>45276</v>
      </c>
      <c r="G953" s="91">
        <f t="shared" si="460"/>
        <v>5.6001365886972909E-3</v>
      </c>
      <c r="H953" s="90">
        <f t="shared" si="461"/>
        <v>45306</v>
      </c>
      <c r="I953" s="90">
        <f t="shared" si="462"/>
        <v>45306</v>
      </c>
      <c r="J953" s="92">
        <f t="shared" si="463"/>
        <v>19</v>
      </c>
      <c r="K953" s="92">
        <f t="shared" si="464"/>
        <v>17</v>
      </c>
      <c r="L953" s="87">
        <f t="shared" si="465"/>
        <v>1.0050091699999999</v>
      </c>
      <c r="M953" s="93">
        <f t="shared" si="466"/>
        <v>1.00280046</v>
      </c>
      <c r="N953" s="93">
        <f t="shared" si="467"/>
        <v>1.1703786757118779</v>
      </c>
      <c r="O953" s="87">
        <f t="shared" si="468"/>
        <v>1.1762413</v>
      </c>
      <c r="P953" s="87">
        <f t="shared" si="469"/>
        <v>1066.76133342</v>
      </c>
      <c r="Q953" s="94">
        <f t="shared" si="470"/>
        <v>0</v>
      </c>
      <c r="R953" s="95">
        <f t="shared" si="477"/>
        <v>0</v>
      </c>
      <c r="S953" s="87">
        <f t="shared" si="471"/>
        <v>0</v>
      </c>
      <c r="T953" s="95">
        <f t="shared" si="456"/>
        <v>0.12</v>
      </c>
      <c r="U953" s="94">
        <f t="shared" si="472"/>
        <v>7</v>
      </c>
      <c r="V953" s="94">
        <v>252</v>
      </c>
      <c r="W953" s="93">
        <f t="shared" si="473"/>
        <v>1.003152979</v>
      </c>
      <c r="X953" s="87">
        <f t="shared" si="474"/>
        <v>3.3634760799999999</v>
      </c>
      <c r="Y953" s="87">
        <f t="shared" si="475"/>
        <v>0</v>
      </c>
      <c r="Z953" s="96" t="s">
        <v>142</v>
      </c>
      <c r="AA953" s="90">
        <f t="shared" si="476"/>
        <v>45321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3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2"/>
      <c r="DB953" s="1"/>
      <c r="DC953" s="1"/>
      <c r="DD953" s="1"/>
      <c r="DE953" s="1"/>
      <c r="DF953" s="1"/>
      <c r="DG953" s="1"/>
    </row>
    <row r="954" spans="1:111" x14ac:dyDescent="0.2">
      <c r="A954" s="86">
        <f t="shared" si="454"/>
        <v>45303</v>
      </c>
      <c r="B954" s="87">
        <f t="shared" si="457"/>
        <v>1070.9208889900001</v>
      </c>
      <c r="C954" s="87">
        <f t="shared" si="455"/>
        <v>906.92388833999996</v>
      </c>
      <c r="D954" s="88">
        <f t="shared" si="458"/>
        <v>6735.55</v>
      </c>
      <c r="E954" s="89">
        <f>IF(K954=1,VLOOKUP(A954,[1]Plan1!$BO$80:$BQ$314,3),E953)</f>
        <v>6773.27</v>
      </c>
      <c r="F954" s="98">
        <f t="shared" si="459"/>
        <v>45276</v>
      </c>
      <c r="G954" s="91">
        <f t="shared" si="460"/>
        <v>5.6001365886972909E-3</v>
      </c>
      <c r="H954" s="90">
        <f t="shared" si="461"/>
        <v>45306</v>
      </c>
      <c r="I954" s="90">
        <f t="shared" si="462"/>
        <v>45306</v>
      </c>
      <c r="J954" s="92">
        <f t="shared" si="463"/>
        <v>19</v>
      </c>
      <c r="K954" s="92">
        <f t="shared" si="464"/>
        <v>18</v>
      </c>
      <c r="L954" s="87">
        <f t="shared" si="465"/>
        <v>1.00530461</v>
      </c>
      <c r="M954" s="93">
        <f t="shared" si="466"/>
        <v>1.00280046</v>
      </c>
      <c r="N954" s="93">
        <f t="shared" si="467"/>
        <v>1.1703786757118779</v>
      </c>
      <c r="O954" s="87">
        <f t="shared" si="468"/>
        <v>1.1765870700000001</v>
      </c>
      <c r="P954" s="87">
        <f t="shared" si="469"/>
        <v>1067.0749204900001</v>
      </c>
      <c r="Q954" s="94">
        <f t="shared" si="470"/>
        <v>0</v>
      </c>
      <c r="R954" s="95">
        <f t="shared" si="477"/>
        <v>0</v>
      </c>
      <c r="S954" s="87">
        <f t="shared" si="471"/>
        <v>0</v>
      </c>
      <c r="T954" s="95">
        <f t="shared" si="456"/>
        <v>0.12</v>
      </c>
      <c r="U954" s="94">
        <f t="shared" si="472"/>
        <v>8</v>
      </c>
      <c r="V954" s="94">
        <v>252</v>
      </c>
      <c r="W954" s="93">
        <f t="shared" si="473"/>
        <v>1.003604216</v>
      </c>
      <c r="X954" s="87">
        <f t="shared" si="474"/>
        <v>3.8459685000000001</v>
      </c>
      <c r="Y954" s="87">
        <f t="shared" si="475"/>
        <v>0</v>
      </c>
      <c r="Z954" s="96" t="s">
        <v>142</v>
      </c>
      <c r="AA954" s="90">
        <f t="shared" si="476"/>
        <v>45321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3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2"/>
      <c r="DB954" s="1"/>
      <c r="DC954" s="1"/>
      <c r="DD954" s="1"/>
      <c r="DE954" s="1"/>
      <c r="DF954" s="1"/>
      <c r="DG954" s="1"/>
    </row>
    <row r="955" spans="1:111" x14ac:dyDescent="0.2">
      <c r="A955" s="86">
        <f t="shared" si="454"/>
        <v>45304</v>
      </c>
      <c r="B955" s="87">
        <f t="shared" si="457"/>
        <v>1071.71755816</v>
      </c>
      <c r="C955" s="87">
        <f t="shared" si="455"/>
        <v>906.92388833999996</v>
      </c>
      <c r="D955" s="88">
        <f t="shared" si="458"/>
        <v>6735.55</v>
      </c>
      <c r="E955" s="89">
        <f>IF(K955=1,VLOOKUP(A955,[1]Plan1!$BO$80:$BQ$314,3),E954)</f>
        <v>6773.27</v>
      </c>
      <c r="F955" s="98">
        <f t="shared" si="459"/>
        <v>45276</v>
      </c>
      <c r="G955" s="91">
        <f t="shared" si="460"/>
        <v>5.6001365886972909E-3</v>
      </c>
      <c r="H955" s="90">
        <f t="shared" si="461"/>
        <v>45306</v>
      </c>
      <c r="I955" s="90">
        <f t="shared" si="462"/>
        <v>45306</v>
      </c>
      <c r="J955" s="92">
        <f t="shared" si="463"/>
        <v>19</v>
      </c>
      <c r="K955" s="92">
        <f t="shared" si="464"/>
        <v>19</v>
      </c>
      <c r="L955" s="87">
        <f t="shared" si="465"/>
        <v>1.0056001299999999</v>
      </c>
      <c r="M955" s="93">
        <f t="shared" si="466"/>
        <v>1.00280046</v>
      </c>
      <c r="N955" s="93">
        <f t="shared" si="467"/>
        <v>1.1703786757118779</v>
      </c>
      <c r="O955" s="87">
        <f t="shared" si="468"/>
        <v>1.1769329399999999</v>
      </c>
      <c r="P955" s="87">
        <f t="shared" si="469"/>
        <v>1067.38859826</v>
      </c>
      <c r="Q955" s="94">
        <f t="shared" si="470"/>
        <v>0</v>
      </c>
      <c r="R955" s="95">
        <f t="shared" si="477"/>
        <v>0</v>
      </c>
      <c r="S955" s="87">
        <f t="shared" si="471"/>
        <v>0</v>
      </c>
      <c r="T955" s="95">
        <f t="shared" si="456"/>
        <v>0.12</v>
      </c>
      <c r="U955" s="94">
        <f t="shared" si="472"/>
        <v>9</v>
      </c>
      <c r="V955" s="94">
        <v>252</v>
      </c>
      <c r="W955" s="93">
        <f t="shared" si="473"/>
        <v>1.0040556549999999</v>
      </c>
      <c r="X955" s="87">
        <f t="shared" si="474"/>
        <v>4.3289599000000001</v>
      </c>
      <c r="Y955" s="87">
        <f t="shared" si="475"/>
        <v>0</v>
      </c>
      <c r="Z955" s="96" t="s">
        <v>142</v>
      </c>
      <c r="AA955" s="90">
        <f t="shared" si="476"/>
        <v>45321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3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2"/>
      <c r="DB955" s="1"/>
      <c r="DC955" s="1"/>
      <c r="DD955" s="1"/>
      <c r="DE955" s="1"/>
      <c r="DF955" s="1"/>
      <c r="DG955" s="1"/>
    </row>
    <row r="956" spans="1:111" x14ac:dyDescent="0.2">
      <c r="A956" s="86">
        <f t="shared" si="454"/>
        <v>45305</v>
      </c>
      <c r="B956" s="87">
        <f t="shared" si="457"/>
        <v>1071.71755816</v>
      </c>
      <c r="C956" s="87">
        <f t="shared" si="455"/>
        <v>906.92388833999996</v>
      </c>
      <c r="D956" s="88">
        <f t="shared" si="458"/>
        <v>6735.55</v>
      </c>
      <c r="E956" s="89">
        <f>IF(K956=1,VLOOKUP(A956,[1]Plan1!$BO$80:$BQ$314,3),E955)</f>
        <v>6773.27</v>
      </c>
      <c r="F956" s="98">
        <f t="shared" si="459"/>
        <v>45276</v>
      </c>
      <c r="G956" s="91">
        <f t="shared" si="460"/>
        <v>5.6001365886972909E-3</v>
      </c>
      <c r="H956" s="90">
        <f t="shared" si="461"/>
        <v>45306</v>
      </c>
      <c r="I956" s="90">
        <f t="shared" si="462"/>
        <v>45306</v>
      </c>
      <c r="J956" s="92">
        <f t="shared" si="463"/>
        <v>19</v>
      </c>
      <c r="K956" s="92">
        <f t="shared" si="464"/>
        <v>19</v>
      </c>
      <c r="L956" s="87">
        <f t="shared" si="465"/>
        <v>1.0056001299999999</v>
      </c>
      <c r="M956" s="93">
        <f t="shared" si="466"/>
        <v>1.00280046</v>
      </c>
      <c r="N956" s="93">
        <f t="shared" si="467"/>
        <v>1.1703786757118779</v>
      </c>
      <c r="O956" s="87">
        <f t="shared" si="468"/>
        <v>1.1769329399999999</v>
      </c>
      <c r="P956" s="87">
        <f t="shared" si="469"/>
        <v>1067.38859826</v>
      </c>
      <c r="Q956" s="94">
        <f t="shared" si="470"/>
        <v>0</v>
      </c>
      <c r="R956" s="95">
        <f t="shared" si="477"/>
        <v>0</v>
      </c>
      <c r="S956" s="87">
        <f t="shared" si="471"/>
        <v>0</v>
      </c>
      <c r="T956" s="95">
        <f t="shared" si="456"/>
        <v>0.12</v>
      </c>
      <c r="U956" s="94">
        <f t="shared" si="472"/>
        <v>9</v>
      </c>
      <c r="V956" s="94">
        <v>252</v>
      </c>
      <c r="W956" s="93">
        <f t="shared" si="473"/>
        <v>1.0040556549999999</v>
      </c>
      <c r="X956" s="87">
        <f t="shared" si="474"/>
        <v>4.3289599000000001</v>
      </c>
      <c r="Y956" s="87">
        <f t="shared" si="475"/>
        <v>0</v>
      </c>
      <c r="Z956" s="96" t="s">
        <v>142</v>
      </c>
      <c r="AA956" s="90">
        <f t="shared" si="476"/>
        <v>45321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3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2"/>
      <c r="DB956" s="1"/>
      <c r="DC956" s="1"/>
      <c r="DD956" s="1"/>
      <c r="DE956" s="1"/>
      <c r="DF956" s="1"/>
      <c r="DG956" s="1"/>
    </row>
    <row r="957" spans="1:111" x14ac:dyDescent="0.2">
      <c r="A957" s="86">
        <f t="shared" si="454"/>
        <v>45306</v>
      </c>
      <c r="B957" s="87">
        <f t="shared" si="457"/>
        <v>1071.71755816</v>
      </c>
      <c r="C957" s="87">
        <f t="shared" si="455"/>
        <v>906.92388833999996</v>
      </c>
      <c r="D957" s="88">
        <f t="shared" si="458"/>
        <v>6735.55</v>
      </c>
      <c r="E957" s="89">
        <f>IF(K957=1,VLOOKUP(A957,[1]Plan1!$BO$80:$BQ$314,3),E956)</f>
        <v>6773.27</v>
      </c>
      <c r="F957" s="98">
        <f t="shared" si="459"/>
        <v>45276</v>
      </c>
      <c r="G957" s="91">
        <f t="shared" si="460"/>
        <v>5.6001365886972909E-3</v>
      </c>
      <c r="H957" s="90">
        <f t="shared" si="461"/>
        <v>45337</v>
      </c>
      <c r="I957" s="90">
        <f t="shared" si="462"/>
        <v>45306</v>
      </c>
      <c r="J957" s="92">
        <f t="shared" si="463"/>
        <v>19</v>
      </c>
      <c r="K957" s="92">
        <f t="shared" si="464"/>
        <v>19</v>
      </c>
      <c r="L957" s="87">
        <f t="shared" si="465"/>
        <v>1.0056001299999999</v>
      </c>
      <c r="M957" s="93">
        <f t="shared" si="466"/>
        <v>1.00280046</v>
      </c>
      <c r="N957" s="93">
        <f t="shared" si="467"/>
        <v>1.1703786757118779</v>
      </c>
      <c r="O957" s="87">
        <f t="shared" si="468"/>
        <v>1.1769329399999999</v>
      </c>
      <c r="P957" s="87">
        <f t="shared" si="469"/>
        <v>1067.38859826</v>
      </c>
      <c r="Q957" s="94">
        <f t="shared" si="470"/>
        <v>0</v>
      </c>
      <c r="R957" s="95">
        <f t="shared" si="477"/>
        <v>0</v>
      </c>
      <c r="S957" s="87">
        <f t="shared" si="471"/>
        <v>0</v>
      </c>
      <c r="T957" s="95">
        <f t="shared" si="456"/>
        <v>0.12</v>
      </c>
      <c r="U957" s="94">
        <f t="shared" si="472"/>
        <v>9</v>
      </c>
      <c r="V957" s="94">
        <v>252</v>
      </c>
      <c r="W957" s="93">
        <f t="shared" si="473"/>
        <v>1.0040556549999999</v>
      </c>
      <c r="X957" s="87">
        <f t="shared" si="474"/>
        <v>4.3289599000000001</v>
      </c>
      <c r="Y957" s="87">
        <f t="shared" si="475"/>
        <v>0</v>
      </c>
      <c r="Z957" s="96" t="s">
        <v>142</v>
      </c>
      <c r="AA957" s="90">
        <f t="shared" si="476"/>
        <v>45321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3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2"/>
      <c r="DB957" s="1"/>
      <c r="DC957" s="1"/>
      <c r="DD957" s="1"/>
      <c r="DE957" s="1"/>
      <c r="DF957" s="1"/>
      <c r="DG957" s="1"/>
    </row>
    <row r="958" spans="1:111" x14ac:dyDescent="0.2">
      <c r="A958" s="86">
        <f t="shared" si="454"/>
        <v>45307</v>
      </c>
      <c r="B958" s="87">
        <f t="shared" si="457"/>
        <v>1072.4136596399999</v>
      </c>
      <c r="C958" s="87">
        <f t="shared" si="455"/>
        <v>906.92388833999996</v>
      </c>
      <c r="D958" s="88">
        <f t="shared" si="458"/>
        <v>6773.27</v>
      </c>
      <c r="E958" s="89">
        <f>IF(K958=1,VLOOKUP(A958,[1]Plan1!$BO$80:$BQ$314,3),E957)</f>
        <v>6801.72</v>
      </c>
      <c r="F958" s="98">
        <f t="shared" si="459"/>
        <v>45307</v>
      </c>
      <c r="G958" s="91">
        <f t="shared" si="460"/>
        <v>4.2003345503722755E-3</v>
      </c>
      <c r="H958" s="90">
        <f t="shared" si="461"/>
        <v>45337</v>
      </c>
      <c r="I958" s="90">
        <f t="shared" si="462"/>
        <v>45337</v>
      </c>
      <c r="J958" s="92">
        <f t="shared" si="463"/>
        <v>21</v>
      </c>
      <c r="K958" s="92">
        <f t="shared" si="464"/>
        <v>1</v>
      </c>
      <c r="L958" s="87">
        <f t="shared" si="465"/>
        <v>1.0001996099999999</v>
      </c>
      <c r="M958" s="93">
        <f t="shared" si="466"/>
        <v>1.0056001299999999</v>
      </c>
      <c r="N958" s="93">
        <f t="shared" si="467"/>
        <v>1.1769329484450921</v>
      </c>
      <c r="O958" s="87">
        <f t="shared" si="468"/>
        <v>1.1771678699999999</v>
      </c>
      <c r="P958" s="87">
        <f t="shared" si="469"/>
        <v>1067.6016618799999</v>
      </c>
      <c r="Q958" s="94">
        <f t="shared" si="470"/>
        <v>0</v>
      </c>
      <c r="R958" s="95">
        <f t="shared" si="477"/>
        <v>0</v>
      </c>
      <c r="S958" s="87">
        <f t="shared" si="471"/>
        <v>0</v>
      </c>
      <c r="T958" s="95">
        <f t="shared" si="456"/>
        <v>0.12</v>
      </c>
      <c r="U958" s="94">
        <f t="shared" si="472"/>
        <v>10</v>
      </c>
      <c r="V958" s="94">
        <v>252</v>
      </c>
      <c r="W958" s="93">
        <f t="shared" si="473"/>
        <v>1.004507297</v>
      </c>
      <c r="X958" s="87">
        <f t="shared" si="474"/>
        <v>4.8119977599999997</v>
      </c>
      <c r="Y958" s="87">
        <f t="shared" si="475"/>
        <v>0</v>
      </c>
      <c r="Z958" s="96" t="s">
        <v>142</v>
      </c>
      <c r="AA958" s="90">
        <f t="shared" si="476"/>
        <v>45321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3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2"/>
      <c r="DB958" s="1"/>
      <c r="DC958" s="1"/>
      <c r="DD958" s="1"/>
      <c r="DE958" s="1"/>
      <c r="DF958" s="1"/>
      <c r="DG958" s="1"/>
    </row>
    <row r="959" spans="1:111" x14ac:dyDescent="0.2">
      <c r="A959" s="86">
        <f t="shared" si="454"/>
        <v>45308</v>
      </c>
      <c r="B959" s="87">
        <f t="shared" si="457"/>
        <v>1073.1102261199999</v>
      </c>
      <c r="C959" s="87">
        <f t="shared" si="455"/>
        <v>906.92388833999996</v>
      </c>
      <c r="D959" s="88">
        <f t="shared" si="458"/>
        <v>6773.27</v>
      </c>
      <c r="E959" s="89">
        <f>IF(K959=1,VLOOKUP(A959,[1]Plan1!$BO$80:$BQ$314,3),E958)</f>
        <v>6801.72</v>
      </c>
      <c r="F959" s="98">
        <f t="shared" si="459"/>
        <v>45307</v>
      </c>
      <c r="G959" s="91">
        <f t="shared" si="460"/>
        <v>4.2003345503722755E-3</v>
      </c>
      <c r="H959" s="90">
        <f t="shared" si="461"/>
        <v>45337</v>
      </c>
      <c r="I959" s="90">
        <f t="shared" si="462"/>
        <v>45337</v>
      </c>
      <c r="J959" s="92">
        <f t="shared" si="463"/>
        <v>21</v>
      </c>
      <c r="K959" s="92">
        <f t="shared" si="464"/>
        <v>2</v>
      </c>
      <c r="L959" s="87">
        <f t="shared" si="465"/>
        <v>1.00039927</v>
      </c>
      <c r="M959" s="93">
        <f t="shared" si="466"/>
        <v>1.0056001299999999</v>
      </c>
      <c r="N959" s="93">
        <f t="shared" si="467"/>
        <v>1.1769329484450921</v>
      </c>
      <c r="O959" s="87">
        <f t="shared" si="468"/>
        <v>1.1774028599999999</v>
      </c>
      <c r="P959" s="87">
        <f t="shared" si="469"/>
        <v>1067.81477993</v>
      </c>
      <c r="Q959" s="94">
        <f t="shared" si="470"/>
        <v>0</v>
      </c>
      <c r="R959" s="95">
        <f t="shared" si="477"/>
        <v>0</v>
      </c>
      <c r="S959" s="87">
        <f t="shared" si="471"/>
        <v>0</v>
      </c>
      <c r="T959" s="95">
        <f t="shared" si="456"/>
        <v>0.12</v>
      </c>
      <c r="U959" s="94">
        <f t="shared" si="472"/>
        <v>11</v>
      </c>
      <c r="V959" s="94">
        <v>252</v>
      </c>
      <c r="W959" s="93">
        <f t="shared" si="473"/>
        <v>1.004959143</v>
      </c>
      <c r="X959" s="87">
        <f t="shared" si="474"/>
        <v>5.2954461899999998</v>
      </c>
      <c r="Y959" s="87">
        <f t="shared" si="475"/>
        <v>0</v>
      </c>
      <c r="Z959" s="96" t="s">
        <v>142</v>
      </c>
      <c r="AA959" s="90">
        <f t="shared" si="476"/>
        <v>45321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3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2"/>
      <c r="DB959" s="1"/>
      <c r="DC959" s="1"/>
      <c r="DD959" s="1"/>
      <c r="DE959" s="1"/>
      <c r="DF959" s="1"/>
      <c r="DG959" s="1"/>
    </row>
    <row r="960" spans="1:111" x14ac:dyDescent="0.2">
      <c r="A960" s="86">
        <f t="shared" si="454"/>
        <v>45309</v>
      </c>
      <c r="B960" s="87">
        <f t="shared" si="457"/>
        <v>1073.80723846</v>
      </c>
      <c r="C960" s="87">
        <f t="shared" si="455"/>
        <v>906.92388833999996</v>
      </c>
      <c r="D960" s="88">
        <f t="shared" si="458"/>
        <v>6773.27</v>
      </c>
      <c r="E960" s="89">
        <f>IF(K960=1,VLOOKUP(A960,[1]Plan1!$BO$80:$BQ$314,3),E959)</f>
        <v>6801.72</v>
      </c>
      <c r="F960" s="98">
        <f t="shared" si="459"/>
        <v>45307</v>
      </c>
      <c r="G960" s="91">
        <f t="shared" si="460"/>
        <v>4.2003345503722755E-3</v>
      </c>
      <c r="H960" s="90">
        <f t="shared" si="461"/>
        <v>45337</v>
      </c>
      <c r="I960" s="90">
        <f t="shared" si="462"/>
        <v>45337</v>
      </c>
      <c r="J960" s="92">
        <f t="shared" si="463"/>
        <v>21</v>
      </c>
      <c r="K960" s="92">
        <f t="shared" si="464"/>
        <v>3</v>
      </c>
      <c r="L960" s="87">
        <f t="shared" si="465"/>
        <v>1.00059897</v>
      </c>
      <c r="M960" s="93">
        <f t="shared" si="466"/>
        <v>1.0056001299999999</v>
      </c>
      <c r="N960" s="93">
        <f t="shared" si="467"/>
        <v>1.1769329484450921</v>
      </c>
      <c r="O960" s="87">
        <f t="shared" si="468"/>
        <v>1.17763789</v>
      </c>
      <c r="P960" s="87">
        <f t="shared" si="469"/>
        <v>1068.02793425</v>
      </c>
      <c r="Q960" s="94">
        <f t="shared" si="470"/>
        <v>0</v>
      </c>
      <c r="R960" s="95">
        <f t="shared" si="477"/>
        <v>0</v>
      </c>
      <c r="S960" s="87">
        <f t="shared" si="471"/>
        <v>0</v>
      </c>
      <c r="T960" s="95">
        <f t="shared" si="456"/>
        <v>0.12</v>
      </c>
      <c r="U960" s="94">
        <f t="shared" si="472"/>
        <v>12</v>
      </c>
      <c r="V960" s="94">
        <v>252</v>
      </c>
      <c r="W960" s="93">
        <f t="shared" si="473"/>
        <v>1.005411192</v>
      </c>
      <c r="X960" s="87">
        <f t="shared" si="474"/>
        <v>5.7793042100000003</v>
      </c>
      <c r="Y960" s="87">
        <f t="shared" si="475"/>
        <v>0</v>
      </c>
      <c r="Z960" s="96" t="s">
        <v>142</v>
      </c>
      <c r="AA960" s="90">
        <f t="shared" si="476"/>
        <v>45321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3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2"/>
      <c r="DB960" s="1"/>
      <c r="DC960" s="1"/>
      <c r="DD960" s="1"/>
      <c r="DE960" s="1"/>
      <c r="DF960" s="1"/>
      <c r="DG960" s="1"/>
    </row>
    <row r="961" spans="1:111" x14ac:dyDescent="0.2">
      <c r="A961" s="86">
        <f t="shared" si="454"/>
        <v>45310</v>
      </c>
      <c r="B961" s="87">
        <f t="shared" si="457"/>
        <v>1074.50469686</v>
      </c>
      <c r="C961" s="87">
        <f t="shared" si="455"/>
        <v>906.92388833999996</v>
      </c>
      <c r="D961" s="88">
        <f t="shared" si="458"/>
        <v>6773.27</v>
      </c>
      <c r="E961" s="89">
        <f>IF(K961=1,VLOOKUP(A961,[1]Plan1!$BO$80:$BQ$314,3),E960)</f>
        <v>6801.72</v>
      </c>
      <c r="F961" s="98">
        <f t="shared" si="459"/>
        <v>45307</v>
      </c>
      <c r="G961" s="91">
        <f t="shared" si="460"/>
        <v>4.2003345503722755E-3</v>
      </c>
      <c r="H961" s="90">
        <f t="shared" si="461"/>
        <v>45337</v>
      </c>
      <c r="I961" s="90">
        <f t="shared" si="462"/>
        <v>45337</v>
      </c>
      <c r="J961" s="92">
        <f t="shared" si="463"/>
        <v>21</v>
      </c>
      <c r="K961" s="92">
        <f t="shared" si="464"/>
        <v>4</v>
      </c>
      <c r="L961" s="87">
        <f t="shared" si="465"/>
        <v>1.0007987</v>
      </c>
      <c r="M961" s="93">
        <f t="shared" si="466"/>
        <v>1.0056001299999999</v>
      </c>
      <c r="N961" s="93">
        <f t="shared" si="467"/>
        <v>1.1769329484450921</v>
      </c>
      <c r="O961" s="87">
        <f t="shared" si="468"/>
        <v>1.17787296</v>
      </c>
      <c r="P961" s="87">
        <f t="shared" si="469"/>
        <v>1068.24112485</v>
      </c>
      <c r="Q961" s="94">
        <f t="shared" si="470"/>
        <v>0</v>
      </c>
      <c r="R961" s="95">
        <f t="shared" si="477"/>
        <v>0</v>
      </c>
      <c r="S961" s="87">
        <f t="shared" si="471"/>
        <v>0</v>
      </c>
      <c r="T961" s="95">
        <f t="shared" si="456"/>
        <v>0.12</v>
      </c>
      <c r="U961" s="94">
        <f t="shared" si="472"/>
        <v>13</v>
      </c>
      <c r="V961" s="94">
        <v>252</v>
      </c>
      <c r="W961" s="93">
        <f t="shared" si="473"/>
        <v>1.0058634440000001</v>
      </c>
      <c r="X961" s="87">
        <f t="shared" si="474"/>
        <v>6.2635720099999999</v>
      </c>
      <c r="Y961" s="87">
        <f t="shared" si="475"/>
        <v>0</v>
      </c>
      <c r="Z961" s="96" t="s">
        <v>142</v>
      </c>
      <c r="AA961" s="90">
        <f t="shared" si="476"/>
        <v>45321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3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2"/>
      <c r="DB961" s="1"/>
      <c r="DC961" s="1"/>
      <c r="DD961" s="1"/>
      <c r="DE961" s="1"/>
      <c r="DF961" s="1"/>
      <c r="DG961" s="1"/>
    </row>
    <row r="962" spans="1:111" x14ac:dyDescent="0.2">
      <c r="A962" s="86">
        <f t="shared" si="454"/>
        <v>45311</v>
      </c>
      <c r="B962" s="87">
        <f t="shared" si="457"/>
        <v>1075.2026208100001</v>
      </c>
      <c r="C962" s="87">
        <f t="shared" si="455"/>
        <v>906.92388833999996</v>
      </c>
      <c r="D962" s="88">
        <f t="shared" si="458"/>
        <v>6773.27</v>
      </c>
      <c r="E962" s="89">
        <f>IF(K962=1,VLOOKUP(A962,[1]Plan1!$BO$80:$BQ$314,3),E961)</f>
        <v>6801.72</v>
      </c>
      <c r="F962" s="98">
        <f t="shared" si="459"/>
        <v>45307</v>
      </c>
      <c r="G962" s="91">
        <f t="shared" si="460"/>
        <v>4.2003345503722755E-3</v>
      </c>
      <c r="H962" s="90">
        <f t="shared" si="461"/>
        <v>45337</v>
      </c>
      <c r="I962" s="90">
        <f t="shared" si="462"/>
        <v>45337</v>
      </c>
      <c r="J962" s="92">
        <f t="shared" si="463"/>
        <v>21</v>
      </c>
      <c r="K962" s="92">
        <f t="shared" si="464"/>
        <v>5</v>
      </c>
      <c r="L962" s="87">
        <f t="shared" si="465"/>
        <v>1.00099848</v>
      </c>
      <c r="M962" s="93">
        <f t="shared" si="466"/>
        <v>1.0056001299999999</v>
      </c>
      <c r="N962" s="93">
        <f t="shared" si="467"/>
        <v>1.1769329484450921</v>
      </c>
      <c r="O962" s="87">
        <f t="shared" si="468"/>
        <v>1.1781080900000001</v>
      </c>
      <c r="P962" s="87">
        <f t="shared" si="469"/>
        <v>1068.45436986</v>
      </c>
      <c r="Q962" s="94">
        <f t="shared" si="470"/>
        <v>0</v>
      </c>
      <c r="R962" s="95">
        <f t="shared" si="477"/>
        <v>0</v>
      </c>
      <c r="S962" s="87">
        <f t="shared" si="471"/>
        <v>0</v>
      </c>
      <c r="T962" s="95">
        <f t="shared" si="456"/>
        <v>0.12</v>
      </c>
      <c r="U962" s="94">
        <f t="shared" si="472"/>
        <v>14</v>
      </c>
      <c r="V962" s="94">
        <v>252</v>
      </c>
      <c r="W962" s="93">
        <f t="shared" si="473"/>
        <v>1.0063158999999999</v>
      </c>
      <c r="X962" s="87">
        <f t="shared" si="474"/>
        <v>6.7482509500000001</v>
      </c>
      <c r="Y962" s="87">
        <f t="shared" si="475"/>
        <v>0</v>
      </c>
      <c r="Z962" s="96" t="s">
        <v>142</v>
      </c>
      <c r="AA962" s="90">
        <f t="shared" si="476"/>
        <v>45321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3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2"/>
      <c r="DB962" s="1"/>
      <c r="DC962" s="1"/>
      <c r="DD962" s="1"/>
      <c r="DE962" s="1"/>
      <c r="DF962" s="1"/>
      <c r="DG962" s="1"/>
    </row>
    <row r="963" spans="1:111" x14ac:dyDescent="0.2">
      <c r="A963" s="86">
        <f t="shared" si="454"/>
        <v>45312</v>
      </c>
      <c r="B963" s="87">
        <f t="shared" si="457"/>
        <v>1075.2026208100001</v>
      </c>
      <c r="C963" s="87">
        <f t="shared" si="455"/>
        <v>906.92388833999996</v>
      </c>
      <c r="D963" s="88">
        <f t="shared" si="458"/>
        <v>6773.27</v>
      </c>
      <c r="E963" s="89">
        <f>IF(K963=1,VLOOKUP(A963,[1]Plan1!$BO$80:$BQ$314,3),E962)</f>
        <v>6801.72</v>
      </c>
      <c r="F963" s="98">
        <f t="shared" si="459"/>
        <v>45307</v>
      </c>
      <c r="G963" s="91">
        <f t="shared" si="460"/>
        <v>4.2003345503722755E-3</v>
      </c>
      <c r="H963" s="90">
        <f t="shared" si="461"/>
        <v>45337</v>
      </c>
      <c r="I963" s="90">
        <f t="shared" si="462"/>
        <v>45337</v>
      </c>
      <c r="J963" s="92">
        <f t="shared" si="463"/>
        <v>21</v>
      </c>
      <c r="K963" s="92">
        <f t="shared" si="464"/>
        <v>5</v>
      </c>
      <c r="L963" s="87">
        <f t="shared" si="465"/>
        <v>1.00099848</v>
      </c>
      <c r="M963" s="93">
        <f t="shared" si="466"/>
        <v>1.0056001299999999</v>
      </c>
      <c r="N963" s="93">
        <f t="shared" si="467"/>
        <v>1.1769329484450921</v>
      </c>
      <c r="O963" s="87">
        <f t="shared" si="468"/>
        <v>1.1781080900000001</v>
      </c>
      <c r="P963" s="87">
        <f t="shared" si="469"/>
        <v>1068.45436986</v>
      </c>
      <c r="Q963" s="94">
        <f t="shared" si="470"/>
        <v>0</v>
      </c>
      <c r="R963" s="95">
        <f t="shared" si="477"/>
        <v>0</v>
      </c>
      <c r="S963" s="87">
        <f t="shared" si="471"/>
        <v>0</v>
      </c>
      <c r="T963" s="95">
        <f t="shared" si="456"/>
        <v>0.12</v>
      </c>
      <c r="U963" s="94">
        <f t="shared" si="472"/>
        <v>14</v>
      </c>
      <c r="V963" s="94">
        <v>252</v>
      </c>
      <c r="W963" s="93">
        <f t="shared" si="473"/>
        <v>1.0063158999999999</v>
      </c>
      <c r="X963" s="87">
        <f t="shared" si="474"/>
        <v>6.7482509500000001</v>
      </c>
      <c r="Y963" s="87">
        <f t="shared" si="475"/>
        <v>0</v>
      </c>
      <c r="Z963" s="96" t="s">
        <v>142</v>
      </c>
      <c r="AA963" s="90">
        <f t="shared" si="476"/>
        <v>45321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3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2"/>
      <c r="DB963" s="1"/>
      <c r="DC963" s="1"/>
      <c r="DD963" s="1"/>
      <c r="DE963" s="1"/>
      <c r="DF963" s="1"/>
      <c r="DG963" s="1"/>
    </row>
    <row r="964" spans="1:111" x14ac:dyDescent="0.2">
      <c r="A964" s="86">
        <f t="shared" si="454"/>
        <v>45313</v>
      </c>
      <c r="B964" s="87">
        <f t="shared" si="457"/>
        <v>1075.2026208100001</v>
      </c>
      <c r="C964" s="87">
        <f t="shared" si="455"/>
        <v>906.92388833999996</v>
      </c>
      <c r="D964" s="88">
        <f t="shared" si="458"/>
        <v>6773.27</v>
      </c>
      <c r="E964" s="89">
        <f>IF(K964=1,VLOOKUP(A964,[1]Plan1!$BO$80:$BQ$314,3),E963)</f>
        <v>6801.72</v>
      </c>
      <c r="F964" s="98">
        <f t="shared" si="459"/>
        <v>45307</v>
      </c>
      <c r="G964" s="91">
        <f t="shared" si="460"/>
        <v>4.2003345503722755E-3</v>
      </c>
      <c r="H964" s="90">
        <f t="shared" si="461"/>
        <v>45337</v>
      </c>
      <c r="I964" s="90">
        <f t="shared" si="462"/>
        <v>45337</v>
      </c>
      <c r="J964" s="92">
        <f t="shared" si="463"/>
        <v>21</v>
      </c>
      <c r="K964" s="92">
        <f t="shared" si="464"/>
        <v>5</v>
      </c>
      <c r="L964" s="87">
        <f t="shared" si="465"/>
        <v>1.00099848</v>
      </c>
      <c r="M964" s="93">
        <f t="shared" si="466"/>
        <v>1.0056001299999999</v>
      </c>
      <c r="N964" s="93">
        <f t="shared" si="467"/>
        <v>1.1769329484450921</v>
      </c>
      <c r="O964" s="87">
        <f t="shared" si="468"/>
        <v>1.1781080900000001</v>
      </c>
      <c r="P964" s="87">
        <f t="shared" si="469"/>
        <v>1068.45436986</v>
      </c>
      <c r="Q964" s="94">
        <f t="shared" si="470"/>
        <v>0</v>
      </c>
      <c r="R964" s="95">
        <f t="shared" si="477"/>
        <v>0</v>
      </c>
      <c r="S964" s="87">
        <f t="shared" si="471"/>
        <v>0</v>
      </c>
      <c r="T964" s="95">
        <f t="shared" si="456"/>
        <v>0.12</v>
      </c>
      <c r="U964" s="94">
        <f t="shared" si="472"/>
        <v>14</v>
      </c>
      <c r="V964" s="94">
        <v>252</v>
      </c>
      <c r="W964" s="93">
        <f t="shared" si="473"/>
        <v>1.0063158999999999</v>
      </c>
      <c r="X964" s="87">
        <f t="shared" si="474"/>
        <v>6.7482509500000001</v>
      </c>
      <c r="Y964" s="87">
        <f t="shared" si="475"/>
        <v>0</v>
      </c>
      <c r="Z964" s="96" t="s">
        <v>142</v>
      </c>
      <c r="AA964" s="90">
        <f t="shared" si="476"/>
        <v>45321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3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2"/>
      <c r="DB964" s="1"/>
      <c r="DC964" s="1"/>
      <c r="DD964" s="1"/>
      <c r="DE964" s="1"/>
      <c r="DF964" s="1"/>
      <c r="DG964" s="1"/>
    </row>
    <row r="965" spans="1:111" x14ac:dyDescent="0.2">
      <c r="A965" s="86">
        <f t="shared" si="454"/>
        <v>45314</v>
      </c>
      <c r="B965" s="87">
        <f t="shared" si="457"/>
        <v>1075.9009820599999</v>
      </c>
      <c r="C965" s="87">
        <f t="shared" si="455"/>
        <v>906.92388833999996</v>
      </c>
      <c r="D965" s="88">
        <f t="shared" si="458"/>
        <v>6773.27</v>
      </c>
      <c r="E965" s="89">
        <f>IF(K965=1,VLOOKUP(A965,[1]Plan1!$BO$80:$BQ$314,3),E964)</f>
        <v>6801.72</v>
      </c>
      <c r="F965" s="98">
        <f t="shared" si="459"/>
        <v>45307</v>
      </c>
      <c r="G965" s="91">
        <f t="shared" si="460"/>
        <v>4.2003345503722755E-3</v>
      </c>
      <c r="H965" s="90">
        <f t="shared" si="461"/>
        <v>45337</v>
      </c>
      <c r="I965" s="90">
        <f t="shared" si="462"/>
        <v>45337</v>
      </c>
      <c r="J965" s="92">
        <f t="shared" si="463"/>
        <v>21</v>
      </c>
      <c r="K965" s="92">
        <f t="shared" si="464"/>
        <v>6</v>
      </c>
      <c r="L965" s="87">
        <f t="shared" si="465"/>
        <v>1.00119829</v>
      </c>
      <c r="M965" s="93">
        <f t="shared" si="466"/>
        <v>1.0056001299999999</v>
      </c>
      <c r="N965" s="93">
        <f t="shared" si="467"/>
        <v>1.1769329484450921</v>
      </c>
      <c r="O965" s="87">
        <f t="shared" si="468"/>
        <v>1.17834325</v>
      </c>
      <c r="P965" s="87">
        <f t="shared" si="469"/>
        <v>1068.66764208</v>
      </c>
      <c r="Q965" s="94">
        <f t="shared" si="470"/>
        <v>0</v>
      </c>
      <c r="R965" s="95">
        <f t="shared" si="477"/>
        <v>0</v>
      </c>
      <c r="S965" s="87">
        <f t="shared" si="471"/>
        <v>0</v>
      </c>
      <c r="T965" s="95">
        <f t="shared" si="456"/>
        <v>0.12</v>
      </c>
      <c r="U965" s="94">
        <f t="shared" si="472"/>
        <v>15</v>
      </c>
      <c r="V965" s="94">
        <v>252</v>
      </c>
      <c r="W965" s="93">
        <f t="shared" si="473"/>
        <v>1.006768559</v>
      </c>
      <c r="X965" s="87">
        <f t="shared" si="474"/>
        <v>7.2333399800000002</v>
      </c>
      <c r="Y965" s="87">
        <f t="shared" si="475"/>
        <v>0</v>
      </c>
      <c r="Z965" s="96" t="s">
        <v>142</v>
      </c>
      <c r="AA965" s="90">
        <f t="shared" si="476"/>
        <v>45321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3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2"/>
      <c r="DB965" s="1"/>
      <c r="DC965" s="1"/>
      <c r="DD965" s="1"/>
      <c r="DE965" s="1"/>
      <c r="DF965" s="1"/>
      <c r="DG965" s="1"/>
    </row>
    <row r="966" spans="1:111" x14ac:dyDescent="0.2">
      <c r="A966" s="86">
        <f t="shared" si="454"/>
        <v>45315</v>
      </c>
      <c r="B966" s="87">
        <f t="shared" si="457"/>
        <v>1076.59980926</v>
      </c>
      <c r="C966" s="87">
        <f t="shared" si="455"/>
        <v>906.92388833999996</v>
      </c>
      <c r="D966" s="88">
        <f t="shared" si="458"/>
        <v>6773.27</v>
      </c>
      <c r="E966" s="89">
        <f>IF(K966=1,VLOOKUP(A966,[1]Plan1!$BO$80:$BQ$314,3),E965)</f>
        <v>6801.72</v>
      </c>
      <c r="F966" s="98">
        <f t="shared" si="459"/>
        <v>45307</v>
      </c>
      <c r="G966" s="91">
        <f t="shared" si="460"/>
        <v>4.2003345503722755E-3</v>
      </c>
      <c r="H966" s="90">
        <f t="shared" si="461"/>
        <v>45337</v>
      </c>
      <c r="I966" s="90">
        <f t="shared" si="462"/>
        <v>45337</v>
      </c>
      <c r="J966" s="92">
        <f t="shared" si="463"/>
        <v>21</v>
      </c>
      <c r="K966" s="92">
        <f t="shared" si="464"/>
        <v>7</v>
      </c>
      <c r="L966" s="87">
        <f t="shared" si="465"/>
        <v>1.00139815</v>
      </c>
      <c r="M966" s="93">
        <f t="shared" si="466"/>
        <v>1.0056001299999999</v>
      </c>
      <c r="N966" s="93">
        <f t="shared" si="467"/>
        <v>1.1769329484450921</v>
      </c>
      <c r="O966" s="87">
        <f t="shared" si="468"/>
        <v>1.1785784699999999</v>
      </c>
      <c r="P966" s="87">
        <f t="shared" si="469"/>
        <v>1068.8809687200001</v>
      </c>
      <c r="Q966" s="94">
        <f t="shared" si="470"/>
        <v>0</v>
      </c>
      <c r="R966" s="95">
        <f t="shared" si="477"/>
        <v>0</v>
      </c>
      <c r="S966" s="87">
        <f t="shared" si="471"/>
        <v>0</v>
      </c>
      <c r="T966" s="95">
        <f t="shared" si="456"/>
        <v>0.12</v>
      </c>
      <c r="U966" s="94">
        <f t="shared" si="472"/>
        <v>16</v>
      </c>
      <c r="V966" s="94">
        <v>252</v>
      </c>
      <c r="W966" s="93">
        <f t="shared" si="473"/>
        <v>1.007221422</v>
      </c>
      <c r="X966" s="87">
        <f t="shared" si="474"/>
        <v>7.7188405400000004</v>
      </c>
      <c r="Y966" s="87">
        <f t="shared" si="475"/>
        <v>0</v>
      </c>
      <c r="Z966" s="96" t="s">
        <v>142</v>
      </c>
      <c r="AA966" s="90">
        <f t="shared" si="476"/>
        <v>45321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3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2"/>
      <c r="DB966" s="1"/>
      <c r="DC966" s="1"/>
      <c r="DD966" s="1"/>
      <c r="DE966" s="1"/>
      <c r="DF966" s="1"/>
      <c r="DG966" s="1"/>
    </row>
    <row r="967" spans="1:111" x14ac:dyDescent="0.2">
      <c r="A967" s="86">
        <f t="shared" si="454"/>
        <v>45316</v>
      </c>
      <c r="B967" s="87">
        <f t="shared" si="457"/>
        <v>1077.29909238</v>
      </c>
      <c r="C967" s="87">
        <f t="shared" si="455"/>
        <v>906.92388833999996</v>
      </c>
      <c r="D967" s="88">
        <f t="shared" si="458"/>
        <v>6773.27</v>
      </c>
      <c r="E967" s="89">
        <f>IF(K967=1,VLOOKUP(A967,[1]Plan1!$BO$80:$BQ$314,3),E966)</f>
        <v>6801.72</v>
      </c>
      <c r="F967" s="98">
        <f t="shared" si="459"/>
        <v>45307</v>
      </c>
      <c r="G967" s="91">
        <f t="shared" si="460"/>
        <v>4.2003345503722755E-3</v>
      </c>
      <c r="H967" s="90">
        <f t="shared" si="461"/>
        <v>45337</v>
      </c>
      <c r="I967" s="90">
        <f t="shared" si="462"/>
        <v>45337</v>
      </c>
      <c r="J967" s="92">
        <f t="shared" si="463"/>
        <v>21</v>
      </c>
      <c r="K967" s="92">
        <f t="shared" si="464"/>
        <v>8</v>
      </c>
      <c r="L967" s="87">
        <f t="shared" si="465"/>
        <v>1.0015980499999999</v>
      </c>
      <c r="M967" s="93">
        <f t="shared" si="466"/>
        <v>1.0056001299999999</v>
      </c>
      <c r="N967" s="93">
        <f t="shared" si="467"/>
        <v>1.1769329484450921</v>
      </c>
      <c r="O967" s="87">
        <f t="shared" si="468"/>
        <v>1.1788137400000001</v>
      </c>
      <c r="P967" s="87">
        <f t="shared" si="469"/>
        <v>1069.0943407</v>
      </c>
      <c r="Q967" s="94">
        <f t="shared" si="470"/>
        <v>0</v>
      </c>
      <c r="R967" s="95">
        <f t="shared" si="477"/>
        <v>0</v>
      </c>
      <c r="S967" s="87">
        <f t="shared" si="471"/>
        <v>0</v>
      </c>
      <c r="T967" s="95">
        <f t="shared" si="456"/>
        <v>0.12</v>
      </c>
      <c r="U967" s="94">
        <f t="shared" si="472"/>
        <v>17</v>
      </c>
      <c r="V967" s="94">
        <v>252</v>
      </c>
      <c r="W967" s="93">
        <f t="shared" si="473"/>
        <v>1.0076744879999999</v>
      </c>
      <c r="X967" s="87">
        <f t="shared" si="474"/>
        <v>8.2047516799999993</v>
      </c>
      <c r="Y967" s="87">
        <f t="shared" si="475"/>
        <v>0</v>
      </c>
      <c r="Z967" s="96" t="s">
        <v>142</v>
      </c>
      <c r="AA967" s="90">
        <f t="shared" si="476"/>
        <v>45321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3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2"/>
      <c r="DB967" s="1"/>
      <c r="DC967" s="1"/>
      <c r="DD967" s="1"/>
      <c r="DE967" s="1"/>
      <c r="DF967" s="1"/>
      <c r="DG967" s="1"/>
    </row>
    <row r="968" spans="1:111" x14ac:dyDescent="0.2">
      <c r="A968" s="86">
        <f t="shared" si="454"/>
        <v>45317</v>
      </c>
      <c r="B968" s="87">
        <f t="shared" si="457"/>
        <v>1077.99882357</v>
      </c>
      <c r="C968" s="87">
        <f t="shared" si="455"/>
        <v>906.92388833999996</v>
      </c>
      <c r="D968" s="88">
        <f t="shared" si="458"/>
        <v>6773.27</v>
      </c>
      <c r="E968" s="89">
        <f>IF(K968=1,VLOOKUP(A968,[1]Plan1!$BO$80:$BQ$314,3),E967)</f>
        <v>6801.72</v>
      </c>
      <c r="F968" s="98">
        <f t="shared" si="459"/>
        <v>45307</v>
      </c>
      <c r="G968" s="91">
        <f t="shared" si="460"/>
        <v>4.2003345503722755E-3</v>
      </c>
      <c r="H968" s="90">
        <f t="shared" si="461"/>
        <v>45337</v>
      </c>
      <c r="I968" s="90">
        <f t="shared" si="462"/>
        <v>45337</v>
      </c>
      <c r="J968" s="92">
        <f t="shared" si="463"/>
        <v>21</v>
      </c>
      <c r="K968" s="92">
        <f t="shared" si="464"/>
        <v>9</v>
      </c>
      <c r="L968" s="87">
        <f t="shared" si="465"/>
        <v>1.0017979800000001</v>
      </c>
      <c r="M968" s="93">
        <f t="shared" si="466"/>
        <v>1.0056001299999999</v>
      </c>
      <c r="N968" s="93">
        <f t="shared" si="467"/>
        <v>1.1769329484450921</v>
      </c>
      <c r="O968" s="87">
        <f t="shared" si="468"/>
        <v>1.1790490499999999</v>
      </c>
      <c r="P968" s="87">
        <f t="shared" si="469"/>
        <v>1069.30774896</v>
      </c>
      <c r="Q968" s="94">
        <f t="shared" si="470"/>
        <v>0</v>
      </c>
      <c r="R968" s="95">
        <f t="shared" si="477"/>
        <v>0</v>
      </c>
      <c r="S968" s="87">
        <f t="shared" si="471"/>
        <v>0</v>
      </c>
      <c r="T968" s="95">
        <f t="shared" si="456"/>
        <v>0.12</v>
      </c>
      <c r="U968" s="94">
        <f t="shared" si="472"/>
        <v>18</v>
      </c>
      <c r="V968" s="94">
        <v>252</v>
      </c>
      <c r="W968" s="93">
        <f t="shared" si="473"/>
        <v>1.0081277580000001</v>
      </c>
      <c r="X968" s="87">
        <f t="shared" si="474"/>
        <v>8.6910746099999994</v>
      </c>
      <c r="Y968" s="87">
        <f t="shared" si="475"/>
        <v>0</v>
      </c>
      <c r="Z968" s="96" t="s">
        <v>142</v>
      </c>
      <c r="AA968" s="90">
        <f t="shared" si="476"/>
        <v>45321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3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2"/>
      <c r="DB968" s="1"/>
      <c r="DC968" s="1"/>
      <c r="DD968" s="1"/>
      <c r="DE968" s="1"/>
      <c r="DF968" s="1"/>
      <c r="DG968" s="1"/>
    </row>
    <row r="969" spans="1:111" x14ac:dyDescent="0.2">
      <c r="A969" s="86">
        <f t="shared" si="454"/>
        <v>45318</v>
      </c>
      <c r="B969" s="87">
        <f t="shared" si="457"/>
        <v>1078.6990132000001</v>
      </c>
      <c r="C969" s="87">
        <f t="shared" si="455"/>
        <v>906.92388833999996</v>
      </c>
      <c r="D969" s="88">
        <f t="shared" si="458"/>
        <v>6773.27</v>
      </c>
      <c r="E969" s="89">
        <f>IF(K969=1,VLOOKUP(A969,[1]Plan1!$BO$80:$BQ$314,3),E968)</f>
        <v>6801.72</v>
      </c>
      <c r="F969" s="98">
        <f t="shared" si="459"/>
        <v>45307</v>
      </c>
      <c r="G969" s="91">
        <f t="shared" si="460"/>
        <v>4.2003345503722755E-3</v>
      </c>
      <c r="H969" s="90">
        <f t="shared" si="461"/>
        <v>45337</v>
      </c>
      <c r="I969" s="90">
        <f t="shared" si="462"/>
        <v>45337</v>
      </c>
      <c r="J969" s="92">
        <f t="shared" si="463"/>
        <v>21</v>
      </c>
      <c r="K969" s="92">
        <f t="shared" si="464"/>
        <v>10</v>
      </c>
      <c r="L969" s="87">
        <f t="shared" si="465"/>
        <v>1.00199796</v>
      </c>
      <c r="M969" s="93">
        <f t="shared" si="466"/>
        <v>1.0056001299999999</v>
      </c>
      <c r="N969" s="93">
        <f t="shared" si="467"/>
        <v>1.1769329484450921</v>
      </c>
      <c r="O969" s="87">
        <f t="shared" si="468"/>
        <v>1.1792844099999999</v>
      </c>
      <c r="P969" s="87">
        <f t="shared" si="469"/>
        <v>1069.52120257</v>
      </c>
      <c r="Q969" s="94">
        <f t="shared" si="470"/>
        <v>0</v>
      </c>
      <c r="R969" s="95">
        <f t="shared" si="477"/>
        <v>0</v>
      </c>
      <c r="S969" s="87">
        <f t="shared" si="471"/>
        <v>0</v>
      </c>
      <c r="T969" s="95">
        <f t="shared" si="456"/>
        <v>0.12</v>
      </c>
      <c r="U969" s="94">
        <f t="shared" si="472"/>
        <v>19</v>
      </c>
      <c r="V969" s="94">
        <v>252</v>
      </c>
      <c r="W969" s="93">
        <f t="shared" si="473"/>
        <v>1.0085812329999999</v>
      </c>
      <c r="X969" s="87">
        <f t="shared" si="474"/>
        <v>9.1778106299999997</v>
      </c>
      <c r="Y969" s="87">
        <f t="shared" si="475"/>
        <v>0</v>
      </c>
      <c r="Z969" s="96" t="s">
        <v>142</v>
      </c>
      <c r="AA969" s="90">
        <f t="shared" si="476"/>
        <v>45321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3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2"/>
      <c r="DB969" s="1"/>
      <c r="DC969" s="1"/>
      <c r="DD969" s="1"/>
      <c r="DE969" s="1"/>
      <c r="DF969" s="1"/>
      <c r="DG969" s="1"/>
    </row>
    <row r="970" spans="1:111" x14ac:dyDescent="0.2">
      <c r="A970" s="86">
        <f t="shared" si="454"/>
        <v>45319</v>
      </c>
      <c r="B970" s="87">
        <f t="shared" si="457"/>
        <v>1078.6990132000001</v>
      </c>
      <c r="C970" s="87">
        <f t="shared" si="455"/>
        <v>906.92388833999996</v>
      </c>
      <c r="D970" s="88">
        <f t="shared" si="458"/>
        <v>6773.27</v>
      </c>
      <c r="E970" s="89">
        <f>IF(K970=1,VLOOKUP(A970,[1]Plan1!$BO$80:$BQ$314,3),E969)</f>
        <v>6801.72</v>
      </c>
      <c r="F970" s="98">
        <f t="shared" si="459"/>
        <v>45307</v>
      </c>
      <c r="G970" s="91">
        <f t="shared" si="460"/>
        <v>4.2003345503722755E-3</v>
      </c>
      <c r="H970" s="90">
        <f t="shared" si="461"/>
        <v>45337</v>
      </c>
      <c r="I970" s="90">
        <f t="shared" si="462"/>
        <v>45337</v>
      </c>
      <c r="J970" s="92">
        <f t="shared" si="463"/>
        <v>21</v>
      </c>
      <c r="K970" s="92">
        <f t="shared" si="464"/>
        <v>10</v>
      </c>
      <c r="L970" s="87">
        <f t="shared" si="465"/>
        <v>1.00199796</v>
      </c>
      <c r="M970" s="93">
        <f t="shared" si="466"/>
        <v>1.0056001299999999</v>
      </c>
      <c r="N970" s="93">
        <f t="shared" si="467"/>
        <v>1.1769329484450921</v>
      </c>
      <c r="O970" s="87">
        <f t="shared" si="468"/>
        <v>1.1792844099999999</v>
      </c>
      <c r="P970" s="87">
        <f t="shared" si="469"/>
        <v>1069.52120257</v>
      </c>
      <c r="Q970" s="94">
        <f t="shared" si="470"/>
        <v>0</v>
      </c>
      <c r="R970" s="95">
        <f t="shared" si="477"/>
        <v>0</v>
      </c>
      <c r="S970" s="87">
        <f t="shared" si="471"/>
        <v>0</v>
      </c>
      <c r="T970" s="95">
        <f t="shared" si="456"/>
        <v>0.12</v>
      </c>
      <c r="U970" s="94">
        <f t="shared" si="472"/>
        <v>19</v>
      </c>
      <c r="V970" s="94">
        <v>252</v>
      </c>
      <c r="W970" s="93">
        <f t="shared" si="473"/>
        <v>1.0085812329999999</v>
      </c>
      <c r="X970" s="87">
        <f t="shared" si="474"/>
        <v>9.1778106299999997</v>
      </c>
      <c r="Y970" s="87">
        <f t="shared" si="475"/>
        <v>0</v>
      </c>
      <c r="Z970" s="96" t="s">
        <v>142</v>
      </c>
      <c r="AA970" s="90">
        <f t="shared" si="476"/>
        <v>45321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3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2"/>
      <c r="DB970" s="1"/>
      <c r="DC970" s="1"/>
      <c r="DD970" s="1"/>
      <c r="DE970" s="1"/>
      <c r="DF970" s="1"/>
      <c r="DG970" s="1"/>
    </row>
    <row r="971" spans="1:111" x14ac:dyDescent="0.2">
      <c r="A971" s="86">
        <f t="shared" si="454"/>
        <v>45320</v>
      </c>
      <c r="B971" s="87">
        <f t="shared" si="457"/>
        <v>1078.6990132000001</v>
      </c>
      <c r="C971" s="87">
        <f t="shared" si="455"/>
        <v>906.92388833999996</v>
      </c>
      <c r="D971" s="88">
        <f t="shared" si="458"/>
        <v>6773.27</v>
      </c>
      <c r="E971" s="89">
        <f>IF(K971=1,VLOOKUP(A971,[1]Plan1!$BO$80:$BQ$314,3),E970)</f>
        <v>6801.72</v>
      </c>
      <c r="F971" s="98">
        <f t="shared" si="459"/>
        <v>45307</v>
      </c>
      <c r="G971" s="91">
        <f t="shared" si="460"/>
        <v>4.2003345503722755E-3</v>
      </c>
      <c r="H971" s="90">
        <f t="shared" si="461"/>
        <v>45337</v>
      </c>
      <c r="I971" s="90">
        <f t="shared" si="462"/>
        <v>45337</v>
      </c>
      <c r="J971" s="92">
        <f t="shared" si="463"/>
        <v>21</v>
      </c>
      <c r="K971" s="92">
        <f t="shared" si="464"/>
        <v>10</v>
      </c>
      <c r="L971" s="87">
        <f t="shared" si="465"/>
        <v>1.00199796</v>
      </c>
      <c r="M971" s="93">
        <f t="shared" si="466"/>
        <v>1.0056001299999999</v>
      </c>
      <c r="N971" s="93">
        <f t="shared" si="467"/>
        <v>1.1769329484450921</v>
      </c>
      <c r="O971" s="87">
        <f t="shared" si="468"/>
        <v>1.1792844099999999</v>
      </c>
      <c r="P971" s="87">
        <f t="shared" si="469"/>
        <v>1069.52120257</v>
      </c>
      <c r="Q971" s="94">
        <f t="shared" si="470"/>
        <v>0</v>
      </c>
      <c r="R971" s="95">
        <f t="shared" si="477"/>
        <v>0</v>
      </c>
      <c r="S971" s="87">
        <f t="shared" si="471"/>
        <v>0</v>
      </c>
      <c r="T971" s="95">
        <f t="shared" si="456"/>
        <v>0.12</v>
      </c>
      <c r="U971" s="94">
        <f t="shared" si="472"/>
        <v>19</v>
      </c>
      <c r="V971" s="94">
        <v>252</v>
      </c>
      <c r="W971" s="93">
        <f t="shared" si="473"/>
        <v>1.0085812329999999</v>
      </c>
      <c r="X971" s="87">
        <f t="shared" si="474"/>
        <v>9.1778106299999997</v>
      </c>
      <c r="Y971" s="87">
        <f t="shared" si="475"/>
        <v>0</v>
      </c>
      <c r="Z971" s="96" t="s">
        <v>142</v>
      </c>
      <c r="AA971" s="90">
        <f t="shared" si="476"/>
        <v>45321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3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2"/>
      <c r="DB971" s="1"/>
      <c r="DC971" s="1"/>
      <c r="DD971" s="1"/>
      <c r="DE971" s="1"/>
      <c r="DF971" s="1"/>
      <c r="DG971" s="1"/>
    </row>
    <row r="972" spans="1:111" x14ac:dyDescent="0.2">
      <c r="A972" s="86">
        <f t="shared" si="454"/>
        <v>45321</v>
      </c>
      <c r="B972" s="87">
        <f t="shared" si="457"/>
        <v>1079.39965018</v>
      </c>
      <c r="C972" s="87">
        <f t="shared" si="455"/>
        <v>906.92388833999996</v>
      </c>
      <c r="D972" s="88">
        <f t="shared" si="458"/>
        <v>6773.27</v>
      </c>
      <c r="E972" s="89">
        <f>IF(K972=1,VLOOKUP(A972,[1]Plan1!$BO$80:$BQ$314,3),E971)</f>
        <v>6801.72</v>
      </c>
      <c r="F972" s="98">
        <f t="shared" si="459"/>
        <v>45307</v>
      </c>
      <c r="G972" s="91">
        <f t="shared" si="460"/>
        <v>4.2003345503722755E-3</v>
      </c>
      <c r="H972" s="90">
        <f t="shared" si="461"/>
        <v>45337</v>
      </c>
      <c r="I972" s="90">
        <f t="shared" si="462"/>
        <v>45337</v>
      </c>
      <c r="J972" s="92">
        <f t="shared" si="463"/>
        <v>21</v>
      </c>
      <c r="K972" s="92">
        <f t="shared" si="464"/>
        <v>11</v>
      </c>
      <c r="L972" s="87">
        <f t="shared" si="465"/>
        <v>1.0021979700000001</v>
      </c>
      <c r="M972" s="93">
        <f t="shared" si="466"/>
        <v>1.0056001299999999</v>
      </c>
      <c r="N972" s="93">
        <f t="shared" si="467"/>
        <v>1.1769329484450921</v>
      </c>
      <c r="O972" s="87">
        <f t="shared" si="468"/>
        <v>1.1795198099999999</v>
      </c>
      <c r="P972" s="87">
        <f t="shared" si="469"/>
        <v>1069.73469245</v>
      </c>
      <c r="Q972" s="94">
        <f t="shared" si="470"/>
        <v>26</v>
      </c>
      <c r="R972" s="95">
        <f t="shared" si="477"/>
        <v>2.8971E-2</v>
      </c>
      <c r="S972" s="87">
        <f t="shared" si="471"/>
        <v>30.991283769999999</v>
      </c>
      <c r="T972" s="95">
        <f t="shared" si="456"/>
        <v>0.12</v>
      </c>
      <c r="U972" s="94">
        <f t="shared" si="472"/>
        <v>20</v>
      </c>
      <c r="V972" s="94">
        <v>252</v>
      </c>
      <c r="W972" s="93">
        <f t="shared" si="473"/>
        <v>1.0090349110000001</v>
      </c>
      <c r="X972" s="87">
        <f t="shared" si="474"/>
        <v>9.6649577299999994</v>
      </c>
      <c r="Y972" s="87">
        <f t="shared" si="475"/>
        <v>40.6562415</v>
      </c>
      <c r="Z972" s="96" t="s">
        <v>142</v>
      </c>
      <c r="AA972" s="90">
        <f t="shared" si="476"/>
        <v>45321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3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2"/>
      <c r="DB972" s="1"/>
      <c r="DC972" s="1"/>
      <c r="DD972" s="1"/>
      <c r="DE972" s="1"/>
      <c r="DF972" s="1"/>
      <c r="DG972" s="1"/>
    </row>
    <row r="973" spans="1:111" x14ac:dyDescent="0.2">
      <c r="A973" s="86">
        <f t="shared" si="454"/>
        <v>45322</v>
      </c>
      <c r="B973" s="87">
        <f t="shared" si="457"/>
        <v>1039.41809633</v>
      </c>
      <c r="C973" s="87">
        <f t="shared" si="455"/>
        <v>880.64939636999998</v>
      </c>
      <c r="D973" s="88">
        <f t="shared" si="458"/>
        <v>6773.27</v>
      </c>
      <c r="E973" s="89">
        <f>IF(K973=1,VLOOKUP(A973,[1]Plan1!$BO$80:$BQ$314,3),E972)</f>
        <v>6801.72</v>
      </c>
      <c r="F973" s="98">
        <f t="shared" si="459"/>
        <v>45307</v>
      </c>
      <c r="G973" s="91">
        <f t="shared" si="460"/>
        <v>4.2003345503722755E-3</v>
      </c>
      <c r="H973" s="90">
        <f t="shared" si="461"/>
        <v>45337</v>
      </c>
      <c r="I973" s="90">
        <f t="shared" si="462"/>
        <v>45337</v>
      </c>
      <c r="J973" s="92">
        <f t="shared" si="463"/>
        <v>21</v>
      </c>
      <c r="K973" s="92">
        <f t="shared" si="464"/>
        <v>12</v>
      </c>
      <c r="L973" s="87">
        <f t="shared" si="465"/>
        <v>1.0023980299999999</v>
      </c>
      <c r="M973" s="93">
        <f t="shared" si="466"/>
        <v>1.0056001299999999</v>
      </c>
      <c r="N973" s="93">
        <f t="shared" si="467"/>
        <v>1.1769329484450921</v>
      </c>
      <c r="O973" s="87">
        <f t="shared" si="468"/>
        <v>1.1797552600000001</v>
      </c>
      <c r="P973" s="87">
        <f t="shared" si="469"/>
        <v>1038.9507575800001</v>
      </c>
      <c r="Q973" s="94">
        <f t="shared" si="470"/>
        <v>0</v>
      </c>
      <c r="R973" s="95">
        <f t="shared" si="477"/>
        <v>0</v>
      </c>
      <c r="S973" s="87">
        <f t="shared" si="471"/>
        <v>0</v>
      </c>
      <c r="T973" s="95">
        <f t="shared" si="456"/>
        <v>0.12</v>
      </c>
      <c r="U973" s="94">
        <f t="shared" si="472"/>
        <v>1</v>
      </c>
      <c r="V973" s="94">
        <v>252</v>
      </c>
      <c r="W973" s="93">
        <f t="shared" si="473"/>
        <v>1.0004498180000001</v>
      </c>
      <c r="X973" s="87">
        <f t="shared" si="474"/>
        <v>0.46733875000000002</v>
      </c>
      <c r="Y973" s="87">
        <f t="shared" si="475"/>
        <v>0</v>
      </c>
      <c r="Z973" s="96" t="s">
        <v>142</v>
      </c>
      <c r="AA973" s="90">
        <f t="shared" si="476"/>
        <v>45351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3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2"/>
      <c r="DB973" s="1"/>
      <c r="DC973" s="1"/>
      <c r="DD973" s="1"/>
      <c r="DE973" s="1"/>
      <c r="DF973" s="1"/>
      <c r="DG973" s="1"/>
    </row>
    <row r="974" spans="1:111" x14ac:dyDescent="0.2">
      <c r="A974" s="86">
        <f t="shared" ref="A974:A1037" si="478">(A973+1)</f>
        <v>45323</v>
      </c>
      <c r="B974" s="87">
        <f t="shared" si="457"/>
        <v>1040.0932343500001</v>
      </c>
      <c r="C974" s="87">
        <f t="shared" ref="C974:C1037" si="479">TRUNC(IF(Q973&gt;0,C973-(S973/O973),C973),8)</f>
        <v>880.64939636999998</v>
      </c>
      <c r="D974" s="88">
        <f t="shared" si="458"/>
        <v>6773.27</v>
      </c>
      <c r="E974" s="89">
        <f>IF(K974=1,VLOOKUP(A974,[1]Plan1!$BO$80:$BQ$314,3),E973)</f>
        <v>6801.72</v>
      </c>
      <c r="F974" s="98">
        <f t="shared" si="459"/>
        <v>45307</v>
      </c>
      <c r="G974" s="91">
        <f t="shared" si="460"/>
        <v>4.2003345503722755E-3</v>
      </c>
      <c r="H974" s="90">
        <f t="shared" si="461"/>
        <v>45337</v>
      </c>
      <c r="I974" s="90">
        <f t="shared" si="462"/>
        <v>45337</v>
      </c>
      <c r="J974" s="92">
        <f t="shared" si="463"/>
        <v>21</v>
      </c>
      <c r="K974" s="92">
        <f t="shared" si="464"/>
        <v>13</v>
      </c>
      <c r="L974" s="87">
        <f t="shared" si="465"/>
        <v>1.00259813</v>
      </c>
      <c r="M974" s="93">
        <f t="shared" si="466"/>
        <v>1.0056001299999999</v>
      </c>
      <c r="N974" s="93">
        <f t="shared" si="467"/>
        <v>1.1769329484450921</v>
      </c>
      <c r="O974" s="87">
        <f t="shared" si="468"/>
        <v>1.1799907700000001</v>
      </c>
      <c r="P974" s="87">
        <f t="shared" si="469"/>
        <v>1039.1581593200001</v>
      </c>
      <c r="Q974" s="94">
        <f t="shared" si="470"/>
        <v>0</v>
      </c>
      <c r="R974" s="95">
        <f t="shared" si="477"/>
        <v>0</v>
      </c>
      <c r="S974" s="87">
        <f t="shared" si="471"/>
        <v>0</v>
      </c>
      <c r="T974" s="95">
        <f t="shared" ref="T974:T1037" si="480">(T973)</f>
        <v>0.12</v>
      </c>
      <c r="U974" s="94">
        <f t="shared" si="472"/>
        <v>2</v>
      </c>
      <c r="V974" s="94">
        <v>252</v>
      </c>
      <c r="W974" s="93">
        <f t="shared" si="473"/>
        <v>1.0008998389999999</v>
      </c>
      <c r="X974" s="87">
        <f t="shared" si="474"/>
        <v>0.93507503000000003</v>
      </c>
      <c r="Y974" s="87">
        <f t="shared" si="475"/>
        <v>0</v>
      </c>
      <c r="Z974" s="96" t="s">
        <v>142</v>
      </c>
      <c r="AA974" s="90">
        <f t="shared" si="476"/>
        <v>45351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3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2"/>
      <c r="DB974" s="1"/>
      <c r="DC974" s="1"/>
      <c r="DD974" s="1"/>
      <c r="DE974" s="1"/>
      <c r="DF974" s="1"/>
      <c r="DG974" s="1"/>
    </row>
    <row r="975" spans="1:111" x14ac:dyDescent="0.2">
      <c r="A975" s="86">
        <f t="shared" si="478"/>
        <v>45324</v>
      </c>
      <c r="B975" s="87">
        <f t="shared" si="457"/>
        <v>1040.7687944199999</v>
      </c>
      <c r="C975" s="87">
        <f t="shared" si="479"/>
        <v>880.64939636999998</v>
      </c>
      <c r="D975" s="88">
        <f t="shared" si="458"/>
        <v>6773.27</v>
      </c>
      <c r="E975" s="89">
        <f>IF(K975=1,VLOOKUP(A975,[1]Plan1!$BO$80:$BQ$314,3),E974)</f>
        <v>6801.72</v>
      </c>
      <c r="F975" s="98">
        <f t="shared" si="459"/>
        <v>45307</v>
      </c>
      <c r="G975" s="91">
        <f t="shared" si="460"/>
        <v>4.2003345503722755E-3</v>
      </c>
      <c r="H975" s="90">
        <f t="shared" si="461"/>
        <v>45337</v>
      </c>
      <c r="I975" s="90">
        <f t="shared" si="462"/>
        <v>45337</v>
      </c>
      <c r="J975" s="92">
        <f t="shared" si="463"/>
        <v>21</v>
      </c>
      <c r="K975" s="92">
        <f t="shared" si="464"/>
        <v>14</v>
      </c>
      <c r="L975" s="87">
        <f t="shared" si="465"/>
        <v>1.0027982600000001</v>
      </c>
      <c r="M975" s="93">
        <f t="shared" si="466"/>
        <v>1.0056001299999999</v>
      </c>
      <c r="N975" s="93">
        <f t="shared" si="467"/>
        <v>1.1769329484450921</v>
      </c>
      <c r="O975" s="87">
        <f t="shared" si="468"/>
        <v>1.1802263099999999</v>
      </c>
      <c r="P975" s="87">
        <f t="shared" si="469"/>
        <v>1039.3655874799999</v>
      </c>
      <c r="Q975" s="94">
        <f t="shared" si="470"/>
        <v>0</v>
      </c>
      <c r="R975" s="95">
        <f t="shared" si="477"/>
        <v>0</v>
      </c>
      <c r="S975" s="87">
        <f t="shared" si="471"/>
        <v>0</v>
      </c>
      <c r="T975" s="95">
        <f t="shared" si="480"/>
        <v>0.12</v>
      </c>
      <c r="U975" s="94">
        <f t="shared" si="472"/>
        <v>3</v>
      </c>
      <c r="V975" s="94">
        <v>252</v>
      </c>
      <c r="W975" s="93">
        <f t="shared" si="473"/>
        <v>1.0013500609999999</v>
      </c>
      <c r="X975" s="87">
        <f t="shared" si="474"/>
        <v>1.40320694</v>
      </c>
      <c r="Y975" s="87">
        <f t="shared" si="475"/>
        <v>0</v>
      </c>
      <c r="Z975" s="96" t="s">
        <v>142</v>
      </c>
      <c r="AA975" s="90">
        <f t="shared" si="476"/>
        <v>45351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3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2"/>
      <c r="DB975" s="1"/>
      <c r="DC975" s="1"/>
      <c r="DD975" s="1"/>
      <c r="DE975" s="1"/>
      <c r="DF975" s="1"/>
      <c r="DG975" s="1"/>
    </row>
    <row r="976" spans="1:111" x14ac:dyDescent="0.2">
      <c r="A976" s="86">
        <f t="shared" si="478"/>
        <v>45325</v>
      </c>
      <c r="B976" s="87">
        <f t="shared" si="457"/>
        <v>1041.44480626</v>
      </c>
      <c r="C976" s="87">
        <f t="shared" si="479"/>
        <v>880.64939636999998</v>
      </c>
      <c r="D976" s="88">
        <f t="shared" si="458"/>
        <v>6773.27</v>
      </c>
      <c r="E976" s="89">
        <f>IF(K976=1,VLOOKUP(A976,[1]Plan1!$BO$80:$BQ$314,3),E975)</f>
        <v>6801.72</v>
      </c>
      <c r="F976" s="98">
        <f t="shared" si="459"/>
        <v>45307</v>
      </c>
      <c r="G976" s="91">
        <f t="shared" si="460"/>
        <v>4.2003345503722755E-3</v>
      </c>
      <c r="H976" s="90">
        <f t="shared" si="461"/>
        <v>45337</v>
      </c>
      <c r="I976" s="90">
        <f t="shared" si="462"/>
        <v>45337</v>
      </c>
      <c r="J976" s="92">
        <f t="shared" si="463"/>
        <v>21</v>
      </c>
      <c r="K976" s="92">
        <f t="shared" si="464"/>
        <v>15</v>
      </c>
      <c r="L976" s="87">
        <f t="shared" si="465"/>
        <v>1.00299844</v>
      </c>
      <c r="M976" s="93">
        <f t="shared" si="466"/>
        <v>1.0056001299999999</v>
      </c>
      <c r="N976" s="93">
        <f t="shared" si="467"/>
        <v>1.1769329484450921</v>
      </c>
      <c r="O976" s="87">
        <f t="shared" si="468"/>
        <v>1.18046191</v>
      </c>
      <c r="P976" s="87">
        <f t="shared" si="469"/>
        <v>1039.57306847</v>
      </c>
      <c r="Q976" s="94">
        <f t="shared" si="470"/>
        <v>0</v>
      </c>
      <c r="R976" s="95">
        <f t="shared" si="477"/>
        <v>0</v>
      </c>
      <c r="S976" s="87">
        <f t="shared" si="471"/>
        <v>0</v>
      </c>
      <c r="T976" s="95">
        <f t="shared" si="480"/>
        <v>0.12</v>
      </c>
      <c r="U976" s="94">
        <f t="shared" si="472"/>
        <v>4</v>
      </c>
      <c r="V976" s="94">
        <v>252</v>
      </c>
      <c r="W976" s="93">
        <f t="shared" si="473"/>
        <v>1.0018004869999999</v>
      </c>
      <c r="X976" s="87">
        <f t="shared" si="474"/>
        <v>1.8717377900000001</v>
      </c>
      <c r="Y976" s="87">
        <f t="shared" si="475"/>
        <v>0</v>
      </c>
      <c r="Z976" s="96" t="s">
        <v>142</v>
      </c>
      <c r="AA976" s="90">
        <f t="shared" si="476"/>
        <v>45351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3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2"/>
      <c r="DB976" s="1"/>
      <c r="DC976" s="1"/>
      <c r="DD976" s="1"/>
      <c r="DE976" s="1"/>
      <c r="DF976" s="1"/>
      <c r="DG976" s="1"/>
    </row>
    <row r="977" spans="1:111" x14ac:dyDescent="0.2">
      <c r="A977" s="86">
        <f t="shared" si="478"/>
        <v>45326</v>
      </c>
      <c r="B977" s="87">
        <f t="shared" si="457"/>
        <v>1041.44480626</v>
      </c>
      <c r="C977" s="87">
        <f t="shared" si="479"/>
        <v>880.64939636999998</v>
      </c>
      <c r="D977" s="88">
        <f t="shared" si="458"/>
        <v>6773.27</v>
      </c>
      <c r="E977" s="89">
        <f>IF(K977=1,VLOOKUP(A977,[1]Plan1!$BO$80:$BQ$314,3),E976)</f>
        <v>6801.72</v>
      </c>
      <c r="F977" s="98">
        <f t="shared" si="459"/>
        <v>45307</v>
      </c>
      <c r="G977" s="91">
        <f t="shared" si="460"/>
        <v>4.2003345503722755E-3</v>
      </c>
      <c r="H977" s="90">
        <f t="shared" si="461"/>
        <v>45337</v>
      </c>
      <c r="I977" s="90">
        <f t="shared" si="462"/>
        <v>45337</v>
      </c>
      <c r="J977" s="92">
        <f t="shared" si="463"/>
        <v>21</v>
      </c>
      <c r="K977" s="92">
        <f t="shared" si="464"/>
        <v>15</v>
      </c>
      <c r="L977" s="87">
        <f t="shared" si="465"/>
        <v>1.00299844</v>
      </c>
      <c r="M977" s="93">
        <f t="shared" si="466"/>
        <v>1.0056001299999999</v>
      </c>
      <c r="N977" s="93">
        <f t="shared" si="467"/>
        <v>1.1769329484450921</v>
      </c>
      <c r="O977" s="87">
        <f t="shared" si="468"/>
        <v>1.18046191</v>
      </c>
      <c r="P977" s="87">
        <f t="shared" si="469"/>
        <v>1039.57306847</v>
      </c>
      <c r="Q977" s="94">
        <f t="shared" si="470"/>
        <v>0</v>
      </c>
      <c r="R977" s="95">
        <f t="shared" si="477"/>
        <v>0</v>
      </c>
      <c r="S977" s="87">
        <f t="shared" si="471"/>
        <v>0</v>
      </c>
      <c r="T977" s="95">
        <f t="shared" si="480"/>
        <v>0.12</v>
      </c>
      <c r="U977" s="94">
        <f t="shared" si="472"/>
        <v>4</v>
      </c>
      <c r="V977" s="94">
        <v>252</v>
      </c>
      <c r="W977" s="93">
        <f t="shared" si="473"/>
        <v>1.0018004869999999</v>
      </c>
      <c r="X977" s="87">
        <f t="shared" si="474"/>
        <v>1.8717377900000001</v>
      </c>
      <c r="Y977" s="87">
        <f t="shared" si="475"/>
        <v>0</v>
      </c>
      <c r="Z977" s="96" t="s">
        <v>142</v>
      </c>
      <c r="AA977" s="90">
        <f t="shared" si="476"/>
        <v>45351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3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2"/>
      <c r="DB977" s="1"/>
      <c r="DC977" s="1"/>
      <c r="DD977" s="1"/>
      <c r="DE977" s="1"/>
      <c r="DF977" s="1"/>
      <c r="DG977" s="1"/>
    </row>
    <row r="978" spans="1:111" x14ac:dyDescent="0.2">
      <c r="A978" s="86">
        <f t="shared" si="478"/>
        <v>45327</v>
      </c>
      <c r="B978" s="87">
        <f t="shared" ref="B978:B1041" si="481">(P978+X978)</f>
        <v>1041.44480626</v>
      </c>
      <c r="C978" s="87">
        <f t="shared" si="479"/>
        <v>880.64939636999998</v>
      </c>
      <c r="D978" s="88">
        <f t="shared" ref="D978:D1041" si="482">IF(E978=E977,D977,E977)</f>
        <v>6773.27</v>
      </c>
      <c r="E978" s="89">
        <f>IF(K978=1,VLOOKUP(A978,[1]Plan1!$BO$80:$BQ$314,3),E977)</f>
        <v>6801.72</v>
      </c>
      <c r="F978" s="98">
        <f t="shared" ref="F978:F1041" si="483">IF(D978=D977,F977,A978)</f>
        <v>45307</v>
      </c>
      <c r="G978" s="91">
        <f t="shared" ref="G978:G1041" si="484">(E978/D978)-1</f>
        <v>4.2003345503722755E-3</v>
      </c>
      <c r="H978" s="90">
        <f t="shared" ref="H978:H1041" si="485">IF(DAY(A978)=15,VLOOKUP(A978,AH$121:AK$170,4),H977)</f>
        <v>45337</v>
      </c>
      <c r="I978" s="90">
        <f t="shared" ref="I978:I1041" si="486">IF(A978&gt;I977,H978,I977)</f>
        <v>45337</v>
      </c>
      <c r="J978" s="92">
        <f t="shared" ref="J978:J1041" si="487">IF(I978=I977,J977,NETWORKDAYS(I977,I978,$AD$121:$AD$505)-1)</f>
        <v>21</v>
      </c>
      <c r="K978" s="92">
        <f t="shared" ref="K978:K1041" si="488">(J978-(NETWORKDAYS(A978,I978,AD$121:AD$505)-1))</f>
        <v>15</v>
      </c>
      <c r="L978" s="87">
        <f t="shared" ref="L978:L1041" si="489">TRUNC((E978/D978)^TRUNC((K978/J978),9),8)</f>
        <v>1.00299844</v>
      </c>
      <c r="M978" s="93">
        <f t="shared" ref="M978:M1041" si="490">IF(I978&gt;I977,L977,M977)</f>
        <v>1.0056001299999999</v>
      </c>
      <c r="N978" s="93">
        <f t="shared" ref="N978:N1041" si="491">IF(I978&gt;I977,N977*M978,N977)</f>
        <v>1.1769329484450921</v>
      </c>
      <c r="O978" s="87">
        <f t="shared" ref="O978:O1041" si="492">TRUNC(TRUNC((L978*N978),15),8)</f>
        <v>1.18046191</v>
      </c>
      <c r="P978" s="87">
        <f t="shared" ref="P978:P1041" si="493">TRUNC(C978*O978,8)</f>
        <v>1039.57306847</v>
      </c>
      <c r="Q978" s="94">
        <f t="shared" ref="Q978:Q1041" si="494">IF(VLOOKUP(A978,AD$13:AK$117,8)=VLOOKUP(A977,AD$13:AK$117,8),0,VLOOKUP(A978,AD$13:AK$117,8))</f>
        <v>0</v>
      </c>
      <c r="R978" s="95">
        <f t="shared" si="477"/>
        <v>0</v>
      </c>
      <c r="S978" s="87">
        <f t="shared" ref="S978:S1041" si="495">IF(R978&gt;0,TRUNC(R978*P978,8),0)</f>
        <v>0</v>
      </c>
      <c r="T978" s="95">
        <f t="shared" si="480"/>
        <v>0.12</v>
      </c>
      <c r="U978" s="94">
        <f t="shared" ref="U978:U1041" si="496">IF(Q977&gt;0,1,IF(K978=K977,U977,U977+1))</f>
        <v>4</v>
      </c>
      <c r="V978" s="94">
        <v>252</v>
      </c>
      <c r="W978" s="93">
        <f t="shared" ref="W978:W1041" si="497">ROUND((1+T978)^TRUNC((U978/V978),9),9)</f>
        <v>1.0018004869999999</v>
      </c>
      <c r="X978" s="87">
        <f t="shared" ref="X978:X1041" si="498">TRUNC((P978*(W978-1)),8)</f>
        <v>1.8717377900000001</v>
      </c>
      <c r="Y978" s="87">
        <f t="shared" ref="Y978:Y1041" si="499">IF(Q978&gt;0,S978+X978,0)</f>
        <v>0</v>
      </c>
      <c r="Z978" s="96" t="s">
        <v>142</v>
      </c>
      <c r="AA978" s="90">
        <f t="shared" ref="AA978:AA1041" si="500">IF(Q977&gt;0,VLOOKUP(A977,$AD$13:$AL$117,9),AA977)</f>
        <v>45351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3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2"/>
      <c r="DB978" s="1"/>
      <c r="DC978" s="1"/>
      <c r="DD978" s="1"/>
      <c r="DE978" s="1"/>
      <c r="DF978" s="1"/>
      <c r="DG978" s="1"/>
    </row>
    <row r="979" spans="1:111" x14ac:dyDescent="0.2">
      <c r="A979" s="86">
        <f t="shared" si="478"/>
        <v>45328</v>
      </c>
      <c r="B979" s="87">
        <f t="shared" si="481"/>
        <v>1042.1212415399998</v>
      </c>
      <c r="C979" s="87">
        <f t="shared" si="479"/>
        <v>880.64939636999998</v>
      </c>
      <c r="D979" s="88">
        <f t="shared" si="482"/>
        <v>6773.27</v>
      </c>
      <c r="E979" s="89">
        <f>IF(K979=1,VLOOKUP(A979,[1]Plan1!$BO$80:$BQ$314,3),E978)</f>
        <v>6801.72</v>
      </c>
      <c r="F979" s="98">
        <f t="shared" si="483"/>
        <v>45307</v>
      </c>
      <c r="G979" s="91">
        <f t="shared" si="484"/>
        <v>4.2003345503722755E-3</v>
      </c>
      <c r="H979" s="90">
        <f t="shared" si="485"/>
        <v>45337</v>
      </c>
      <c r="I979" s="90">
        <f t="shared" si="486"/>
        <v>45337</v>
      </c>
      <c r="J979" s="92">
        <f t="shared" si="487"/>
        <v>21</v>
      </c>
      <c r="K979" s="92">
        <f t="shared" si="488"/>
        <v>16</v>
      </c>
      <c r="L979" s="87">
        <f t="shared" si="489"/>
        <v>1.0031986500000001</v>
      </c>
      <c r="M979" s="93">
        <f t="shared" si="490"/>
        <v>1.0056001299999999</v>
      </c>
      <c r="N979" s="93">
        <f t="shared" si="491"/>
        <v>1.1769329484450921</v>
      </c>
      <c r="O979" s="87">
        <f t="shared" si="492"/>
        <v>1.1806975399999999</v>
      </c>
      <c r="P979" s="87">
        <f t="shared" si="493"/>
        <v>1039.7805758899999</v>
      </c>
      <c r="Q979" s="94">
        <f t="shared" si="494"/>
        <v>0</v>
      </c>
      <c r="R979" s="95">
        <f t="shared" si="477"/>
        <v>0</v>
      </c>
      <c r="S979" s="87">
        <f t="shared" si="495"/>
        <v>0</v>
      </c>
      <c r="T979" s="95">
        <f t="shared" si="480"/>
        <v>0.12</v>
      </c>
      <c r="U979" s="94">
        <f t="shared" si="496"/>
        <v>5</v>
      </c>
      <c r="V979" s="94">
        <v>252</v>
      </c>
      <c r="W979" s="93">
        <f t="shared" si="497"/>
        <v>1.002251115</v>
      </c>
      <c r="X979" s="87">
        <f t="shared" si="498"/>
        <v>2.34066565</v>
      </c>
      <c r="Y979" s="87">
        <f t="shared" si="499"/>
        <v>0</v>
      </c>
      <c r="Z979" s="96" t="s">
        <v>142</v>
      </c>
      <c r="AA979" s="90">
        <f t="shared" si="500"/>
        <v>45351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3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2"/>
      <c r="DB979" s="1"/>
      <c r="DC979" s="1"/>
      <c r="DD979" s="1"/>
      <c r="DE979" s="1"/>
      <c r="DF979" s="1"/>
      <c r="DG979" s="1"/>
    </row>
    <row r="980" spans="1:111" x14ac:dyDescent="0.2">
      <c r="A980" s="86">
        <f t="shared" si="478"/>
        <v>45329</v>
      </c>
      <c r="B980" s="87">
        <f t="shared" si="481"/>
        <v>1042.79812793</v>
      </c>
      <c r="C980" s="87">
        <f t="shared" si="479"/>
        <v>880.64939636999998</v>
      </c>
      <c r="D980" s="88">
        <f t="shared" si="482"/>
        <v>6773.27</v>
      </c>
      <c r="E980" s="89">
        <f>IF(K980=1,VLOOKUP(A980,[1]Plan1!$BO$80:$BQ$314,3),E979)</f>
        <v>6801.72</v>
      </c>
      <c r="F980" s="98">
        <f t="shared" si="483"/>
        <v>45307</v>
      </c>
      <c r="G980" s="91">
        <f t="shared" si="484"/>
        <v>4.2003345503722755E-3</v>
      </c>
      <c r="H980" s="90">
        <f t="shared" si="485"/>
        <v>45337</v>
      </c>
      <c r="I980" s="90">
        <f t="shared" si="486"/>
        <v>45337</v>
      </c>
      <c r="J980" s="92">
        <f t="shared" si="487"/>
        <v>21</v>
      </c>
      <c r="K980" s="92">
        <f t="shared" si="488"/>
        <v>17</v>
      </c>
      <c r="L980" s="87">
        <f t="shared" si="489"/>
        <v>1.00339891</v>
      </c>
      <c r="M980" s="93">
        <f t="shared" si="490"/>
        <v>1.0056001299999999</v>
      </c>
      <c r="N980" s="93">
        <f t="shared" si="491"/>
        <v>1.1769329484450921</v>
      </c>
      <c r="O980" s="87">
        <f t="shared" si="492"/>
        <v>1.1809332299999999</v>
      </c>
      <c r="P980" s="87">
        <f t="shared" si="493"/>
        <v>1039.9881361499999</v>
      </c>
      <c r="Q980" s="94">
        <f t="shared" si="494"/>
        <v>0</v>
      </c>
      <c r="R980" s="95">
        <f t="shared" si="477"/>
        <v>0</v>
      </c>
      <c r="S980" s="87">
        <f t="shared" si="495"/>
        <v>0</v>
      </c>
      <c r="T980" s="95">
        <f t="shared" si="480"/>
        <v>0.12</v>
      </c>
      <c r="U980" s="94">
        <f t="shared" si="496"/>
        <v>6</v>
      </c>
      <c r="V980" s="94">
        <v>252</v>
      </c>
      <c r="W980" s="93">
        <f t="shared" si="497"/>
        <v>1.002701946</v>
      </c>
      <c r="X980" s="87">
        <f t="shared" si="498"/>
        <v>2.8099917799999998</v>
      </c>
      <c r="Y980" s="87">
        <f t="shared" si="499"/>
        <v>0</v>
      </c>
      <c r="Z980" s="96" t="s">
        <v>142</v>
      </c>
      <c r="AA980" s="90">
        <f t="shared" si="500"/>
        <v>45351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3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2"/>
      <c r="DB980" s="1"/>
      <c r="DC980" s="1"/>
      <c r="DD980" s="1"/>
      <c r="DE980" s="1"/>
      <c r="DF980" s="1"/>
      <c r="DG980" s="1"/>
    </row>
    <row r="981" spans="1:111" x14ac:dyDescent="0.2">
      <c r="A981" s="86">
        <f t="shared" si="478"/>
        <v>45330</v>
      </c>
      <c r="B981" s="87">
        <f t="shared" si="481"/>
        <v>1043.47544692</v>
      </c>
      <c r="C981" s="87">
        <f t="shared" si="479"/>
        <v>880.64939636999998</v>
      </c>
      <c r="D981" s="88">
        <f t="shared" si="482"/>
        <v>6773.27</v>
      </c>
      <c r="E981" s="89">
        <f>IF(K981=1,VLOOKUP(A981,[1]Plan1!$BO$80:$BQ$314,3),E980)</f>
        <v>6801.72</v>
      </c>
      <c r="F981" s="98">
        <f t="shared" si="483"/>
        <v>45307</v>
      </c>
      <c r="G981" s="91">
        <f t="shared" si="484"/>
        <v>4.2003345503722755E-3</v>
      </c>
      <c r="H981" s="90">
        <f t="shared" si="485"/>
        <v>45337</v>
      </c>
      <c r="I981" s="90">
        <f t="shared" si="486"/>
        <v>45337</v>
      </c>
      <c r="J981" s="92">
        <f t="shared" si="487"/>
        <v>21</v>
      </c>
      <c r="K981" s="92">
        <f t="shared" si="488"/>
        <v>18</v>
      </c>
      <c r="L981" s="87">
        <f t="shared" si="489"/>
        <v>1.0035992</v>
      </c>
      <c r="M981" s="93">
        <f t="shared" si="490"/>
        <v>1.0056001299999999</v>
      </c>
      <c r="N981" s="93">
        <f t="shared" si="491"/>
        <v>1.1769329484450921</v>
      </c>
      <c r="O981" s="87">
        <f t="shared" si="492"/>
        <v>1.1811689599999999</v>
      </c>
      <c r="P981" s="87">
        <f t="shared" si="493"/>
        <v>1040.19573163</v>
      </c>
      <c r="Q981" s="94">
        <f t="shared" si="494"/>
        <v>0</v>
      </c>
      <c r="R981" s="95">
        <f t="shared" si="477"/>
        <v>0</v>
      </c>
      <c r="S981" s="87">
        <f t="shared" si="495"/>
        <v>0</v>
      </c>
      <c r="T981" s="95">
        <f t="shared" si="480"/>
        <v>0.12</v>
      </c>
      <c r="U981" s="94">
        <f t="shared" si="496"/>
        <v>7</v>
      </c>
      <c r="V981" s="94">
        <v>252</v>
      </c>
      <c r="W981" s="93">
        <f t="shared" si="497"/>
        <v>1.003152979</v>
      </c>
      <c r="X981" s="87">
        <f t="shared" si="498"/>
        <v>3.2797152899999999</v>
      </c>
      <c r="Y981" s="87">
        <f t="shared" si="499"/>
        <v>0</v>
      </c>
      <c r="Z981" s="96" t="s">
        <v>142</v>
      </c>
      <c r="AA981" s="90">
        <f t="shared" si="500"/>
        <v>45351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3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2"/>
      <c r="DB981" s="1"/>
      <c r="DC981" s="1"/>
      <c r="DD981" s="1"/>
      <c r="DE981" s="1"/>
      <c r="DF981" s="1"/>
      <c r="DG981" s="1"/>
    </row>
    <row r="982" spans="1:111" x14ac:dyDescent="0.2">
      <c r="A982" s="86">
        <f t="shared" si="478"/>
        <v>45331</v>
      </c>
      <c r="B982" s="87">
        <f t="shared" si="481"/>
        <v>1044.1532184499999</v>
      </c>
      <c r="C982" s="87">
        <f t="shared" si="479"/>
        <v>880.64939636999998</v>
      </c>
      <c r="D982" s="88">
        <f t="shared" si="482"/>
        <v>6773.27</v>
      </c>
      <c r="E982" s="89">
        <f>IF(K982=1,VLOOKUP(A982,[1]Plan1!$BO$80:$BQ$314,3),E981)</f>
        <v>6801.72</v>
      </c>
      <c r="F982" s="98">
        <f t="shared" si="483"/>
        <v>45307</v>
      </c>
      <c r="G982" s="91">
        <f t="shared" si="484"/>
        <v>4.2003345503722755E-3</v>
      </c>
      <c r="H982" s="90">
        <f t="shared" si="485"/>
        <v>45337</v>
      </c>
      <c r="I982" s="90">
        <f t="shared" si="486"/>
        <v>45337</v>
      </c>
      <c r="J982" s="92">
        <f t="shared" si="487"/>
        <v>21</v>
      </c>
      <c r="K982" s="92">
        <f t="shared" si="488"/>
        <v>19</v>
      </c>
      <c r="L982" s="87">
        <f t="shared" si="489"/>
        <v>1.0037995399999999</v>
      </c>
      <c r="M982" s="93">
        <f t="shared" si="490"/>
        <v>1.0056001299999999</v>
      </c>
      <c r="N982" s="93">
        <f t="shared" si="491"/>
        <v>1.1769329484450921</v>
      </c>
      <c r="O982" s="87">
        <f t="shared" si="492"/>
        <v>1.18140475</v>
      </c>
      <c r="P982" s="87">
        <f t="shared" si="493"/>
        <v>1040.40337995</v>
      </c>
      <c r="Q982" s="94">
        <f t="shared" si="494"/>
        <v>0</v>
      </c>
      <c r="R982" s="95">
        <f t="shared" si="477"/>
        <v>0</v>
      </c>
      <c r="S982" s="87">
        <f t="shared" si="495"/>
        <v>0</v>
      </c>
      <c r="T982" s="95">
        <f t="shared" si="480"/>
        <v>0.12</v>
      </c>
      <c r="U982" s="94">
        <f t="shared" si="496"/>
        <v>8</v>
      </c>
      <c r="V982" s="94">
        <v>252</v>
      </c>
      <c r="W982" s="93">
        <f t="shared" si="497"/>
        <v>1.003604216</v>
      </c>
      <c r="X982" s="87">
        <f t="shared" si="498"/>
        <v>3.7498385000000001</v>
      </c>
      <c r="Y982" s="87">
        <f t="shared" si="499"/>
        <v>0</v>
      </c>
      <c r="Z982" s="96" t="s">
        <v>142</v>
      </c>
      <c r="AA982" s="90">
        <f t="shared" si="500"/>
        <v>45351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3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2"/>
      <c r="DB982" s="1"/>
      <c r="DC982" s="1"/>
      <c r="DD982" s="1"/>
      <c r="DE982" s="1"/>
      <c r="DF982" s="1"/>
      <c r="DG982" s="1"/>
    </row>
    <row r="983" spans="1:111" x14ac:dyDescent="0.2">
      <c r="A983" s="86">
        <f t="shared" si="478"/>
        <v>45332</v>
      </c>
      <c r="B983" s="87">
        <f t="shared" si="481"/>
        <v>1044.83141411</v>
      </c>
      <c r="C983" s="87">
        <f t="shared" si="479"/>
        <v>880.64939636999998</v>
      </c>
      <c r="D983" s="88">
        <f t="shared" si="482"/>
        <v>6773.27</v>
      </c>
      <c r="E983" s="89">
        <f>IF(K983=1,VLOOKUP(A983,[1]Plan1!$BO$80:$BQ$314,3),E982)</f>
        <v>6801.72</v>
      </c>
      <c r="F983" s="98">
        <f t="shared" si="483"/>
        <v>45307</v>
      </c>
      <c r="G983" s="91">
        <f t="shared" si="484"/>
        <v>4.2003345503722755E-3</v>
      </c>
      <c r="H983" s="90">
        <f t="shared" si="485"/>
        <v>45337</v>
      </c>
      <c r="I983" s="90">
        <f t="shared" si="486"/>
        <v>45337</v>
      </c>
      <c r="J983" s="92">
        <f t="shared" si="487"/>
        <v>21</v>
      </c>
      <c r="K983" s="92">
        <f t="shared" si="488"/>
        <v>20</v>
      </c>
      <c r="L983" s="87">
        <f t="shared" si="489"/>
        <v>1.0039999100000001</v>
      </c>
      <c r="M983" s="93">
        <f t="shared" si="490"/>
        <v>1.0056001299999999</v>
      </c>
      <c r="N983" s="93">
        <f t="shared" si="491"/>
        <v>1.1769329484450921</v>
      </c>
      <c r="O983" s="87">
        <f t="shared" si="492"/>
        <v>1.1816405699999999</v>
      </c>
      <c r="P983" s="87">
        <f t="shared" si="493"/>
        <v>1040.6110546899999</v>
      </c>
      <c r="Q983" s="94">
        <f t="shared" si="494"/>
        <v>0</v>
      </c>
      <c r="R983" s="95">
        <f t="shared" si="477"/>
        <v>0</v>
      </c>
      <c r="S983" s="87">
        <f t="shared" si="495"/>
        <v>0</v>
      </c>
      <c r="T983" s="95">
        <f t="shared" si="480"/>
        <v>0.12</v>
      </c>
      <c r="U983" s="94">
        <f t="shared" si="496"/>
        <v>9</v>
      </c>
      <c r="V983" s="94">
        <v>252</v>
      </c>
      <c r="W983" s="93">
        <f t="shared" si="497"/>
        <v>1.0040556549999999</v>
      </c>
      <c r="X983" s="87">
        <f t="shared" si="498"/>
        <v>4.2203594200000003</v>
      </c>
      <c r="Y983" s="87">
        <f t="shared" si="499"/>
        <v>0</v>
      </c>
      <c r="Z983" s="96" t="s">
        <v>142</v>
      </c>
      <c r="AA983" s="90">
        <f t="shared" si="500"/>
        <v>45351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3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2"/>
      <c r="DB983" s="1"/>
      <c r="DC983" s="1"/>
      <c r="DD983" s="1"/>
      <c r="DE983" s="1"/>
      <c r="DF983" s="1"/>
      <c r="DG983" s="1"/>
    </row>
    <row r="984" spans="1:111" x14ac:dyDescent="0.2">
      <c r="A984" s="86">
        <f t="shared" si="478"/>
        <v>45333</v>
      </c>
      <c r="B984" s="87">
        <f t="shared" si="481"/>
        <v>1044.83141411</v>
      </c>
      <c r="C984" s="87">
        <f t="shared" si="479"/>
        <v>880.64939636999998</v>
      </c>
      <c r="D984" s="88">
        <f t="shared" si="482"/>
        <v>6773.27</v>
      </c>
      <c r="E984" s="89">
        <f>IF(K984=1,VLOOKUP(A984,[1]Plan1!$BO$80:$BQ$314,3),E983)</f>
        <v>6801.72</v>
      </c>
      <c r="F984" s="98">
        <f t="shared" si="483"/>
        <v>45307</v>
      </c>
      <c r="G984" s="91">
        <f t="shared" si="484"/>
        <v>4.2003345503722755E-3</v>
      </c>
      <c r="H984" s="90">
        <f t="shared" si="485"/>
        <v>45337</v>
      </c>
      <c r="I984" s="90">
        <f t="shared" si="486"/>
        <v>45337</v>
      </c>
      <c r="J984" s="92">
        <f t="shared" si="487"/>
        <v>21</v>
      </c>
      <c r="K984" s="92">
        <f t="shared" si="488"/>
        <v>20</v>
      </c>
      <c r="L984" s="87">
        <f t="shared" si="489"/>
        <v>1.0039999100000001</v>
      </c>
      <c r="M984" s="93">
        <f t="shared" si="490"/>
        <v>1.0056001299999999</v>
      </c>
      <c r="N984" s="93">
        <f t="shared" si="491"/>
        <v>1.1769329484450921</v>
      </c>
      <c r="O984" s="87">
        <f t="shared" si="492"/>
        <v>1.1816405699999999</v>
      </c>
      <c r="P984" s="87">
        <f t="shared" si="493"/>
        <v>1040.6110546899999</v>
      </c>
      <c r="Q984" s="94">
        <f t="shared" si="494"/>
        <v>0</v>
      </c>
      <c r="R984" s="95">
        <f t="shared" si="477"/>
        <v>0</v>
      </c>
      <c r="S984" s="87">
        <f t="shared" si="495"/>
        <v>0</v>
      </c>
      <c r="T984" s="95">
        <f t="shared" si="480"/>
        <v>0.12</v>
      </c>
      <c r="U984" s="94">
        <f t="shared" si="496"/>
        <v>9</v>
      </c>
      <c r="V984" s="94">
        <v>252</v>
      </c>
      <c r="W984" s="93">
        <f t="shared" si="497"/>
        <v>1.0040556549999999</v>
      </c>
      <c r="X984" s="87">
        <f t="shared" si="498"/>
        <v>4.2203594200000003</v>
      </c>
      <c r="Y984" s="87">
        <f t="shared" si="499"/>
        <v>0</v>
      </c>
      <c r="Z984" s="96" t="s">
        <v>142</v>
      </c>
      <c r="AA984" s="90">
        <f t="shared" si="500"/>
        <v>45351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3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2"/>
      <c r="DB984" s="1"/>
      <c r="DC984" s="1"/>
      <c r="DD984" s="1"/>
      <c r="DE984" s="1"/>
      <c r="DF984" s="1"/>
      <c r="DG984" s="1"/>
    </row>
    <row r="985" spans="1:111" x14ac:dyDescent="0.2">
      <c r="A985" s="86">
        <f t="shared" si="478"/>
        <v>45334</v>
      </c>
      <c r="B985" s="87">
        <f t="shared" si="481"/>
        <v>1044.83141411</v>
      </c>
      <c r="C985" s="87">
        <f t="shared" si="479"/>
        <v>880.64939636999998</v>
      </c>
      <c r="D985" s="88">
        <f t="shared" si="482"/>
        <v>6773.27</v>
      </c>
      <c r="E985" s="89">
        <f>IF(K985=1,VLOOKUP(A985,[1]Plan1!$BO$80:$BQ$314,3),E984)</f>
        <v>6801.72</v>
      </c>
      <c r="F985" s="98">
        <f t="shared" si="483"/>
        <v>45307</v>
      </c>
      <c r="G985" s="91">
        <f t="shared" si="484"/>
        <v>4.2003345503722755E-3</v>
      </c>
      <c r="H985" s="90">
        <f t="shared" si="485"/>
        <v>45337</v>
      </c>
      <c r="I985" s="90">
        <f t="shared" si="486"/>
        <v>45337</v>
      </c>
      <c r="J985" s="92">
        <f t="shared" si="487"/>
        <v>21</v>
      </c>
      <c r="K985" s="92">
        <f t="shared" si="488"/>
        <v>20</v>
      </c>
      <c r="L985" s="87">
        <f t="shared" si="489"/>
        <v>1.0039999100000001</v>
      </c>
      <c r="M985" s="93">
        <f t="shared" si="490"/>
        <v>1.0056001299999999</v>
      </c>
      <c r="N985" s="93">
        <f t="shared" si="491"/>
        <v>1.1769329484450921</v>
      </c>
      <c r="O985" s="87">
        <f t="shared" si="492"/>
        <v>1.1816405699999999</v>
      </c>
      <c r="P985" s="87">
        <f t="shared" si="493"/>
        <v>1040.6110546899999</v>
      </c>
      <c r="Q985" s="94">
        <f t="shared" si="494"/>
        <v>0</v>
      </c>
      <c r="R985" s="95">
        <f t="shared" si="477"/>
        <v>0</v>
      </c>
      <c r="S985" s="87">
        <f t="shared" si="495"/>
        <v>0</v>
      </c>
      <c r="T985" s="95">
        <f t="shared" si="480"/>
        <v>0.12</v>
      </c>
      <c r="U985" s="94">
        <f t="shared" si="496"/>
        <v>9</v>
      </c>
      <c r="V985" s="94">
        <v>252</v>
      </c>
      <c r="W985" s="93">
        <f t="shared" si="497"/>
        <v>1.0040556549999999</v>
      </c>
      <c r="X985" s="87">
        <f t="shared" si="498"/>
        <v>4.2203594200000003</v>
      </c>
      <c r="Y985" s="87">
        <f t="shared" si="499"/>
        <v>0</v>
      </c>
      <c r="Z985" s="96" t="s">
        <v>142</v>
      </c>
      <c r="AA985" s="90">
        <f t="shared" si="500"/>
        <v>45351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3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2"/>
      <c r="DB985" s="1"/>
      <c r="DC985" s="1"/>
      <c r="DD985" s="1"/>
      <c r="DE985" s="1"/>
      <c r="DF985" s="1"/>
      <c r="DG985" s="1"/>
    </row>
    <row r="986" spans="1:111" x14ac:dyDescent="0.2">
      <c r="A986" s="86">
        <f t="shared" si="478"/>
        <v>45335</v>
      </c>
      <c r="B986" s="87">
        <f t="shared" si="481"/>
        <v>1044.83141411</v>
      </c>
      <c r="C986" s="87">
        <f t="shared" si="479"/>
        <v>880.64939636999998</v>
      </c>
      <c r="D986" s="88">
        <f t="shared" si="482"/>
        <v>6773.27</v>
      </c>
      <c r="E986" s="89">
        <f>IF(K986=1,VLOOKUP(A986,[1]Plan1!$BO$80:$BQ$314,3),E985)</f>
        <v>6801.72</v>
      </c>
      <c r="F986" s="98">
        <f t="shared" si="483"/>
        <v>45307</v>
      </c>
      <c r="G986" s="91">
        <f t="shared" si="484"/>
        <v>4.2003345503722755E-3</v>
      </c>
      <c r="H986" s="90">
        <f t="shared" si="485"/>
        <v>45337</v>
      </c>
      <c r="I986" s="90">
        <f t="shared" si="486"/>
        <v>45337</v>
      </c>
      <c r="J986" s="92">
        <f t="shared" si="487"/>
        <v>21</v>
      </c>
      <c r="K986" s="92">
        <f t="shared" si="488"/>
        <v>20</v>
      </c>
      <c r="L986" s="87">
        <f t="shared" si="489"/>
        <v>1.0039999100000001</v>
      </c>
      <c r="M986" s="93">
        <f t="shared" si="490"/>
        <v>1.0056001299999999</v>
      </c>
      <c r="N986" s="93">
        <f t="shared" si="491"/>
        <v>1.1769329484450921</v>
      </c>
      <c r="O986" s="87">
        <f t="shared" si="492"/>
        <v>1.1816405699999999</v>
      </c>
      <c r="P986" s="87">
        <f t="shared" si="493"/>
        <v>1040.6110546899999</v>
      </c>
      <c r="Q986" s="94">
        <f t="shared" si="494"/>
        <v>0</v>
      </c>
      <c r="R986" s="95">
        <f t="shared" si="477"/>
        <v>0</v>
      </c>
      <c r="S986" s="87">
        <f t="shared" si="495"/>
        <v>0</v>
      </c>
      <c r="T986" s="95">
        <f t="shared" si="480"/>
        <v>0.12</v>
      </c>
      <c r="U986" s="94">
        <f t="shared" si="496"/>
        <v>9</v>
      </c>
      <c r="V986" s="94">
        <v>252</v>
      </c>
      <c r="W986" s="93">
        <f t="shared" si="497"/>
        <v>1.0040556549999999</v>
      </c>
      <c r="X986" s="87">
        <f t="shared" si="498"/>
        <v>4.2203594200000003</v>
      </c>
      <c r="Y986" s="87">
        <f t="shared" si="499"/>
        <v>0</v>
      </c>
      <c r="Z986" s="96" t="s">
        <v>142</v>
      </c>
      <c r="AA986" s="90">
        <f t="shared" si="500"/>
        <v>45351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3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2"/>
      <c r="DB986" s="1"/>
      <c r="DC986" s="1"/>
      <c r="DD986" s="1"/>
      <c r="DE986" s="1"/>
      <c r="DF986" s="1"/>
      <c r="DG986" s="1"/>
    </row>
    <row r="987" spans="1:111" x14ac:dyDescent="0.2">
      <c r="A987" s="86">
        <f t="shared" si="478"/>
        <v>45336</v>
      </c>
      <c r="B987" s="87">
        <f t="shared" si="481"/>
        <v>1044.83141411</v>
      </c>
      <c r="C987" s="87">
        <f t="shared" si="479"/>
        <v>880.64939636999998</v>
      </c>
      <c r="D987" s="88">
        <f t="shared" si="482"/>
        <v>6773.27</v>
      </c>
      <c r="E987" s="89">
        <f>IF(K987=1,VLOOKUP(A987,[1]Plan1!$BO$80:$BQ$314,3),E986)</f>
        <v>6801.72</v>
      </c>
      <c r="F987" s="98">
        <f t="shared" si="483"/>
        <v>45307</v>
      </c>
      <c r="G987" s="91">
        <f t="shared" si="484"/>
        <v>4.2003345503722755E-3</v>
      </c>
      <c r="H987" s="90">
        <f t="shared" si="485"/>
        <v>45337</v>
      </c>
      <c r="I987" s="90">
        <f t="shared" si="486"/>
        <v>45337</v>
      </c>
      <c r="J987" s="92">
        <f t="shared" si="487"/>
        <v>21</v>
      </c>
      <c r="K987" s="92">
        <f t="shared" si="488"/>
        <v>20</v>
      </c>
      <c r="L987" s="87">
        <f t="shared" si="489"/>
        <v>1.0039999100000001</v>
      </c>
      <c r="M987" s="93">
        <f t="shared" si="490"/>
        <v>1.0056001299999999</v>
      </c>
      <c r="N987" s="93">
        <f t="shared" si="491"/>
        <v>1.1769329484450921</v>
      </c>
      <c r="O987" s="87">
        <f t="shared" si="492"/>
        <v>1.1816405699999999</v>
      </c>
      <c r="P987" s="87">
        <f t="shared" si="493"/>
        <v>1040.6110546899999</v>
      </c>
      <c r="Q987" s="94">
        <f t="shared" si="494"/>
        <v>0</v>
      </c>
      <c r="R987" s="95">
        <f t="shared" si="477"/>
        <v>0</v>
      </c>
      <c r="S987" s="87">
        <f t="shared" si="495"/>
        <v>0</v>
      </c>
      <c r="T987" s="95">
        <f t="shared" si="480"/>
        <v>0.12</v>
      </c>
      <c r="U987" s="94">
        <f t="shared" si="496"/>
        <v>9</v>
      </c>
      <c r="V987" s="94">
        <v>252</v>
      </c>
      <c r="W987" s="93">
        <f t="shared" si="497"/>
        <v>1.0040556549999999</v>
      </c>
      <c r="X987" s="87">
        <f t="shared" si="498"/>
        <v>4.2203594200000003</v>
      </c>
      <c r="Y987" s="87">
        <f t="shared" si="499"/>
        <v>0</v>
      </c>
      <c r="Z987" s="96" t="s">
        <v>142</v>
      </c>
      <c r="AA987" s="90">
        <f t="shared" si="500"/>
        <v>45351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3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2"/>
      <c r="DB987" s="1"/>
      <c r="DC987" s="1"/>
      <c r="DD987" s="1"/>
      <c r="DE987" s="1"/>
      <c r="DF987" s="1"/>
      <c r="DG987" s="1"/>
    </row>
    <row r="988" spans="1:111" x14ac:dyDescent="0.2">
      <c r="A988" s="86">
        <f t="shared" si="478"/>
        <v>45337</v>
      </c>
      <c r="B988" s="87">
        <f t="shared" si="481"/>
        <v>1045.51006164</v>
      </c>
      <c r="C988" s="87">
        <f t="shared" si="479"/>
        <v>880.64939636999998</v>
      </c>
      <c r="D988" s="88">
        <f t="shared" si="482"/>
        <v>6773.27</v>
      </c>
      <c r="E988" s="89">
        <f>IF(K988=1,VLOOKUP(A988,[1]Plan1!$BO$80:$BQ$314,3),E987)</f>
        <v>6801.72</v>
      </c>
      <c r="F988" s="98">
        <f t="shared" si="483"/>
        <v>45307</v>
      </c>
      <c r="G988" s="91">
        <f t="shared" si="484"/>
        <v>4.2003345503722755E-3</v>
      </c>
      <c r="H988" s="90">
        <f t="shared" si="485"/>
        <v>45366</v>
      </c>
      <c r="I988" s="90">
        <f t="shared" si="486"/>
        <v>45337</v>
      </c>
      <c r="J988" s="92">
        <f t="shared" si="487"/>
        <v>21</v>
      </c>
      <c r="K988" s="92">
        <f t="shared" si="488"/>
        <v>21</v>
      </c>
      <c r="L988" s="87">
        <f t="shared" si="489"/>
        <v>1.00420033</v>
      </c>
      <c r="M988" s="93">
        <f t="shared" si="490"/>
        <v>1.0056001299999999</v>
      </c>
      <c r="N988" s="93">
        <f t="shared" si="491"/>
        <v>1.1769329484450921</v>
      </c>
      <c r="O988" s="87">
        <f t="shared" si="492"/>
        <v>1.1818764500000001</v>
      </c>
      <c r="P988" s="87">
        <f t="shared" si="493"/>
        <v>1040.8187822699999</v>
      </c>
      <c r="Q988" s="94">
        <f t="shared" si="494"/>
        <v>0</v>
      </c>
      <c r="R988" s="95">
        <f t="shared" si="477"/>
        <v>0</v>
      </c>
      <c r="S988" s="87">
        <f t="shared" si="495"/>
        <v>0</v>
      </c>
      <c r="T988" s="95">
        <f t="shared" si="480"/>
        <v>0.12</v>
      </c>
      <c r="U988" s="94">
        <f t="shared" si="496"/>
        <v>10</v>
      </c>
      <c r="V988" s="94">
        <v>252</v>
      </c>
      <c r="W988" s="93">
        <f t="shared" si="497"/>
        <v>1.004507297</v>
      </c>
      <c r="X988" s="87">
        <f t="shared" si="498"/>
        <v>4.6912793700000002</v>
      </c>
      <c r="Y988" s="87">
        <f t="shared" si="499"/>
        <v>0</v>
      </c>
      <c r="Z988" s="96" t="s">
        <v>142</v>
      </c>
      <c r="AA988" s="90">
        <f t="shared" si="500"/>
        <v>45351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3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2"/>
      <c r="DB988" s="1"/>
      <c r="DC988" s="1"/>
      <c r="DD988" s="1"/>
      <c r="DE988" s="1"/>
      <c r="DF988" s="1"/>
      <c r="DG988" s="1"/>
    </row>
    <row r="989" spans="1:111" x14ac:dyDescent="0.2">
      <c r="A989" s="86">
        <f t="shared" si="478"/>
        <v>45338</v>
      </c>
      <c r="B989" s="87">
        <f t="shared" si="481"/>
        <v>1046.39210544</v>
      </c>
      <c r="C989" s="87">
        <f t="shared" si="479"/>
        <v>880.64939636999998</v>
      </c>
      <c r="D989" s="88">
        <f t="shared" si="482"/>
        <v>6801.72</v>
      </c>
      <c r="E989" s="89">
        <f>IF(K989=1,VLOOKUP(A989,[1]Plan1!$BO$80:$BQ$314,3),E988)</f>
        <v>6858.17</v>
      </c>
      <c r="F989" s="98">
        <f t="shared" si="483"/>
        <v>45338</v>
      </c>
      <c r="G989" s="91">
        <f t="shared" si="484"/>
        <v>8.2993713354857501E-3</v>
      </c>
      <c r="H989" s="90">
        <f t="shared" si="485"/>
        <v>45366</v>
      </c>
      <c r="I989" s="90">
        <f t="shared" si="486"/>
        <v>45366</v>
      </c>
      <c r="J989" s="92">
        <f t="shared" si="487"/>
        <v>21</v>
      </c>
      <c r="K989" s="92">
        <f t="shared" si="488"/>
        <v>1</v>
      </c>
      <c r="L989" s="87">
        <f t="shared" si="489"/>
        <v>1.0003936499999999</v>
      </c>
      <c r="M989" s="93">
        <f t="shared" si="490"/>
        <v>1.00420033</v>
      </c>
      <c r="N989" s="93">
        <f t="shared" si="491"/>
        <v>1.1818764552164345</v>
      </c>
      <c r="O989" s="87">
        <f t="shared" si="492"/>
        <v>1.1823417000000001</v>
      </c>
      <c r="P989" s="87">
        <f t="shared" si="493"/>
        <v>1041.2285044</v>
      </c>
      <c r="Q989" s="94">
        <f t="shared" si="494"/>
        <v>0</v>
      </c>
      <c r="R989" s="95">
        <f t="shared" si="477"/>
        <v>0</v>
      </c>
      <c r="S989" s="87">
        <f t="shared" si="495"/>
        <v>0</v>
      </c>
      <c r="T989" s="95">
        <f t="shared" si="480"/>
        <v>0.12</v>
      </c>
      <c r="U989" s="94">
        <f t="shared" si="496"/>
        <v>11</v>
      </c>
      <c r="V989" s="94">
        <v>252</v>
      </c>
      <c r="W989" s="93">
        <f t="shared" si="497"/>
        <v>1.004959143</v>
      </c>
      <c r="X989" s="87">
        <f t="shared" si="498"/>
        <v>5.1636010399999996</v>
      </c>
      <c r="Y989" s="87">
        <f t="shared" si="499"/>
        <v>0</v>
      </c>
      <c r="Z989" s="96" t="s">
        <v>142</v>
      </c>
      <c r="AA989" s="90">
        <f t="shared" si="500"/>
        <v>45351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3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2"/>
      <c r="DB989" s="1"/>
      <c r="DC989" s="1"/>
      <c r="DD989" s="1"/>
      <c r="DE989" s="1"/>
      <c r="DF989" s="1"/>
      <c r="DG989" s="1"/>
    </row>
    <row r="990" spans="1:111" x14ac:dyDescent="0.2">
      <c r="A990" s="86">
        <f t="shared" si="478"/>
        <v>45339</v>
      </c>
      <c r="B990" s="87">
        <f t="shared" si="481"/>
        <v>1047.27489034</v>
      </c>
      <c r="C990" s="87">
        <f t="shared" si="479"/>
        <v>880.64939636999998</v>
      </c>
      <c r="D990" s="88">
        <f t="shared" si="482"/>
        <v>6801.72</v>
      </c>
      <c r="E990" s="89">
        <f>IF(K990=1,VLOOKUP(A990,[1]Plan1!$BO$80:$BQ$314,3),E989)</f>
        <v>6858.17</v>
      </c>
      <c r="F990" s="98">
        <f t="shared" si="483"/>
        <v>45338</v>
      </c>
      <c r="G990" s="91">
        <f t="shared" si="484"/>
        <v>8.2993713354857501E-3</v>
      </c>
      <c r="H990" s="90">
        <f t="shared" si="485"/>
        <v>45366</v>
      </c>
      <c r="I990" s="90">
        <f t="shared" si="486"/>
        <v>45366</v>
      </c>
      <c r="J990" s="92">
        <f t="shared" si="487"/>
        <v>21</v>
      </c>
      <c r="K990" s="92">
        <f t="shared" si="488"/>
        <v>2</v>
      </c>
      <c r="L990" s="87">
        <f t="shared" si="489"/>
        <v>1.00078746</v>
      </c>
      <c r="M990" s="93">
        <f t="shared" si="490"/>
        <v>1.00420033</v>
      </c>
      <c r="N990" s="93">
        <f t="shared" si="491"/>
        <v>1.1818764552164345</v>
      </c>
      <c r="O990" s="87">
        <f t="shared" si="492"/>
        <v>1.18280713</v>
      </c>
      <c r="P990" s="87">
        <f t="shared" si="493"/>
        <v>1041.6383850499999</v>
      </c>
      <c r="Q990" s="94">
        <f t="shared" si="494"/>
        <v>0</v>
      </c>
      <c r="R990" s="95">
        <f t="shared" si="477"/>
        <v>0</v>
      </c>
      <c r="S990" s="87">
        <f t="shared" si="495"/>
        <v>0</v>
      </c>
      <c r="T990" s="95">
        <f t="shared" si="480"/>
        <v>0.12</v>
      </c>
      <c r="U990" s="94">
        <f t="shared" si="496"/>
        <v>12</v>
      </c>
      <c r="V990" s="94">
        <v>252</v>
      </c>
      <c r="W990" s="93">
        <f t="shared" si="497"/>
        <v>1.005411192</v>
      </c>
      <c r="X990" s="87">
        <f t="shared" si="498"/>
        <v>5.6365052899999997</v>
      </c>
      <c r="Y990" s="87">
        <f t="shared" si="499"/>
        <v>0</v>
      </c>
      <c r="Z990" s="96" t="s">
        <v>142</v>
      </c>
      <c r="AA990" s="90">
        <f t="shared" si="500"/>
        <v>45351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3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2"/>
      <c r="DB990" s="1"/>
      <c r="DC990" s="1"/>
      <c r="DD990" s="1"/>
      <c r="DE990" s="1"/>
      <c r="DF990" s="1"/>
      <c r="DG990" s="1"/>
    </row>
    <row r="991" spans="1:111" x14ac:dyDescent="0.2">
      <c r="A991" s="86">
        <f t="shared" si="478"/>
        <v>45340</v>
      </c>
      <c r="B991" s="87">
        <f t="shared" si="481"/>
        <v>1047.27489034</v>
      </c>
      <c r="C991" s="87">
        <f t="shared" si="479"/>
        <v>880.64939636999998</v>
      </c>
      <c r="D991" s="88">
        <f t="shared" si="482"/>
        <v>6801.72</v>
      </c>
      <c r="E991" s="89">
        <f>IF(K991=1,VLOOKUP(A991,[1]Plan1!$BO$80:$BQ$314,3),E990)</f>
        <v>6858.17</v>
      </c>
      <c r="F991" s="98">
        <f t="shared" si="483"/>
        <v>45338</v>
      </c>
      <c r="G991" s="91">
        <f t="shared" si="484"/>
        <v>8.2993713354857501E-3</v>
      </c>
      <c r="H991" s="90">
        <f t="shared" si="485"/>
        <v>45366</v>
      </c>
      <c r="I991" s="90">
        <f t="shared" si="486"/>
        <v>45366</v>
      </c>
      <c r="J991" s="92">
        <f t="shared" si="487"/>
        <v>21</v>
      </c>
      <c r="K991" s="92">
        <f t="shared" si="488"/>
        <v>2</v>
      </c>
      <c r="L991" s="87">
        <f t="shared" si="489"/>
        <v>1.00078746</v>
      </c>
      <c r="M991" s="93">
        <f t="shared" si="490"/>
        <v>1.00420033</v>
      </c>
      <c r="N991" s="93">
        <f t="shared" si="491"/>
        <v>1.1818764552164345</v>
      </c>
      <c r="O991" s="87">
        <f t="shared" si="492"/>
        <v>1.18280713</v>
      </c>
      <c r="P991" s="87">
        <f t="shared" si="493"/>
        <v>1041.6383850499999</v>
      </c>
      <c r="Q991" s="94">
        <f t="shared" si="494"/>
        <v>0</v>
      </c>
      <c r="R991" s="95">
        <f t="shared" si="477"/>
        <v>0</v>
      </c>
      <c r="S991" s="87">
        <f t="shared" si="495"/>
        <v>0</v>
      </c>
      <c r="T991" s="95">
        <f t="shared" si="480"/>
        <v>0.12</v>
      </c>
      <c r="U991" s="94">
        <f t="shared" si="496"/>
        <v>12</v>
      </c>
      <c r="V991" s="94">
        <v>252</v>
      </c>
      <c r="W991" s="93">
        <f t="shared" si="497"/>
        <v>1.005411192</v>
      </c>
      <c r="X991" s="87">
        <f t="shared" si="498"/>
        <v>5.6365052899999997</v>
      </c>
      <c r="Y991" s="87">
        <f t="shared" si="499"/>
        <v>0</v>
      </c>
      <c r="Z991" s="96" t="s">
        <v>142</v>
      </c>
      <c r="AA991" s="90">
        <f t="shared" si="500"/>
        <v>45351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3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2"/>
      <c r="DB991" s="1"/>
      <c r="DC991" s="1"/>
      <c r="DD991" s="1"/>
      <c r="DE991" s="1"/>
      <c r="DF991" s="1"/>
      <c r="DG991" s="1"/>
    </row>
    <row r="992" spans="1:111" x14ac:dyDescent="0.2">
      <c r="A992" s="86">
        <f t="shared" si="478"/>
        <v>45341</v>
      </c>
      <c r="B992" s="87">
        <f t="shared" si="481"/>
        <v>1047.27489034</v>
      </c>
      <c r="C992" s="87">
        <f t="shared" si="479"/>
        <v>880.64939636999998</v>
      </c>
      <c r="D992" s="88">
        <f t="shared" si="482"/>
        <v>6801.72</v>
      </c>
      <c r="E992" s="89">
        <f>IF(K992=1,VLOOKUP(A992,[1]Plan1!$BO$80:$BQ$314,3),E991)</f>
        <v>6858.17</v>
      </c>
      <c r="F992" s="98">
        <f t="shared" si="483"/>
        <v>45338</v>
      </c>
      <c r="G992" s="91">
        <f t="shared" si="484"/>
        <v>8.2993713354857501E-3</v>
      </c>
      <c r="H992" s="90">
        <f t="shared" si="485"/>
        <v>45366</v>
      </c>
      <c r="I992" s="90">
        <f t="shared" si="486"/>
        <v>45366</v>
      </c>
      <c r="J992" s="92">
        <f t="shared" si="487"/>
        <v>21</v>
      </c>
      <c r="K992" s="92">
        <f t="shared" si="488"/>
        <v>2</v>
      </c>
      <c r="L992" s="87">
        <f t="shared" si="489"/>
        <v>1.00078746</v>
      </c>
      <c r="M992" s="93">
        <f t="shared" si="490"/>
        <v>1.00420033</v>
      </c>
      <c r="N992" s="93">
        <f t="shared" si="491"/>
        <v>1.1818764552164345</v>
      </c>
      <c r="O992" s="87">
        <f t="shared" si="492"/>
        <v>1.18280713</v>
      </c>
      <c r="P992" s="87">
        <f t="shared" si="493"/>
        <v>1041.6383850499999</v>
      </c>
      <c r="Q992" s="94">
        <f t="shared" si="494"/>
        <v>0</v>
      </c>
      <c r="R992" s="95">
        <f t="shared" si="477"/>
        <v>0</v>
      </c>
      <c r="S992" s="87">
        <f t="shared" si="495"/>
        <v>0</v>
      </c>
      <c r="T992" s="95">
        <f t="shared" si="480"/>
        <v>0.12</v>
      </c>
      <c r="U992" s="94">
        <f t="shared" si="496"/>
        <v>12</v>
      </c>
      <c r="V992" s="94">
        <v>252</v>
      </c>
      <c r="W992" s="93">
        <f t="shared" si="497"/>
        <v>1.005411192</v>
      </c>
      <c r="X992" s="87">
        <f t="shared" si="498"/>
        <v>5.6365052899999997</v>
      </c>
      <c r="Y992" s="87">
        <f t="shared" si="499"/>
        <v>0</v>
      </c>
      <c r="Z992" s="96" t="s">
        <v>142</v>
      </c>
      <c r="AA992" s="90">
        <f t="shared" si="500"/>
        <v>45351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3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2"/>
      <c r="DB992" s="1"/>
      <c r="DC992" s="1"/>
      <c r="DD992" s="1"/>
      <c r="DE992" s="1"/>
      <c r="DF992" s="1"/>
      <c r="DG992" s="1"/>
    </row>
    <row r="993" spans="1:111" x14ac:dyDescent="0.2">
      <c r="A993" s="86">
        <f t="shared" si="478"/>
        <v>45342</v>
      </c>
      <c r="B993" s="87">
        <f t="shared" si="481"/>
        <v>1048.1584167999999</v>
      </c>
      <c r="C993" s="87">
        <f t="shared" si="479"/>
        <v>880.64939636999998</v>
      </c>
      <c r="D993" s="88">
        <f t="shared" si="482"/>
        <v>6801.72</v>
      </c>
      <c r="E993" s="89">
        <f>IF(K993=1,VLOOKUP(A993,[1]Plan1!$BO$80:$BQ$314,3),E992)</f>
        <v>6858.17</v>
      </c>
      <c r="F993" s="98">
        <f t="shared" si="483"/>
        <v>45338</v>
      </c>
      <c r="G993" s="91">
        <f t="shared" si="484"/>
        <v>8.2993713354857501E-3</v>
      </c>
      <c r="H993" s="90">
        <f t="shared" si="485"/>
        <v>45366</v>
      </c>
      <c r="I993" s="90">
        <f t="shared" si="486"/>
        <v>45366</v>
      </c>
      <c r="J993" s="92">
        <f t="shared" si="487"/>
        <v>21</v>
      </c>
      <c r="K993" s="92">
        <f t="shared" si="488"/>
        <v>3</v>
      </c>
      <c r="L993" s="87">
        <f t="shared" si="489"/>
        <v>1.00118142</v>
      </c>
      <c r="M993" s="93">
        <f t="shared" si="490"/>
        <v>1.00420033</v>
      </c>
      <c r="N993" s="93">
        <f t="shared" si="491"/>
        <v>1.1818764552164345</v>
      </c>
      <c r="O993" s="87">
        <f t="shared" si="492"/>
        <v>1.18327274</v>
      </c>
      <c r="P993" s="87">
        <f t="shared" si="493"/>
        <v>1042.04842422</v>
      </c>
      <c r="Q993" s="94">
        <f t="shared" si="494"/>
        <v>0</v>
      </c>
      <c r="R993" s="95">
        <f t="shared" si="477"/>
        <v>0</v>
      </c>
      <c r="S993" s="87">
        <f t="shared" si="495"/>
        <v>0</v>
      </c>
      <c r="T993" s="95">
        <f t="shared" si="480"/>
        <v>0.12</v>
      </c>
      <c r="U993" s="94">
        <f t="shared" si="496"/>
        <v>13</v>
      </c>
      <c r="V993" s="94">
        <v>252</v>
      </c>
      <c r="W993" s="93">
        <f t="shared" si="497"/>
        <v>1.0058634440000001</v>
      </c>
      <c r="X993" s="87">
        <f t="shared" si="498"/>
        <v>6.1099925800000001</v>
      </c>
      <c r="Y993" s="87">
        <f t="shared" si="499"/>
        <v>0</v>
      </c>
      <c r="Z993" s="96" t="s">
        <v>142</v>
      </c>
      <c r="AA993" s="90">
        <f t="shared" si="500"/>
        <v>45351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3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2"/>
      <c r="DB993" s="1"/>
      <c r="DC993" s="1"/>
      <c r="DD993" s="1"/>
      <c r="DE993" s="1"/>
      <c r="DF993" s="1"/>
      <c r="DG993" s="1"/>
    </row>
    <row r="994" spans="1:111" x14ac:dyDescent="0.2">
      <c r="A994" s="86">
        <f t="shared" si="478"/>
        <v>45343</v>
      </c>
      <c r="B994" s="87">
        <f t="shared" si="481"/>
        <v>1049.0426951700001</v>
      </c>
      <c r="C994" s="87">
        <f t="shared" si="479"/>
        <v>880.64939636999998</v>
      </c>
      <c r="D994" s="88">
        <f t="shared" si="482"/>
        <v>6801.72</v>
      </c>
      <c r="E994" s="89">
        <f>IF(K994=1,VLOOKUP(A994,[1]Plan1!$BO$80:$BQ$314,3),E993)</f>
        <v>6858.17</v>
      </c>
      <c r="F994" s="98">
        <f t="shared" si="483"/>
        <v>45338</v>
      </c>
      <c r="G994" s="91">
        <f t="shared" si="484"/>
        <v>8.2993713354857501E-3</v>
      </c>
      <c r="H994" s="90">
        <f t="shared" si="485"/>
        <v>45366</v>
      </c>
      <c r="I994" s="90">
        <f t="shared" si="486"/>
        <v>45366</v>
      </c>
      <c r="J994" s="92">
        <f t="shared" si="487"/>
        <v>21</v>
      </c>
      <c r="K994" s="92">
        <f t="shared" si="488"/>
        <v>4</v>
      </c>
      <c r="L994" s="87">
        <f t="shared" si="489"/>
        <v>1.0015755399999999</v>
      </c>
      <c r="M994" s="93">
        <f t="shared" si="490"/>
        <v>1.00420033</v>
      </c>
      <c r="N994" s="93">
        <f t="shared" si="491"/>
        <v>1.1818764552164345</v>
      </c>
      <c r="O994" s="87">
        <f t="shared" si="492"/>
        <v>1.18373854</v>
      </c>
      <c r="P994" s="87">
        <f t="shared" si="493"/>
        <v>1042.4586307100001</v>
      </c>
      <c r="Q994" s="94">
        <f t="shared" si="494"/>
        <v>0</v>
      </c>
      <c r="R994" s="95">
        <f t="shared" si="477"/>
        <v>0</v>
      </c>
      <c r="S994" s="87">
        <f t="shared" si="495"/>
        <v>0</v>
      </c>
      <c r="T994" s="95">
        <f t="shared" si="480"/>
        <v>0.12</v>
      </c>
      <c r="U994" s="94">
        <f t="shared" si="496"/>
        <v>14</v>
      </c>
      <c r="V994" s="94">
        <v>252</v>
      </c>
      <c r="W994" s="93">
        <f t="shared" si="497"/>
        <v>1.0063158999999999</v>
      </c>
      <c r="X994" s="87">
        <f t="shared" si="498"/>
        <v>6.5840644599999996</v>
      </c>
      <c r="Y994" s="87">
        <f t="shared" si="499"/>
        <v>0</v>
      </c>
      <c r="Z994" s="96" t="s">
        <v>142</v>
      </c>
      <c r="AA994" s="90">
        <f t="shared" si="500"/>
        <v>45351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3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2"/>
      <c r="DB994" s="1"/>
      <c r="DC994" s="1"/>
      <c r="DD994" s="1"/>
      <c r="DE994" s="1"/>
      <c r="DF994" s="1"/>
      <c r="DG994" s="1"/>
    </row>
    <row r="995" spans="1:111" x14ac:dyDescent="0.2">
      <c r="A995" s="86">
        <f t="shared" si="478"/>
        <v>45344</v>
      </c>
      <c r="B995" s="87">
        <f t="shared" si="481"/>
        <v>1049.9277249000002</v>
      </c>
      <c r="C995" s="87">
        <f t="shared" si="479"/>
        <v>880.64939636999998</v>
      </c>
      <c r="D995" s="88">
        <f t="shared" si="482"/>
        <v>6801.72</v>
      </c>
      <c r="E995" s="89">
        <f>IF(K995=1,VLOOKUP(A995,[1]Plan1!$BO$80:$BQ$314,3),E994)</f>
        <v>6858.17</v>
      </c>
      <c r="F995" s="98">
        <f t="shared" si="483"/>
        <v>45338</v>
      </c>
      <c r="G995" s="91">
        <f t="shared" si="484"/>
        <v>8.2993713354857501E-3</v>
      </c>
      <c r="H995" s="90">
        <f t="shared" si="485"/>
        <v>45366</v>
      </c>
      <c r="I995" s="90">
        <f t="shared" si="486"/>
        <v>45366</v>
      </c>
      <c r="J995" s="92">
        <f t="shared" si="487"/>
        <v>21</v>
      </c>
      <c r="K995" s="92">
        <f t="shared" si="488"/>
        <v>5</v>
      </c>
      <c r="L995" s="87">
        <f t="shared" si="489"/>
        <v>1.00196982</v>
      </c>
      <c r="M995" s="93">
        <f t="shared" si="490"/>
        <v>1.00420033</v>
      </c>
      <c r="N995" s="93">
        <f t="shared" si="491"/>
        <v>1.1818764552164345</v>
      </c>
      <c r="O995" s="87">
        <f t="shared" si="492"/>
        <v>1.1842045299999999</v>
      </c>
      <c r="P995" s="87">
        <f t="shared" si="493"/>
        <v>1042.8690045200001</v>
      </c>
      <c r="Q995" s="94">
        <f t="shared" si="494"/>
        <v>0</v>
      </c>
      <c r="R995" s="95">
        <f t="shared" si="477"/>
        <v>0</v>
      </c>
      <c r="S995" s="87">
        <f t="shared" si="495"/>
        <v>0</v>
      </c>
      <c r="T995" s="95">
        <f t="shared" si="480"/>
        <v>0.12</v>
      </c>
      <c r="U995" s="94">
        <f t="shared" si="496"/>
        <v>15</v>
      </c>
      <c r="V995" s="94">
        <v>252</v>
      </c>
      <c r="W995" s="93">
        <f t="shared" si="497"/>
        <v>1.006768559</v>
      </c>
      <c r="X995" s="87">
        <f t="shared" si="498"/>
        <v>7.0587203799999996</v>
      </c>
      <c r="Y995" s="87">
        <f t="shared" si="499"/>
        <v>0</v>
      </c>
      <c r="Z995" s="96" t="s">
        <v>142</v>
      </c>
      <c r="AA995" s="90">
        <f t="shared" si="500"/>
        <v>45351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3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2"/>
      <c r="DB995" s="1"/>
      <c r="DC995" s="1"/>
      <c r="DD995" s="1"/>
      <c r="DE995" s="1"/>
      <c r="DF995" s="1"/>
      <c r="DG995" s="1"/>
    </row>
    <row r="996" spans="1:111" x14ac:dyDescent="0.2">
      <c r="A996" s="86">
        <f t="shared" si="478"/>
        <v>45345</v>
      </c>
      <c r="B996" s="87">
        <f t="shared" si="481"/>
        <v>1050.81349864</v>
      </c>
      <c r="C996" s="87">
        <f t="shared" si="479"/>
        <v>880.64939636999998</v>
      </c>
      <c r="D996" s="88">
        <f t="shared" si="482"/>
        <v>6801.72</v>
      </c>
      <c r="E996" s="89">
        <f>IF(K996=1,VLOOKUP(A996,[1]Plan1!$BO$80:$BQ$314,3),E995)</f>
        <v>6858.17</v>
      </c>
      <c r="F996" s="98">
        <f t="shared" si="483"/>
        <v>45338</v>
      </c>
      <c r="G996" s="91">
        <f t="shared" si="484"/>
        <v>8.2993713354857501E-3</v>
      </c>
      <c r="H996" s="90">
        <f t="shared" si="485"/>
        <v>45366</v>
      </c>
      <c r="I996" s="90">
        <f t="shared" si="486"/>
        <v>45366</v>
      </c>
      <c r="J996" s="92">
        <f t="shared" si="487"/>
        <v>21</v>
      </c>
      <c r="K996" s="92">
        <f t="shared" si="488"/>
        <v>6</v>
      </c>
      <c r="L996" s="87">
        <f t="shared" si="489"/>
        <v>1.0023642500000001</v>
      </c>
      <c r="M996" s="93">
        <f t="shared" si="490"/>
        <v>1.00420033</v>
      </c>
      <c r="N996" s="93">
        <f t="shared" si="491"/>
        <v>1.1818764552164345</v>
      </c>
      <c r="O996" s="87">
        <f t="shared" si="492"/>
        <v>1.1846707000000001</v>
      </c>
      <c r="P996" s="87">
        <f t="shared" si="493"/>
        <v>1043.2795368500001</v>
      </c>
      <c r="Q996" s="94">
        <f t="shared" si="494"/>
        <v>0</v>
      </c>
      <c r="R996" s="95">
        <f t="shared" si="477"/>
        <v>0</v>
      </c>
      <c r="S996" s="87">
        <f t="shared" si="495"/>
        <v>0</v>
      </c>
      <c r="T996" s="95">
        <f t="shared" si="480"/>
        <v>0.12</v>
      </c>
      <c r="U996" s="94">
        <f t="shared" si="496"/>
        <v>16</v>
      </c>
      <c r="V996" s="94">
        <v>252</v>
      </c>
      <c r="W996" s="93">
        <f t="shared" si="497"/>
        <v>1.007221422</v>
      </c>
      <c r="X996" s="87">
        <f t="shared" si="498"/>
        <v>7.5339617900000002</v>
      </c>
      <c r="Y996" s="87">
        <f t="shared" si="499"/>
        <v>0</v>
      </c>
      <c r="Z996" s="96" t="s">
        <v>142</v>
      </c>
      <c r="AA996" s="90">
        <f t="shared" si="500"/>
        <v>45351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3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2"/>
      <c r="DB996" s="1"/>
      <c r="DC996" s="1"/>
      <c r="DD996" s="1"/>
      <c r="DE996" s="1"/>
      <c r="DF996" s="1"/>
      <c r="DG996" s="1"/>
    </row>
    <row r="997" spans="1:111" x14ac:dyDescent="0.2">
      <c r="A997" s="86">
        <f t="shared" si="478"/>
        <v>45346</v>
      </c>
      <c r="B997" s="87">
        <f t="shared" si="481"/>
        <v>1051.70001581</v>
      </c>
      <c r="C997" s="87">
        <f t="shared" si="479"/>
        <v>880.64939636999998</v>
      </c>
      <c r="D997" s="88">
        <f t="shared" si="482"/>
        <v>6801.72</v>
      </c>
      <c r="E997" s="89">
        <f>IF(K997=1,VLOOKUP(A997,[1]Plan1!$BO$80:$BQ$314,3),E996)</f>
        <v>6858.17</v>
      </c>
      <c r="F997" s="98">
        <f t="shared" si="483"/>
        <v>45338</v>
      </c>
      <c r="G997" s="91">
        <f t="shared" si="484"/>
        <v>8.2993713354857501E-3</v>
      </c>
      <c r="H997" s="90">
        <f t="shared" si="485"/>
        <v>45366</v>
      </c>
      <c r="I997" s="90">
        <f t="shared" si="486"/>
        <v>45366</v>
      </c>
      <c r="J997" s="92">
        <f t="shared" si="487"/>
        <v>21</v>
      </c>
      <c r="K997" s="92">
        <f t="shared" si="488"/>
        <v>7</v>
      </c>
      <c r="L997" s="87">
        <f t="shared" si="489"/>
        <v>1.0027588300000001</v>
      </c>
      <c r="M997" s="93">
        <f t="shared" si="490"/>
        <v>1.00420033</v>
      </c>
      <c r="N997" s="93">
        <f t="shared" si="491"/>
        <v>1.1818764552164345</v>
      </c>
      <c r="O997" s="87">
        <f t="shared" si="492"/>
        <v>1.18513705</v>
      </c>
      <c r="P997" s="87">
        <f t="shared" si="493"/>
        <v>1043.69022769</v>
      </c>
      <c r="Q997" s="94">
        <f t="shared" si="494"/>
        <v>0</v>
      </c>
      <c r="R997" s="95">
        <f t="shared" si="477"/>
        <v>0</v>
      </c>
      <c r="S997" s="87">
        <f t="shared" si="495"/>
        <v>0</v>
      </c>
      <c r="T997" s="95">
        <f t="shared" si="480"/>
        <v>0.12</v>
      </c>
      <c r="U997" s="94">
        <f t="shared" si="496"/>
        <v>17</v>
      </c>
      <c r="V997" s="94">
        <v>252</v>
      </c>
      <c r="W997" s="93">
        <f t="shared" si="497"/>
        <v>1.0076744879999999</v>
      </c>
      <c r="X997" s="87">
        <f t="shared" si="498"/>
        <v>8.0097881199999996</v>
      </c>
      <c r="Y997" s="87">
        <f t="shared" si="499"/>
        <v>0</v>
      </c>
      <c r="Z997" s="96" t="s">
        <v>142</v>
      </c>
      <c r="AA997" s="90">
        <f t="shared" si="500"/>
        <v>45351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3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2"/>
      <c r="DB997" s="1"/>
      <c r="DC997" s="1"/>
      <c r="DD997" s="1"/>
      <c r="DE997" s="1"/>
      <c r="DF997" s="1"/>
      <c r="DG997" s="1"/>
    </row>
    <row r="998" spans="1:111" x14ac:dyDescent="0.2">
      <c r="A998" s="86">
        <f t="shared" si="478"/>
        <v>45347</v>
      </c>
      <c r="B998" s="87">
        <f t="shared" si="481"/>
        <v>1051.70001581</v>
      </c>
      <c r="C998" s="87">
        <f t="shared" si="479"/>
        <v>880.64939636999998</v>
      </c>
      <c r="D998" s="88">
        <f t="shared" si="482"/>
        <v>6801.72</v>
      </c>
      <c r="E998" s="89">
        <f>IF(K998=1,VLOOKUP(A998,[1]Plan1!$BO$80:$BQ$314,3),E997)</f>
        <v>6858.17</v>
      </c>
      <c r="F998" s="98">
        <f t="shared" si="483"/>
        <v>45338</v>
      </c>
      <c r="G998" s="91">
        <f t="shared" si="484"/>
        <v>8.2993713354857501E-3</v>
      </c>
      <c r="H998" s="90">
        <f t="shared" si="485"/>
        <v>45366</v>
      </c>
      <c r="I998" s="90">
        <f t="shared" si="486"/>
        <v>45366</v>
      </c>
      <c r="J998" s="92">
        <f t="shared" si="487"/>
        <v>21</v>
      </c>
      <c r="K998" s="92">
        <f t="shared" si="488"/>
        <v>7</v>
      </c>
      <c r="L998" s="87">
        <f t="shared" si="489"/>
        <v>1.0027588300000001</v>
      </c>
      <c r="M998" s="93">
        <f t="shared" si="490"/>
        <v>1.00420033</v>
      </c>
      <c r="N998" s="93">
        <f t="shared" si="491"/>
        <v>1.1818764552164345</v>
      </c>
      <c r="O998" s="87">
        <f t="shared" si="492"/>
        <v>1.18513705</v>
      </c>
      <c r="P998" s="87">
        <f t="shared" si="493"/>
        <v>1043.69022769</v>
      </c>
      <c r="Q998" s="94">
        <f t="shared" si="494"/>
        <v>0</v>
      </c>
      <c r="R998" s="95">
        <f t="shared" si="477"/>
        <v>0</v>
      </c>
      <c r="S998" s="87">
        <f t="shared" si="495"/>
        <v>0</v>
      </c>
      <c r="T998" s="95">
        <f t="shared" si="480"/>
        <v>0.12</v>
      </c>
      <c r="U998" s="94">
        <f t="shared" si="496"/>
        <v>17</v>
      </c>
      <c r="V998" s="94">
        <v>252</v>
      </c>
      <c r="W998" s="93">
        <f t="shared" si="497"/>
        <v>1.0076744879999999</v>
      </c>
      <c r="X998" s="87">
        <f t="shared" si="498"/>
        <v>8.0097881199999996</v>
      </c>
      <c r="Y998" s="87">
        <f t="shared" si="499"/>
        <v>0</v>
      </c>
      <c r="Z998" s="96" t="s">
        <v>142</v>
      </c>
      <c r="AA998" s="90">
        <f t="shared" si="500"/>
        <v>45351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3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2"/>
      <c r="DB998" s="1"/>
      <c r="DC998" s="1"/>
      <c r="DD998" s="1"/>
      <c r="DE998" s="1"/>
      <c r="DF998" s="1"/>
      <c r="DG998" s="1"/>
    </row>
    <row r="999" spans="1:111" x14ac:dyDescent="0.2">
      <c r="A999" s="86">
        <f t="shared" si="478"/>
        <v>45348</v>
      </c>
      <c r="B999" s="87">
        <f t="shared" si="481"/>
        <v>1051.70001581</v>
      </c>
      <c r="C999" s="87">
        <f t="shared" si="479"/>
        <v>880.64939636999998</v>
      </c>
      <c r="D999" s="88">
        <f t="shared" si="482"/>
        <v>6801.72</v>
      </c>
      <c r="E999" s="89">
        <f>IF(K999=1,VLOOKUP(A999,[1]Plan1!$BO$80:$BQ$314,3),E998)</f>
        <v>6858.17</v>
      </c>
      <c r="F999" s="98">
        <f t="shared" si="483"/>
        <v>45338</v>
      </c>
      <c r="G999" s="91">
        <f t="shared" si="484"/>
        <v>8.2993713354857501E-3</v>
      </c>
      <c r="H999" s="90">
        <f t="shared" si="485"/>
        <v>45366</v>
      </c>
      <c r="I999" s="90">
        <f t="shared" si="486"/>
        <v>45366</v>
      </c>
      <c r="J999" s="92">
        <f t="shared" si="487"/>
        <v>21</v>
      </c>
      <c r="K999" s="92">
        <f t="shared" si="488"/>
        <v>7</v>
      </c>
      <c r="L999" s="87">
        <f t="shared" si="489"/>
        <v>1.0027588300000001</v>
      </c>
      <c r="M999" s="93">
        <f t="shared" si="490"/>
        <v>1.00420033</v>
      </c>
      <c r="N999" s="93">
        <f t="shared" si="491"/>
        <v>1.1818764552164345</v>
      </c>
      <c r="O999" s="87">
        <f t="shared" si="492"/>
        <v>1.18513705</v>
      </c>
      <c r="P999" s="87">
        <f t="shared" si="493"/>
        <v>1043.69022769</v>
      </c>
      <c r="Q999" s="94">
        <f t="shared" si="494"/>
        <v>0</v>
      </c>
      <c r="R999" s="95">
        <f t="shared" si="477"/>
        <v>0</v>
      </c>
      <c r="S999" s="87">
        <f t="shared" si="495"/>
        <v>0</v>
      </c>
      <c r="T999" s="95">
        <f t="shared" si="480"/>
        <v>0.12</v>
      </c>
      <c r="U999" s="94">
        <f t="shared" si="496"/>
        <v>17</v>
      </c>
      <c r="V999" s="94">
        <v>252</v>
      </c>
      <c r="W999" s="93">
        <f t="shared" si="497"/>
        <v>1.0076744879999999</v>
      </c>
      <c r="X999" s="87">
        <f t="shared" si="498"/>
        <v>8.0097881199999996</v>
      </c>
      <c r="Y999" s="87">
        <f t="shared" si="499"/>
        <v>0</v>
      </c>
      <c r="Z999" s="96" t="s">
        <v>142</v>
      </c>
      <c r="AA999" s="90">
        <f t="shared" si="500"/>
        <v>45351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3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2"/>
      <c r="DB999" s="1"/>
      <c r="DC999" s="1"/>
      <c r="DD999" s="1"/>
      <c r="DE999" s="1"/>
      <c r="DF999" s="1"/>
      <c r="DG999" s="1"/>
    </row>
    <row r="1000" spans="1:111" x14ac:dyDescent="0.2">
      <c r="A1000" s="86">
        <f t="shared" si="478"/>
        <v>45349</v>
      </c>
      <c r="B1000" s="87">
        <f t="shared" si="481"/>
        <v>1052.5872779400001</v>
      </c>
      <c r="C1000" s="87">
        <f t="shared" si="479"/>
        <v>880.64939636999998</v>
      </c>
      <c r="D1000" s="88">
        <f t="shared" si="482"/>
        <v>6801.72</v>
      </c>
      <c r="E1000" s="89">
        <f>IF(K1000=1,VLOOKUP(A1000,[1]Plan1!$BO$80:$BQ$314,3),E999)</f>
        <v>6858.17</v>
      </c>
      <c r="F1000" s="98">
        <f t="shared" si="483"/>
        <v>45338</v>
      </c>
      <c r="G1000" s="91">
        <f t="shared" si="484"/>
        <v>8.2993713354857501E-3</v>
      </c>
      <c r="H1000" s="90">
        <f t="shared" si="485"/>
        <v>45366</v>
      </c>
      <c r="I1000" s="90">
        <f t="shared" si="486"/>
        <v>45366</v>
      </c>
      <c r="J1000" s="92">
        <f t="shared" si="487"/>
        <v>21</v>
      </c>
      <c r="K1000" s="92">
        <f t="shared" si="488"/>
        <v>8</v>
      </c>
      <c r="L1000" s="87">
        <f t="shared" si="489"/>
        <v>1.00315357</v>
      </c>
      <c r="M1000" s="93">
        <f t="shared" si="490"/>
        <v>1.00420033</v>
      </c>
      <c r="N1000" s="93">
        <f t="shared" si="491"/>
        <v>1.1818764552164345</v>
      </c>
      <c r="O1000" s="87">
        <f t="shared" si="492"/>
        <v>1.18560358</v>
      </c>
      <c r="P1000" s="87">
        <f t="shared" si="493"/>
        <v>1044.1010770600001</v>
      </c>
      <c r="Q1000" s="94">
        <f t="shared" si="494"/>
        <v>0</v>
      </c>
      <c r="R1000" s="95">
        <f t="shared" si="477"/>
        <v>0</v>
      </c>
      <c r="S1000" s="87">
        <f t="shared" si="495"/>
        <v>0</v>
      </c>
      <c r="T1000" s="95">
        <f t="shared" si="480"/>
        <v>0.12</v>
      </c>
      <c r="U1000" s="94">
        <f t="shared" si="496"/>
        <v>18</v>
      </c>
      <c r="V1000" s="94">
        <v>252</v>
      </c>
      <c r="W1000" s="93">
        <f t="shared" si="497"/>
        <v>1.0081277580000001</v>
      </c>
      <c r="X1000" s="87">
        <f t="shared" si="498"/>
        <v>8.4862008800000002</v>
      </c>
      <c r="Y1000" s="87">
        <f t="shared" si="499"/>
        <v>0</v>
      </c>
      <c r="Z1000" s="96" t="s">
        <v>142</v>
      </c>
      <c r="AA1000" s="90">
        <f t="shared" si="500"/>
        <v>45351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3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2"/>
      <c r="DB1000" s="1"/>
      <c r="DC1000" s="1"/>
      <c r="DD1000" s="1"/>
      <c r="DE1000" s="1"/>
      <c r="DF1000" s="1"/>
      <c r="DG1000" s="1"/>
    </row>
    <row r="1001" spans="1:111" x14ac:dyDescent="0.2">
      <c r="A1001" s="86">
        <f t="shared" si="478"/>
        <v>45350</v>
      </c>
      <c r="B1001" s="87">
        <f t="shared" si="481"/>
        <v>1053.47529538</v>
      </c>
      <c r="C1001" s="87">
        <f t="shared" si="479"/>
        <v>880.64939636999998</v>
      </c>
      <c r="D1001" s="88">
        <f t="shared" si="482"/>
        <v>6801.72</v>
      </c>
      <c r="E1001" s="89">
        <f>IF(K1001=1,VLOOKUP(A1001,[1]Plan1!$BO$80:$BQ$314,3),E1000)</f>
        <v>6858.17</v>
      </c>
      <c r="F1001" s="98">
        <f t="shared" si="483"/>
        <v>45338</v>
      </c>
      <c r="G1001" s="91">
        <f t="shared" si="484"/>
        <v>8.2993713354857501E-3</v>
      </c>
      <c r="H1001" s="90">
        <f t="shared" si="485"/>
        <v>45366</v>
      </c>
      <c r="I1001" s="90">
        <f t="shared" si="486"/>
        <v>45366</v>
      </c>
      <c r="J1001" s="92">
        <f t="shared" si="487"/>
        <v>21</v>
      </c>
      <c r="K1001" s="92">
        <f t="shared" si="488"/>
        <v>9</v>
      </c>
      <c r="L1001" s="87">
        <f t="shared" si="489"/>
        <v>1.0035484699999999</v>
      </c>
      <c r="M1001" s="93">
        <f t="shared" si="490"/>
        <v>1.00420033</v>
      </c>
      <c r="N1001" s="93">
        <f t="shared" si="491"/>
        <v>1.1818764552164345</v>
      </c>
      <c r="O1001" s="87">
        <f t="shared" si="492"/>
        <v>1.1860702999999999</v>
      </c>
      <c r="P1001" s="87">
        <f t="shared" si="493"/>
        <v>1044.51209374</v>
      </c>
      <c r="Q1001" s="94">
        <f t="shared" si="494"/>
        <v>0</v>
      </c>
      <c r="R1001" s="95">
        <f t="shared" si="477"/>
        <v>0</v>
      </c>
      <c r="S1001" s="87">
        <f t="shared" si="495"/>
        <v>0</v>
      </c>
      <c r="T1001" s="95">
        <f t="shared" si="480"/>
        <v>0.12</v>
      </c>
      <c r="U1001" s="94">
        <f t="shared" si="496"/>
        <v>19</v>
      </c>
      <c r="V1001" s="94">
        <v>252</v>
      </c>
      <c r="W1001" s="93">
        <f t="shared" si="497"/>
        <v>1.0085812329999999</v>
      </c>
      <c r="X1001" s="87">
        <f t="shared" si="498"/>
        <v>8.9632016399999994</v>
      </c>
      <c r="Y1001" s="87">
        <f t="shared" si="499"/>
        <v>0</v>
      </c>
      <c r="Z1001" s="96" t="s">
        <v>142</v>
      </c>
      <c r="AA1001" s="90">
        <f t="shared" si="500"/>
        <v>45351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3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2"/>
      <c r="DB1001" s="1"/>
      <c r="DC1001" s="1"/>
      <c r="DD1001" s="1"/>
      <c r="DE1001" s="1"/>
      <c r="DF1001" s="1"/>
      <c r="DG1001" s="1"/>
    </row>
    <row r="1002" spans="1:111" x14ac:dyDescent="0.2">
      <c r="A1002" s="86">
        <f t="shared" si="478"/>
        <v>45351</v>
      </c>
      <c r="B1002" s="87">
        <f t="shared" si="481"/>
        <v>1054.3640576799999</v>
      </c>
      <c r="C1002" s="87">
        <f t="shared" si="479"/>
        <v>880.64939636999998</v>
      </c>
      <c r="D1002" s="88">
        <f t="shared" si="482"/>
        <v>6801.72</v>
      </c>
      <c r="E1002" s="89">
        <f>IF(K1002=1,VLOOKUP(A1002,[1]Plan1!$BO$80:$BQ$314,3),E1001)</f>
        <v>6858.17</v>
      </c>
      <c r="F1002" s="98">
        <f t="shared" si="483"/>
        <v>45338</v>
      </c>
      <c r="G1002" s="91">
        <f t="shared" si="484"/>
        <v>8.2993713354857501E-3</v>
      </c>
      <c r="H1002" s="90">
        <f t="shared" si="485"/>
        <v>45366</v>
      </c>
      <c r="I1002" s="90">
        <f t="shared" si="486"/>
        <v>45366</v>
      </c>
      <c r="J1002" s="92">
        <f t="shared" si="487"/>
        <v>21</v>
      </c>
      <c r="K1002" s="92">
        <f t="shared" si="488"/>
        <v>10</v>
      </c>
      <c r="L1002" s="87">
        <f t="shared" si="489"/>
        <v>1.00394352</v>
      </c>
      <c r="M1002" s="93">
        <f t="shared" si="490"/>
        <v>1.00420033</v>
      </c>
      <c r="N1002" s="93">
        <f t="shared" si="491"/>
        <v>1.1818764552164345</v>
      </c>
      <c r="O1002" s="87">
        <f t="shared" si="492"/>
        <v>1.1865372000000001</v>
      </c>
      <c r="P1002" s="87">
        <f t="shared" si="493"/>
        <v>1044.92326895</v>
      </c>
      <c r="Q1002" s="94">
        <f t="shared" si="494"/>
        <v>27</v>
      </c>
      <c r="R1002" s="95">
        <f t="shared" ref="R1002:R1065" si="501">IF(Q1002&gt;0,VLOOKUP($A1002,$AD$13:$AI$117,6),0)</f>
        <v>3.0117999999999999E-2</v>
      </c>
      <c r="S1002" s="87">
        <f t="shared" si="495"/>
        <v>31.47099901</v>
      </c>
      <c r="T1002" s="95">
        <f t="shared" si="480"/>
        <v>0.12</v>
      </c>
      <c r="U1002" s="94">
        <f t="shared" si="496"/>
        <v>20</v>
      </c>
      <c r="V1002" s="94">
        <v>252</v>
      </c>
      <c r="W1002" s="93">
        <f t="shared" si="497"/>
        <v>1.0090349110000001</v>
      </c>
      <c r="X1002" s="87">
        <f t="shared" si="498"/>
        <v>9.4407887299999995</v>
      </c>
      <c r="Y1002" s="87">
        <f t="shared" si="499"/>
        <v>40.911787740000001</v>
      </c>
      <c r="Z1002" s="96" t="s">
        <v>142</v>
      </c>
      <c r="AA1002" s="90">
        <f t="shared" si="500"/>
        <v>45351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3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2"/>
      <c r="DB1002" s="1"/>
      <c r="DC1002" s="1"/>
      <c r="DD1002" s="1"/>
      <c r="DE1002" s="1"/>
      <c r="DF1002" s="1"/>
      <c r="DG1002" s="1"/>
    </row>
    <row r="1003" spans="1:111" x14ac:dyDescent="0.2">
      <c r="A1003" s="86">
        <f t="shared" si="478"/>
        <v>45352</v>
      </c>
      <c r="B1003" s="87">
        <f t="shared" si="481"/>
        <v>1014.3072721599999</v>
      </c>
      <c r="C1003" s="87">
        <f t="shared" si="479"/>
        <v>854.12599784999998</v>
      </c>
      <c r="D1003" s="88">
        <f t="shared" si="482"/>
        <v>6801.72</v>
      </c>
      <c r="E1003" s="89">
        <f>IF(K1003=1,VLOOKUP(A1003,[1]Plan1!$BO$80:$BQ$314,3),E1002)</f>
        <v>6858.17</v>
      </c>
      <c r="F1003" s="98">
        <f t="shared" si="483"/>
        <v>45338</v>
      </c>
      <c r="G1003" s="91">
        <f t="shared" si="484"/>
        <v>8.2993713354857501E-3</v>
      </c>
      <c r="H1003" s="90">
        <f t="shared" si="485"/>
        <v>45366</v>
      </c>
      <c r="I1003" s="90">
        <f t="shared" si="486"/>
        <v>45366</v>
      </c>
      <c r="J1003" s="92">
        <f t="shared" si="487"/>
        <v>21</v>
      </c>
      <c r="K1003" s="92">
        <f t="shared" si="488"/>
        <v>11</v>
      </c>
      <c r="L1003" s="87">
        <f t="shared" si="489"/>
        <v>1.00433873</v>
      </c>
      <c r="M1003" s="93">
        <f t="shared" si="490"/>
        <v>1.00420033</v>
      </c>
      <c r="N1003" s="93">
        <f t="shared" si="491"/>
        <v>1.1818764552164345</v>
      </c>
      <c r="O1003" s="87">
        <f t="shared" si="492"/>
        <v>1.18700429</v>
      </c>
      <c r="P1003" s="87">
        <f t="shared" si="493"/>
        <v>1013.8512236399999</v>
      </c>
      <c r="Q1003" s="94">
        <f t="shared" si="494"/>
        <v>0</v>
      </c>
      <c r="R1003" s="95">
        <f t="shared" si="501"/>
        <v>0</v>
      </c>
      <c r="S1003" s="87">
        <f t="shared" si="495"/>
        <v>0</v>
      </c>
      <c r="T1003" s="95">
        <f t="shared" si="480"/>
        <v>0.12</v>
      </c>
      <c r="U1003" s="94">
        <f t="shared" si="496"/>
        <v>1</v>
      </c>
      <c r="V1003" s="94">
        <v>252</v>
      </c>
      <c r="W1003" s="93">
        <f t="shared" si="497"/>
        <v>1.0004498180000001</v>
      </c>
      <c r="X1003" s="87">
        <f t="shared" si="498"/>
        <v>0.45604852000000001</v>
      </c>
      <c r="Y1003" s="87">
        <f t="shared" si="499"/>
        <v>0</v>
      </c>
      <c r="Z1003" s="96" t="s">
        <v>142</v>
      </c>
      <c r="AA1003" s="90">
        <f t="shared" si="500"/>
        <v>45383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3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2"/>
      <c r="DB1003" s="1"/>
      <c r="DC1003" s="1"/>
      <c r="DD1003" s="1"/>
      <c r="DE1003" s="1"/>
      <c r="DF1003" s="1"/>
      <c r="DG1003" s="1"/>
    </row>
    <row r="1004" spans="1:111" x14ac:dyDescent="0.2">
      <c r="A1004" s="86">
        <f t="shared" si="478"/>
        <v>45353</v>
      </c>
      <c r="B1004" s="87">
        <f t="shared" si="481"/>
        <v>1015.1629931</v>
      </c>
      <c r="C1004" s="87">
        <f t="shared" si="479"/>
        <v>854.12599784999998</v>
      </c>
      <c r="D1004" s="88">
        <f t="shared" si="482"/>
        <v>6801.72</v>
      </c>
      <c r="E1004" s="89">
        <f>IF(K1004=1,VLOOKUP(A1004,[1]Plan1!$BO$80:$BQ$314,3),E1003)</f>
        <v>6858.17</v>
      </c>
      <c r="F1004" s="98">
        <f t="shared" si="483"/>
        <v>45338</v>
      </c>
      <c r="G1004" s="91">
        <f t="shared" si="484"/>
        <v>8.2993713354857501E-3</v>
      </c>
      <c r="H1004" s="90">
        <f t="shared" si="485"/>
        <v>45366</v>
      </c>
      <c r="I1004" s="90">
        <f t="shared" si="486"/>
        <v>45366</v>
      </c>
      <c r="J1004" s="92">
        <f t="shared" si="487"/>
        <v>21</v>
      </c>
      <c r="K1004" s="92">
        <f t="shared" si="488"/>
        <v>12</v>
      </c>
      <c r="L1004" s="87">
        <f t="shared" si="489"/>
        <v>1.0047340899999999</v>
      </c>
      <c r="M1004" s="93">
        <f t="shared" si="490"/>
        <v>1.00420033</v>
      </c>
      <c r="N1004" s="93">
        <f t="shared" si="491"/>
        <v>1.1818764552164345</v>
      </c>
      <c r="O1004" s="87">
        <f t="shared" si="492"/>
        <v>1.1874715600000001</v>
      </c>
      <c r="P1004" s="87">
        <f t="shared" si="493"/>
        <v>1014.2503311</v>
      </c>
      <c r="Q1004" s="94">
        <f t="shared" si="494"/>
        <v>0</v>
      </c>
      <c r="R1004" s="95">
        <f t="shared" si="501"/>
        <v>0</v>
      </c>
      <c r="S1004" s="87">
        <f t="shared" si="495"/>
        <v>0</v>
      </c>
      <c r="T1004" s="95">
        <f t="shared" si="480"/>
        <v>0.12</v>
      </c>
      <c r="U1004" s="94">
        <f t="shared" si="496"/>
        <v>2</v>
      </c>
      <c r="V1004" s="94">
        <v>252</v>
      </c>
      <c r="W1004" s="93">
        <f t="shared" si="497"/>
        <v>1.0008998389999999</v>
      </c>
      <c r="X1004" s="87">
        <f t="shared" si="498"/>
        <v>0.91266199999999997</v>
      </c>
      <c r="Y1004" s="87">
        <f t="shared" si="499"/>
        <v>0</v>
      </c>
      <c r="Z1004" s="96" t="s">
        <v>142</v>
      </c>
      <c r="AA1004" s="90">
        <f t="shared" si="500"/>
        <v>45383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3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2"/>
      <c r="DB1004" s="1"/>
      <c r="DC1004" s="1"/>
      <c r="DD1004" s="1"/>
      <c r="DE1004" s="1"/>
      <c r="DF1004" s="1"/>
      <c r="DG1004" s="1"/>
    </row>
    <row r="1005" spans="1:111" x14ac:dyDescent="0.2">
      <c r="A1005" s="86">
        <f t="shared" si="478"/>
        <v>45354</v>
      </c>
      <c r="B1005" s="87">
        <f t="shared" si="481"/>
        <v>1015.1629931</v>
      </c>
      <c r="C1005" s="87">
        <f t="shared" si="479"/>
        <v>854.12599784999998</v>
      </c>
      <c r="D1005" s="88">
        <f t="shared" si="482"/>
        <v>6801.72</v>
      </c>
      <c r="E1005" s="89">
        <f>IF(K1005=1,VLOOKUP(A1005,[1]Plan1!$BO$80:$BQ$314,3),E1004)</f>
        <v>6858.17</v>
      </c>
      <c r="F1005" s="98">
        <f t="shared" si="483"/>
        <v>45338</v>
      </c>
      <c r="G1005" s="91">
        <f t="shared" si="484"/>
        <v>8.2993713354857501E-3</v>
      </c>
      <c r="H1005" s="90">
        <f t="shared" si="485"/>
        <v>45366</v>
      </c>
      <c r="I1005" s="90">
        <f t="shared" si="486"/>
        <v>45366</v>
      </c>
      <c r="J1005" s="92">
        <f t="shared" si="487"/>
        <v>21</v>
      </c>
      <c r="K1005" s="92">
        <f t="shared" si="488"/>
        <v>12</v>
      </c>
      <c r="L1005" s="87">
        <f t="shared" si="489"/>
        <v>1.0047340899999999</v>
      </c>
      <c r="M1005" s="93">
        <f t="shared" si="490"/>
        <v>1.00420033</v>
      </c>
      <c r="N1005" s="93">
        <f t="shared" si="491"/>
        <v>1.1818764552164345</v>
      </c>
      <c r="O1005" s="87">
        <f t="shared" si="492"/>
        <v>1.1874715600000001</v>
      </c>
      <c r="P1005" s="87">
        <f t="shared" si="493"/>
        <v>1014.2503311</v>
      </c>
      <c r="Q1005" s="94">
        <f t="shared" si="494"/>
        <v>0</v>
      </c>
      <c r="R1005" s="95">
        <f t="shared" si="501"/>
        <v>0</v>
      </c>
      <c r="S1005" s="87">
        <f t="shared" si="495"/>
        <v>0</v>
      </c>
      <c r="T1005" s="95">
        <f t="shared" si="480"/>
        <v>0.12</v>
      </c>
      <c r="U1005" s="94">
        <f t="shared" si="496"/>
        <v>2</v>
      </c>
      <c r="V1005" s="94">
        <v>252</v>
      </c>
      <c r="W1005" s="93">
        <f t="shared" si="497"/>
        <v>1.0008998389999999</v>
      </c>
      <c r="X1005" s="87">
        <f t="shared" si="498"/>
        <v>0.91266199999999997</v>
      </c>
      <c r="Y1005" s="87">
        <f t="shared" si="499"/>
        <v>0</v>
      </c>
      <c r="Z1005" s="96" t="s">
        <v>142</v>
      </c>
      <c r="AA1005" s="90">
        <f t="shared" si="500"/>
        <v>45383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3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2"/>
      <c r="DB1005" s="1"/>
      <c r="DC1005" s="1"/>
      <c r="DD1005" s="1"/>
      <c r="DE1005" s="1"/>
      <c r="DF1005" s="1"/>
      <c r="DG1005" s="1"/>
    </row>
    <row r="1006" spans="1:111" x14ac:dyDescent="0.2">
      <c r="A1006" s="86">
        <f t="shared" si="478"/>
        <v>45355</v>
      </c>
      <c r="B1006" s="87">
        <f t="shared" si="481"/>
        <v>1015.1629931</v>
      </c>
      <c r="C1006" s="87">
        <f t="shared" si="479"/>
        <v>854.12599784999998</v>
      </c>
      <c r="D1006" s="88">
        <f t="shared" si="482"/>
        <v>6801.72</v>
      </c>
      <c r="E1006" s="89">
        <f>IF(K1006=1,VLOOKUP(A1006,[1]Plan1!$BO$80:$BQ$314,3),E1005)</f>
        <v>6858.17</v>
      </c>
      <c r="F1006" s="98">
        <f t="shared" si="483"/>
        <v>45338</v>
      </c>
      <c r="G1006" s="91">
        <f t="shared" si="484"/>
        <v>8.2993713354857501E-3</v>
      </c>
      <c r="H1006" s="90">
        <f t="shared" si="485"/>
        <v>45366</v>
      </c>
      <c r="I1006" s="90">
        <f t="shared" si="486"/>
        <v>45366</v>
      </c>
      <c r="J1006" s="92">
        <f t="shared" si="487"/>
        <v>21</v>
      </c>
      <c r="K1006" s="92">
        <f t="shared" si="488"/>
        <v>12</v>
      </c>
      <c r="L1006" s="87">
        <f t="shared" si="489"/>
        <v>1.0047340899999999</v>
      </c>
      <c r="M1006" s="93">
        <f t="shared" si="490"/>
        <v>1.00420033</v>
      </c>
      <c r="N1006" s="93">
        <f t="shared" si="491"/>
        <v>1.1818764552164345</v>
      </c>
      <c r="O1006" s="87">
        <f t="shared" si="492"/>
        <v>1.1874715600000001</v>
      </c>
      <c r="P1006" s="87">
        <f t="shared" si="493"/>
        <v>1014.2503311</v>
      </c>
      <c r="Q1006" s="94">
        <f t="shared" si="494"/>
        <v>0</v>
      </c>
      <c r="R1006" s="95">
        <f t="shared" si="501"/>
        <v>0</v>
      </c>
      <c r="S1006" s="87">
        <f t="shared" si="495"/>
        <v>0</v>
      </c>
      <c r="T1006" s="95">
        <f t="shared" si="480"/>
        <v>0.12</v>
      </c>
      <c r="U1006" s="94">
        <f t="shared" si="496"/>
        <v>2</v>
      </c>
      <c r="V1006" s="94">
        <v>252</v>
      </c>
      <c r="W1006" s="93">
        <f t="shared" si="497"/>
        <v>1.0008998389999999</v>
      </c>
      <c r="X1006" s="87">
        <f t="shared" si="498"/>
        <v>0.91266199999999997</v>
      </c>
      <c r="Y1006" s="87">
        <f t="shared" si="499"/>
        <v>0</v>
      </c>
      <c r="Z1006" s="96" t="s">
        <v>142</v>
      </c>
      <c r="AA1006" s="90">
        <f t="shared" si="500"/>
        <v>45383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3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2"/>
      <c r="DB1006" s="1"/>
      <c r="DC1006" s="1"/>
      <c r="DD1006" s="1"/>
      <c r="DE1006" s="1"/>
      <c r="DF1006" s="1"/>
      <c r="DG1006" s="1"/>
    </row>
    <row r="1007" spans="1:111" x14ac:dyDescent="0.2">
      <c r="A1007" s="86">
        <f t="shared" si="478"/>
        <v>45356</v>
      </c>
      <c r="B1007" s="87">
        <f t="shared" si="481"/>
        <v>1016.0194396899999</v>
      </c>
      <c r="C1007" s="87">
        <f t="shared" si="479"/>
        <v>854.12599784999998</v>
      </c>
      <c r="D1007" s="88">
        <f t="shared" si="482"/>
        <v>6801.72</v>
      </c>
      <c r="E1007" s="89">
        <f>IF(K1007=1,VLOOKUP(A1007,[1]Plan1!$BO$80:$BQ$314,3),E1006)</f>
        <v>6858.17</v>
      </c>
      <c r="F1007" s="98">
        <f t="shared" si="483"/>
        <v>45338</v>
      </c>
      <c r="G1007" s="91">
        <f t="shared" si="484"/>
        <v>8.2993713354857501E-3</v>
      </c>
      <c r="H1007" s="90">
        <f t="shared" si="485"/>
        <v>45366</v>
      </c>
      <c r="I1007" s="90">
        <f t="shared" si="486"/>
        <v>45366</v>
      </c>
      <c r="J1007" s="92">
        <f t="shared" si="487"/>
        <v>21</v>
      </c>
      <c r="K1007" s="92">
        <f t="shared" si="488"/>
        <v>13</v>
      </c>
      <c r="L1007" s="87">
        <f t="shared" si="489"/>
        <v>1.00512961</v>
      </c>
      <c r="M1007" s="93">
        <f t="shared" si="490"/>
        <v>1.00420033</v>
      </c>
      <c r="N1007" s="93">
        <f t="shared" si="491"/>
        <v>1.1818764552164345</v>
      </c>
      <c r="O1007" s="87">
        <f t="shared" si="492"/>
        <v>1.18793902</v>
      </c>
      <c r="P1007" s="87">
        <f t="shared" si="493"/>
        <v>1014.6496008399999</v>
      </c>
      <c r="Q1007" s="94">
        <f t="shared" si="494"/>
        <v>0</v>
      </c>
      <c r="R1007" s="95">
        <f t="shared" si="501"/>
        <v>0</v>
      </c>
      <c r="S1007" s="87">
        <f t="shared" si="495"/>
        <v>0</v>
      </c>
      <c r="T1007" s="95">
        <f t="shared" si="480"/>
        <v>0.12</v>
      </c>
      <c r="U1007" s="94">
        <f t="shared" si="496"/>
        <v>3</v>
      </c>
      <c r="V1007" s="94">
        <v>252</v>
      </c>
      <c r="W1007" s="93">
        <f t="shared" si="497"/>
        <v>1.0013500609999999</v>
      </c>
      <c r="X1007" s="87">
        <f t="shared" si="498"/>
        <v>1.3698388500000001</v>
      </c>
      <c r="Y1007" s="87">
        <f t="shared" si="499"/>
        <v>0</v>
      </c>
      <c r="Z1007" s="96" t="s">
        <v>142</v>
      </c>
      <c r="AA1007" s="90">
        <f t="shared" si="500"/>
        <v>45383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3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2"/>
      <c r="DB1007" s="1"/>
      <c r="DC1007" s="1"/>
      <c r="DD1007" s="1"/>
      <c r="DE1007" s="1"/>
      <c r="DF1007" s="1"/>
      <c r="DG1007" s="1"/>
    </row>
    <row r="1008" spans="1:111" x14ac:dyDescent="0.2">
      <c r="A1008" s="86">
        <f t="shared" si="478"/>
        <v>45357</v>
      </c>
      <c r="B1008" s="87">
        <f t="shared" si="481"/>
        <v>1016.87659833</v>
      </c>
      <c r="C1008" s="87">
        <f t="shared" si="479"/>
        <v>854.12599784999998</v>
      </c>
      <c r="D1008" s="88">
        <f t="shared" si="482"/>
        <v>6801.72</v>
      </c>
      <c r="E1008" s="89">
        <f>IF(K1008=1,VLOOKUP(A1008,[1]Plan1!$BO$80:$BQ$314,3),E1007)</f>
        <v>6858.17</v>
      </c>
      <c r="F1008" s="98">
        <f t="shared" si="483"/>
        <v>45338</v>
      </c>
      <c r="G1008" s="91">
        <f t="shared" si="484"/>
        <v>8.2993713354857501E-3</v>
      </c>
      <c r="H1008" s="90">
        <f t="shared" si="485"/>
        <v>45366</v>
      </c>
      <c r="I1008" s="90">
        <f t="shared" si="486"/>
        <v>45366</v>
      </c>
      <c r="J1008" s="92">
        <f t="shared" si="487"/>
        <v>21</v>
      </c>
      <c r="K1008" s="92">
        <f t="shared" si="488"/>
        <v>14</v>
      </c>
      <c r="L1008" s="87">
        <f t="shared" si="489"/>
        <v>1.0055252800000001</v>
      </c>
      <c r="M1008" s="93">
        <f t="shared" si="490"/>
        <v>1.00420033</v>
      </c>
      <c r="N1008" s="93">
        <f t="shared" si="491"/>
        <v>1.1818764552164345</v>
      </c>
      <c r="O1008" s="87">
        <f t="shared" si="492"/>
        <v>1.1884066499999999</v>
      </c>
      <c r="P1008" s="87">
        <f t="shared" si="493"/>
        <v>1015.04901578</v>
      </c>
      <c r="Q1008" s="94">
        <f t="shared" si="494"/>
        <v>0</v>
      </c>
      <c r="R1008" s="95">
        <f t="shared" si="501"/>
        <v>0</v>
      </c>
      <c r="S1008" s="87">
        <f t="shared" si="495"/>
        <v>0</v>
      </c>
      <c r="T1008" s="95">
        <f t="shared" si="480"/>
        <v>0.12</v>
      </c>
      <c r="U1008" s="94">
        <f t="shared" si="496"/>
        <v>4</v>
      </c>
      <c r="V1008" s="94">
        <v>252</v>
      </c>
      <c r="W1008" s="93">
        <f t="shared" si="497"/>
        <v>1.0018004869999999</v>
      </c>
      <c r="X1008" s="87">
        <f t="shared" si="498"/>
        <v>1.82758255</v>
      </c>
      <c r="Y1008" s="87">
        <f t="shared" si="499"/>
        <v>0</v>
      </c>
      <c r="Z1008" s="96" t="s">
        <v>142</v>
      </c>
      <c r="AA1008" s="90">
        <f t="shared" si="500"/>
        <v>45383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3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2"/>
      <c r="DB1008" s="1"/>
      <c r="DC1008" s="1"/>
      <c r="DD1008" s="1"/>
      <c r="DE1008" s="1"/>
      <c r="DF1008" s="1"/>
      <c r="DG1008" s="1"/>
    </row>
    <row r="1009" spans="1:111" x14ac:dyDescent="0.2">
      <c r="A1009" s="86">
        <f t="shared" si="478"/>
        <v>45358</v>
      </c>
      <c r="B1009" s="87">
        <f t="shared" si="481"/>
        <v>1017.7344845499999</v>
      </c>
      <c r="C1009" s="87">
        <f t="shared" si="479"/>
        <v>854.12599784999998</v>
      </c>
      <c r="D1009" s="88">
        <f t="shared" si="482"/>
        <v>6801.72</v>
      </c>
      <c r="E1009" s="89">
        <f>IF(K1009=1,VLOOKUP(A1009,[1]Plan1!$BO$80:$BQ$314,3),E1008)</f>
        <v>6858.17</v>
      </c>
      <c r="F1009" s="98">
        <f t="shared" si="483"/>
        <v>45338</v>
      </c>
      <c r="G1009" s="91">
        <f t="shared" si="484"/>
        <v>8.2993713354857501E-3</v>
      </c>
      <c r="H1009" s="90">
        <f t="shared" si="485"/>
        <v>45366</v>
      </c>
      <c r="I1009" s="90">
        <f t="shared" si="486"/>
        <v>45366</v>
      </c>
      <c r="J1009" s="92">
        <f t="shared" si="487"/>
        <v>21</v>
      </c>
      <c r="K1009" s="92">
        <f t="shared" si="488"/>
        <v>15</v>
      </c>
      <c r="L1009" s="87">
        <f t="shared" si="489"/>
        <v>1.0059211100000001</v>
      </c>
      <c r="M1009" s="93">
        <f t="shared" si="490"/>
        <v>1.00420033</v>
      </c>
      <c r="N1009" s="93">
        <f t="shared" si="491"/>
        <v>1.1818764552164345</v>
      </c>
      <c r="O1009" s="87">
        <f t="shared" si="492"/>
        <v>1.18887447</v>
      </c>
      <c r="P1009" s="87">
        <f t="shared" si="493"/>
        <v>1015.448593</v>
      </c>
      <c r="Q1009" s="94">
        <f t="shared" si="494"/>
        <v>0</v>
      </c>
      <c r="R1009" s="95">
        <f t="shared" si="501"/>
        <v>0</v>
      </c>
      <c r="S1009" s="87">
        <f t="shared" si="495"/>
        <v>0</v>
      </c>
      <c r="T1009" s="95">
        <f t="shared" si="480"/>
        <v>0.12</v>
      </c>
      <c r="U1009" s="94">
        <f t="shared" si="496"/>
        <v>5</v>
      </c>
      <c r="V1009" s="94">
        <v>252</v>
      </c>
      <c r="W1009" s="93">
        <f t="shared" si="497"/>
        <v>1.002251115</v>
      </c>
      <c r="X1009" s="87">
        <f t="shared" si="498"/>
        <v>2.2858915500000001</v>
      </c>
      <c r="Y1009" s="87">
        <f t="shared" si="499"/>
        <v>0</v>
      </c>
      <c r="Z1009" s="96" t="s">
        <v>142</v>
      </c>
      <c r="AA1009" s="90">
        <f t="shared" si="500"/>
        <v>45383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3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2"/>
      <c r="DB1009" s="1"/>
      <c r="DC1009" s="1"/>
      <c r="DD1009" s="1"/>
      <c r="DE1009" s="1"/>
      <c r="DF1009" s="1"/>
      <c r="DG1009" s="1"/>
    </row>
    <row r="1010" spans="1:111" x14ac:dyDescent="0.2">
      <c r="A1010" s="86">
        <f t="shared" si="478"/>
        <v>45359</v>
      </c>
      <c r="B1010" s="87">
        <f t="shared" si="481"/>
        <v>1018.5930998399999</v>
      </c>
      <c r="C1010" s="87">
        <f t="shared" si="479"/>
        <v>854.12599784999998</v>
      </c>
      <c r="D1010" s="88">
        <f t="shared" si="482"/>
        <v>6801.72</v>
      </c>
      <c r="E1010" s="89">
        <f>IF(K1010=1,VLOOKUP(A1010,[1]Plan1!$BO$80:$BQ$314,3),E1009)</f>
        <v>6858.17</v>
      </c>
      <c r="F1010" s="98">
        <f t="shared" si="483"/>
        <v>45338</v>
      </c>
      <c r="G1010" s="91">
        <f t="shared" si="484"/>
        <v>8.2993713354857501E-3</v>
      </c>
      <c r="H1010" s="90">
        <f t="shared" si="485"/>
        <v>45366</v>
      </c>
      <c r="I1010" s="90">
        <f t="shared" si="486"/>
        <v>45366</v>
      </c>
      <c r="J1010" s="92">
        <f t="shared" si="487"/>
        <v>21</v>
      </c>
      <c r="K1010" s="92">
        <f t="shared" si="488"/>
        <v>16</v>
      </c>
      <c r="L1010" s="87">
        <f t="shared" si="489"/>
        <v>1.0063171</v>
      </c>
      <c r="M1010" s="93">
        <f t="shared" si="490"/>
        <v>1.00420033</v>
      </c>
      <c r="N1010" s="93">
        <f t="shared" si="491"/>
        <v>1.1818764552164345</v>
      </c>
      <c r="O1010" s="87">
        <f t="shared" si="492"/>
        <v>1.1893424800000001</v>
      </c>
      <c r="P1010" s="87">
        <f t="shared" si="493"/>
        <v>1015.84833251</v>
      </c>
      <c r="Q1010" s="94">
        <f t="shared" si="494"/>
        <v>0</v>
      </c>
      <c r="R1010" s="95">
        <f t="shared" si="501"/>
        <v>0</v>
      </c>
      <c r="S1010" s="87">
        <f t="shared" si="495"/>
        <v>0</v>
      </c>
      <c r="T1010" s="95">
        <f t="shared" si="480"/>
        <v>0.12</v>
      </c>
      <c r="U1010" s="94">
        <f t="shared" si="496"/>
        <v>6</v>
      </c>
      <c r="V1010" s="94">
        <v>252</v>
      </c>
      <c r="W1010" s="93">
        <f t="shared" si="497"/>
        <v>1.002701946</v>
      </c>
      <c r="X1010" s="87">
        <f t="shared" si="498"/>
        <v>2.7447673300000002</v>
      </c>
      <c r="Y1010" s="87">
        <f t="shared" si="499"/>
        <v>0</v>
      </c>
      <c r="Z1010" s="96" t="s">
        <v>142</v>
      </c>
      <c r="AA1010" s="90">
        <f t="shared" si="500"/>
        <v>45383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3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2"/>
      <c r="DB1010" s="1"/>
      <c r="DC1010" s="1"/>
      <c r="DD1010" s="1"/>
      <c r="DE1010" s="1"/>
      <c r="DF1010" s="1"/>
      <c r="DG1010" s="1"/>
    </row>
    <row r="1011" spans="1:111" x14ac:dyDescent="0.2">
      <c r="A1011" s="86">
        <f t="shared" si="478"/>
        <v>45360</v>
      </c>
      <c r="B1011" s="87">
        <f t="shared" si="481"/>
        <v>1019.45243507</v>
      </c>
      <c r="C1011" s="87">
        <f t="shared" si="479"/>
        <v>854.12599784999998</v>
      </c>
      <c r="D1011" s="88">
        <f t="shared" si="482"/>
        <v>6801.72</v>
      </c>
      <c r="E1011" s="89">
        <f>IF(K1011=1,VLOOKUP(A1011,[1]Plan1!$BO$80:$BQ$314,3),E1010)</f>
        <v>6858.17</v>
      </c>
      <c r="F1011" s="98">
        <f t="shared" si="483"/>
        <v>45338</v>
      </c>
      <c r="G1011" s="91">
        <f t="shared" si="484"/>
        <v>8.2993713354857501E-3</v>
      </c>
      <c r="H1011" s="90">
        <f t="shared" si="485"/>
        <v>45366</v>
      </c>
      <c r="I1011" s="90">
        <f t="shared" si="486"/>
        <v>45366</v>
      </c>
      <c r="J1011" s="92">
        <f t="shared" si="487"/>
        <v>21</v>
      </c>
      <c r="K1011" s="92">
        <f t="shared" si="488"/>
        <v>17</v>
      </c>
      <c r="L1011" s="87">
        <f t="shared" si="489"/>
        <v>1.0067132400000001</v>
      </c>
      <c r="M1011" s="93">
        <f t="shared" si="490"/>
        <v>1.00420033</v>
      </c>
      <c r="N1011" s="93">
        <f t="shared" si="491"/>
        <v>1.1818764552164345</v>
      </c>
      <c r="O1011" s="87">
        <f t="shared" si="492"/>
        <v>1.18981067</v>
      </c>
      <c r="P1011" s="87">
        <f t="shared" si="493"/>
        <v>1016.24822576</v>
      </c>
      <c r="Q1011" s="94">
        <f t="shared" si="494"/>
        <v>0</v>
      </c>
      <c r="R1011" s="95">
        <f t="shared" si="501"/>
        <v>0</v>
      </c>
      <c r="S1011" s="87">
        <f t="shared" si="495"/>
        <v>0</v>
      </c>
      <c r="T1011" s="95">
        <f t="shared" si="480"/>
        <v>0.12</v>
      </c>
      <c r="U1011" s="94">
        <f t="shared" si="496"/>
        <v>7</v>
      </c>
      <c r="V1011" s="94">
        <v>252</v>
      </c>
      <c r="W1011" s="93">
        <f t="shared" si="497"/>
        <v>1.003152979</v>
      </c>
      <c r="X1011" s="87">
        <f t="shared" si="498"/>
        <v>3.20420931</v>
      </c>
      <c r="Y1011" s="87">
        <f t="shared" si="499"/>
        <v>0</v>
      </c>
      <c r="Z1011" s="96" t="s">
        <v>142</v>
      </c>
      <c r="AA1011" s="90">
        <f t="shared" si="500"/>
        <v>45383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3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2"/>
      <c r="DB1011" s="1"/>
      <c r="DC1011" s="1"/>
      <c r="DD1011" s="1"/>
      <c r="DE1011" s="1"/>
      <c r="DF1011" s="1"/>
      <c r="DG1011" s="1"/>
    </row>
    <row r="1012" spans="1:111" x14ac:dyDescent="0.2">
      <c r="A1012" s="86">
        <f t="shared" si="478"/>
        <v>45361</v>
      </c>
      <c r="B1012" s="87">
        <f t="shared" si="481"/>
        <v>1019.45243507</v>
      </c>
      <c r="C1012" s="87">
        <f t="shared" si="479"/>
        <v>854.12599784999998</v>
      </c>
      <c r="D1012" s="88">
        <f t="shared" si="482"/>
        <v>6801.72</v>
      </c>
      <c r="E1012" s="89">
        <f>IF(K1012=1,VLOOKUP(A1012,[1]Plan1!$BO$80:$BQ$314,3),E1011)</f>
        <v>6858.17</v>
      </c>
      <c r="F1012" s="98">
        <f t="shared" si="483"/>
        <v>45338</v>
      </c>
      <c r="G1012" s="91">
        <f t="shared" si="484"/>
        <v>8.2993713354857501E-3</v>
      </c>
      <c r="H1012" s="90">
        <f t="shared" si="485"/>
        <v>45366</v>
      </c>
      <c r="I1012" s="90">
        <f t="shared" si="486"/>
        <v>45366</v>
      </c>
      <c r="J1012" s="92">
        <f t="shared" si="487"/>
        <v>21</v>
      </c>
      <c r="K1012" s="92">
        <f t="shared" si="488"/>
        <v>17</v>
      </c>
      <c r="L1012" s="87">
        <f t="shared" si="489"/>
        <v>1.0067132400000001</v>
      </c>
      <c r="M1012" s="93">
        <f t="shared" si="490"/>
        <v>1.00420033</v>
      </c>
      <c r="N1012" s="93">
        <f t="shared" si="491"/>
        <v>1.1818764552164345</v>
      </c>
      <c r="O1012" s="87">
        <f t="shared" si="492"/>
        <v>1.18981067</v>
      </c>
      <c r="P1012" s="87">
        <f t="shared" si="493"/>
        <v>1016.24822576</v>
      </c>
      <c r="Q1012" s="94">
        <f t="shared" si="494"/>
        <v>0</v>
      </c>
      <c r="R1012" s="95">
        <f t="shared" si="501"/>
        <v>0</v>
      </c>
      <c r="S1012" s="87">
        <f t="shared" si="495"/>
        <v>0</v>
      </c>
      <c r="T1012" s="95">
        <f t="shared" si="480"/>
        <v>0.12</v>
      </c>
      <c r="U1012" s="94">
        <f t="shared" si="496"/>
        <v>7</v>
      </c>
      <c r="V1012" s="94">
        <v>252</v>
      </c>
      <c r="W1012" s="93">
        <f t="shared" si="497"/>
        <v>1.003152979</v>
      </c>
      <c r="X1012" s="87">
        <f t="shared" si="498"/>
        <v>3.20420931</v>
      </c>
      <c r="Y1012" s="87">
        <f t="shared" si="499"/>
        <v>0</v>
      </c>
      <c r="Z1012" s="96" t="s">
        <v>142</v>
      </c>
      <c r="AA1012" s="90">
        <f t="shared" si="500"/>
        <v>45383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3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2"/>
      <c r="DB1012" s="1"/>
      <c r="DC1012" s="1"/>
      <c r="DD1012" s="1"/>
      <c r="DE1012" s="1"/>
      <c r="DF1012" s="1"/>
      <c r="DG1012" s="1"/>
    </row>
    <row r="1013" spans="1:111" x14ac:dyDescent="0.2">
      <c r="A1013" s="86">
        <f t="shared" si="478"/>
        <v>45362</v>
      </c>
      <c r="B1013" s="87">
        <f t="shared" si="481"/>
        <v>1019.45243507</v>
      </c>
      <c r="C1013" s="87">
        <f t="shared" si="479"/>
        <v>854.12599784999998</v>
      </c>
      <c r="D1013" s="88">
        <f t="shared" si="482"/>
        <v>6801.72</v>
      </c>
      <c r="E1013" s="89">
        <f>IF(K1013=1,VLOOKUP(A1013,[1]Plan1!$BO$80:$BQ$314,3),E1012)</f>
        <v>6858.17</v>
      </c>
      <c r="F1013" s="98">
        <f t="shared" si="483"/>
        <v>45338</v>
      </c>
      <c r="G1013" s="91">
        <f t="shared" si="484"/>
        <v>8.2993713354857501E-3</v>
      </c>
      <c r="H1013" s="90">
        <f t="shared" si="485"/>
        <v>45366</v>
      </c>
      <c r="I1013" s="90">
        <f t="shared" si="486"/>
        <v>45366</v>
      </c>
      <c r="J1013" s="92">
        <f t="shared" si="487"/>
        <v>21</v>
      </c>
      <c r="K1013" s="92">
        <f t="shared" si="488"/>
        <v>17</v>
      </c>
      <c r="L1013" s="87">
        <f t="shared" si="489"/>
        <v>1.0067132400000001</v>
      </c>
      <c r="M1013" s="93">
        <f t="shared" si="490"/>
        <v>1.00420033</v>
      </c>
      <c r="N1013" s="93">
        <f t="shared" si="491"/>
        <v>1.1818764552164345</v>
      </c>
      <c r="O1013" s="87">
        <f t="shared" si="492"/>
        <v>1.18981067</v>
      </c>
      <c r="P1013" s="87">
        <f t="shared" si="493"/>
        <v>1016.24822576</v>
      </c>
      <c r="Q1013" s="94">
        <f t="shared" si="494"/>
        <v>0</v>
      </c>
      <c r="R1013" s="95">
        <f t="shared" si="501"/>
        <v>0</v>
      </c>
      <c r="S1013" s="87">
        <f t="shared" si="495"/>
        <v>0</v>
      </c>
      <c r="T1013" s="95">
        <f t="shared" si="480"/>
        <v>0.12</v>
      </c>
      <c r="U1013" s="94">
        <f t="shared" si="496"/>
        <v>7</v>
      </c>
      <c r="V1013" s="94">
        <v>252</v>
      </c>
      <c r="W1013" s="93">
        <f t="shared" si="497"/>
        <v>1.003152979</v>
      </c>
      <c r="X1013" s="87">
        <f t="shared" si="498"/>
        <v>3.20420931</v>
      </c>
      <c r="Y1013" s="87">
        <f t="shared" si="499"/>
        <v>0</v>
      </c>
      <c r="Z1013" s="96" t="s">
        <v>142</v>
      </c>
      <c r="AA1013" s="90">
        <f t="shared" si="500"/>
        <v>45383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3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2"/>
      <c r="DB1013" s="1"/>
      <c r="DC1013" s="1"/>
      <c r="DD1013" s="1"/>
      <c r="DE1013" s="1"/>
      <c r="DF1013" s="1"/>
      <c r="DG1013" s="1"/>
    </row>
    <row r="1014" spans="1:111" x14ac:dyDescent="0.2">
      <c r="A1014" s="86">
        <f t="shared" si="478"/>
        <v>45363</v>
      </c>
      <c r="B1014" s="87">
        <f t="shared" si="481"/>
        <v>1020.3125013</v>
      </c>
      <c r="C1014" s="87">
        <f t="shared" si="479"/>
        <v>854.12599784999998</v>
      </c>
      <c r="D1014" s="88">
        <f t="shared" si="482"/>
        <v>6801.72</v>
      </c>
      <c r="E1014" s="89">
        <f>IF(K1014=1,VLOOKUP(A1014,[1]Plan1!$BO$80:$BQ$314,3),E1013)</f>
        <v>6858.17</v>
      </c>
      <c r="F1014" s="98">
        <f t="shared" si="483"/>
        <v>45338</v>
      </c>
      <c r="G1014" s="91">
        <f t="shared" si="484"/>
        <v>8.2993713354857501E-3</v>
      </c>
      <c r="H1014" s="90">
        <f t="shared" si="485"/>
        <v>45366</v>
      </c>
      <c r="I1014" s="90">
        <f t="shared" si="486"/>
        <v>45366</v>
      </c>
      <c r="J1014" s="92">
        <f t="shared" si="487"/>
        <v>21</v>
      </c>
      <c r="K1014" s="92">
        <f t="shared" si="488"/>
        <v>18</v>
      </c>
      <c r="L1014" s="87">
        <f t="shared" si="489"/>
        <v>1.0071095400000001</v>
      </c>
      <c r="M1014" s="93">
        <f t="shared" si="490"/>
        <v>1.00420033</v>
      </c>
      <c r="N1014" s="93">
        <f t="shared" si="491"/>
        <v>1.1818764552164345</v>
      </c>
      <c r="O1014" s="87">
        <f t="shared" si="492"/>
        <v>1.19027905</v>
      </c>
      <c r="P1014" s="87">
        <f t="shared" si="493"/>
        <v>1016.6482813</v>
      </c>
      <c r="Q1014" s="94">
        <f t="shared" si="494"/>
        <v>0</v>
      </c>
      <c r="R1014" s="95">
        <f t="shared" si="501"/>
        <v>0</v>
      </c>
      <c r="S1014" s="87">
        <f t="shared" si="495"/>
        <v>0</v>
      </c>
      <c r="T1014" s="95">
        <f t="shared" si="480"/>
        <v>0.12</v>
      </c>
      <c r="U1014" s="94">
        <f t="shared" si="496"/>
        <v>8</v>
      </c>
      <c r="V1014" s="94">
        <v>252</v>
      </c>
      <c r="W1014" s="93">
        <f t="shared" si="497"/>
        <v>1.003604216</v>
      </c>
      <c r="X1014" s="87">
        <f t="shared" si="498"/>
        <v>3.6642199999999998</v>
      </c>
      <c r="Y1014" s="87">
        <f t="shared" si="499"/>
        <v>0</v>
      </c>
      <c r="Z1014" s="96" t="s">
        <v>142</v>
      </c>
      <c r="AA1014" s="90">
        <f t="shared" si="500"/>
        <v>45383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3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2"/>
      <c r="DB1014" s="1"/>
      <c r="DC1014" s="1"/>
      <c r="DD1014" s="1"/>
      <c r="DE1014" s="1"/>
      <c r="DF1014" s="1"/>
      <c r="DG1014" s="1"/>
    </row>
    <row r="1015" spans="1:111" x14ac:dyDescent="0.2">
      <c r="A1015" s="86">
        <f t="shared" si="478"/>
        <v>45364</v>
      </c>
      <c r="B1015" s="87">
        <f t="shared" si="481"/>
        <v>1021.1732797899999</v>
      </c>
      <c r="C1015" s="87">
        <f t="shared" si="479"/>
        <v>854.12599784999998</v>
      </c>
      <c r="D1015" s="88">
        <f t="shared" si="482"/>
        <v>6801.72</v>
      </c>
      <c r="E1015" s="89">
        <f>IF(K1015=1,VLOOKUP(A1015,[1]Plan1!$BO$80:$BQ$314,3),E1014)</f>
        <v>6858.17</v>
      </c>
      <c r="F1015" s="98">
        <f t="shared" si="483"/>
        <v>45338</v>
      </c>
      <c r="G1015" s="91">
        <f t="shared" si="484"/>
        <v>8.2993713354857501E-3</v>
      </c>
      <c r="H1015" s="90">
        <f t="shared" si="485"/>
        <v>45366</v>
      </c>
      <c r="I1015" s="90">
        <f t="shared" si="486"/>
        <v>45366</v>
      </c>
      <c r="J1015" s="92">
        <f t="shared" si="487"/>
        <v>21</v>
      </c>
      <c r="K1015" s="92">
        <f t="shared" si="488"/>
        <v>19</v>
      </c>
      <c r="L1015" s="87">
        <f t="shared" si="489"/>
        <v>1.0075059900000001</v>
      </c>
      <c r="M1015" s="93">
        <f t="shared" si="490"/>
        <v>1.00420033</v>
      </c>
      <c r="N1015" s="93">
        <f t="shared" si="491"/>
        <v>1.1818764552164345</v>
      </c>
      <c r="O1015" s="87">
        <f t="shared" si="492"/>
        <v>1.1907475999999999</v>
      </c>
      <c r="P1015" s="87">
        <f t="shared" si="493"/>
        <v>1017.0484820299999</v>
      </c>
      <c r="Q1015" s="94">
        <f t="shared" si="494"/>
        <v>0</v>
      </c>
      <c r="R1015" s="95">
        <f t="shared" si="501"/>
        <v>0</v>
      </c>
      <c r="S1015" s="87">
        <f t="shared" si="495"/>
        <v>0</v>
      </c>
      <c r="T1015" s="95">
        <f t="shared" si="480"/>
        <v>0.12</v>
      </c>
      <c r="U1015" s="94">
        <f t="shared" si="496"/>
        <v>9</v>
      </c>
      <c r="V1015" s="94">
        <v>252</v>
      </c>
      <c r="W1015" s="93">
        <f t="shared" si="497"/>
        <v>1.0040556549999999</v>
      </c>
      <c r="X1015" s="87">
        <f t="shared" si="498"/>
        <v>4.1247977599999999</v>
      </c>
      <c r="Y1015" s="87">
        <f t="shared" si="499"/>
        <v>0</v>
      </c>
      <c r="Z1015" s="96" t="s">
        <v>142</v>
      </c>
      <c r="AA1015" s="90">
        <f t="shared" si="500"/>
        <v>45383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3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2"/>
      <c r="DB1015" s="1"/>
      <c r="DC1015" s="1"/>
      <c r="DD1015" s="1"/>
      <c r="DE1015" s="1"/>
      <c r="DF1015" s="1"/>
      <c r="DG1015" s="1"/>
    </row>
    <row r="1016" spans="1:111" x14ac:dyDescent="0.2">
      <c r="A1016" s="86">
        <f t="shared" si="478"/>
        <v>45365</v>
      </c>
      <c r="B1016" s="87">
        <f t="shared" si="481"/>
        <v>1022.0347977500001</v>
      </c>
      <c r="C1016" s="87">
        <f t="shared" si="479"/>
        <v>854.12599784999998</v>
      </c>
      <c r="D1016" s="88">
        <f t="shared" si="482"/>
        <v>6801.72</v>
      </c>
      <c r="E1016" s="89">
        <f>IF(K1016=1,VLOOKUP(A1016,[1]Plan1!$BO$80:$BQ$314,3),E1015)</f>
        <v>6858.17</v>
      </c>
      <c r="F1016" s="98">
        <f t="shared" si="483"/>
        <v>45338</v>
      </c>
      <c r="G1016" s="91">
        <f t="shared" si="484"/>
        <v>8.2993713354857501E-3</v>
      </c>
      <c r="H1016" s="90">
        <f t="shared" si="485"/>
        <v>45366</v>
      </c>
      <c r="I1016" s="90">
        <f t="shared" si="486"/>
        <v>45366</v>
      </c>
      <c r="J1016" s="92">
        <f t="shared" si="487"/>
        <v>21</v>
      </c>
      <c r="K1016" s="92">
        <f t="shared" si="488"/>
        <v>20</v>
      </c>
      <c r="L1016" s="87">
        <f t="shared" si="489"/>
        <v>1.0079026</v>
      </c>
      <c r="M1016" s="93">
        <f t="shared" si="490"/>
        <v>1.00420033</v>
      </c>
      <c r="N1016" s="93">
        <f t="shared" si="491"/>
        <v>1.1818764552164345</v>
      </c>
      <c r="O1016" s="87">
        <f t="shared" si="492"/>
        <v>1.1912163499999999</v>
      </c>
      <c r="P1016" s="87">
        <f t="shared" si="493"/>
        <v>1017.44885359</v>
      </c>
      <c r="Q1016" s="94">
        <f t="shared" si="494"/>
        <v>0</v>
      </c>
      <c r="R1016" s="95">
        <f t="shared" si="501"/>
        <v>0</v>
      </c>
      <c r="S1016" s="87">
        <f t="shared" si="495"/>
        <v>0</v>
      </c>
      <c r="T1016" s="95">
        <f t="shared" si="480"/>
        <v>0.12</v>
      </c>
      <c r="U1016" s="94">
        <f t="shared" si="496"/>
        <v>10</v>
      </c>
      <c r="V1016" s="94">
        <v>252</v>
      </c>
      <c r="W1016" s="93">
        <f t="shared" si="497"/>
        <v>1.004507297</v>
      </c>
      <c r="X1016" s="87">
        <f t="shared" si="498"/>
        <v>4.5859441600000004</v>
      </c>
      <c r="Y1016" s="87">
        <f t="shared" si="499"/>
        <v>0</v>
      </c>
      <c r="Z1016" s="96" t="s">
        <v>142</v>
      </c>
      <c r="AA1016" s="90">
        <f t="shared" si="500"/>
        <v>45383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3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2"/>
      <c r="DB1016" s="1"/>
      <c r="DC1016" s="1"/>
      <c r="DD1016" s="1"/>
      <c r="DE1016" s="1"/>
      <c r="DF1016" s="1"/>
      <c r="DG1016" s="1"/>
    </row>
    <row r="1017" spans="1:111" x14ac:dyDescent="0.2">
      <c r="A1017" s="86">
        <f t="shared" si="478"/>
        <v>45366</v>
      </c>
      <c r="B1017" s="87">
        <f t="shared" si="481"/>
        <v>1022.89703952</v>
      </c>
      <c r="C1017" s="87">
        <f t="shared" si="479"/>
        <v>854.12599784999998</v>
      </c>
      <c r="D1017" s="88">
        <f t="shared" si="482"/>
        <v>6801.72</v>
      </c>
      <c r="E1017" s="89">
        <f>IF(K1017=1,VLOOKUP(A1017,[1]Plan1!$BO$80:$BQ$314,3),E1016)</f>
        <v>6858.17</v>
      </c>
      <c r="F1017" s="98">
        <f t="shared" si="483"/>
        <v>45338</v>
      </c>
      <c r="G1017" s="91">
        <f t="shared" si="484"/>
        <v>8.2993713354857501E-3</v>
      </c>
      <c r="H1017" s="90">
        <f t="shared" si="485"/>
        <v>45397</v>
      </c>
      <c r="I1017" s="90">
        <f t="shared" si="486"/>
        <v>45366</v>
      </c>
      <c r="J1017" s="92">
        <f t="shared" si="487"/>
        <v>21</v>
      </c>
      <c r="K1017" s="92">
        <f t="shared" si="488"/>
        <v>21</v>
      </c>
      <c r="L1017" s="87">
        <f t="shared" si="489"/>
        <v>1.00829937</v>
      </c>
      <c r="M1017" s="93">
        <f t="shared" si="490"/>
        <v>1.00420033</v>
      </c>
      <c r="N1017" s="93">
        <f t="shared" si="491"/>
        <v>1.1818764552164345</v>
      </c>
      <c r="O1017" s="87">
        <f t="shared" si="492"/>
        <v>1.19168528</v>
      </c>
      <c r="P1017" s="87">
        <f t="shared" si="493"/>
        <v>1017.8493789</v>
      </c>
      <c r="Q1017" s="94">
        <f t="shared" si="494"/>
        <v>0</v>
      </c>
      <c r="R1017" s="95">
        <f t="shared" si="501"/>
        <v>0</v>
      </c>
      <c r="S1017" s="87">
        <f t="shared" si="495"/>
        <v>0</v>
      </c>
      <c r="T1017" s="95">
        <f t="shared" si="480"/>
        <v>0.12</v>
      </c>
      <c r="U1017" s="94">
        <f t="shared" si="496"/>
        <v>11</v>
      </c>
      <c r="V1017" s="94">
        <v>252</v>
      </c>
      <c r="W1017" s="93">
        <f t="shared" si="497"/>
        <v>1.004959143</v>
      </c>
      <c r="X1017" s="87">
        <f t="shared" si="498"/>
        <v>5.0476606200000003</v>
      </c>
      <c r="Y1017" s="87">
        <f t="shared" si="499"/>
        <v>0</v>
      </c>
      <c r="Z1017" s="96" t="s">
        <v>142</v>
      </c>
      <c r="AA1017" s="90">
        <f t="shared" si="500"/>
        <v>45383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3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2"/>
      <c r="DB1017" s="1"/>
      <c r="DC1017" s="1"/>
      <c r="DD1017" s="1"/>
      <c r="DE1017" s="1"/>
      <c r="DF1017" s="1"/>
      <c r="DG1017" s="1"/>
    </row>
    <row r="1018" spans="1:111" x14ac:dyDescent="0.2">
      <c r="A1018" s="86">
        <f t="shared" si="478"/>
        <v>45367</v>
      </c>
      <c r="B1018" s="87">
        <f t="shared" si="481"/>
        <v>1023.43893587</v>
      </c>
      <c r="C1018" s="87">
        <f t="shared" si="479"/>
        <v>854.12599784999998</v>
      </c>
      <c r="D1018" s="88">
        <f t="shared" si="482"/>
        <v>6858.17</v>
      </c>
      <c r="E1018" s="89">
        <f>IF(K1018=1,VLOOKUP(A1018,[1]Plan1!$BO$80:$BQ$314,3),E1017)</f>
        <v>6869.14</v>
      </c>
      <c r="F1018" s="98">
        <f t="shared" si="483"/>
        <v>45367</v>
      </c>
      <c r="G1018" s="91">
        <f t="shared" si="484"/>
        <v>1.5995520670966101E-3</v>
      </c>
      <c r="H1018" s="90">
        <f t="shared" si="485"/>
        <v>45397</v>
      </c>
      <c r="I1018" s="90">
        <f t="shared" si="486"/>
        <v>45397</v>
      </c>
      <c r="J1018" s="92">
        <f t="shared" si="487"/>
        <v>20</v>
      </c>
      <c r="K1018" s="92">
        <f t="shared" si="488"/>
        <v>1</v>
      </c>
      <c r="L1018" s="87">
        <f t="shared" si="489"/>
        <v>1.00007991</v>
      </c>
      <c r="M1018" s="93">
        <f t="shared" si="490"/>
        <v>1.00829937</v>
      </c>
      <c r="N1018" s="93">
        <f t="shared" si="491"/>
        <v>1.1916852852125641</v>
      </c>
      <c r="O1018" s="87">
        <f t="shared" si="492"/>
        <v>1.1917805100000001</v>
      </c>
      <c r="P1018" s="87">
        <f t="shared" si="493"/>
        <v>1017.93071732</v>
      </c>
      <c r="Q1018" s="94">
        <f t="shared" si="494"/>
        <v>0</v>
      </c>
      <c r="R1018" s="95">
        <f t="shared" si="501"/>
        <v>0</v>
      </c>
      <c r="S1018" s="87">
        <f t="shared" si="495"/>
        <v>0</v>
      </c>
      <c r="T1018" s="95">
        <f t="shared" si="480"/>
        <v>0.12</v>
      </c>
      <c r="U1018" s="94">
        <f t="shared" si="496"/>
        <v>12</v>
      </c>
      <c r="V1018" s="94">
        <v>252</v>
      </c>
      <c r="W1018" s="93">
        <f t="shared" si="497"/>
        <v>1.005411192</v>
      </c>
      <c r="X1018" s="87">
        <f t="shared" si="498"/>
        <v>5.5082185499999996</v>
      </c>
      <c r="Y1018" s="87">
        <f t="shared" si="499"/>
        <v>0</v>
      </c>
      <c r="Z1018" s="96" t="s">
        <v>142</v>
      </c>
      <c r="AA1018" s="90">
        <f t="shared" si="500"/>
        <v>45383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3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2"/>
      <c r="DB1018" s="1"/>
      <c r="DC1018" s="1"/>
      <c r="DD1018" s="1"/>
      <c r="DE1018" s="1"/>
      <c r="DF1018" s="1"/>
      <c r="DG1018" s="1"/>
    </row>
    <row r="1019" spans="1:111" x14ac:dyDescent="0.2">
      <c r="A1019" s="86">
        <f t="shared" si="478"/>
        <v>45368</v>
      </c>
      <c r="B1019" s="87">
        <f t="shared" si="481"/>
        <v>1023.43893587</v>
      </c>
      <c r="C1019" s="87">
        <f t="shared" si="479"/>
        <v>854.12599784999998</v>
      </c>
      <c r="D1019" s="88">
        <f t="shared" si="482"/>
        <v>6858.17</v>
      </c>
      <c r="E1019" s="89">
        <f>IF(K1019=1,VLOOKUP(A1019,[1]Plan1!$BO$80:$BQ$314,3),E1018)</f>
        <v>6869.14</v>
      </c>
      <c r="F1019" s="98">
        <f t="shared" si="483"/>
        <v>45367</v>
      </c>
      <c r="G1019" s="91">
        <f t="shared" si="484"/>
        <v>1.5995520670966101E-3</v>
      </c>
      <c r="H1019" s="90">
        <f t="shared" si="485"/>
        <v>45397</v>
      </c>
      <c r="I1019" s="90">
        <f t="shared" si="486"/>
        <v>45397</v>
      </c>
      <c r="J1019" s="92">
        <f t="shared" si="487"/>
        <v>20</v>
      </c>
      <c r="K1019" s="92">
        <f t="shared" si="488"/>
        <v>1</v>
      </c>
      <c r="L1019" s="87">
        <f t="shared" si="489"/>
        <v>1.00007991</v>
      </c>
      <c r="M1019" s="93">
        <f t="shared" si="490"/>
        <v>1.00829937</v>
      </c>
      <c r="N1019" s="93">
        <f t="shared" si="491"/>
        <v>1.1916852852125641</v>
      </c>
      <c r="O1019" s="87">
        <f t="shared" si="492"/>
        <v>1.1917805100000001</v>
      </c>
      <c r="P1019" s="87">
        <f t="shared" si="493"/>
        <v>1017.93071732</v>
      </c>
      <c r="Q1019" s="94">
        <f t="shared" si="494"/>
        <v>0</v>
      </c>
      <c r="R1019" s="95">
        <f t="shared" si="501"/>
        <v>0</v>
      </c>
      <c r="S1019" s="87">
        <f t="shared" si="495"/>
        <v>0</v>
      </c>
      <c r="T1019" s="95">
        <f t="shared" si="480"/>
        <v>0.12</v>
      </c>
      <c r="U1019" s="94">
        <f t="shared" si="496"/>
        <v>12</v>
      </c>
      <c r="V1019" s="94">
        <v>252</v>
      </c>
      <c r="W1019" s="93">
        <f t="shared" si="497"/>
        <v>1.005411192</v>
      </c>
      <c r="X1019" s="87">
        <f t="shared" si="498"/>
        <v>5.5082185499999996</v>
      </c>
      <c r="Y1019" s="87">
        <f t="shared" si="499"/>
        <v>0</v>
      </c>
      <c r="Z1019" s="96" t="s">
        <v>142</v>
      </c>
      <c r="AA1019" s="90">
        <f t="shared" si="500"/>
        <v>45383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3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2"/>
      <c r="DB1019" s="1"/>
      <c r="DC1019" s="1"/>
      <c r="DD1019" s="1"/>
      <c r="DE1019" s="1"/>
      <c r="DF1019" s="1"/>
      <c r="DG1019" s="1"/>
    </row>
    <row r="1020" spans="1:111" x14ac:dyDescent="0.2">
      <c r="A1020" s="86">
        <f t="shared" si="478"/>
        <v>45369</v>
      </c>
      <c r="B1020" s="87">
        <f t="shared" si="481"/>
        <v>1023.43893587</v>
      </c>
      <c r="C1020" s="87">
        <f t="shared" si="479"/>
        <v>854.12599784999998</v>
      </c>
      <c r="D1020" s="88">
        <f t="shared" si="482"/>
        <v>6858.17</v>
      </c>
      <c r="E1020" s="89">
        <f>IF(K1020=1,VLOOKUP(A1020,[1]Plan1!$BO$80:$BQ$314,3),E1019)</f>
        <v>6869.14</v>
      </c>
      <c r="F1020" s="98">
        <f t="shared" si="483"/>
        <v>45367</v>
      </c>
      <c r="G1020" s="91">
        <f t="shared" si="484"/>
        <v>1.5995520670966101E-3</v>
      </c>
      <c r="H1020" s="90">
        <f t="shared" si="485"/>
        <v>45397</v>
      </c>
      <c r="I1020" s="90">
        <f t="shared" si="486"/>
        <v>45397</v>
      </c>
      <c r="J1020" s="92">
        <f t="shared" si="487"/>
        <v>20</v>
      </c>
      <c r="K1020" s="92">
        <f t="shared" si="488"/>
        <v>1</v>
      </c>
      <c r="L1020" s="87">
        <f t="shared" si="489"/>
        <v>1.00007991</v>
      </c>
      <c r="M1020" s="93">
        <f t="shared" si="490"/>
        <v>1.00829937</v>
      </c>
      <c r="N1020" s="93">
        <f t="shared" si="491"/>
        <v>1.1916852852125641</v>
      </c>
      <c r="O1020" s="87">
        <f t="shared" si="492"/>
        <v>1.1917805100000001</v>
      </c>
      <c r="P1020" s="87">
        <f t="shared" si="493"/>
        <v>1017.93071732</v>
      </c>
      <c r="Q1020" s="94">
        <f t="shared" si="494"/>
        <v>0</v>
      </c>
      <c r="R1020" s="95">
        <f t="shared" si="501"/>
        <v>0</v>
      </c>
      <c r="S1020" s="87">
        <f t="shared" si="495"/>
        <v>0</v>
      </c>
      <c r="T1020" s="95">
        <f t="shared" si="480"/>
        <v>0.12</v>
      </c>
      <c r="U1020" s="94">
        <f t="shared" si="496"/>
        <v>12</v>
      </c>
      <c r="V1020" s="94">
        <v>252</v>
      </c>
      <c r="W1020" s="93">
        <f t="shared" si="497"/>
        <v>1.005411192</v>
      </c>
      <c r="X1020" s="87">
        <f t="shared" si="498"/>
        <v>5.5082185499999996</v>
      </c>
      <c r="Y1020" s="87">
        <f t="shared" si="499"/>
        <v>0</v>
      </c>
      <c r="Z1020" s="96" t="s">
        <v>142</v>
      </c>
      <c r="AA1020" s="90">
        <f t="shared" si="500"/>
        <v>45383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3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2"/>
      <c r="DB1020" s="1"/>
      <c r="DC1020" s="1"/>
      <c r="DD1020" s="1"/>
      <c r="DE1020" s="1"/>
      <c r="DF1020" s="1"/>
      <c r="DG1020" s="1"/>
    </row>
    <row r="1021" spans="1:111" x14ac:dyDescent="0.2">
      <c r="A1021" s="86">
        <f t="shared" si="478"/>
        <v>45370</v>
      </c>
      <c r="B1021" s="87">
        <f t="shared" si="481"/>
        <v>1023.9811295999999</v>
      </c>
      <c r="C1021" s="87">
        <f t="shared" si="479"/>
        <v>854.12599784999998</v>
      </c>
      <c r="D1021" s="88">
        <f t="shared" si="482"/>
        <v>6858.17</v>
      </c>
      <c r="E1021" s="89">
        <f>IF(K1021=1,VLOOKUP(A1021,[1]Plan1!$BO$80:$BQ$314,3),E1020)</f>
        <v>6869.14</v>
      </c>
      <c r="F1021" s="98">
        <f t="shared" si="483"/>
        <v>45367</v>
      </c>
      <c r="G1021" s="91">
        <f t="shared" si="484"/>
        <v>1.5995520670966101E-3</v>
      </c>
      <c r="H1021" s="90">
        <f t="shared" si="485"/>
        <v>45397</v>
      </c>
      <c r="I1021" s="90">
        <f t="shared" si="486"/>
        <v>45397</v>
      </c>
      <c r="J1021" s="92">
        <f t="shared" si="487"/>
        <v>20</v>
      </c>
      <c r="K1021" s="92">
        <f t="shared" si="488"/>
        <v>2</v>
      </c>
      <c r="L1021" s="87">
        <f t="shared" si="489"/>
        <v>1.00015984</v>
      </c>
      <c r="M1021" s="93">
        <f t="shared" si="490"/>
        <v>1.00829937</v>
      </c>
      <c r="N1021" s="93">
        <f t="shared" si="491"/>
        <v>1.1916852852125641</v>
      </c>
      <c r="O1021" s="87">
        <f t="shared" si="492"/>
        <v>1.1918757600000001</v>
      </c>
      <c r="P1021" s="87">
        <f t="shared" si="493"/>
        <v>1018.01207282</v>
      </c>
      <c r="Q1021" s="94">
        <f t="shared" si="494"/>
        <v>0</v>
      </c>
      <c r="R1021" s="95">
        <f t="shared" si="501"/>
        <v>0</v>
      </c>
      <c r="S1021" s="87">
        <f t="shared" si="495"/>
        <v>0</v>
      </c>
      <c r="T1021" s="95">
        <f t="shared" si="480"/>
        <v>0.12</v>
      </c>
      <c r="U1021" s="94">
        <f t="shared" si="496"/>
        <v>13</v>
      </c>
      <c r="V1021" s="94">
        <v>252</v>
      </c>
      <c r="W1021" s="93">
        <f t="shared" si="497"/>
        <v>1.0058634440000001</v>
      </c>
      <c r="X1021" s="87">
        <f t="shared" si="498"/>
        <v>5.9690567799999998</v>
      </c>
      <c r="Y1021" s="87">
        <f t="shared" si="499"/>
        <v>0</v>
      </c>
      <c r="Z1021" s="96" t="s">
        <v>142</v>
      </c>
      <c r="AA1021" s="90">
        <f t="shared" si="500"/>
        <v>45383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3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2"/>
      <c r="DB1021" s="1"/>
      <c r="DC1021" s="1"/>
      <c r="DD1021" s="1"/>
      <c r="DE1021" s="1"/>
      <c r="DF1021" s="1"/>
      <c r="DG1021" s="1"/>
    </row>
    <row r="1022" spans="1:111" x14ac:dyDescent="0.2">
      <c r="A1022" s="86">
        <f t="shared" si="478"/>
        <v>45371</v>
      </c>
      <c r="B1022" s="87">
        <f t="shared" si="481"/>
        <v>1024.523596</v>
      </c>
      <c r="C1022" s="87">
        <f t="shared" si="479"/>
        <v>854.12599784999998</v>
      </c>
      <c r="D1022" s="88">
        <f t="shared" si="482"/>
        <v>6858.17</v>
      </c>
      <c r="E1022" s="89">
        <f>IF(K1022=1,VLOOKUP(A1022,[1]Plan1!$BO$80:$BQ$314,3),E1021)</f>
        <v>6869.14</v>
      </c>
      <c r="F1022" s="98">
        <f t="shared" si="483"/>
        <v>45367</v>
      </c>
      <c r="G1022" s="91">
        <f t="shared" si="484"/>
        <v>1.5995520670966101E-3</v>
      </c>
      <c r="H1022" s="90">
        <f t="shared" si="485"/>
        <v>45397</v>
      </c>
      <c r="I1022" s="90">
        <f t="shared" si="486"/>
        <v>45397</v>
      </c>
      <c r="J1022" s="92">
        <f t="shared" si="487"/>
        <v>20</v>
      </c>
      <c r="K1022" s="92">
        <f t="shared" si="488"/>
        <v>3</v>
      </c>
      <c r="L1022" s="87">
        <f t="shared" si="489"/>
        <v>1.0002397599999999</v>
      </c>
      <c r="M1022" s="93">
        <f t="shared" si="490"/>
        <v>1.00829937</v>
      </c>
      <c r="N1022" s="93">
        <f t="shared" si="491"/>
        <v>1.1916852852125641</v>
      </c>
      <c r="O1022" s="87">
        <f t="shared" si="492"/>
        <v>1.1919709999999999</v>
      </c>
      <c r="P1022" s="87">
        <f t="shared" si="493"/>
        <v>1018.09341978</v>
      </c>
      <c r="Q1022" s="94">
        <f t="shared" si="494"/>
        <v>0</v>
      </c>
      <c r="R1022" s="95">
        <f t="shared" si="501"/>
        <v>0</v>
      </c>
      <c r="S1022" s="87">
        <f t="shared" si="495"/>
        <v>0</v>
      </c>
      <c r="T1022" s="95">
        <f t="shared" si="480"/>
        <v>0.12</v>
      </c>
      <c r="U1022" s="94">
        <f t="shared" si="496"/>
        <v>14</v>
      </c>
      <c r="V1022" s="94">
        <v>252</v>
      </c>
      <c r="W1022" s="93">
        <f t="shared" si="497"/>
        <v>1.0063158999999999</v>
      </c>
      <c r="X1022" s="87">
        <f t="shared" si="498"/>
        <v>6.4301762199999999</v>
      </c>
      <c r="Y1022" s="87">
        <f t="shared" si="499"/>
        <v>0</v>
      </c>
      <c r="Z1022" s="96" t="s">
        <v>142</v>
      </c>
      <c r="AA1022" s="90">
        <f t="shared" si="500"/>
        <v>45383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3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2"/>
      <c r="DB1022" s="1"/>
      <c r="DC1022" s="1"/>
      <c r="DD1022" s="1"/>
      <c r="DE1022" s="1"/>
      <c r="DF1022" s="1"/>
      <c r="DG1022" s="1"/>
    </row>
    <row r="1023" spans="1:111" x14ac:dyDescent="0.2">
      <c r="A1023" s="86">
        <f t="shared" si="478"/>
        <v>45372</v>
      </c>
      <c r="B1023" s="87">
        <f t="shared" si="481"/>
        <v>1025.0663599100001</v>
      </c>
      <c r="C1023" s="87">
        <f t="shared" si="479"/>
        <v>854.12599784999998</v>
      </c>
      <c r="D1023" s="88">
        <f t="shared" si="482"/>
        <v>6858.17</v>
      </c>
      <c r="E1023" s="89">
        <f>IF(K1023=1,VLOOKUP(A1023,[1]Plan1!$BO$80:$BQ$314,3),E1022)</f>
        <v>6869.14</v>
      </c>
      <c r="F1023" s="98">
        <f t="shared" si="483"/>
        <v>45367</v>
      </c>
      <c r="G1023" s="91">
        <f t="shared" si="484"/>
        <v>1.5995520670966101E-3</v>
      </c>
      <c r="H1023" s="90">
        <f t="shared" si="485"/>
        <v>45397</v>
      </c>
      <c r="I1023" s="90">
        <f t="shared" si="486"/>
        <v>45397</v>
      </c>
      <c r="J1023" s="92">
        <f t="shared" si="487"/>
        <v>20</v>
      </c>
      <c r="K1023" s="92">
        <f t="shared" si="488"/>
        <v>4</v>
      </c>
      <c r="L1023" s="87">
        <f t="shared" si="489"/>
        <v>1.0003196999999999</v>
      </c>
      <c r="M1023" s="93">
        <f t="shared" si="490"/>
        <v>1.00829937</v>
      </c>
      <c r="N1023" s="93">
        <f t="shared" si="491"/>
        <v>1.1916852852125641</v>
      </c>
      <c r="O1023" s="87">
        <f t="shared" si="492"/>
        <v>1.19206626</v>
      </c>
      <c r="P1023" s="87">
        <f t="shared" si="493"/>
        <v>1018.17478382</v>
      </c>
      <c r="Q1023" s="94">
        <f t="shared" si="494"/>
        <v>0</v>
      </c>
      <c r="R1023" s="95">
        <f t="shared" si="501"/>
        <v>0</v>
      </c>
      <c r="S1023" s="87">
        <f t="shared" si="495"/>
        <v>0</v>
      </c>
      <c r="T1023" s="95">
        <f t="shared" si="480"/>
        <v>0.12</v>
      </c>
      <c r="U1023" s="94">
        <f t="shared" si="496"/>
        <v>15</v>
      </c>
      <c r="V1023" s="94">
        <v>252</v>
      </c>
      <c r="W1023" s="93">
        <f t="shared" si="497"/>
        <v>1.006768559</v>
      </c>
      <c r="X1023" s="87">
        <f t="shared" si="498"/>
        <v>6.89157609</v>
      </c>
      <c r="Y1023" s="87">
        <f t="shared" si="499"/>
        <v>0</v>
      </c>
      <c r="Z1023" s="96" t="s">
        <v>142</v>
      </c>
      <c r="AA1023" s="90">
        <f t="shared" si="500"/>
        <v>45383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3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2"/>
      <c r="DB1023" s="1"/>
      <c r="DC1023" s="1"/>
      <c r="DD1023" s="1"/>
      <c r="DE1023" s="1"/>
      <c r="DF1023" s="1"/>
      <c r="DG1023" s="1"/>
    </row>
    <row r="1024" spans="1:111" x14ac:dyDescent="0.2">
      <c r="A1024" s="86">
        <f t="shared" si="478"/>
        <v>45373</v>
      </c>
      <c r="B1024" s="87">
        <f t="shared" si="481"/>
        <v>1025.6094138000001</v>
      </c>
      <c r="C1024" s="87">
        <f t="shared" si="479"/>
        <v>854.12599784999998</v>
      </c>
      <c r="D1024" s="88">
        <f t="shared" si="482"/>
        <v>6858.17</v>
      </c>
      <c r="E1024" s="89">
        <f>IF(K1024=1,VLOOKUP(A1024,[1]Plan1!$BO$80:$BQ$314,3),E1023)</f>
        <v>6869.14</v>
      </c>
      <c r="F1024" s="98">
        <f t="shared" si="483"/>
        <v>45367</v>
      </c>
      <c r="G1024" s="91">
        <f t="shared" si="484"/>
        <v>1.5995520670966101E-3</v>
      </c>
      <c r="H1024" s="90">
        <f t="shared" si="485"/>
        <v>45397</v>
      </c>
      <c r="I1024" s="90">
        <f t="shared" si="486"/>
        <v>45397</v>
      </c>
      <c r="J1024" s="92">
        <f t="shared" si="487"/>
        <v>20</v>
      </c>
      <c r="K1024" s="92">
        <f t="shared" si="488"/>
        <v>5</v>
      </c>
      <c r="L1024" s="87">
        <f t="shared" si="489"/>
        <v>1.0003996399999999</v>
      </c>
      <c r="M1024" s="93">
        <f t="shared" si="490"/>
        <v>1.00829937</v>
      </c>
      <c r="N1024" s="93">
        <f t="shared" si="491"/>
        <v>1.1916852852125641</v>
      </c>
      <c r="O1024" s="87">
        <f t="shared" si="492"/>
        <v>1.1921615299999999</v>
      </c>
      <c r="P1024" s="87">
        <f t="shared" si="493"/>
        <v>1018.2561564</v>
      </c>
      <c r="Q1024" s="94">
        <f t="shared" si="494"/>
        <v>0</v>
      </c>
      <c r="R1024" s="95">
        <f t="shared" si="501"/>
        <v>0</v>
      </c>
      <c r="S1024" s="87">
        <f t="shared" si="495"/>
        <v>0</v>
      </c>
      <c r="T1024" s="95">
        <f t="shared" si="480"/>
        <v>0.12</v>
      </c>
      <c r="U1024" s="94">
        <f t="shared" si="496"/>
        <v>16</v>
      </c>
      <c r="V1024" s="94">
        <v>252</v>
      </c>
      <c r="W1024" s="93">
        <f t="shared" si="497"/>
        <v>1.007221422</v>
      </c>
      <c r="X1024" s="87">
        <f t="shared" si="498"/>
        <v>7.3532574000000004</v>
      </c>
      <c r="Y1024" s="87">
        <f t="shared" si="499"/>
        <v>0</v>
      </c>
      <c r="Z1024" s="96" t="s">
        <v>142</v>
      </c>
      <c r="AA1024" s="90">
        <f t="shared" si="500"/>
        <v>45383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3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2"/>
      <c r="DB1024" s="1"/>
      <c r="DC1024" s="1"/>
      <c r="DD1024" s="1"/>
      <c r="DE1024" s="1"/>
      <c r="DF1024" s="1"/>
      <c r="DG1024" s="1"/>
    </row>
    <row r="1025" spans="1:111" x14ac:dyDescent="0.2">
      <c r="A1025" s="86">
        <f t="shared" si="478"/>
        <v>45374</v>
      </c>
      <c r="B1025" s="87">
        <f t="shared" si="481"/>
        <v>1026.15274813</v>
      </c>
      <c r="C1025" s="87">
        <f t="shared" si="479"/>
        <v>854.12599784999998</v>
      </c>
      <c r="D1025" s="88">
        <f t="shared" si="482"/>
        <v>6858.17</v>
      </c>
      <c r="E1025" s="89">
        <f>IF(K1025=1,VLOOKUP(A1025,[1]Plan1!$BO$80:$BQ$314,3),E1024)</f>
        <v>6869.14</v>
      </c>
      <c r="F1025" s="98">
        <f t="shared" si="483"/>
        <v>45367</v>
      </c>
      <c r="G1025" s="91">
        <f t="shared" si="484"/>
        <v>1.5995520670966101E-3</v>
      </c>
      <c r="H1025" s="90">
        <f t="shared" si="485"/>
        <v>45397</v>
      </c>
      <c r="I1025" s="90">
        <f t="shared" si="486"/>
        <v>45397</v>
      </c>
      <c r="J1025" s="92">
        <f t="shared" si="487"/>
        <v>20</v>
      </c>
      <c r="K1025" s="92">
        <f t="shared" si="488"/>
        <v>6</v>
      </c>
      <c r="L1025" s="87">
        <f t="shared" si="489"/>
        <v>1.0004795900000001</v>
      </c>
      <c r="M1025" s="93">
        <f t="shared" si="490"/>
        <v>1.00829937</v>
      </c>
      <c r="N1025" s="93">
        <f t="shared" si="491"/>
        <v>1.1916852852125641</v>
      </c>
      <c r="O1025" s="87">
        <f t="shared" si="492"/>
        <v>1.1922568</v>
      </c>
      <c r="P1025" s="87">
        <f t="shared" si="493"/>
        <v>1018.33752899</v>
      </c>
      <c r="Q1025" s="94">
        <f t="shared" si="494"/>
        <v>0</v>
      </c>
      <c r="R1025" s="95">
        <f t="shared" si="501"/>
        <v>0</v>
      </c>
      <c r="S1025" s="87">
        <f t="shared" si="495"/>
        <v>0</v>
      </c>
      <c r="T1025" s="95">
        <f t="shared" si="480"/>
        <v>0.12</v>
      </c>
      <c r="U1025" s="94">
        <f t="shared" si="496"/>
        <v>17</v>
      </c>
      <c r="V1025" s="94">
        <v>252</v>
      </c>
      <c r="W1025" s="93">
        <f t="shared" si="497"/>
        <v>1.0076744879999999</v>
      </c>
      <c r="X1025" s="87">
        <f t="shared" si="498"/>
        <v>7.81521914</v>
      </c>
      <c r="Y1025" s="87">
        <f t="shared" si="499"/>
        <v>0</v>
      </c>
      <c r="Z1025" s="96" t="s">
        <v>142</v>
      </c>
      <c r="AA1025" s="90">
        <f t="shared" si="500"/>
        <v>45383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3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2"/>
      <c r="DB1025" s="1"/>
      <c r="DC1025" s="1"/>
      <c r="DD1025" s="1"/>
      <c r="DE1025" s="1"/>
      <c r="DF1025" s="1"/>
      <c r="DG1025" s="1"/>
    </row>
    <row r="1026" spans="1:111" x14ac:dyDescent="0.2">
      <c r="A1026" s="86">
        <f t="shared" si="478"/>
        <v>45375</v>
      </c>
      <c r="B1026" s="87">
        <f t="shared" si="481"/>
        <v>1026.15274813</v>
      </c>
      <c r="C1026" s="87">
        <f t="shared" si="479"/>
        <v>854.12599784999998</v>
      </c>
      <c r="D1026" s="88">
        <f t="shared" si="482"/>
        <v>6858.17</v>
      </c>
      <c r="E1026" s="89">
        <f>IF(K1026=1,VLOOKUP(A1026,[1]Plan1!$BO$80:$BQ$314,3),E1025)</f>
        <v>6869.14</v>
      </c>
      <c r="F1026" s="98">
        <f t="shared" si="483"/>
        <v>45367</v>
      </c>
      <c r="G1026" s="91">
        <f t="shared" si="484"/>
        <v>1.5995520670966101E-3</v>
      </c>
      <c r="H1026" s="90">
        <f t="shared" si="485"/>
        <v>45397</v>
      </c>
      <c r="I1026" s="90">
        <f t="shared" si="486"/>
        <v>45397</v>
      </c>
      <c r="J1026" s="92">
        <f t="shared" si="487"/>
        <v>20</v>
      </c>
      <c r="K1026" s="92">
        <f t="shared" si="488"/>
        <v>6</v>
      </c>
      <c r="L1026" s="87">
        <f t="shared" si="489"/>
        <v>1.0004795900000001</v>
      </c>
      <c r="M1026" s="93">
        <f t="shared" si="490"/>
        <v>1.00829937</v>
      </c>
      <c r="N1026" s="93">
        <f t="shared" si="491"/>
        <v>1.1916852852125641</v>
      </c>
      <c r="O1026" s="87">
        <f t="shared" si="492"/>
        <v>1.1922568</v>
      </c>
      <c r="P1026" s="87">
        <f t="shared" si="493"/>
        <v>1018.33752899</v>
      </c>
      <c r="Q1026" s="94">
        <f t="shared" si="494"/>
        <v>0</v>
      </c>
      <c r="R1026" s="95">
        <f t="shared" si="501"/>
        <v>0</v>
      </c>
      <c r="S1026" s="87">
        <f t="shared" si="495"/>
        <v>0</v>
      </c>
      <c r="T1026" s="95">
        <f t="shared" si="480"/>
        <v>0.12</v>
      </c>
      <c r="U1026" s="94">
        <f t="shared" si="496"/>
        <v>17</v>
      </c>
      <c r="V1026" s="94">
        <v>252</v>
      </c>
      <c r="W1026" s="93">
        <f t="shared" si="497"/>
        <v>1.0076744879999999</v>
      </c>
      <c r="X1026" s="87">
        <f t="shared" si="498"/>
        <v>7.81521914</v>
      </c>
      <c r="Y1026" s="87">
        <f t="shared" si="499"/>
        <v>0</v>
      </c>
      <c r="Z1026" s="96" t="s">
        <v>142</v>
      </c>
      <c r="AA1026" s="90">
        <f t="shared" si="500"/>
        <v>45383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3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2"/>
      <c r="DB1026" s="1"/>
      <c r="DC1026" s="1"/>
      <c r="DD1026" s="1"/>
      <c r="DE1026" s="1"/>
      <c r="DF1026" s="1"/>
      <c r="DG1026" s="1"/>
    </row>
    <row r="1027" spans="1:111" x14ac:dyDescent="0.2">
      <c r="A1027" s="86">
        <f t="shared" si="478"/>
        <v>45376</v>
      </c>
      <c r="B1027" s="87">
        <f t="shared" si="481"/>
        <v>1026.15274813</v>
      </c>
      <c r="C1027" s="87">
        <f t="shared" si="479"/>
        <v>854.12599784999998</v>
      </c>
      <c r="D1027" s="88">
        <f t="shared" si="482"/>
        <v>6858.17</v>
      </c>
      <c r="E1027" s="89">
        <f>IF(K1027=1,VLOOKUP(A1027,[1]Plan1!$BO$80:$BQ$314,3),E1026)</f>
        <v>6869.14</v>
      </c>
      <c r="F1027" s="98">
        <f t="shared" si="483"/>
        <v>45367</v>
      </c>
      <c r="G1027" s="91">
        <f t="shared" si="484"/>
        <v>1.5995520670966101E-3</v>
      </c>
      <c r="H1027" s="90">
        <f t="shared" si="485"/>
        <v>45397</v>
      </c>
      <c r="I1027" s="90">
        <f t="shared" si="486"/>
        <v>45397</v>
      </c>
      <c r="J1027" s="92">
        <f t="shared" si="487"/>
        <v>20</v>
      </c>
      <c r="K1027" s="92">
        <f t="shared" si="488"/>
        <v>6</v>
      </c>
      <c r="L1027" s="87">
        <f t="shared" si="489"/>
        <v>1.0004795900000001</v>
      </c>
      <c r="M1027" s="93">
        <f t="shared" si="490"/>
        <v>1.00829937</v>
      </c>
      <c r="N1027" s="93">
        <f t="shared" si="491"/>
        <v>1.1916852852125641</v>
      </c>
      <c r="O1027" s="87">
        <f t="shared" si="492"/>
        <v>1.1922568</v>
      </c>
      <c r="P1027" s="87">
        <f t="shared" si="493"/>
        <v>1018.33752899</v>
      </c>
      <c r="Q1027" s="94">
        <f t="shared" si="494"/>
        <v>0</v>
      </c>
      <c r="R1027" s="95">
        <f t="shared" si="501"/>
        <v>0</v>
      </c>
      <c r="S1027" s="87">
        <f t="shared" si="495"/>
        <v>0</v>
      </c>
      <c r="T1027" s="95">
        <f t="shared" si="480"/>
        <v>0.12</v>
      </c>
      <c r="U1027" s="94">
        <f t="shared" si="496"/>
        <v>17</v>
      </c>
      <c r="V1027" s="94">
        <v>252</v>
      </c>
      <c r="W1027" s="93">
        <f t="shared" si="497"/>
        <v>1.0076744879999999</v>
      </c>
      <c r="X1027" s="87">
        <f t="shared" si="498"/>
        <v>7.81521914</v>
      </c>
      <c r="Y1027" s="87">
        <f t="shared" si="499"/>
        <v>0</v>
      </c>
      <c r="Z1027" s="96" t="s">
        <v>142</v>
      </c>
      <c r="AA1027" s="90">
        <f t="shared" si="500"/>
        <v>45383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3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2"/>
      <c r="DB1027" s="1"/>
      <c r="DC1027" s="1"/>
      <c r="DD1027" s="1"/>
      <c r="DE1027" s="1"/>
      <c r="DF1027" s="1"/>
      <c r="DG1027" s="1"/>
    </row>
    <row r="1028" spans="1:111" x14ac:dyDescent="0.2">
      <c r="A1028" s="86">
        <f t="shared" si="478"/>
        <v>45377</v>
      </c>
      <c r="B1028" s="87">
        <f t="shared" si="481"/>
        <v>1026.6963811600001</v>
      </c>
      <c r="C1028" s="87">
        <f t="shared" si="479"/>
        <v>854.12599784999998</v>
      </c>
      <c r="D1028" s="88">
        <f t="shared" si="482"/>
        <v>6858.17</v>
      </c>
      <c r="E1028" s="89">
        <f>IF(K1028=1,VLOOKUP(A1028,[1]Plan1!$BO$80:$BQ$314,3),E1027)</f>
        <v>6869.14</v>
      </c>
      <c r="F1028" s="98">
        <f t="shared" si="483"/>
        <v>45367</v>
      </c>
      <c r="G1028" s="91">
        <f t="shared" si="484"/>
        <v>1.5995520670966101E-3</v>
      </c>
      <c r="H1028" s="90">
        <f t="shared" si="485"/>
        <v>45397</v>
      </c>
      <c r="I1028" s="90">
        <f t="shared" si="486"/>
        <v>45397</v>
      </c>
      <c r="J1028" s="92">
        <f t="shared" si="487"/>
        <v>20</v>
      </c>
      <c r="K1028" s="92">
        <f t="shared" si="488"/>
        <v>7</v>
      </c>
      <c r="L1028" s="87">
        <f t="shared" si="489"/>
        <v>1.00055955</v>
      </c>
      <c r="M1028" s="93">
        <f t="shared" si="490"/>
        <v>1.00829937</v>
      </c>
      <c r="N1028" s="93">
        <f t="shared" si="491"/>
        <v>1.1916852852125641</v>
      </c>
      <c r="O1028" s="87">
        <f t="shared" si="492"/>
        <v>1.19235209</v>
      </c>
      <c r="P1028" s="87">
        <f t="shared" si="493"/>
        <v>1018.41891865</v>
      </c>
      <c r="Q1028" s="94">
        <f t="shared" si="494"/>
        <v>0</v>
      </c>
      <c r="R1028" s="95">
        <f t="shared" si="501"/>
        <v>0</v>
      </c>
      <c r="S1028" s="87">
        <f t="shared" si="495"/>
        <v>0</v>
      </c>
      <c r="T1028" s="95">
        <f t="shared" si="480"/>
        <v>0.12</v>
      </c>
      <c r="U1028" s="94">
        <f t="shared" si="496"/>
        <v>18</v>
      </c>
      <c r="V1028" s="94">
        <v>252</v>
      </c>
      <c r="W1028" s="93">
        <f t="shared" si="497"/>
        <v>1.0081277580000001</v>
      </c>
      <c r="X1028" s="87">
        <f t="shared" si="498"/>
        <v>8.2774625099999994</v>
      </c>
      <c r="Y1028" s="87">
        <f t="shared" si="499"/>
        <v>0</v>
      </c>
      <c r="Z1028" s="96" t="s">
        <v>142</v>
      </c>
      <c r="AA1028" s="90">
        <f t="shared" si="500"/>
        <v>45383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3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2"/>
      <c r="DB1028" s="1"/>
      <c r="DC1028" s="1"/>
      <c r="DD1028" s="1"/>
      <c r="DE1028" s="1"/>
      <c r="DF1028" s="1"/>
      <c r="DG1028" s="1"/>
    </row>
    <row r="1029" spans="1:111" x14ac:dyDescent="0.2">
      <c r="A1029" s="86">
        <f t="shared" si="478"/>
        <v>45378</v>
      </c>
      <c r="B1029" s="87">
        <f t="shared" si="481"/>
        <v>1027.2402881600001</v>
      </c>
      <c r="C1029" s="87">
        <f t="shared" si="479"/>
        <v>854.12599784999998</v>
      </c>
      <c r="D1029" s="88">
        <f t="shared" si="482"/>
        <v>6858.17</v>
      </c>
      <c r="E1029" s="89">
        <f>IF(K1029=1,VLOOKUP(A1029,[1]Plan1!$BO$80:$BQ$314,3),E1028)</f>
        <v>6869.14</v>
      </c>
      <c r="F1029" s="98">
        <f t="shared" si="483"/>
        <v>45367</v>
      </c>
      <c r="G1029" s="91">
        <f t="shared" si="484"/>
        <v>1.5995520670966101E-3</v>
      </c>
      <c r="H1029" s="90">
        <f t="shared" si="485"/>
        <v>45397</v>
      </c>
      <c r="I1029" s="90">
        <f t="shared" si="486"/>
        <v>45397</v>
      </c>
      <c r="J1029" s="92">
        <f t="shared" si="487"/>
        <v>20</v>
      </c>
      <c r="K1029" s="92">
        <f t="shared" si="488"/>
        <v>8</v>
      </c>
      <c r="L1029" s="87">
        <f t="shared" si="489"/>
        <v>1.0006395100000001</v>
      </c>
      <c r="M1029" s="93">
        <f t="shared" si="490"/>
        <v>1.00829937</v>
      </c>
      <c r="N1029" s="93">
        <f t="shared" si="491"/>
        <v>1.1916852852125641</v>
      </c>
      <c r="O1029" s="87">
        <f t="shared" si="492"/>
        <v>1.19244737</v>
      </c>
      <c r="P1029" s="87">
        <f t="shared" si="493"/>
        <v>1018.50029978</v>
      </c>
      <c r="Q1029" s="94">
        <f t="shared" si="494"/>
        <v>0</v>
      </c>
      <c r="R1029" s="95">
        <f t="shared" si="501"/>
        <v>0</v>
      </c>
      <c r="S1029" s="87">
        <f t="shared" si="495"/>
        <v>0</v>
      </c>
      <c r="T1029" s="95">
        <f t="shared" si="480"/>
        <v>0.12</v>
      </c>
      <c r="U1029" s="94">
        <f t="shared" si="496"/>
        <v>19</v>
      </c>
      <c r="V1029" s="94">
        <v>252</v>
      </c>
      <c r="W1029" s="93">
        <f t="shared" si="497"/>
        <v>1.0085812329999999</v>
      </c>
      <c r="X1029" s="87">
        <f t="shared" si="498"/>
        <v>8.7399883799999998</v>
      </c>
      <c r="Y1029" s="87">
        <f t="shared" si="499"/>
        <v>0</v>
      </c>
      <c r="Z1029" s="96" t="s">
        <v>142</v>
      </c>
      <c r="AA1029" s="90">
        <f t="shared" si="500"/>
        <v>45383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3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2"/>
      <c r="DB1029" s="1"/>
      <c r="DC1029" s="1"/>
      <c r="DD1029" s="1"/>
      <c r="DE1029" s="1"/>
      <c r="DF1029" s="1"/>
      <c r="DG1029" s="1"/>
    </row>
    <row r="1030" spans="1:111" x14ac:dyDescent="0.2">
      <c r="A1030" s="86">
        <f t="shared" si="478"/>
        <v>45379</v>
      </c>
      <c r="B1030" s="87">
        <f t="shared" si="481"/>
        <v>1027.78449297</v>
      </c>
      <c r="C1030" s="87">
        <f t="shared" si="479"/>
        <v>854.12599784999998</v>
      </c>
      <c r="D1030" s="88">
        <f t="shared" si="482"/>
        <v>6858.17</v>
      </c>
      <c r="E1030" s="89">
        <f>IF(K1030=1,VLOOKUP(A1030,[1]Plan1!$BO$80:$BQ$314,3),E1029)</f>
        <v>6869.14</v>
      </c>
      <c r="F1030" s="98">
        <f t="shared" si="483"/>
        <v>45367</v>
      </c>
      <c r="G1030" s="91">
        <f t="shared" si="484"/>
        <v>1.5995520670966101E-3</v>
      </c>
      <c r="H1030" s="90">
        <f t="shared" si="485"/>
        <v>45397</v>
      </c>
      <c r="I1030" s="90">
        <f t="shared" si="486"/>
        <v>45397</v>
      </c>
      <c r="J1030" s="92">
        <f t="shared" si="487"/>
        <v>20</v>
      </c>
      <c r="K1030" s="92">
        <f t="shared" si="488"/>
        <v>9</v>
      </c>
      <c r="L1030" s="87">
        <f t="shared" si="489"/>
        <v>1.0007194800000001</v>
      </c>
      <c r="M1030" s="93">
        <f t="shared" si="490"/>
        <v>1.00829937</v>
      </c>
      <c r="N1030" s="93">
        <f t="shared" si="491"/>
        <v>1.1916852852125641</v>
      </c>
      <c r="O1030" s="87">
        <f t="shared" si="492"/>
        <v>1.1925426699999999</v>
      </c>
      <c r="P1030" s="87">
        <f t="shared" si="493"/>
        <v>1018.58169799</v>
      </c>
      <c r="Q1030" s="94">
        <f t="shared" si="494"/>
        <v>0</v>
      </c>
      <c r="R1030" s="95">
        <f t="shared" si="501"/>
        <v>0</v>
      </c>
      <c r="S1030" s="87">
        <f t="shared" si="495"/>
        <v>0</v>
      </c>
      <c r="T1030" s="95">
        <f t="shared" si="480"/>
        <v>0.12</v>
      </c>
      <c r="U1030" s="94">
        <f t="shared" si="496"/>
        <v>20</v>
      </c>
      <c r="V1030" s="94">
        <v>252</v>
      </c>
      <c r="W1030" s="93">
        <f t="shared" si="497"/>
        <v>1.0090349110000001</v>
      </c>
      <c r="X1030" s="87">
        <f t="shared" si="498"/>
        <v>9.2027949800000002</v>
      </c>
      <c r="Y1030" s="87">
        <f t="shared" si="499"/>
        <v>0</v>
      </c>
      <c r="Z1030" s="96" t="s">
        <v>142</v>
      </c>
      <c r="AA1030" s="90">
        <f t="shared" si="500"/>
        <v>45383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3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2"/>
      <c r="DB1030" s="1"/>
      <c r="DC1030" s="1"/>
      <c r="DD1030" s="1"/>
      <c r="DE1030" s="1"/>
      <c r="DF1030" s="1"/>
      <c r="DG1030" s="1"/>
    </row>
    <row r="1031" spans="1:111" x14ac:dyDescent="0.2">
      <c r="A1031" s="86">
        <f t="shared" si="478"/>
        <v>45380</v>
      </c>
      <c r="B1031" s="87">
        <f t="shared" si="481"/>
        <v>1028.3289794500001</v>
      </c>
      <c r="C1031" s="87">
        <f t="shared" si="479"/>
        <v>854.12599784999998</v>
      </c>
      <c r="D1031" s="88">
        <f t="shared" si="482"/>
        <v>6858.17</v>
      </c>
      <c r="E1031" s="89">
        <f>IF(K1031=1,VLOOKUP(A1031,[1]Plan1!$BO$80:$BQ$314,3),E1030)</f>
        <v>6869.14</v>
      </c>
      <c r="F1031" s="98">
        <f t="shared" si="483"/>
        <v>45367</v>
      </c>
      <c r="G1031" s="91">
        <f t="shared" si="484"/>
        <v>1.5995520670966101E-3</v>
      </c>
      <c r="H1031" s="90">
        <f t="shared" si="485"/>
        <v>45397</v>
      </c>
      <c r="I1031" s="90">
        <f t="shared" si="486"/>
        <v>45397</v>
      </c>
      <c r="J1031" s="92">
        <f t="shared" si="487"/>
        <v>20</v>
      </c>
      <c r="K1031" s="92">
        <f t="shared" si="488"/>
        <v>10</v>
      </c>
      <c r="L1031" s="87">
        <f t="shared" si="489"/>
        <v>1.0007994499999999</v>
      </c>
      <c r="M1031" s="93">
        <f t="shared" si="490"/>
        <v>1.00829937</v>
      </c>
      <c r="N1031" s="93">
        <f t="shared" si="491"/>
        <v>1.1916852852125641</v>
      </c>
      <c r="O1031" s="87">
        <f t="shared" si="492"/>
        <v>1.19263797</v>
      </c>
      <c r="P1031" s="87">
        <f t="shared" si="493"/>
        <v>1018.6630962</v>
      </c>
      <c r="Q1031" s="94">
        <f t="shared" si="494"/>
        <v>0</v>
      </c>
      <c r="R1031" s="95">
        <f t="shared" si="501"/>
        <v>0</v>
      </c>
      <c r="S1031" s="87">
        <f t="shared" si="495"/>
        <v>0</v>
      </c>
      <c r="T1031" s="95">
        <f t="shared" si="480"/>
        <v>0.12</v>
      </c>
      <c r="U1031" s="94">
        <f t="shared" si="496"/>
        <v>21</v>
      </c>
      <c r="V1031" s="94">
        <v>252</v>
      </c>
      <c r="W1031" s="93">
        <f t="shared" si="497"/>
        <v>1.0094887930000001</v>
      </c>
      <c r="X1031" s="87">
        <f t="shared" si="498"/>
        <v>9.6658832500000003</v>
      </c>
      <c r="Y1031" s="87">
        <f t="shared" si="499"/>
        <v>0</v>
      </c>
      <c r="Z1031" s="96" t="s">
        <v>142</v>
      </c>
      <c r="AA1031" s="90">
        <f t="shared" si="500"/>
        <v>45383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3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2"/>
      <c r="DB1031" s="1"/>
      <c r="DC1031" s="1"/>
      <c r="DD1031" s="1"/>
      <c r="DE1031" s="1"/>
      <c r="DF1031" s="1"/>
      <c r="DG1031" s="1"/>
    </row>
    <row r="1032" spans="1:111" x14ac:dyDescent="0.2">
      <c r="A1032" s="86">
        <f t="shared" si="478"/>
        <v>45381</v>
      </c>
      <c r="B1032" s="87">
        <f t="shared" si="481"/>
        <v>1028.3289794500001</v>
      </c>
      <c r="C1032" s="87">
        <f t="shared" si="479"/>
        <v>854.12599784999998</v>
      </c>
      <c r="D1032" s="88">
        <f t="shared" si="482"/>
        <v>6858.17</v>
      </c>
      <c r="E1032" s="89">
        <f>IF(K1032=1,VLOOKUP(A1032,[1]Plan1!$BO$80:$BQ$314,3),E1031)</f>
        <v>6869.14</v>
      </c>
      <c r="F1032" s="98">
        <f t="shared" si="483"/>
        <v>45367</v>
      </c>
      <c r="G1032" s="91">
        <f t="shared" si="484"/>
        <v>1.5995520670966101E-3</v>
      </c>
      <c r="H1032" s="90">
        <f t="shared" si="485"/>
        <v>45397</v>
      </c>
      <c r="I1032" s="90">
        <f t="shared" si="486"/>
        <v>45397</v>
      </c>
      <c r="J1032" s="92">
        <f t="shared" si="487"/>
        <v>20</v>
      </c>
      <c r="K1032" s="92">
        <f t="shared" si="488"/>
        <v>10</v>
      </c>
      <c r="L1032" s="87">
        <f t="shared" si="489"/>
        <v>1.0007994499999999</v>
      </c>
      <c r="M1032" s="93">
        <f t="shared" si="490"/>
        <v>1.00829937</v>
      </c>
      <c r="N1032" s="93">
        <f t="shared" si="491"/>
        <v>1.1916852852125641</v>
      </c>
      <c r="O1032" s="87">
        <f t="shared" si="492"/>
        <v>1.19263797</v>
      </c>
      <c r="P1032" s="87">
        <f t="shared" si="493"/>
        <v>1018.6630962</v>
      </c>
      <c r="Q1032" s="94">
        <f t="shared" si="494"/>
        <v>0</v>
      </c>
      <c r="R1032" s="95">
        <f t="shared" si="501"/>
        <v>0</v>
      </c>
      <c r="S1032" s="87">
        <f t="shared" si="495"/>
        <v>0</v>
      </c>
      <c r="T1032" s="95">
        <f t="shared" si="480"/>
        <v>0.12</v>
      </c>
      <c r="U1032" s="94">
        <f t="shared" si="496"/>
        <v>21</v>
      </c>
      <c r="V1032" s="94">
        <v>252</v>
      </c>
      <c r="W1032" s="93">
        <f t="shared" si="497"/>
        <v>1.0094887930000001</v>
      </c>
      <c r="X1032" s="87">
        <f t="shared" si="498"/>
        <v>9.6658832500000003</v>
      </c>
      <c r="Y1032" s="87">
        <f t="shared" si="499"/>
        <v>0</v>
      </c>
      <c r="Z1032" s="96" t="s">
        <v>142</v>
      </c>
      <c r="AA1032" s="90">
        <f t="shared" si="500"/>
        <v>45383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3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2"/>
      <c r="DB1032" s="1"/>
      <c r="DC1032" s="1"/>
      <c r="DD1032" s="1"/>
      <c r="DE1032" s="1"/>
      <c r="DF1032" s="1"/>
      <c r="DG1032" s="1"/>
    </row>
    <row r="1033" spans="1:111" x14ac:dyDescent="0.2">
      <c r="A1033" s="86">
        <f t="shared" si="478"/>
        <v>45382</v>
      </c>
      <c r="B1033" s="87">
        <f t="shared" si="481"/>
        <v>1028.3289794500001</v>
      </c>
      <c r="C1033" s="87">
        <f t="shared" si="479"/>
        <v>854.12599784999998</v>
      </c>
      <c r="D1033" s="88">
        <f t="shared" si="482"/>
        <v>6858.17</v>
      </c>
      <c r="E1033" s="89">
        <f>IF(K1033=1,VLOOKUP(A1033,[1]Plan1!$BO$80:$BQ$314,3),E1032)</f>
        <v>6869.14</v>
      </c>
      <c r="F1033" s="98">
        <f t="shared" si="483"/>
        <v>45367</v>
      </c>
      <c r="G1033" s="91">
        <f t="shared" si="484"/>
        <v>1.5995520670966101E-3</v>
      </c>
      <c r="H1033" s="90">
        <f t="shared" si="485"/>
        <v>45397</v>
      </c>
      <c r="I1033" s="90">
        <f t="shared" si="486"/>
        <v>45397</v>
      </c>
      <c r="J1033" s="92">
        <f t="shared" si="487"/>
        <v>20</v>
      </c>
      <c r="K1033" s="92">
        <f t="shared" si="488"/>
        <v>10</v>
      </c>
      <c r="L1033" s="87">
        <f t="shared" si="489"/>
        <v>1.0007994499999999</v>
      </c>
      <c r="M1033" s="93">
        <f t="shared" si="490"/>
        <v>1.00829937</v>
      </c>
      <c r="N1033" s="93">
        <f t="shared" si="491"/>
        <v>1.1916852852125641</v>
      </c>
      <c r="O1033" s="87">
        <f t="shared" si="492"/>
        <v>1.19263797</v>
      </c>
      <c r="P1033" s="87">
        <f t="shared" si="493"/>
        <v>1018.6630962</v>
      </c>
      <c r="Q1033" s="94">
        <f t="shared" si="494"/>
        <v>0</v>
      </c>
      <c r="R1033" s="95">
        <f t="shared" si="501"/>
        <v>0</v>
      </c>
      <c r="S1033" s="87">
        <f t="shared" si="495"/>
        <v>0</v>
      </c>
      <c r="T1033" s="95">
        <f t="shared" si="480"/>
        <v>0.12</v>
      </c>
      <c r="U1033" s="94">
        <f t="shared" si="496"/>
        <v>21</v>
      </c>
      <c r="V1033" s="94">
        <v>252</v>
      </c>
      <c r="W1033" s="93">
        <f t="shared" si="497"/>
        <v>1.0094887930000001</v>
      </c>
      <c r="X1033" s="87">
        <f t="shared" si="498"/>
        <v>9.6658832500000003</v>
      </c>
      <c r="Y1033" s="87">
        <f t="shared" si="499"/>
        <v>0</v>
      </c>
      <c r="Z1033" s="96" t="s">
        <v>142</v>
      </c>
      <c r="AA1033" s="90">
        <f t="shared" si="500"/>
        <v>45383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3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2"/>
      <c r="DB1033" s="1"/>
      <c r="DC1033" s="1"/>
      <c r="DD1033" s="1"/>
      <c r="DE1033" s="1"/>
      <c r="DF1033" s="1"/>
      <c r="DG1033" s="1"/>
    </row>
    <row r="1034" spans="1:111" x14ac:dyDescent="0.2">
      <c r="A1034" s="86">
        <f t="shared" si="478"/>
        <v>45383</v>
      </c>
      <c r="B1034" s="87">
        <f t="shared" si="481"/>
        <v>1028.3289794500001</v>
      </c>
      <c r="C1034" s="87">
        <f t="shared" si="479"/>
        <v>854.12599784999998</v>
      </c>
      <c r="D1034" s="88">
        <f t="shared" si="482"/>
        <v>6858.17</v>
      </c>
      <c r="E1034" s="89">
        <f>IF(K1034=1,VLOOKUP(A1034,[1]Plan1!$BO$80:$BQ$314,3),E1033)</f>
        <v>6869.14</v>
      </c>
      <c r="F1034" s="98">
        <f t="shared" si="483"/>
        <v>45367</v>
      </c>
      <c r="G1034" s="91">
        <f t="shared" si="484"/>
        <v>1.5995520670966101E-3</v>
      </c>
      <c r="H1034" s="90">
        <f t="shared" si="485"/>
        <v>45397</v>
      </c>
      <c r="I1034" s="90">
        <f t="shared" si="486"/>
        <v>45397</v>
      </c>
      <c r="J1034" s="92">
        <f t="shared" si="487"/>
        <v>20</v>
      </c>
      <c r="K1034" s="92">
        <f t="shared" si="488"/>
        <v>10</v>
      </c>
      <c r="L1034" s="87">
        <f t="shared" si="489"/>
        <v>1.0007994499999999</v>
      </c>
      <c r="M1034" s="93">
        <f t="shared" si="490"/>
        <v>1.00829937</v>
      </c>
      <c r="N1034" s="93">
        <f t="shared" si="491"/>
        <v>1.1916852852125641</v>
      </c>
      <c r="O1034" s="87">
        <f t="shared" si="492"/>
        <v>1.19263797</v>
      </c>
      <c r="P1034" s="87">
        <f t="shared" si="493"/>
        <v>1018.6630962</v>
      </c>
      <c r="Q1034" s="94">
        <f t="shared" si="494"/>
        <v>28</v>
      </c>
      <c r="R1034" s="95">
        <f t="shared" si="501"/>
        <v>3.1348000000000001E-2</v>
      </c>
      <c r="S1034" s="87">
        <f t="shared" si="495"/>
        <v>31.933050730000001</v>
      </c>
      <c r="T1034" s="95">
        <f t="shared" si="480"/>
        <v>0.12</v>
      </c>
      <c r="U1034" s="94">
        <f t="shared" si="496"/>
        <v>21</v>
      </c>
      <c r="V1034" s="94">
        <v>252</v>
      </c>
      <c r="W1034" s="93">
        <f t="shared" si="497"/>
        <v>1.0094887930000001</v>
      </c>
      <c r="X1034" s="87">
        <f t="shared" si="498"/>
        <v>9.6658832500000003</v>
      </c>
      <c r="Y1034" s="87">
        <f t="shared" si="499"/>
        <v>41.598933979999998</v>
      </c>
      <c r="Z1034" s="96" t="s">
        <v>142</v>
      </c>
      <c r="AA1034" s="90">
        <f t="shared" si="500"/>
        <v>45383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3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2"/>
      <c r="DB1034" s="1"/>
      <c r="DC1034" s="1"/>
      <c r="DD1034" s="1"/>
      <c r="DE1034" s="1"/>
      <c r="DF1034" s="1"/>
      <c r="DG1034" s="1"/>
    </row>
    <row r="1035" spans="1:111" x14ac:dyDescent="0.2">
      <c r="A1035" s="86">
        <f t="shared" si="478"/>
        <v>45384</v>
      </c>
      <c r="B1035" s="87">
        <f t="shared" si="481"/>
        <v>987.25278466999998</v>
      </c>
      <c r="C1035" s="87">
        <f t="shared" si="479"/>
        <v>827.35085606999996</v>
      </c>
      <c r="D1035" s="88">
        <f t="shared" si="482"/>
        <v>6858.17</v>
      </c>
      <c r="E1035" s="89">
        <f>IF(K1035=1,VLOOKUP(A1035,[1]Plan1!$BO$80:$BQ$314,3),E1034)</f>
        <v>6869.14</v>
      </c>
      <c r="F1035" s="98">
        <f t="shared" si="483"/>
        <v>45367</v>
      </c>
      <c r="G1035" s="91">
        <f t="shared" si="484"/>
        <v>1.5995520670966101E-3</v>
      </c>
      <c r="H1035" s="90">
        <f t="shared" si="485"/>
        <v>45397</v>
      </c>
      <c r="I1035" s="90">
        <f t="shared" si="486"/>
        <v>45397</v>
      </c>
      <c r="J1035" s="92">
        <f t="shared" si="487"/>
        <v>20</v>
      </c>
      <c r="K1035" s="92">
        <f t="shared" si="488"/>
        <v>11</v>
      </c>
      <c r="L1035" s="87">
        <f t="shared" si="489"/>
        <v>1.0008794299999999</v>
      </c>
      <c r="M1035" s="93">
        <f t="shared" si="490"/>
        <v>1.00829937</v>
      </c>
      <c r="N1035" s="93">
        <f t="shared" si="491"/>
        <v>1.1916852852125641</v>
      </c>
      <c r="O1035" s="87">
        <f t="shared" si="492"/>
        <v>1.1927332799999999</v>
      </c>
      <c r="P1035" s="87">
        <f t="shared" si="493"/>
        <v>986.80890026999998</v>
      </c>
      <c r="Q1035" s="94">
        <f t="shared" si="494"/>
        <v>0</v>
      </c>
      <c r="R1035" s="95">
        <f t="shared" si="501"/>
        <v>0</v>
      </c>
      <c r="S1035" s="87">
        <f t="shared" si="495"/>
        <v>0</v>
      </c>
      <c r="T1035" s="95">
        <f t="shared" si="480"/>
        <v>0.12</v>
      </c>
      <c r="U1035" s="94">
        <f t="shared" si="496"/>
        <v>1</v>
      </c>
      <c r="V1035" s="94">
        <v>252</v>
      </c>
      <c r="W1035" s="93">
        <f t="shared" si="497"/>
        <v>1.0004498180000001</v>
      </c>
      <c r="X1035" s="87">
        <f t="shared" si="498"/>
        <v>0.44388440000000001</v>
      </c>
      <c r="Y1035" s="87">
        <f t="shared" si="499"/>
        <v>0</v>
      </c>
      <c r="Z1035" s="96" t="s">
        <v>142</v>
      </c>
      <c r="AA1035" s="90">
        <f t="shared" si="500"/>
        <v>45412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3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2"/>
      <c r="DB1035" s="1"/>
      <c r="DC1035" s="1"/>
      <c r="DD1035" s="1"/>
      <c r="DE1035" s="1"/>
      <c r="DF1035" s="1"/>
      <c r="DG1035" s="1"/>
    </row>
    <row r="1036" spans="1:111" x14ac:dyDescent="0.2">
      <c r="A1036" s="86">
        <f t="shared" si="478"/>
        <v>45385</v>
      </c>
      <c r="B1036" s="87">
        <f t="shared" si="481"/>
        <v>987.77581171999998</v>
      </c>
      <c r="C1036" s="87">
        <f t="shared" si="479"/>
        <v>827.35085606999996</v>
      </c>
      <c r="D1036" s="88">
        <f t="shared" si="482"/>
        <v>6858.17</v>
      </c>
      <c r="E1036" s="89">
        <f>IF(K1036=1,VLOOKUP(A1036,[1]Plan1!$BO$80:$BQ$314,3),E1035)</f>
        <v>6869.14</v>
      </c>
      <c r="F1036" s="98">
        <f t="shared" si="483"/>
        <v>45367</v>
      </c>
      <c r="G1036" s="91">
        <f t="shared" si="484"/>
        <v>1.5995520670966101E-3</v>
      </c>
      <c r="H1036" s="90">
        <f t="shared" si="485"/>
        <v>45397</v>
      </c>
      <c r="I1036" s="90">
        <f t="shared" si="486"/>
        <v>45397</v>
      </c>
      <c r="J1036" s="92">
        <f t="shared" si="487"/>
        <v>20</v>
      </c>
      <c r="K1036" s="92">
        <f t="shared" si="488"/>
        <v>12</v>
      </c>
      <c r="L1036" s="87">
        <f t="shared" si="489"/>
        <v>1.00095942</v>
      </c>
      <c r="M1036" s="93">
        <f t="shared" si="490"/>
        <v>1.00829937</v>
      </c>
      <c r="N1036" s="93">
        <f t="shared" si="491"/>
        <v>1.1916852852125641</v>
      </c>
      <c r="O1036" s="87">
        <f t="shared" si="492"/>
        <v>1.1928286100000001</v>
      </c>
      <c r="P1036" s="87">
        <f t="shared" si="493"/>
        <v>986.88777161999997</v>
      </c>
      <c r="Q1036" s="94">
        <f t="shared" si="494"/>
        <v>0</v>
      </c>
      <c r="R1036" s="95">
        <f t="shared" si="501"/>
        <v>0</v>
      </c>
      <c r="S1036" s="87">
        <f t="shared" si="495"/>
        <v>0</v>
      </c>
      <c r="T1036" s="95">
        <f t="shared" si="480"/>
        <v>0.12</v>
      </c>
      <c r="U1036" s="94">
        <f t="shared" si="496"/>
        <v>2</v>
      </c>
      <c r="V1036" s="94">
        <v>252</v>
      </c>
      <c r="W1036" s="93">
        <f t="shared" si="497"/>
        <v>1.0008998389999999</v>
      </c>
      <c r="X1036" s="87">
        <f t="shared" si="498"/>
        <v>0.8880401</v>
      </c>
      <c r="Y1036" s="87">
        <f t="shared" si="499"/>
        <v>0</v>
      </c>
      <c r="Z1036" s="96" t="s">
        <v>142</v>
      </c>
      <c r="AA1036" s="90">
        <f t="shared" si="500"/>
        <v>45412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3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2"/>
      <c r="DB1036" s="1"/>
      <c r="DC1036" s="1"/>
      <c r="DD1036" s="1"/>
      <c r="DE1036" s="1"/>
      <c r="DF1036" s="1"/>
      <c r="DG1036" s="1"/>
    </row>
    <row r="1037" spans="1:111" x14ac:dyDescent="0.2">
      <c r="A1037" s="86">
        <f t="shared" si="478"/>
        <v>45386</v>
      </c>
      <c r="B1037" s="87">
        <f t="shared" si="481"/>
        <v>988.29909986999996</v>
      </c>
      <c r="C1037" s="87">
        <f t="shared" si="479"/>
        <v>827.35085606999996</v>
      </c>
      <c r="D1037" s="88">
        <f t="shared" si="482"/>
        <v>6858.17</v>
      </c>
      <c r="E1037" s="89">
        <f>IF(K1037=1,VLOOKUP(A1037,[1]Plan1!$BO$80:$BQ$314,3),E1036)</f>
        <v>6869.14</v>
      </c>
      <c r="F1037" s="98">
        <f t="shared" si="483"/>
        <v>45367</v>
      </c>
      <c r="G1037" s="91">
        <f t="shared" si="484"/>
        <v>1.5995520670966101E-3</v>
      </c>
      <c r="H1037" s="90">
        <f t="shared" si="485"/>
        <v>45397</v>
      </c>
      <c r="I1037" s="90">
        <f t="shared" si="486"/>
        <v>45397</v>
      </c>
      <c r="J1037" s="92">
        <f t="shared" si="487"/>
        <v>20</v>
      </c>
      <c r="K1037" s="92">
        <f t="shared" si="488"/>
        <v>13</v>
      </c>
      <c r="L1037" s="87">
        <f t="shared" si="489"/>
        <v>1.00103941</v>
      </c>
      <c r="M1037" s="93">
        <f t="shared" si="490"/>
        <v>1.00829937</v>
      </c>
      <c r="N1037" s="93">
        <f t="shared" si="491"/>
        <v>1.1916852852125641</v>
      </c>
      <c r="O1037" s="87">
        <f t="shared" si="492"/>
        <v>1.1929239300000001</v>
      </c>
      <c r="P1037" s="87">
        <f t="shared" si="493"/>
        <v>986.96663470999999</v>
      </c>
      <c r="Q1037" s="94">
        <f t="shared" si="494"/>
        <v>0</v>
      </c>
      <c r="R1037" s="95">
        <f t="shared" si="501"/>
        <v>0</v>
      </c>
      <c r="S1037" s="87">
        <f t="shared" si="495"/>
        <v>0</v>
      </c>
      <c r="T1037" s="95">
        <f t="shared" si="480"/>
        <v>0.12</v>
      </c>
      <c r="U1037" s="94">
        <f t="shared" si="496"/>
        <v>3</v>
      </c>
      <c r="V1037" s="94">
        <v>252</v>
      </c>
      <c r="W1037" s="93">
        <f t="shared" si="497"/>
        <v>1.0013500609999999</v>
      </c>
      <c r="X1037" s="87">
        <f t="shared" si="498"/>
        <v>1.3324651599999999</v>
      </c>
      <c r="Y1037" s="87">
        <f t="shared" si="499"/>
        <v>0</v>
      </c>
      <c r="Z1037" s="96" t="s">
        <v>142</v>
      </c>
      <c r="AA1037" s="90">
        <f t="shared" si="500"/>
        <v>45412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3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2"/>
      <c r="DB1037" s="1"/>
      <c r="DC1037" s="1"/>
      <c r="DD1037" s="1"/>
      <c r="DE1037" s="1"/>
      <c r="DF1037" s="1"/>
      <c r="DG1037" s="1"/>
    </row>
    <row r="1038" spans="1:111" x14ac:dyDescent="0.2">
      <c r="A1038" s="86">
        <f t="shared" ref="A1038:A1101" si="502">(A1037+1)</f>
        <v>45387</v>
      </c>
      <c r="B1038" s="87">
        <f t="shared" si="481"/>
        <v>988.82266865999998</v>
      </c>
      <c r="C1038" s="87">
        <f t="shared" ref="C1038:C1101" si="503">TRUNC(IF(Q1037&gt;0,C1037-(S1037/O1037),C1037),8)</f>
        <v>827.35085606999996</v>
      </c>
      <c r="D1038" s="88">
        <f t="shared" si="482"/>
        <v>6858.17</v>
      </c>
      <c r="E1038" s="89">
        <f>IF(K1038=1,VLOOKUP(A1038,[1]Plan1!$BO$80:$BQ$314,3),E1037)</f>
        <v>6869.14</v>
      </c>
      <c r="F1038" s="98">
        <f t="shared" si="483"/>
        <v>45367</v>
      </c>
      <c r="G1038" s="91">
        <f t="shared" si="484"/>
        <v>1.5995520670966101E-3</v>
      </c>
      <c r="H1038" s="90">
        <f t="shared" si="485"/>
        <v>45397</v>
      </c>
      <c r="I1038" s="90">
        <f t="shared" si="486"/>
        <v>45397</v>
      </c>
      <c r="J1038" s="92">
        <f t="shared" si="487"/>
        <v>20</v>
      </c>
      <c r="K1038" s="92">
        <f t="shared" si="488"/>
        <v>14</v>
      </c>
      <c r="L1038" s="87">
        <f t="shared" si="489"/>
        <v>1.00111941</v>
      </c>
      <c r="M1038" s="93">
        <f t="shared" si="490"/>
        <v>1.00829937</v>
      </c>
      <c r="N1038" s="93">
        <f t="shared" si="491"/>
        <v>1.1916852852125641</v>
      </c>
      <c r="O1038" s="87">
        <f t="shared" si="492"/>
        <v>1.19301926</v>
      </c>
      <c r="P1038" s="87">
        <f t="shared" si="493"/>
        <v>987.04550605999998</v>
      </c>
      <c r="Q1038" s="94">
        <f t="shared" si="494"/>
        <v>0</v>
      </c>
      <c r="R1038" s="95">
        <f t="shared" si="501"/>
        <v>0</v>
      </c>
      <c r="S1038" s="87">
        <f t="shared" si="495"/>
        <v>0</v>
      </c>
      <c r="T1038" s="95">
        <f t="shared" ref="T1038:T1101" si="504">(T1037)</f>
        <v>0.12</v>
      </c>
      <c r="U1038" s="94">
        <f t="shared" si="496"/>
        <v>4</v>
      </c>
      <c r="V1038" s="94">
        <v>252</v>
      </c>
      <c r="W1038" s="93">
        <f t="shared" si="497"/>
        <v>1.0018004869999999</v>
      </c>
      <c r="X1038" s="87">
        <f t="shared" si="498"/>
        <v>1.7771626</v>
      </c>
      <c r="Y1038" s="87">
        <f t="shared" si="499"/>
        <v>0</v>
      </c>
      <c r="Z1038" s="96" t="s">
        <v>142</v>
      </c>
      <c r="AA1038" s="90">
        <f t="shared" si="500"/>
        <v>45412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3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2"/>
      <c r="DB1038" s="1"/>
      <c r="DC1038" s="1"/>
      <c r="DD1038" s="1"/>
      <c r="DE1038" s="1"/>
      <c r="DF1038" s="1"/>
      <c r="DG1038" s="1"/>
    </row>
    <row r="1039" spans="1:111" x14ac:dyDescent="0.2">
      <c r="A1039" s="86">
        <f t="shared" si="502"/>
        <v>45388</v>
      </c>
      <c r="B1039" s="87">
        <f t="shared" si="481"/>
        <v>989.34652449999999</v>
      </c>
      <c r="C1039" s="87">
        <f t="shared" si="503"/>
        <v>827.35085606999996</v>
      </c>
      <c r="D1039" s="88">
        <f t="shared" si="482"/>
        <v>6858.17</v>
      </c>
      <c r="E1039" s="89">
        <f>IF(K1039=1,VLOOKUP(A1039,[1]Plan1!$BO$80:$BQ$314,3),E1038)</f>
        <v>6869.14</v>
      </c>
      <c r="F1039" s="98">
        <f t="shared" si="483"/>
        <v>45367</v>
      </c>
      <c r="G1039" s="91">
        <f t="shared" si="484"/>
        <v>1.5995520670966101E-3</v>
      </c>
      <c r="H1039" s="90">
        <f t="shared" si="485"/>
        <v>45397</v>
      </c>
      <c r="I1039" s="90">
        <f t="shared" si="486"/>
        <v>45397</v>
      </c>
      <c r="J1039" s="92">
        <f t="shared" si="487"/>
        <v>20</v>
      </c>
      <c r="K1039" s="92">
        <f t="shared" si="488"/>
        <v>15</v>
      </c>
      <c r="L1039" s="87">
        <f t="shared" si="489"/>
        <v>1.0011994200000001</v>
      </c>
      <c r="M1039" s="93">
        <f t="shared" si="490"/>
        <v>1.00829937</v>
      </c>
      <c r="N1039" s="93">
        <f t="shared" si="491"/>
        <v>1.1916852852125641</v>
      </c>
      <c r="O1039" s="87">
        <f t="shared" si="492"/>
        <v>1.1931146100000001</v>
      </c>
      <c r="P1039" s="87">
        <f t="shared" si="493"/>
        <v>987.12439397000003</v>
      </c>
      <c r="Q1039" s="94">
        <f t="shared" si="494"/>
        <v>0</v>
      </c>
      <c r="R1039" s="95">
        <f t="shared" si="501"/>
        <v>0</v>
      </c>
      <c r="S1039" s="87">
        <f t="shared" si="495"/>
        <v>0</v>
      </c>
      <c r="T1039" s="95">
        <f t="shared" si="504"/>
        <v>0.12</v>
      </c>
      <c r="U1039" s="94">
        <f t="shared" si="496"/>
        <v>5</v>
      </c>
      <c r="V1039" s="94">
        <v>252</v>
      </c>
      <c r="W1039" s="93">
        <f t="shared" si="497"/>
        <v>1.002251115</v>
      </c>
      <c r="X1039" s="87">
        <f t="shared" si="498"/>
        <v>2.2221305299999998</v>
      </c>
      <c r="Y1039" s="87">
        <f t="shared" si="499"/>
        <v>0</v>
      </c>
      <c r="Z1039" s="96" t="s">
        <v>142</v>
      </c>
      <c r="AA1039" s="90">
        <f t="shared" si="500"/>
        <v>45412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3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2"/>
      <c r="DB1039" s="1"/>
      <c r="DC1039" s="1"/>
      <c r="DD1039" s="1"/>
      <c r="DE1039" s="1"/>
      <c r="DF1039" s="1"/>
      <c r="DG1039" s="1"/>
    </row>
    <row r="1040" spans="1:111" x14ac:dyDescent="0.2">
      <c r="A1040" s="86">
        <f t="shared" si="502"/>
        <v>45389</v>
      </c>
      <c r="B1040" s="87">
        <f t="shared" si="481"/>
        <v>989.34652449999999</v>
      </c>
      <c r="C1040" s="87">
        <f t="shared" si="503"/>
        <v>827.35085606999996</v>
      </c>
      <c r="D1040" s="88">
        <f t="shared" si="482"/>
        <v>6858.17</v>
      </c>
      <c r="E1040" s="89">
        <f>IF(K1040=1,VLOOKUP(A1040,[1]Plan1!$BO$80:$BQ$314,3),E1039)</f>
        <v>6869.14</v>
      </c>
      <c r="F1040" s="98">
        <f t="shared" si="483"/>
        <v>45367</v>
      </c>
      <c r="G1040" s="91">
        <f t="shared" si="484"/>
        <v>1.5995520670966101E-3</v>
      </c>
      <c r="H1040" s="90">
        <f t="shared" si="485"/>
        <v>45397</v>
      </c>
      <c r="I1040" s="90">
        <f t="shared" si="486"/>
        <v>45397</v>
      </c>
      <c r="J1040" s="92">
        <f t="shared" si="487"/>
        <v>20</v>
      </c>
      <c r="K1040" s="92">
        <f t="shared" si="488"/>
        <v>15</v>
      </c>
      <c r="L1040" s="87">
        <f t="shared" si="489"/>
        <v>1.0011994200000001</v>
      </c>
      <c r="M1040" s="93">
        <f t="shared" si="490"/>
        <v>1.00829937</v>
      </c>
      <c r="N1040" s="93">
        <f t="shared" si="491"/>
        <v>1.1916852852125641</v>
      </c>
      <c r="O1040" s="87">
        <f t="shared" si="492"/>
        <v>1.1931146100000001</v>
      </c>
      <c r="P1040" s="87">
        <f t="shared" si="493"/>
        <v>987.12439397000003</v>
      </c>
      <c r="Q1040" s="94">
        <f t="shared" si="494"/>
        <v>0</v>
      </c>
      <c r="R1040" s="95">
        <f t="shared" si="501"/>
        <v>0</v>
      </c>
      <c r="S1040" s="87">
        <f t="shared" si="495"/>
        <v>0</v>
      </c>
      <c r="T1040" s="95">
        <f t="shared" si="504"/>
        <v>0.12</v>
      </c>
      <c r="U1040" s="94">
        <f t="shared" si="496"/>
        <v>5</v>
      </c>
      <c r="V1040" s="94">
        <v>252</v>
      </c>
      <c r="W1040" s="93">
        <f t="shared" si="497"/>
        <v>1.002251115</v>
      </c>
      <c r="X1040" s="87">
        <f t="shared" si="498"/>
        <v>2.2221305299999998</v>
      </c>
      <c r="Y1040" s="87">
        <f t="shared" si="499"/>
        <v>0</v>
      </c>
      <c r="Z1040" s="96" t="s">
        <v>142</v>
      </c>
      <c r="AA1040" s="90">
        <f t="shared" si="500"/>
        <v>45412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3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2"/>
      <c r="DB1040" s="1"/>
      <c r="DC1040" s="1"/>
      <c r="DD1040" s="1"/>
      <c r="DE1040" s="1"/>
      <c r="DF1040" s="1"/>
      <c r="DG1040" s="1"/>
    </row>
    <row r="1041" spans="1:111" x14ac:dyDescent="0.2">
      <c r="A1041" s="86">
        <f t="shared" si="502"/>
        <v>45390</v>
      </c>
      <c r="B1041" s="87">
        <f t="shared" si="481"/>
        <v>989.34652449999999</v>
      </c>
      <c r="C1041" s="87">
        <f t="shared" si="503"/>
        <v>827.35085606999996</v>
      </c>
      <c r="D1041" s="88">
        <f t="shared" si="482"/>
        <v>6858.17</v>
      </c>
      <c r="E1041" s="89">
        <f>IF(K1041=1,VLOOKUP(A1041,[1]Plan1!$BO$80:$BQ$314,3),E1040)</f>
        <v>6869.14</v>
      </c>
      <c r="F1041" s="98">
        <f t="shared" si="483"/>
        <v>45367</v>
      </c>
      <c r="G1041" s="91">
        <f t="shared" si="484"/>
        <v>1.5995520670966101E-3</v>
      </c>
      <c r="H1041" s="90">
        <f t="shared" si="485"/>
        <v>45397</v>
      </c>
      <c r="I1041" s="90">
        <f t="shared" si="486"/>
        <v>45397</v>
      </c>
      <c r="J1041" s="92">
        <f t="shared" si="487"/>
        <v>20</v>
      </c>
      <c r="K1041" s="92">
        <f t="shared" si="488"/>
        <v>15</v>
      </c>
      <c r="L1041" s="87">
        <f t="shared" si="489"/>
        <v>1.0011994200000001</v>
      </c>
      <c r="M1041" s="93">
        <f t="shared" si="490"/>
        <v>1.00829937</v>
      </c>
      <c r="N1041" s="93">
        <f t="shared" si="491"/>
        <v>1.1916852852125641</v>
      </c>
      <c r="O1041" s="87">
        <f t="shared" si="492"/>
        <v>1.1931146100000001</v>
      </c>
      <c r="P1041" s="87">
        <f t="shared" si="493"/>
        <v>987.12439397000003</v>
      </c>
      <c r="Q1041" s="94">
        <f t="shared" si="494"/>
        <v>0</v>
      </c>
      <c r="R1041" s="95">
        <f t="shared" si="501"/>
        <v>0</v>
      </c>
      <c r="S1041" s="87">
        <f t="shared" si="495"/>
        <v>0</v>
      </c>
      <c r="T1041" s="95">
        <f t="shared" si="504"/>
        <v>0.12</v>
      </c>
      <c r="U1041" s="94">
        <f t="shared" si="496"/>
        <v>5</v>
      </c>
      <c r="V1041" s="94">
        <v>252</v>
      </c>
      <c r="W1041" s="93">
        <f t="shared" si="497"/>
        <v>1.002251115</v>
      </c>
      <c r="X1041" s="87">
        <f t="shared" si="498"/>
        <v>2.2221305299999998</v>
      </c>
      <c r="Y1041" s="87">
        <f t="shared" si="499"/>
        <v>0</v>
      </c>
      <c r="Z1041" s="96" t="s">
        <v>142</v>
      </c>
      <c r="AA1041" s="90">
        <f t="shared" si="500"/>
        <v>45412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3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2"/>
      <c r="DB1041" s="1"/>
      <c r="DC1041" s="1"/>
      <c r="DD1041" s="1"/>
      <c r="DE1041" s="1"/>
      <c r="DF1041" s="1"/>
      <c r="DG1041" s="1"/>
    </row>
    <row r="1042" spans="1:111" x14ac:dyDescent="0.2">
      <c r="A1042" s="86">
        <f t="shared" si="502"/>
        <v>45391</v>
      </c>
      <c r="B1042" s="87">
        <f t="shared" ref="B1042:B1105" si="505">(P1042+X1042)</f>
        <v>989.87065181999992</v>
      </c>
      <c r="C1042" s="87">
        <f t="shared" si="503"/>
        <v>827.35085606999996</v>
      </c>
      <c r="D1042" s="88">
        <f t="shared" ref="D1042:D1105" si="506">IF(E1042=E1041,D1041,E1041)</f>
        <v>6858.17</v>
      </c>
      <c r="E1042" s="89">
        <f>IF(K1042=1,VLOOKUP(A1042,[1]Plan1!$BO$80:$BQ$314,3),E1041)</f>
        <v>6869.14</v>
      </c>
      <c r="F1042" s="98">
        <f t="shared" ref="F1042:F1105" si="507">IF(D1042=D1041,F1041,A1042)</f>
        <v>45367</v>
      </c>
      <c r="G1042" s="91">
        <f t="shared" ref="G1042:G1105" si="508">(E1042/D1042)-1</f>
        <v>1.5995520670966101E-3</v>
      </c>
      <c r="H1042" s="90">
        <f t="shared" ref="H1042:H1105" si="509">IF(DAY(A1042)=15,VLOOKUP(A1042,AH$121:AK$170,4),H1041)</f>
        <v>45397</v>
      </c>
      <c r="I1042" s="90">
        <f t="shared" ref="I1042:I1105" si="510">IF(A1042&gt;I1041,H1042,I1041)</f>
        <v>45397</v>
      </c>
      <c r="J1042" s="92">
        <f t="shared" ref="J1042:J1105" si="511">IF(I1042=I1041,J1041,NETWORKDAYS(I1041,I1042,$AD$121:$AD$505)-1)</f>
        <v>20</v>
      </c>
      <c r="K1042" s="92">
        <f t="shared" ref="K1042:K1105" si="512">(J1042-(NETWORKDAYS(A1042,I1042,AD$121:AD$505)-1))</f>
        <v>16</v>
      </c>
      <c r="L1042" s="87">
        <f t="shared" ref="L1042:L1105" si="513">TRUNC((E1042/D1042)^TRUNC((K1042/J1042),9),8)</f>
        <v>1.0012794300000001</v>
      </c>
      <c r="M1042" s="93">
        <f t="shared" ref="M1042:M1105" si="514">IF(I1042&gt;I1041,L1041,M1041)</f>
        <v>1.00829937</v>
      </c>
      <c r="N1042" s="93">
        <f t="shared" ref="N1042:N1105" si="515">IF(I1042&gt;I1041,N1041*M1042,N1041)</f>
        <v>1.1916852852125641</v>
      </c>
      <c r="O1042" s="87">
        <f t="shared" ref="O1042:O1105" si="516">TRUNC(TRUNC((L1042*N1042),15),8)</f>
        <v>1.1932099599999999</v>
      </c>
      <c r="P1042" s="87">
        <f t="shared" ref="P1042:P1105" si="517">TRUNC(C1042*O1042,8)</f>
        <v>987.20328186999996</v>
      </c>
      <c r="Q1042" s="94">
        <f t="shared" ref="Q1042:Q1105" si="518">IF(VLOOKUP(A1042,AD$13:AK$117,8)=VLOOKUP(A1041,AD$13:AK$117,8),0,VLOOKUP(A1042,AD$13:AK$117,8))</f>
        <v>0</v>
      </c>
      <c r="R1042" s="95">
        <f t="shared" si="501"/>
        <v>0</v>
      </c>
      <c r="S1042" s="87">
        <f t="shared" ref="S1042:S1105" si="519">IF(R1042&gt;0,TRUNC(R1042*P1042,8),0)</f>
        <v>0</v>
      </c>
      <c r="T1042" s="95">
        <f t="shared" si="504"/>
        <v>0.12</v>
      </c>
      <c r="U1042" s="94">
        <f t="shared" ref="U1042:U1105" si="520">IF(Q1041&gt;0,1,IF(K1042=K1041,U1041,U1041+1))</f>
        <v>6</v>
      </c>
      <c r="V1042" s="94">
        <v>252</v>
      </c>
      <c r="W1042" s="93">
        <f t="shared" ref="W1042:W1105" si="521">ROUND((1+T1042)^TRUNC((U1042/V1042),9),9)</f>
        <v>1.002701946</v>
      </c>
      <c r="X1042" s="87">
        <f t="shared" ref="X1042:X1105" si="522">TRUNC((P1042*(W1042-1)),8)</f>
        <v>2.6673699499999999</v>
      </c>
      <c r="Y1042" s="87">
        <f t="shared" ref="Y1042:Y1105" si="523">IF(Q1042&gt;0,S1042+X1042,0)</f>
        <v>0</v>
      </c>
      <c r="Z1042" s="96" t="s">
        <v>142</v>
      </c>
      <c r="AA1042" s="90">
        <f t="shared" ref="AA1042:AA1105" si="524">IF(Q1041&gt;0,VLOOKUP(A1041,$AD$13:$AL$117,9),AA1041)</f>
        <v>45412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3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2"/>
      <c r="DB1042" s="1"/>
      <c r="DC1042" s="1"/>
      <c r="DD1042" s="1"/>
      <c r="DE1042" s="1"/>
      <c r="DF1042" s="1"/>
      <c r="DG1042" s="1"/>
    </row>
    <row r="1043" spans="1:111" x14ac:dyDescent="0.2">
      <c r="A1043" s="86">
        <f t="shared" si="502"/>
        <v>45392</v>
      </c>
      <c r="B1043" s="87">
        <f t="shared" si="505"/>
        <v>990.39505801999996</v>
      </c>
      <c r="C1043" s="87">
        <f t="shared" si="503"/>
        <v>827.35085606999996</v>
      </c>
      <c r="D1043" s="88">
        <f t="shared" si="506"/>
        <v>6858.17</v>
      </c>
      <c r="E1043" s="89">
        <f>IF(K1043=1,VLOOKUP(A1043,[1]Plan1!$BO$80:$BQ$314,3),E1042)</f>
        <v>6869.14</v>
      </c>
      <c r="F1043" s="98">
        <f t="shared" si="507"/>
        <v>45367</v>
      </c>
      <c r="G1043" s="91">
        <f t="shared" si="508"/>
        <v>1.5995520670966101E-3</v>
      </c>
      <c r="H1043" s="90">
        <f t="shared" si="509"/>
        <v>45397</v>
      </c>
      <c r="I1043" s="90">
        <f t="shared" si="510"/>
        <v>45397</v>
      </c>
      <c r="J1043" s="92">
        <f t="shared" si="511"/>
        <v>20</v>
      </c>
      <c r="K1043" s="92">
        <f t="shared" si="512"/>
        <v>17</v>
      </c>
      <c r="L1043" s="87">
        <f t="shared" si="513"/>
        <v>1.00135945</v>
      </c>
      <c r="M1043" s="93">
        <f t="shared" si="514"/>
        <v>1.00829937</v>
      </c>
      <c r="N1043" s="93">
        <f t="shared" si="515"/>
        <v>1.1916852852125641</v>
      </c>
      <c r="O1043" s="87">
        <f t="shared" si="516"/>
        <v>1.1933053199999999</v>
      </c>
      <c r="P1043" s="87">
        <f t="shared" si="517"/>
        <v>987.28217804999997</v>
      </c>
      <c r="Q1043" s="94">
        <f t="shared" si="518"/>
        <v>0</v>
      </c>
      <c r="R1043" s="95">
        <f t="shared" si="501"/>
        <v>0</v>
      </c>
      <c r="S1043" s="87">
        <f t="shared" si="519"/>
        <v>0</v>
      </c>
      <c r="T1043" s="95">
        <f t="shared" si="504"/>
        <v>0.12</v>
      </c>
      <c r="U1043" s="94">
        <f t="shared" si="520"/>
        <v>7</v>
      </c>
      <c r="V1043" s="94">
        <v>252</v>
      </c>
      <c r="W1043" s="93">
        <f t="shared" si="521"/>
        <v>1.003152979</v>
      </c>
      <c r="X1043" s="87">
        <f t="shared" si="522"/>
        <v>3.1128799699999998</v>
      </c>
      <c r="Y1043" s="87">
        <f t="shared" si="523"/>
        <v>0</v>
      </c>
      <c r="Z1043" s="96" t="s">
        <v>142</v>
      </c>
      <c r="AA1043" s="90">
        <f t="shared" si="524"/>
        <v>45412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3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2"/>
      <c r="DB1043" s="1"/>
      <c r="DC1043" s="1"/>
      <c r="DD1043" s="1"/>
      <c r="DE1043" s="1"/>
      <c r="DF1043" s="1"/>
      <c r="DG1043" s="1"/>
    </row>
    <row r="1044" spans="1:111" x14ac:dyDescent="0.2">
      <c r="A1044" s="86">
        <f t="shared" si="502"/>
        <v>45393</v>
      </c>
      <c r="B1044" s="87">
        <f t="shared" si="505"/>
        <v>990.91974511000001</v>
      </c>
      <c r="C1044" s="87">
        <f t="shared" si="503"/>
        <v>827.35085606999996</v>
      </c>
      <c r="D1044" s="88">
        <f t="shared" si="506"/>
        <v>6858.17</v>
      </c>
      <c r="E1044" s="89">
        <f>IF(K1044=1,VLOOKUP(A1044,[1]Plan1!$BO$80:$BQ$314,3),E1043)</f>
        <v>6869.14</v>
      </c>
      <c r="F1044" s="98">
        <f t="shared" si="507"/>
        <v>45367</v>
      </c>
      <c r="G1044" s="91">
        <f t="shared" si="508"/>
        <v>1.5995520670966101E-3</v>
      </c>
      <c r="H1044" s="90">
        <f t="shared" si="509"/>
        <v>45397</v>
      </c>
      <c r="I1044" s="90">
        <f t="shared" si="510"/>
        <v>45397</v>
      </c>
      <c r="J1044" s="92">
        <f t="shared" si="511"/>
        <v>20</v>
      </c>
      <c r="K1044" s="92">
        <f t="shared" si="512"/>
        <v>18</v>
      </c>
      <c r="L1044" s="87">
        <f t="shared" si="513"/>
        <v>1.0014394799999999</v>
      </c>
      <c r="M1044" s="93">
        <f t="shared" si="514"/>
        <v>1.00829937</v>
      </c>
      <c r="N1044" s="93">
        <f t="shared" si="515"/>
        <v>1.1916852852125641</v>
      </c>
      <c r="O1044" s="87">
        <f t="shared" si="516"/>
        <v>1.19340069</v>
      </c>
      <c r="P1044" s="87">
        <f t="shared" si="517"/>
        <v>987.36108249999995</v>
      </c>
      <c r="Q1044" s="94">
        <f t="shared" si="518"/>
        <v>0</v>
      </c>
      <c r="R1044" s="95">
        <f t="shared" si="501"/>
        <v>0</v>
      </c>
      <c r="S1044" s="87">
        <f t="shared" si="519"/>
        <v>0</v>
      </c>
      <c r="T1044" s="95">
        <f t="shared" si="504"/>
        <v>0.12</v>
      </c>
      <c r="U1044" s="94">
        <f t="shared" si="520"/>
        <v>8</v>
      </c>
      <c r="V1044" s="94">
        <v>252</v>
      </c>
      <c r="W1044" s="93">
        <f t="shared" si="521"/>
        <v>1.003604216</v>
      </c>
      <c r="X1044" s="87">
        <f t="shared" si="522"/>
        <v>3.5586626099999998</v>
      </c>
      <c r="Y1044" s="87">
        <f t="shared" si="523"/>
        <v>0</v>
      </c>
      <c r="Z1044" s="96" t="s">
        <v>142</v>
      </c>
      <c r="AA1044" s="90">
        <f t="shared" si="524"/>
        <v>45412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3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2"/>
      <c r="DB1044" s="1"/>
      <c r="DC1044" s="1"/>
      <c r="DD1044" s="1"/>
      <c r="DE1044" s="1"/>
      <c r="DF1044" s="1"/>
      <c r="DG1044" s="1"/>
    </row>
    <row r="1045" spans="1:111" x14ac:dyDescent="0.2">
      <c r="A1045" s="86">
        <f t="shared" si="502"/>
        <v>45394</v>
      </c>
      <c r="B1045" s="87">
        <f t="shared" si="505"/>
        <v>991.44470287000001</v>
      </c>
      <c r="C1045" s="87">
        <f t="shared" si="503"/>
        <v>827.35085606999996</v>
      </c>
      <c r="D1045" s="88">
        <f t="shared" si="506"/>
        <v>6858.17</v>
      </c>
      <c r="E1045" s="89">
        <f>IF(K1045=1,VLOOKUP(A1045,[1]Plan1!$BO$80:$BQ$314,3),E1044)</f>
        <v>6869.14</v>
      </c>
      <c r="F1045" s="98">
        <f t="shared" si="507"/>
        <v>45367</v>
      </c>
      <c r="G1045" s="91">
        <f t="shared" si="508"/>
        <v>1.5995520670966101E-3</v>
      </c>
      <c r="H1045" s="90">
        <f t="shared" si="509"/>
        <v>45397</v>
      </c>
      <c r="I1045" s="90">
        <f t="shared" si="510"/>
        <v>45397</v>
      </c>
      <c r="J1045" s="92">
        <f t="shared" si="511"/>
        <v>20</v>
      </c>
      <c r="K1045" s="92">
        <f t="shared" si="512"/>
        <v>19</v>
      </c>
      <c r="L1045" s="87">
        <f t="shared" si="513"/>
        <v>1.0015195100000001</v>
      </c>
      <c r="M1045" s="93">
        <f t="shared" si="514"/>
        <v>1.00829937</v>
      </c>
      <c r="N1045" s="93">
        <f t="shared" si="515"/>
        <v>1.1916852852125641</v>
      </c>
      <c r="O1045" s="87">
        <f t="shared" si="516"/>
        <v>1.19349606</v>
      </c>
      <c r="P1045" s="87">
        <f t="shared" si="517"/>
        <v>987.43998695000005</v>
      </c>
      <c r="Q1045" s="94">
        <f t="shared" si="518"/>
        <v>0</v>
      </c>
      <c r="R1045" s="95">
        <f t="shared" si="501"/>
        <v>0</v>
      </c>
      <c r="S1045" s="87">
        <f t="shared" si="519"/>
        <v>0</v>
      </c>
      <c r="T1045" s="95">
        <f t="shared" si="504"/>
        <v>0.12</v>
      </c>
      <c r="U1045" s="94">
        <f t="shared" si="520"/>
        <v>9</v>
      </c>
      <c r="V1045" s="94">
        <v>252</v>
      </c>
      <c r="W1045" s="93">
        <f t="shared" si="521"/>
        <v>1.0040556549999999</v>
      </c>
      <c r="X1045" s="87">
        <f t="shared" si="522"/>
        <v>4.0047159199999998</v>
      </c>
      <c r="Y1045" s="87">
        <f t="shared" si="523"/>
        <v>0</v>
      </c>
      <c r="Z1045" s="96" t="s">
        <v>142</v>
      </c>
      <c r="AA1045" s="90">
        <f t="shared" si="524"/>
        <v>45412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3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2"/>
      <c r="DB1045" s="1"/>
      <c r="DC1045" s="1"/>
      <c r="DD1045" s="1"/>
      <c r="DE1045" s="1"/>
      <c r="DF1045" s="1"/>
      <c r="DG1045" s="1"/>
    </row>
    <row r="1046" spans="1:111" x14ac:dyDescent="0.2">
      <c r="A1046" s="86">
        <f t="shared" si="502"/>
        <v>45395</v>
      </c>
      <c r="B1046" s="87">
        <f t="shared" si="505"/>
        <v>991.96994065000001</v>
      </c>
      <c r="C1046" s="87">
        <f t="shared" si="503"/>
        <v>827.35085606999996</v>
      </c>
      <c r="D1046" s="88">
        <f t="shared" si="506"/>
        <v>6858.17</v>
      </c>
      <c r="E1046" s="89">
        <f>IF(K1046=1,VLOOKUP(A1046,[1]Plan1!$BO$80:$BQ$314,3),E1045)</f>
        <v>6869.14</v>
      </c>
      <c r="F1046" s="98">
        <f t="shared" si="507"/>
        <v>45367</v>
      </c>
      <c r="G1046" s="91">
        <f t="shared" si="508"/>
        <v>1.5995520670966101E-3</v>
      </c>
      <c r="H1046" s="90">
        <f t="shared" si="509"/>
        <v>45397</v>
      </c>
      <c r="I1046" s="90">
        <f t="shared" si="510"/>
        <v>45397</v>
      </c>
      <c r="J1046" s="92">
        <f t="shared" si="511"/>
        <v>20</v>
      </c>
      <c r="K1046" s="92">
        <f t="shared" si="512"/>
        <v>20</v>
      </c>
      <c r="L1046" s="87">
        <f t="shared" si="513"/>
        <v>1.0015995499999999</v>
      </c>
      <c r="M1046" s="93">
        <f t="shared" si="514"/>
        <v>1.00829937</v>
      </c>
      <c r="N1046" s="93">
        <f t="shared" si="515"/>
        <v>1.1916852852125641</v>
      </c>
      <c r="O1046" s="87">
        <f t="shared" si="516"/>
        <v>1.1935914400000001</v>
      </c>
      <c r="P1046" s="87">
        <f t="shared" si="517"/>
        <v>987.51889968</v>
      </c>
      <c r="Q1046" s="94">
        <f t="shared" si="518"/>
        <v>0</v>
      </c>
      <c r="R1046" s="95">
        <f t="shared" si="501"/>
        <v>0</v>
      </c>
      <c r="S1046" s="87">
        <f t="shared" si="519"/>
        <v>0</v>
      </c>
      <c r="T1046" s="95">
        <f t="shared" si="504"/>
        <v>0.12</v>
      </c>
      <c r="U1046" s="94">
        <f t="shared" si="520"/>
        <v>10</v>
      </c>
      <c r="V1046" s="94">
        <v>252</v>
      </c>
      <c r="W1046" s="93">
        <f t="shared" si="521"/>
        <v>1.004507297</v>
      </c>
      <c r="X1046" s="87">
        <f t="shared" si="522"/>
        <v>4.4510409700000002</v>
      </c>
      <c r="Y1046" s="87">
        <f t="shared" si="523"/>
        <v>0</v>
      </c>
      <c r="Z1046" s="96" t="s">
        <v>142</v>
      </c>
      <c r="AA1046" s="90">
        <f t="shared" si="524"/>
        <v>45412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3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2"/>
      <c r="DB1046" s="1"/>
      <c r="DC1046" s="1"/>
      <c r="DD1046" s="1"/>
      <c r="DE1046" s="1"/>
      <c r="DF1046" s="1"/>
      <c r="DG1046" s="1"/>
    </row>
    <row r="1047" spans="1:111" x14ac:dyDescent="0.2">
      <c r="A1047" s="86">
        <f t="shared" si="502"/>
        <v>45396</v>
      </c>
      <c r="B1047" s="87">
        <f t="shared" si="505"/>
        <v>991.96994065000001</v>
      </c>
      <c r="C1047" s="87">
        <f t="shared" si="503"/>
        <v>827.35085606999996</v>
      </c>
      <c r="D1047" s="88">
        <f t="shared" si="506"/>
        <v>6858.17</v>
      </c>
      <c r="E1047" s="89">
        <f>IF(K1047=1,VLOOKUP(A1047,[1]Plan1!$BO$80:$BQ$314,3),E1046)</f>
        <v>6869.14</v>
      </c>
      <c r="F1047" s="98">
        <f t="shared" si="507"/>
        <v>45367</v>
      </c>
      <c r="G1047" s="91">
        <f t="shared" si="508"/>
        <v>1.5995520670966101E-3</v>
      </c>
      <c r="H1047" s="90">
        <f t="shared" si="509"/>
        <v>45397</v>
      </c>
      <c r="I1047" s="90">
        <f t="shared" si="510"/>
        <v>45397</v>
      </c>
      <c r="J1047" s="92">
        <f t="shared" si="511"/>
        <v>20</v>
      </c>
      <c r="K1047" s="92">
        <f t="shared" si="512"/>
        <v>20</v>
      </c>
      <c r="L1047" s="87">
        <f t="shared" si="513"/>
        <v>1.0015995499999999</v>
      </c>
      <c r="M1047" s="93">
        <f t="shared" si="514"/>
        <v>1.00829937</v>
      </c>
      <c r="N1047" s="93">
        <f t="shared" si="515"/>
        <v>1.1916852852125641</v>
      </c>
      <c r="O1047" s="87">
        <f t="shared" si="516"/>
        <v>1.1935914400000001</v>
      </c>
      <c r="P1047" s="87">
        <f t="shared" si="517"/>
        <v>987.51889968</v>
      </c>
      <c r="Q1047" s="94">
        <f t="shared" si="518"/>
        <v>0</v>
      </c>
      <c r="R1047" s="95">
        <f t="shared" si="501"/>
        <v>0</v>
      </c>
      <c r="S1047" s="87">
        <f t="shared" si="519"/>
        <v>0</v>
      </c>
      <c r="T1047" s="95">
        <f t="shared" si="504"/>
        <v>0.12</v>
      </c>
      <c r="U1047" s="94">
        <f t="shared" si="520"/>
        <v>10</v>
      </c>
      <c r="V1047" s="94">
        <v>252</v>
      </c>
      <c r="W1047" s="93">
        <f t="shared" si="521"/>
        <v>1.004507297</v>
      </c>
      <c r="X1047" s="87">
        <f t="shared" si="522"/>
        <v>4.4510409700000002</v>
      </c>
      <c r="Y1047" s="87">
        <f t="shared" si="523"/>
        <v>0</v>
      </c>
      <c r="Z1047" s="96" t="s">
        <v>142</v>
      </c>
      <c r="AA1047" s="90">
        <f t="shared" si="524"/>
        <v>45412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3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2"/>
      <c r="DB1047" s="1"/>
      <c r="DC1047" s="1"/>
      <c r="DD1047" s="1"/>
      <c r="DE1047" s="1"/>
      <c r="DF1047" s="1"/>
      <c r="DG1047" s="1"/>
    </row>
    <row r="1048" spans="1:111" x14ac:dyDescent="0.2">
      <c r="A1048" s="86">
        <f t="shared" si="502"/>
        <v>45397</v>
      </c>
      <c r="B1048" s="87">
        <f t="shared" si="505"/>
        <v>991.96994065000001</v>
      </c>
      <c r="C1048" s="87">
        <f t="shared" si="503"/>
        <v>827.35085606999996</v>
      </c>
      <c r="D1048" s="88">
        <f t="shared" si="506"/>
        <v>6858.17</v>
      </c>
      <c r="E1048" s="89">
        <f>IF(K1048=1,VLOOKUP(A1048,[1]Plan1!$BO$80:$BQ$314,3),E1047)</f>
        <v>6869.14</v>
      </c>
      <c r="F1048" s="98">
        <f t="shared" si="507"/>
        <v>45367</v>
      </c>
      <c r="G1048" s="91">
        <f t="shared" si="508"/>
        <v>1.5995520670966101E-3</v>
      </c>
      <c r="H1048" s="90">
        <f t="shared" si="509"/>
        <v>45427</v>
      </c>
      <c r="I1048" s="90">
        <f t="shared" si="510"/>
        <v>45397</v>
      </c>
      <c r="J1048" s="92">
        <f t="shared" si="511"/>
        <v>20</v>
      </c>
      <c r="K1048" s="92">
        <f t="shared" si="512"/>
        <v>20</v>
      </c>
      <c r="L1048" s="87">
        <f t="shared" si="513"/>
        <v>1.0015995499999999</v>
      </c>
      <c r="M1048" s="93">
        <f t="shared" si="514"/>
        <v>1.00829937</v>
      </c>
      <c r="N1048" s="93">
        <f t="shared" si="515"/>
        <v>1.1916852852125641</v>
      </c>
      <c r="O1048" s="87">
        <f t="shared" si="516"/>
        <v>1.1935914400000001</v>
      </c>
      <c r="P1048" s="87">
        <f t="shared" si="517"/>
        <v>987.51889968</v>
      </c>
      <c r="Q1048" s="94">
        <f t="shared" si="518"/>
        <v>0</v>
      </c>
      <c r="R1048" s="95">
        <f t="shared" si="501"/>
        <v>0</v>
      </c>
      <c r="S1048" s="87">
        <f t="shared" si="519"/>
        <v>0</v>
      </c>
      <c r="T1048" s="95">
        <f t="shared" si="504"/>
        <v>0.12</v>
      </c>
      <c r="U1048" s="94">
        <f t="shared" si="520"/>
        <v>10</v>
      </c>
      <c r="V1048" s="94">
        <v>252</v>
      </c>
      <c r="W1048" s="93">
        <f t="shared" si="521"/>
        <v>1.004507297</v>
      </c>
      <c r="X1048" s="87">
        <f t="shared" si="522"/>
        <v>4.4510409700000002</v>
      </c>
      <c r="Y1048" s="87">
        <f t="shared" si="523"/>
        <v>0</v>
      </c>
      <c r="Z1048" s="96" t="s">
        <v>142</v>
      </c>
      <c r="AA1048" s="90">
        <f t="shared" si="524"/>
        <v>45412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3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2"/>
      <c r="DB1048" s="1"/>
      <c r="DC1048" s="1"/>
      <c r="DD1048" s="1"/>
      <c r="DE1048" s="1"/>
      <c r="DF1048" s="1"/>
      <c r="DG1048" s="1"/>
    </row>
    <row r="1049" spans="1:111" x14ac:dyDescent="0.2">
      <c r="A1049" s="86">
        <f t="shared" si="502"/>
        <v>45398</v>
      </c>
      <c r="B1049" s="87">
        <f t="shared" si="505"/>
        <v>992.5953753</v>
      </c>
      <c r="C1049" s="87">
        <f t="shared" si="503"/>
        <v>827.35085606999996</v>
      </c>
      <c r="D1049" s="88">
        <f t="shared" si="506"/>
        <v>6869.14</v>
      </c>
      <c r="E1049" s="89">
        <f>IF(K1049=1,VLOOKUP(A1049,[1]Plan1!$BO$80:$BQ$314,3),E1048)</f>
        <v>6895.24</v>
      </c>
      <c r="F1049" s="98">
        <f t="shared" si="507"/>
        <v>45398</v>
      </c>
      <c r="G1049" s="91">
        <f t="shared" si="508"/>
        <v>3.7996022791790818E-3</v>
      </c>
      <c r="H1049" s="90">
        <f t="shared" si="509"/>
        <v>45427</v>
      </c>
      <c r="I1049" s="90">
        <f t="shared" si="510"/>
        <v>45427</v>
      </c>
      <c r="J1049" s="92">
        <f t="shared" si="511"/>
        <v>21</v>
      </c>
      <c r="K1049" s="92">
        <f t="shared" si="512"/>
        <v>1</v>
      </c>
      <c r="L1049" s="87">
        <f t="shared" si="513"/>
        <v>1.0001806</v>
      </c>
      <c r="M1049" s="93">
        <f t="shared" si="514"/>
        <v>1.0015995499999999</v>
      </c>
      <c r="N1049" s="93">
        <f t="shared" si="515"/>
        <v>1.1935914454105256</v>
      </c>
      <c r="O1049" s="87">
        <f t="shared" si="516"/>
        <v>1.1938070000000001</v>
      </c>
      <c r="P1049" s="87">
        <f t="shared" si="517"/>
        <v>987.69724342999996</v>
      </c>
      <c r="Q1049" s="94">
        <f t="shared" si="518"/>
        <v>0</v>
      </c>
      <c r="R1049" s="95">
        <f t="shared" si="501"/>
        <v>0</v>
      </c>
      <c r="S1049" s="87">
        <f t="shared" si="519"/>
        <v>0</v>
      </c>
      <c r="T1049" s="95">
        <f t="shared" si="504"/>
        <v>0.12</v>
      </c>
      <c r="U1049" s="94">
        <f t="shared" si="520"/>
        <v>11</v>
      </c>
      <c r="V1049" s="94">
        <v>252</v>
      </c>
      <c r="W1049" s="93">
        <f t="shared" si="521"/>
        <v>1.004959143</v>
      </c>
      <c r="X1049" s="87">
        <f t="shared" si="522"/>
        <v>4.8981318700000003</v>
      </c>
      <c r="Y1049" s="87">
        <f t="shared" si="523"/>
        <v>0</v>
      </c>
      <c r="Z1049" s="96" t="s">
        <v>142</v>
      </c>
      <c r="AA1049" s="90">
        <f t="shared" si="524"/>
        <v>45412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3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2"/>
      <c r="DB1049" s="1"/>
      <c r="DC1049" s="1"/>
      <c r="DD1049" s="1"/>
      <c r="DE1049" s="1"/>
      <c r="DF1049" s="1"/>
      <c r="DG1049" s="1"/>
    </row>
    <row r="1050" spans="1:111" x14ac:dyDescent="0.2">
      <c r="A1050" s="86">
        <f t="shared" si="502"/>
        <v>45399</v>
      </c>
      <c r="B1050" s="87">
        <f t="shared" si="505"/>
        <v>993.22121324</v>
      </c>
      <c r="C1050" s="87">
        <f t="shared" si="503"/>
        <v>827.35085606999996</v>
      </c>
      <c r="D1050" s="88">
        <f t="shared" si="506"/>
        <v>6869.14</v>
      </c>
      <c r="E1050" s="89">
        <f>IF(K1050=1,VLOOKUP(A1050,[1]Plan1!$BO$80:$BQ$314,3),E1049)</f>
        <v>6895.24</v>
      </c>
      <c r="F1050" s="98">
        <f t="shared" si="507"/>
        <v>45398</v>
      </c>
      <c r="G1050" s="91">
        <f t="shared" si="508"/>
        <v>3.7996022791790818E-3</v>
      </c>
      <c r="H1050" s="90">
        <f t="shared" si="509"/>
        <v>45427</v>
      </c>
      <c r="I1050" s="90">
        <f t="shared" si="510"/>
        <v>45427</v>
      </c>
      <c r="J1050" s="92">
        <f t="shared" si="511"/>
        <v>21</v>
      </c>
      <c r="K1050" s="92">
        <f t="shared" si="512"/>
        <v>2</v>
      </c>
      <c r="L1050" s="87">
        <f t="shared" si="513"/>
        <v>1.0003612399999999</v>
      </c>
      <c r="M1050" s="93">
        <f t="shared" si="514"/>
        <v>1.0015995499999999</v>
      </c>
      <c r="N1050" s="93">
        <f t="shared" si="515"/>
        <v>1.1935914454105256</v>
      </c>
      <c r="O1050" s="87">
        <f t="shared" si="516"/>
        <v>1.19402261</v>
      </c>
      <c r="P1050" s="87">
        <f t="shared" si="517"/>
        <v>987.87562854999999</v>
      </c>
      <c r="Q1050" s="94">
        <f t="shared" si="518"/>
        <v>0</v>
      </c>
      <c r="R1050" s="95">
        <f t="shared" si="501"/>
        <v>0</v>
      </c>
      <c r="S1050" s="87">
        <f t="shared" si="519"/>
        <v>0</v>
      </c>
      <c r="T1050" s="95">
        <f t="shared" si="504"/>
        <v>0.12</v>
      </c>
      <c r="U1050" s="94">
        <f t="shared" si="520"/>
        <v>12</v>
      </c>
      <c r="V1050" s="94">
        <v>252</v>
      </c>
      <c r="W1050" s="93">
        <f t="shared" si="521"/>
        <v>1.005411192</v>
      </c>
      <c r="X1050" s="87">
        <f t="shared" si="522"/>
        <v>5.3455846899999999</v>
      </c>
      <c r="Y1050" s="87">
        <f t="shared" si="523"/>
        <v>0</v>
      </c>
      <c r="Z1050" s="96" t="s">
        <v>142</v>
      </c>
      <c r="AA1050" s="90">
        <f t="shared" si="524"/>
        <v>45412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3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2"/>
      <c r="DB1050" s="1"/>
      <c r="DC1050" s="1"/>
      <c r="DD1050" s="1"/>
      <c r="DE1050" s="1"/>
      <c r="DF1050" s="1"/>
      <c r="DG1050" s="1"/>
    </row>
    <row r="1051" spans="1:111" x14ac:dyDescent="0.2">
      <c r="A1051" s="86">
        <f t="shared" si="502"/>
        <v>45400</v>
      </c>
      <c r="B1051" s="87">
        <f t="shared" si="505"/>
        <v>993.84744633000003</v>
      </c>
      <c r="C1051" s="87">
        <f t="shared" si="503"/>
        <v>827.35085606999996</v>
      </c>
      <c r="D1051" s="88">
        <f t="shared" si="506"/>
        <v>6869.14</v>
      </c>
      <c r="E1051" s="89">
        <f>IF(K1051=1,VLOOKUP(A1051,[1]Plan1!$BO$80:$BQ$314,3),E1050)</f>
        <v>6895.24</v>
      </c>
      <c r="F1051" s="98">
        <f t="shared" si="507"/>
        <v>45398</v>
      </c>
      <c r="G1051" s="91">
        <f t="shared" si="508"/>
        <v>3.7996022791790818E-3</v>
      </c>
      <c r="H1051" s="90">
        <f t="shared" si="509"/>
        <v>45427</v>
      </c>
      <c r="I1051" s="90">
        <f t="shared" si="510"/>
        <v>45427</v>
      </c>
      <c r="J1051" s="92">
        <f t="shared" si="511"/>
        <v>21</v>
      </c>
      <c r="K1051" s="92">
        <f t="shared" si="512"/>
        <v>3</v>
      </c>
      <c r="L1051" s="87">
        <f t="shared" si="513"/>
        <v>1.0005419099999999</v>
      </c>
      <c r="M1051" s="93">
        <f t="shared" si="514"/>
        <v>1.0015995499999999</v>
      </c>
      <c r="N1051" s="93">
        <f t="shared" si="515"/>
        <v>1.1935914454105256</v>
      </c>
      <c r="O1051" s="87">
        <f t="shared" si="516"/>
        <v>1.1942382600000001</v>
      </c>
      <c r="P1051" s="87">
        <f t="shared" si="517"/>
        <v>988.05404676000001</v>
      </c>
      <c r="Q1051" s="94">
        <f t="shared" si="518"/>
        <v>0</v>
      </c>
      <c r="R1051" s="95">
        <f t="shared" si="501"/>
        <v>0</v>
      </c>
      <c r="S1051" s="87">
        <f t="shared" si="519"/>
        <v>0</v>
      </c>
      <c r="T1051" s="95">
        <f t="shared" si="504"/>
        <v>0.12</v>
      </c>
      <c r="U1051" s="94">
        <f t="shared" si="520"/>
        <v>13</v>
      </c>
      <c r="V1051" s="94">
        <v>252</v>
      </c>
      <c r="W1051" s="93">
        <f t="shared" si="521"/>
        <v>1.0058634440000001</v>
      </c>
      <c r="X1051" s="87">
        <f t="shared" si="522"/>
        <v>5.7933995700000001</v>
      </c>
      <c r="Y1051" s="87">
        <f t="shared" si="523"/>
        <v>0</v>
      </c>
      <c r="Z1051" s="96" t="s">
        <v>142</v>
      </c>
      <c r="AA1051" s="90">
        <f t="shared" si="524"/>
        <v>45412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3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2"/>
      <c r="DB1051" s="1"/>
      <c r="DC1051" s="1"/>
      <c r="DD1051" s="1"/>
      <c r="DE1051" s="1"/>
      <c r="DF1051" s="1"/>
      <c r="DG1051" s="1"/>
    </row>
    <row r="1052" spans="1:111" x14ac:dyDescent="0.2">
      <c r="A1052" s="86">
        <f t="shared" si="502"/>
        <v>45401</v>
      </c>
      <c r="B1052" s="87">
        <f t="shared" si="505"/>
        <v>994.47407569000006</v>
      </c>
      <c r="C1052" s="87">
        <f t="shared" si="503"/>
        <v>827.35085606999996</v>
      </c>
      <c r="D1052" s="88">
        <f t="shared" si="506"/>
        <v>6869.14</v>
      </c>
      <c r="E1052" s="89">
        <f>IF(K1052=1,VLOOKUP(A1052,[1]Plan1!$BO$80:$BQ$314,3),E1051)</f>
        <v>6895.24</v>
      </c>
      <c r="F1052" s="98">
        <f t="shared" si="507"/>
        <v>45398</v>
      </c>
      <c r="G1052" s="91">
        <f t="shared" si="508"/>
        <v>3.7996022791790818E-3</v>
      </c>
      <c r="H1052" s="90">
        <f t="shared" si="509"/>
        <v>45427</v>
      </c>
      <c r="I1052" s="90">
        <f t="shared" si="510"/>
        <v>45427</v>
      </c>
      <c r="J1052" s="92">
        <f t="shared" si="511"/>
        <v>21</v>
      </c>
      <c r="K1052" s="92">
        <f t="shared" si="512"/>
        <v>4</v>
      </c>
      <c r="L1052" s="87">
        <f t="shared" si="513"/>
        <v>1.0007226199999999</v>
      </c>
      <c r="M1052" s="93">
        <f t="shared" si="514"/>
        <v>1.0015995499999999</v>
      </c>
      <c r="N1052" s="93">
        <f t="shared" si="515"/>
        <v>1.1935914454105256</v>
      </c>
      <c r="O1052" s="87">
        <f t="shared" si="516"/>
        <v>1.19445395</v>
      </c>
      <c r="P1052" s="87">
        <f t="shared" si="517"/>
        <v>988.23249806000001</v>
      </c>
      <c r="Q1052" s="94">
        <f t="shared" si="518"/>
        <v>0</v>
      </c>
      <c r="R1052" s="95">
        <f t="shared" si="501"/>
        <v>0</v>
      </c>
      <c r="S1052" s="87">
        <f t="shared" si="519"/>
        <v>0</v>
      </c>
      <c r="T1052" s="95">
        <f t="shared" si="504"/>
        <v>0.12</v>
      </c>
      <c r="U1052" s="94">
        <f t="shared" si="520"/>
        <v>14</v>
      </c>
      <c r="V1052" s="94">
        <v>252</v>
      </c>
      <c r="W1052" s="93">
        <f t="shared" si="521"/>
        <v>1.0063158999999999</v>
      </c>
      <c r="X1052" s="87">
        <f t="shared" si="522"/>
        <v>6.2415776300000001</v>
      </c>
      <c r="Y1052" s="87">
        <f t="shared" si="523"/>
        <v>0</v>
      </c>
      <c r="Z1052" s="96" t="s">
        <v>142</v>
      </c>
      <c r="AA1052" s="90">
        <f t="shared" si="524"/>
        <v>45412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3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2"/>
      <c r="DB1052" s="1"/>
      <c r="DC1052" s="1"/>
      <c r="DD1052" s="1"/>
      <c r="DE1052" s="1"/>
      <c r="DF1052" s="1"/>
      <c r="DG1052" s="1"/>
    </row>
    <row r="1053" spans="1:111" x14ac:dyDescent="0.2">
      <c r="A1053" s="86">
        <f t="shared" si="502"/>
        <v>45402</v>
      </c>
      <c r="B1053" s="87">
        <f t="shared" si="505"/>
        <v>995.10110051000004</v>
      </c>
      <c r="C1053" s="87">
        <f t="shared" si="503"/>
        <v>827.35085606999996</v>
      </c>
      <c r="D1053" s="88">
        <f t="shared" si="506"/>
        <v>6869.14</v>
      </c>
      <c r="E1053" s="89">
        <f>IF(K1053=1,VLOOKUP(A1053,[1]Plan1!$BO$80:$BQ$314,3),E1052)</f>
        <v>6895.24</v>
      </c>
      <c r="F1053" s="98">
        <f t="shared" si="507"/>
        <v>45398</v>
      </c>
      <c r="G1053" s="91">
        <f t="shared" si="508"/>
        <v>3.7996022791790818E-3</v>
      </c>
      <c r="H1053" s="90">
        <f t="shared" si="509"/>
        <v>45427</v>
      </c>
      <c r="I1053" s="90">
        <f t="shared" si="510"/>
        <v>45427</v>
      </c>
      <c r="J1053" s="92">
        <f t="shared" si="511"/>
        <v>21</v>
      </c>
      <c r="K1053" s="92">
        <f t="shared" si="512"/>
        <v>5</v>
      </c>
      <c r="L1053" s="87">
        <f t="shared" si="513"/>
        <v>1.0009033599999999</v>
      </c>
      <c r="M1053" s="93">
        <f t="shared" si="514"/>
        <v>1.0015995499999999</v>
      </c>
      <c r="N1053" s="93">
        <f t="shared" si="515"/>
        <v>1.1935914454105256</v>
      </c>
      <c r="O1053" s="87">
        <f t="shared" si="516"/>
        <v>1.1946696800000001</v>
      </c>
      <c r="P1053" s="87">
        <f t="shared" si="517"/>
        <v>988.41098246000001</v>
      </c>
      <c r="Q1053" s="94">
        <f t="shared" si="518"/>
        <v>0</v>
      </c>
      <c r="R1053" s="95">
        <f t="shared" si="501"/>
        <v>0</v>
      </c>
      <c r="S1053" s="87">
        <f t="shared" si="519"/>
        <v>0</v>
      </c>
      <c r="T1053" s="95">
        <f t="shared" si="504"/>
        <v>0.12</v>
      </c>
      <c r="U1053" s="94">
        <f t="shared" si="520"/>
        <v>15</v>
      </c>
      <c r="V1053" s="94">
        <v>252</v>
      </c>
      <c r="W1053" s="93">
        <f t="shared" si="521"/>
        <v>1.006768559</v>
      </c>
      <c r="X1053" s="87">
        <f t="shared" si="522"/>
        <v>6.6901180499999997</v>
      </c>
      <c r="Y1053" s="87">
        <f t="shared" si="523"/>
        <v>0</v>
      </c>
      <c r="Z1053" s="96" t="s">
        <v>142</v>
      </c>
      <c r="AA1053" s="90">
        <f t="shared" si="524"/>
        <v>45412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3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2"/>
      <c r="DB1053" s="1"/>
      <c r="DC1053" s="1"/>
      <c r="DD1053" s="1"/>
      <c r="DE1053" s="1"/>
      <c r="DF1053" s="1"/>
      <c r="DG1053" s="1"/>
    </row>
    <row r="1054" spans="1:111" x14ac:dyDescent="0.2">
      <c r="A1054" s="86">
        <f t="shared" si="502"/>
        <v>45403</v>
      </c>
      <c r="B1054" s="87">
        <f t="shared" si="505"/>
        <v>995.10110051000004</v>
      </c>
      <c r="C1054" s="87">
        <f t="shared" si="503"/>
        <v>827.35085606999996</v>
      </c>
      <c r="D1054" s="88">
        <f t="shared" si="506"/>
        <v>6869.14</v>
      </c>
      <c r="E1054" s="89">
        <f>IF(K1054=1,VLOOKUP(A1054,[1]Plan1!$BO$80:$BQ$314,3),E1053)</f>
        <v>6895.24</v>
      </c>
      <c r="F1054" s="98">
        <f t="shared" si="507"/>
        <v>45398</v>
      </c>
      <c r="G1054" s="91">
        <f t="shared" si="508"/>
        <v>3.7996022791790818E-3</v>
      </c>
      <c r="H1054" s="90">
        <f t="shared" si="509"/>
        <v>45427</v>
      </c>
      <c r="I1054" s="90">
        <f t="shared" si="510"/>
        <v>45427</v>
      </c>
      <c r="J1054" s="92">
        <f t="shared" si="511"/>
        <v>21</v>
      </c>
      <c r="K1054" s="92">
        <f t="shared" si="512"/>
        <v>5</v>
      </c>
      <c r="L1054" s="87">
        <f t="shared" si="513"/>
        <v>1.0009033599999999</v>
      </c>
      <c r="M1054" s="93">
        <f t="shared" si="514"/>
        <v>1.0015995499999999</v>
      </c>
      <c r="N1054" s="93">
        <f t="shared" si="515"/>
        <v>1.1935914454105256</v>
      </c>
      <c r="O1054" s="87">
        <f t="shared" si="516"/>
        <v>1.1946696800000001</v>
      </c>
      <c r="P1054" s="87">
        <f t="shared" si="517"/>
        <v>988.41098246000001</v>
      </c>
      <c r="Q1054" s="94">
        <f t="shared" si="518"/>
        <v>0</v>
      </c>
      <c r="R1054" s="95">
        <f t="shared" si="501"/>
        <v>0</v>
      </c>
      <c r="S1054" s="87">
        <f t="shared" si="519"/>
        <v>0</v>
      </c>
      <c r="T1054" s="95">
        <f t="shared" si="504"/>
        <v>0.12</v>
      </c>
      <c r="U1054" s="94">
        <f t="shared" si="520"/>
        <v>15</v>
      </c>
      <c r="V1054" s="94">
        <v>252</v>
      </c>
      <c r="W1054" s="93">
        <f t="shared" si="521"/>
        <v>1.006768559</v>
      </c>
      <c r="X1054" s="87">
        <f t="shared" si="522"/>
        <v>6.6901180499999997</v>
      </c>
      <c r="Y1054" s="87">
        <f t="shared" si="523"/>
        <v>0</v>
      </c>
      <c r="Z1054" s="96" t="s">
        <v>142</v>
      </c>
      <c r="AA1054" s="90">
        <f t="shared" si="524"/>
        <v>45412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3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2"/>
      <c r="DB1054" s="1"/>
      <c r="DC1054" s="1"/>
      <c r="DD1054" s="1"/>
      <c r="DE1054" s="1"/>
      <c r="DF1054" s="1"/>
      <c r="DG1054" s="1"/>
    </row>
    <row r="1055" spans="1:111" x14ac:dyDescent="0.2">
      <c r="A1055" s="86">
        <f t="shared" si="502"/>
        <v>45404</v>
      </c>
      <c r="B1055" s="87">
        <f t="shared" si="505"/>
        <v>995.10110051000004</v>
      </c>
      <c r="C1055" s="87">
        <f t="shared" si="503"/>
        <v>827.35085606999996</v>
      </c>
      <c r="D1055" s="88">
        <f t="shared" si="506"/>
        <v>6869.14</v>
      </c>
      <c r="E1055" s="89">
        <f>IF(K1055=1,VLOOKUP(A1055,[1]Plan1!$BO$80:$BQ$314,3),E1054)</f>
        <v>6895.24</v>
      </c>
      <c r="F1055" s="98">
        <f t="shared" si="507"/>
        <v>45398</v>
      </c>
      <c r="G1055" s="91">
        <f t="shared" si="508"/>
        <v>3.7996022791790818E-3</v>
      </c>
      <c r="H1055" s="90">
        <f t="shared" si="509"/>
        <v>45427</v>
      </c>
      <c r="I1055" s="90">
        <f t="shared" si="510"/>
        <v>45427</v>
      </c>
      <c r="J1055" s="92">
        <f t="shared" si="511"/>
        <v>21</v>
      </c>
      <c r="K1055" s="92">
        <f t="shared" si="512"/>
        <v>5</v>
      </c>
      <c r="L1055" s="87">
        <f t="shared" si="513"/>
        <v>1.0009033599999999</v>
      </c>
      <c r="M1055" s="93">
        <f t="shared" si="514"/>
        <v>1.0015995499999999</v>
      </c>
      <c r="N1055" s="93">
        <f t="shared" si="515"/>
        <v>1.1935914454105256</v>
      </c>
      <c r="O1055" s="87">
        <f t="shared" si="516"/>
        <v>1.1946696800000001</v>
      </c>
      <c r="P1055" s="87">
        <f t="shared" si="517"/>
        <v>988.41098246000001</v>
      </c>
      <c r="Q1055" s="94">
        <f t="shared" si="518"/>
        <v>0</v>
      </c>
      <c r="R1055" s="95">
        <f t="shared" si="501"/>
        <v>0</v>
      </c>
      <c r="S1055" s="87">
        <f t="shared" si="519"/>
        <v>0</v>
      </c>
      <c r="T1055" s="95">
        <f t="shared" si="504"/>
        <v>0.12</v>
      </c>
      <c r="U1055" s="94">
        <f t="shared" si="520"/>
        <v>15</v>
      </c>
      <c r="V1055" s="94">
        <v>252</v>
      </c>
      <c r="W1055" s="93">
        <f t="shared" si="521"/>
        <v>1.006768559</v>
      </c>
      <c r="X1055" s="87">
        <f t="shared" si="522"/>
        <v>6.6901180499999997</v>
      </c>
      <c r="Y1055" s="87">
        <f t="shared" si="523"/>
        <v>0</v>
      </c>
      <c r="Z1055" s="96" t="s">
        <v>142</v>
      </c>
      <c r="AA1055" s="90">
        <f t="shared" si="524"/>
        <v>45412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3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2"/>
      <c r="DB1055" s="1"/>
      <c r="DC1055" s="1"/>
      <c r="DD1055" s="1"/>
      <c r="DE1055" s="1"/>
      <c r="DF1055" s="1"/>
      <c r="DG1055" s="1"/>
    </row>
    <row r="1056" spans="1:111" x14ac:dyDescent="0.2">
      <c r="A1056" s="86">
        <f t="shared" si="502"/>
        <v>45405</v>
      </c>
      <c r="B1056" s="87">
        <f t="shared" si="505"/>
        <v>995.72852192000005</v>
      </c>
      <c r="C1056" s="87">
        <f t="shared" si="503"/>
        <v>827.35085606999996</v>
      </c>
      <c r="D1056" s="88">
        <f t="shared" si="506"/>
        <v>6869.14</v>
      </c>
      <c r="E1056" s="89">
        <f>IF(K1056=1,VLOOKUP(A1056,[1]Plan1!$BO$80:$BQ$314,3),E1055)</f>
        <v>6895.24</v>
      </c>
      <c r="F1056" s="98">
        <f t="shared" si="507"/>
        <v>45398</v>
      </c>
      <c r="G1056" s="91">
        <f t="shared" si="508"/>
        <v>3.7996022791790818E-3</v>
      </c>
      <c r="H1056" s="90">
        <f t="shared" si="509"/>
        <v>45427</v>
      </c>
      <c r="I1056" s="90">
        <f t="shared" si="510"/>
        <v>45427</v>
      </c>
      <c r="J1056" s="92">
        <f t="shared" si="511"/>
        <v>21</v>
      </c>
      <c r="K1056" s="92">
        <f t="shared" si="512"/>
        <v>6</v>
      </c>
      <c r="L1056" s="87">
        <f t="shared" si="513"/>
        <v>1.00108413</v>
      </c>
      <c r="M1056" s="93">
        <f t="shared" si="514"/>
        <v>1.0015995499999999</v>
      </c>
      <c r="N1056" s="93">
        <f t="shared" si="515"/>
        <v>1.1935914454105256</v>
      </c>
      <c r="O1056" s="87">
        <f t="shared" si="516"/>
        <v>1.1948854499999999</v>
      </c>
      <c r="P1056" s="87">
        <f t="shared" si="517"/>
        <v>988.58949996000001</v>
      </c>
      <c r="Q1056" s="94">
        <f t="shared" si="518"/>
        <v>0</v>
      </c>
      <c r="R1056" s="95">
        <f t="shared" si="501"/>
        <v>0</v>
      </c>
      <c r="S1056" s="87">
        <f t="shared" si="519"/>
        <v>0</v>
      </c>
      <c r="T1056" s="95">
        <f t="shared" si="504"/>
        <v>0.12</v>
      </c>
      <c r="U1056" s="94">
        <f t="shared" si="520"/>
        <v>16</v>
      </c>
      <c r="V1056" s="94">
        <v>252</v>
      </c>
      <c r="W1056" s="93">
        <f t="shared" si="521"/>
        <v>1.007221422</v>
      </c>
      <c r="X1056" s="87">
        <f t="shared" si="522"/>
        <v>7.13902196</v>
      </c>
      <c r="Y1056" s="87">
        <f t="shared" si="523"/>
        <v>0</v>
      </c>
      <c r="Z1056" s="96" t="s">
        <v>142</v>
      </c>
      <c r="AA1056" s="90">
        <f t="shared" si="524"/>
        <v>45412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3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2"/>
      <c r="DB1056" s="1"/>
      <c r="DC1056" s="1"/>
      <c r="DD1056" s="1"/>
      <c r="DE1056" s="1"/>
      <c r="DF1056" s="1"/>
      <c r="DG1056" s="1"/>
    </row>
    <row r="1057" spans="1:111" x14ac:dyDescent="0.2">
      <c r="A1057" s="86">
        <f t="shared" si="502"/>
        <v>45406</v>
      </c>
      <c r="B1057" s="87">
        <f t="shared" si="505"/>
        <v>996.35633073999998</v>
      </c>
      <c r="C1057" s="87">
        <f t="shared" si="503"/>
        <v>827.35085606999996</v>
      </c>
      <c r="D1057" s="88">
        <f t="shared" si="506"/>
        <v>6869.14</v>
      </c>
      <c r="E1057" s="89">
        <f>IF(K1057=1,VLOOKUP(A1057,[1]Plan1!$BO$80:$BQ$314,3),E1056)</f>
        <v>6895.24</v>
      </c>
      <c r="F1057" s="98">
        <f t="shared" si="507"/>
        <v>45398</v>
      </c>
      <c r="G1057" s="91">
        <f t="shared" si="508"/>
        <v>3.7996022791790818E-3</v>
      </c>
      <c r="H1057" s="90">
        <f t="shared" si="509"/>
        <v>45427</v>
      </c>
      <c r="I1057" s="90">
        <f t="shared" si="510"/>
        <v>45427</v>
      </c>
      <c r="J1057" s="92">
        <f t="shared" si="511"/>
        <v>21</v>
      </c>
      <c r="K1057" s="92">
        <f t="shared" si="512"/>
        <v>7</v>
      </c>
      <c r="L1057" s="87">
        <f t="shared" si="513"/>
        <v>1.0012649300000001</v>
      </c>
      <c r="M1057" s="93">
        <f t="shared" si="514"/>
        <v>1.0015995499999999</v>
      </c>
      <c r="N1057" s="93">
        <f t="shared" si="515"/>
        <v>1.1935914454105256</v>
      </c>
      <c r="O1057" s="87">
        <f t="shared" si="516"/>
        <v>1.19510125</v>
      </c>
      <c r="P1057" s="87">
        <f t="shared" si="517"/>
        <v>988.76804227000002</v>
      </c>
      <c r="Q1057" s="94">
        <f t="shared" si="518"/>
        <v>0</v>
      </c>
      <c r="R1057" s="95">
        <f t="shared" si="501"/>
        <v>0</v>
      </c>
      <c r="S1057" s="87">
        <f t="shared" si="519"/>
        <v>0</v>
      </c>
      <c r="T1057" s="95">
        <f t="shared" si="504"/>
        <v>0.12</v>
      </c>
      <c r="U1057" s="94">
        <f t="shared" si="520"/>
        <v>17</v>
      </c>
      <c r="V1057" s="94">
        <v>252</v>
      </c>
      <c r="W1057" s="93">
        <f t="shared" si="521"/>
        <v>1.0076744879999999</v>
      </c>
      <c r="X1057" s="87">
        <f t="shared" si="522"/>
        <v>7.5882884700000002</v>
      </c>
      <c r="Y1057" s="87">
        <f t="shared" si="523"/>
        <v>0</v>
      </c>
      <c r="Z1057" s="96" t="s">
        <v>142</v>
      </c>
      <c r="AA1057" s="90">
        <f t="shared" si="524"/>
        <v>45412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3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2"/>
      <c r="DB1057" s="1"/>
      <c r="DC1057" s="1"/>
      <c r="DD1057" s="1"/>
      <c r="DE1057" s="1"/>
      <c r="DF1057" s="1"/>
      <c r="DG1057" s="1"/>
    </row>
    <row r="1058" spans="1:111" x14ac:dyDescent="0.2">
      <c r="A1058" s="86">
        <f t="shared" si="502"/>
        <v>45407</v>
      </c>
      <c r="B1058" s="87">
        <f t="shared" si="505"/>
        <v>996.98453646000007</v>
      </c>
      <c r="C1058" s="87">
        <f t="shared" si="503"/>
        <v>827.35085606999996</v>
      </c>
      <c r="D1058" s="88">
        <f t="shared" si="506"/>
        <v>6869.14</v>
      </c>
      <c r="E1058" s="89">
        <f>IF(K1058=1,VLOOKUP(A1058,[1]Plan1!$BO$80:$BQ$314,3),E1057)</f>
        <v>6895.24</v>
      </c>
      <c r="F1058" s="98">
        <f t="shared" si="507"/>
        <v>45398</v>
      </c>
      <c r="G1058" s="91">
        <f t="shared" si="508"/>
        <v>3.7996022791790818E-3</v>
      </c>
      <c r="H1058" s="90">
        <f t="shared" si="509"/>
        <v>45427</v>
      </c>
      <c r="I1058" s="90">
        <f t="shared" si="510"/>
        <v>45427</v>
      </c>
      <c r="J1058" s="92">
        <f t="shared" si="511"/>
        <v>21</v>
      </c>
      <c r="K1058" s="92">
        <f t="shared" si="512"/>
        <v>8</v>
      </c>
      <c r="L1058" s="87">
        <f t="shared" si="513"/>
        <v>1.00144576</v>
      </c>
      <c r="M1058" s="93">
        <f t="shared" si="514"/>
        <v>1.0015995499999999</v>
      </c>
      <c r="N1058" s="93">
        <f t="shared" si="515"/>
        <v>1.1935914454105256</v>
      </c>
      <c r="O1058" s="87">
        <f t="shared" si="516"/>
        <v>1.1953170900000001</v>
      </c>
      <c r="P1058" s="87">
        <f t="shared" si="517"/>
        <v>988.94661768000003</v>
      </c>
      <c r="Q1058" s="94">
        <f t="shared" si="518"/>
        <v>0</v>
      </c>
      <c r="R1058" s="95">
        <f t="shared" si="501"/>
        <v>0</v>
      </c>
      <c r="S1058" s="87">
        <f t="shared" si="519"/>
        <v>0</v>
      </c>
      <c r="T1058" s="95">
        <f t="shared" si="504"/>
        <v>0.12</v>
      </c>
      <c r="U1058" s="94">
        <f t="shared" si="520"/>
        <v>18</v>
      </c>
      <c r="V1058" s="94">
        <v>252</v>
      </c>
      <c r="W1058" s="93">
        <f t="shared" si="521"/>
        <v>1.0081277580000001</v>
      </c>
      <c r="X1058" s="87">
        <f t="shared" si="522"/>
        <v>8.03791878</v>
      </c>
      <c r="Y1058" s="87">
        <f t="shared" si="523"/>
        <v>0</v>
      </c>
      <c r="Z1058" s="96" t="s">
        <v>142</v>
      </c>
      <c r="AA1058" s="90">
        <f t="shared" si="524"/>
        <v>45412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3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2"/>
      <c r="DB1058" s="1"/>
      <c r="DC1058" s="1"/>
      <c r="DD1058" s="1"/>
      <c r="DE1058" s="1"/>
      <c r="DF1058" s="1"/>
      <c r="DG1058" s="1"/>
    </row>
    <row r="1059" spans="1:111" x14ac:dyDescent="0.2">
      <c r="A1059" s="86">
        <f t="shared" si="502"/>
        <v>45408</v>
      </c>
      <c r="B1059" s="87">
        <f t="shared" si="505"/>
        <v>997.61314020999998</v>
      </c>
      <c r="C1059" s="87">
        <f t="shared" si="503"/>
        <v>827.35085606999996</v>
      </c>
      <c r="D1059" s="88">
        <f t="shared" si="506"/>
        <v>6869.14</v>
      </c>
      <c r="E1059" s="89">
        <f>IF(K1059=1,VLOOKUP(A1059,[1]Plan1!$BO$80:$BQ$314,3),E1058)</f>
        <v>6895.24</v>
      </c>
      <c r="F1059" s="98">
        <f t="shared" si="507"/>
        <v>45398</v>
      </c>
      <c r="G1059" s="91">
        <f t="shared" si="508"/>
        <v>3.7996022791790818E-3</v>
      </c>
      <c r="H1059" s="90">
        <f t="shared" si="509"/>
        <v>45427</v>
      </c>
      <c r="I1059" s="90">
        <f t="shared" si="510"/>
        <v>45427</v>
      </c>
      <c r="J1059" s="92">
        <f t="shared" si="511"/>
        <v>21</v>
      </c>
      <c r="K1059" s="92">
        <f t="shared" si="512"/>
        <v>9</v>
      </c>
      <c r="L1059" s="87">
        <f t="shared" si="513"/>
        <v>1.0016266300000001</v>
      </c>
      <c r="M1059" s="93">
        <f t="shared" si="514"/>
        <v>1.0015995499999999</v>
      </c>
      <c r="N1059" s="93">
        <f t="shared" si="515"/>
        <v>1.1935914454105256</v>
      </c>
      <c r="O1059" s="87">
        <f t="shared" si="516"/>
        <v>1.1955329699999999</v>
      </c>
      <c r="P1059" s="87">
        <f t="shared" si="517"/>
        <v>989.12522618000003</v>
      </c>
      <c r="Q1059" s="94">
        <f t="shared" si="518"/>
        <v>0</v>
      </c>
      <c r="R1059" s="95">
        <f t="shared" si="501"/>
        <v>0</v>
      </c>
      <c r="S1059" s="87">
        <f t="shared" si="519"/>
        <v>0</v>
      </c>
      <c r="T1059" s="95">
        <f t="shared" si="504"/>
        <v>0.12</v>
      </c>
      <c r="U1059" s="94">
        <f t="shared" si="520"/>
        <v>19</v>
      </c>
      <c r="V1059" s="94">
        <v>252</v>
      </c>
      <c r="W1059" s="93">
        <f t="shared" si="521"/>
        <v>1.0085812329999999</v>
      </c>
      <c r="X1059" s="87">
        <f t="shared" si="522"/>
        <v>8.4879140300000007</v>
      </c>
      <c r="Y1059" s="87">
        <f t="shared" si="523"/>
        <v>0</v>
      </c>
      <c r="Z1059" s="96" t="s">
        <v>142</v>
      </c>
      <c r="AA1059" s="90">
        <f t="shared" si="524"/>
        <v>45412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3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2"/>
      <c r="DB1059" s="1"/>
      <c r="DC1059" s="1"/>
      <c r="DD1059" s="1"/>
      <c r="DE1059" s="1"/>
      <c r="DF1059" s="1"/>
      <c r="DG1059" s="1"/>
    </row>
    <row r="1060" spans="1:111" x14ac:dyDescent="0.2">
      <c r="A1060" s="86">
        <f t="shared" si="502"/>
        <v>45409</v>
      </c>
      <c r="B1060" s="87">
        <f t="shared" si="505"/>
        <v>998.24214016999997</v>
      </c>
      <c r="C1060" s="87">
        <f t="shared" si="503"/>
        <v>827.35085606999996</v>
      </c>
      <c r="D1060" s="88">
        <f t="shared" si="506"/>
        <v>6869.14</v>
      </c>
      <c r="E1060" s="89">
        <f>IF(K1060=1,VLOOKUP(A1060,[1]Plan1!$BO$80:$BQ$314,3),E1059)</f>
        <v>6895.24</v>
      </c>
      <c r="F1060" s="98">
        <f t="shared" si="507"/>
        <v>45398</v>
      </c>
      <c r="G1060" s="91">
        <f t="shared" si="508"/>
        <v>3.7996022791790818E-3</v>
      </c>
      <c r="H1060" s="90">
        <f t="shared" si="509"/>
        <v>45427</v>
      </c>
      <c r="I1060" s="90">
        <f t="shared" si="510"/>
        <v>45427</v>
      </c>
      <c r="J1060" s="92">
        <f t="shared" si="511"/>
        <v>21</v>
      </c>
      <c r="K1060" s="92">
        <f t="shared" si="512"/>
        <v>10</v>
      </c>
      <c r="L1060" s="87">
        <f t="shared" si="513"/>
        <v>1.00180753</v>
      </c>
      <c r="M1060" s="93">
        <f t="shared" si="514"/>
        <v>1.0015995499999999</v>
      </c>
      <c r="N1060" s="93">
        <f t="shared" si="515"/>
        <v>1.1935914454105256</v>
      </c>
      <c r="O1060" s="87">
        <f t="shared" si="516"/>
        <v>1.19574889</v>
      </c>
      <c r="P1060" s="87">
        <f t="shared" si="517"/>
        <v>989.30386778000002</v>
      </c>
      <c r="Q1060" s="94">
        <f t="shared" si="518"/>
        <v>0</v>
      </c>
      <c r="R1060" s="95">
        <f t="shared" si="501"/>
        <v>0</v>
      </c>
      <c r="S1060" s="87">
        <f t="shared" si="519"/>
        <v>0</v>
      </c>
      <c r="T1060" s="95">
        <f t="shared" si="504"/>
        <v>0.12</v>
      </c>
      <c r="U1060" s="94">
        <f t="shared" si="520"/>
        <v>20</v>
      </c>
      <c r="V1060" s="94">
        <v>252</v>
      </c>
      <c r="W1060" s="93">
        <f t="shared" si="521"/>
        <v>1.0090349110000001</v>
      </c>
      <c r="X1060" s="87">
        <f t="shared" si="522"/>
        <v>8.9382723899999998</v>
      </c>
      <c r="Y1060" s="87">
        <f t="shared" si="523"/>
        <v>0</v>
      </c>
      <c r="Z1060" s="96" t="s">
        <v>142</v>
      </c>
      <c r="AA1060" s="90">
        <f t="shared" si="524"/>
        <v>45412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3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2"/>
      <c r="DB1060" s="1"/>
      <c r="DC1060" s="1"/>
      <c r="DD1060" s="1"/>
      <c r="DE1060" s="1"/>
      <c r="DF1060" s="1"/>
      <c r="DG1060" s="1"/>
    </row>
    <row r="1061" spans="1:111" x14ac:dyDescent="0.2">
      <c r="A1061" s="86">
        <f t="shared" si="502"/>
        <v>45410</v>
      </c>
      <c r="B1061" s="87">
        <f t="shared" si="505"/>
        <v>998.24214016999997</v>
      </c>
      <c r="C1061" s="87">
        <f t="shared" si="503"/>
        <v>827.35085606999996</v>
      </c>
      <c r="D1061" s="88">
        <f t="shared" si="506"/>
        <v>6869.14</v>
      </c>
      <c r="E1061" s="89">
        <f>IF(K1061=1,VLOOKUP(A1061,[1]Plan1!$BO$80:$BQ$314,3),E1060)</f>
        <v>6895.24</v>
      </c>
      <c r="F1061" s="98">
        <f t="shared" si="507"/>
        <v>45398</v>
      </c>
      <c r="G1061" s="91">
        <f t="shared" si="508"/>
        <v>3.7996022791790818E-3</v>
      </c>
      <c r="H1061" s="90">
        <f t="shared" si="509"/>
        <v>45427</v>
      </c>
      <c r="I1061" s="90">
        <f t="shared" si="510"/>
        <v>45427</v>
      </c>
      <c r="J1061" s="92">
        <f t="shared" si="511"/>
        <v>21</v>
      </c>
      <c r="K1061" s="92">
        <f t="shared" si="512"/>
        <v>10</v>
      </c>
      <c r="L1061" s="87">
        <f t="shared" si="513"/>
        <v>1.00180753</v>
      </c>
      <c r="M1061" s="93">
        <f t="shared" si="514"/>
        <v>1.0015995499999999</v>
      </c>
      <c r="N1061" s="93">
        <f t="shared" si="515"/>
        <v>1.1935914454105256</v>
      </c>
      <c r="O1061" s="87">
        <f t="shared" si="516"/>
        <v>1.19574889</v>
      </c>
      <c r="P1061" s="87">
        <f t="shared" si="517"/>
        <v>989.30386778000002</v>
      </c>
      <c r="Q1061" s="94">
        <f t="shared" si="518"/>
        <v>0</v>
      </c>
      <c r="R1061" s="95">
        <f t="shared" si="501"/>
        <v>0</v>
      </c>
      <c r="S1061" s="87">
        <f t="shared" si="519"/>
        <v>0</v>
      </c>
      <c r="T1061" s="95">
        <f t="shared" si="504"/>
        <v>0.12</v>
      </c>
      <c r="U1061" s="94">
        <f t="shared" si="520"/>
        <v>20</v>
      </c>
      <c r="V1061" s="94">
        <v>252</v>
      </c>
      <c r="W1061" s="93">
        <f t="shared" si="521"/>
        <v>1.0090349110000001</v>
      </c>
      <c r="X1061" s="87">
        <f t="shared" si="522"/>
        <v>8.9382723899999998</v>
      </c>
      <c r="Y1061" s="87">
        <f t="shared" si="523"/>
        <v>0</v>
      </c>
      <c r="Z1061" s="96" t="s">
        <v>142</v>
      </c>
      <c r="AA1061" s="90">
        <f t="shared" si="524"/>
        <v>45412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3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2"/>
      <c r="DB1061" s="1"/>
      <c r="DC1061" s="1"/>
      <c r="DD1061" s="1"/>
      <c r="DE1061" s="1"/>
      <c r="DF1061" s="1"/>
      <c r="DG1061" s="1"/>
    </row>
    <row r="1062" spans="1:111" x14ac:dyDescent="0.2">
      <c r="A1062" s="86">
        <f t="shared" si="502"/>
        <v>45411</v>
      </c>
      <c r="B1062" s="87">
        <f t="shared" si="505"/>
        <v>998.24214016999997</v>
      </c>
      <c r="C1062" s="87">
        <f t="shared" si="503"/>
        <v>827.35085606999996</v>
      </c>
      <c r="D1062" s="88">
        <f t="shared" si="506"/>
        <v>6869.14</v>
      </c>
      <c r="E1062" s="89">
        <f>IF(K1062=1,VLOOKUP(A1062,[1]Plan1!$BO$80:$BQ$314,3),E1061)</f>
        <v>6895.24</v>
      </c>
      <c r="F1062" s="98">
        <f t="shared" si="507"/>
        <v>45398</v>
      </c>
      <c r="G1062" s="91">
        <f t="shared" si="508"/>
        <v>3.7996022791790818E-3</v>
      </c>
      <c r="H1062" s="90">
        <f t="shared" si="509"/>
        <v>45427</v>
      </c>
      <c r="I1062" s="90">
        <f t="shared" si="510"/>
        <v>45427</v>
      </c>
      <c r="J1062" s="92">
        <f t="shared" si="511"/>
        <v>21</v>
      </c>
      <c r="K1062" s="92">
        <f t="shared" si="512"/>
        <v>10</v>
      </c>
      <c r="L1062" s="87">
        <f t="shared" si="513"/>
        <v>1.00180753</v>
      </c>
      <c r="M1062" s="93">
        <f t="shared" si="514"/>
        <v>1.0015995499999999</v>
      </c>
      <c r="N1062" s="93">
        <f t="shared" si="515"/>
        <v>1.1935914454105256</v>
      </c>
      <c r="O1062" s="87">
        <f t="shared" si="516"/>
        <v>1.19574889</v>
      </c>
      <c r="P1062" s="87">
        <f t="shared" si="517"/>
        <v>989.30386778000002</v>
      </c>
      <c r="Q1062" s="94">
        <f t="shared" si="518"/>
        <v>0</v>
      </c>
      <c r="R1062" s="95">
        <f t="shared" si="501"/>
        <v>0</v>
      </c>
      <c r="S1062" s="87">
        <f t="shared" si="519"/>
        <v>0</v>
      </c>
      <c r="T1062" s="95">
        <f t="shared" si="504"/>
        <v>0.12</v>
      </c>
      <c r="U1062" s="94">
        <f t="shared" si="520"/>
        <v>20</v>
      </c>
      <c r="V1062" s="94">
        <v>252</v>
      </c>
      <c r="W1062" s="93">
        <f t="shared" si="521"/>
        <v>1.0090349110000001</v>
      </c>
      <c r="X1062" s="87">
        <f t="shared" si="522"/>
        <v>8.9382723899999998</v>
      </c>
      <c r="Y1062" s="87">
        <f t="shared" si="523"/>
        <v>0</v>
      </c>
      <c r="Z1062" s="96" t="s">
        <v>142</v>
      </c>
      <c r="AA1062" s="90">
        <f t="shared" si="524"/>
        <v>45412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3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2"/>
      <c r="DB1062" s="1"/>
      <c r="DC1062" s="1"/>
      <c r="DD1062" s="1"/>
      <c r="DE1062" s="1"/>
      <c r="DF1062" s="1"/>
      <c r="DG1062" s="1"/>
    </row>
    <row r="1063" spans="1:111" x14ac:dyDescent="0.2">
      <c r="A1063" s="86">
        <f t="shared" si="502"/>
        <v>45412</v>
      </c>
      <c r="B1063" s="87">
        <f t="shared" si="505"/>
        <v>998.87154584999996</v>
      </c>
      <c r="C1063" s="87">
        <f t="shared" si="503"/>
        <v>827.35085606999996</v>
      </c>
      <c r="D1063" s="88">
        <f t="shared" si="506"/>
        <v>6869.14</v>
      </c>
      <c r="E1063" s="89">
        <f>IF(K1063=1,VLOOKUP(A1063,[1]Plan1!$BO$80:$BQ$314,3),E1062)</f>
        <v>6895.24</v>
      </c>
      <c r="F1063" s="98">
        <f t="shared" si="507"/>
        <v>45398</v>
      </c>
      <c r="G1063" s="91">
        <f t="shared" si="508"/>
        <v>3.7996022791790818E-3</v>
      </c>
      <c r="H1063" s="90">
        <f t="shared" si="509"/>
        <v>45427</v>
      </c>
      <c r="I1063" s="90">
        <f t="shared" si="510"/>
        <v>45427</v>
      </c>
      <c r="J1063" s="92">
        <f t="shared" si="511"/>
        <v>21</v>
      </c>
      <c r="K1063" s="92">
        <f t="shared" si="512"/>
        <v>11</v>
      </c>
      <c r="L1063" s="87">
        <f t="shared" si="513"/>
        <v>1.0019884699999999</v>
      </c>
      <c r="M1063" s="93">
        <f t="shared" si="514"/>
        <v>1.0015995499999999</v>
      </c>
      <c r="N1063" s="93">
        <f t="shared" si="515"/>
        <v>1.1935914454105256</v>
      </c>
      <c r="O1063" s="87">
        <f t="shared" si="516"/>
        <v>1.1959648599999999</v>
      </c>
      <c r="P1063" s="87">
        <f t="shared" si="517"/>
        <v>989.48255074999997</v>
      </c>
      <c r="Q1063" s="94">
        <f t="shared" si="518"/>
        <v>29</v>
      </c>
      <c r="R1063" s="95">
        <f t="shared" si="501"/>
        <v>3.2668999999999997E-2</v>
      </c>
      <c r="S1063" s="87">
        <f t="shared" si="519"/>
        <v>32.325405449999998</v>
      </c>
      <c r="T1063" s="95">
        <f t="shared" si="504"/>
        <v>0.12</v>
      </c>
      <c r="U1063" s="94">
        <f t="shared" si="520"/>
        <v>21</v>
      </c>
      <c r="V1063" s="94">
        <v>252</v>
      </c>
      <c r="W1063" s="93">
        <f t="shared" si="521"/>
        <v>1.0094887930000001</v>
      </c>
      <c r="X1063" s="87">
        <f t="shared" si="522"/>
        <v>9.3889951000000007</v>
      </c>
      <c r="Y1063" s="87">
        <f t="shared" si="523"/>
        <v>41.714400550000001</v>
      </c>
      <c r="Z1063" s="96" t="s">
        <v>142</v>
      </c>
      <c r="AA1063" s="90">
        <f t="shared" si="524"/>
        <v>45412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3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2"/>
      <c r="DB1063" s="1"/>
      <c r="DC1063" s="1"/>
      <c r="DD1063" s="1"/>
      <c r="DE1063" s="1"/>
      <c r="DF1063" s="1"/>
      <c r="DG1063" s="1"/>
    </row>
    <row r="1064" spans="1:111" x14ac:dyDescent="0.2">
      <c r="A1064" s="86">
        <f t="shared" si="502"/>
        <v>45413</v>
      </c>
      <c r="B1064" s="87">
        <f t="shared" si="505"/>
        <v>957.76063112999998</v>
      </c>
      <c r="C1064" s="87">
        <f t="shared" si="503"/>
        <v>800.32213094999997</v>
      </c>
      <c r="D1064" s="88">
        <f t="shared" si="506"/>
        <v>6869.14</v>
      </c>
      <c r="E1064" s="89">
        <f>IF(K1064=1,VLOOKUP(A1064,[1]Plan1!$BO$80:$BQ$314,3),E1063)</f>
        <v>6895.24</v>
      </c>
      <c r="F1064" s="98">
        <f t="shared" si="507"/>
        <v>45398</v>
      </c>
      <c r="G1064" s="91">
        <f t="shared" si="508"/>
        <v>3.7996022791790818E-3</v>
      </c>
      <c r="H1064" s="90">
        <f t="shared" si="509"/>
        <v>45427</v>
      </c>
      <c r="I1064" s="90">
        <f t="shared" si="510"/>
        <v>45427</v>
      </c>
      <c r="J1064" s="92">
        <f t="shared" si="511"/>
        <v>21</v>
      </c>
      <c r="K1064" s="92">
        <f t="shared" si="512"/>
        <v>12</v>
      </c>
      <c r="L1064" s="87">
        <f t="shared" si="513"/>
        <v>1.0021694299999999</v>
      </c>
      <c r="M1064" s="93">
        <f t="shared" si="514"/>
        <v>1.0015995499999999</v>
      </c>
      <c r="N1064" s="93">
        <f t="shared" si="515"/>
        <v>1.1935914454105256</v>
      </c>
      <c r="O1064" s="87">
        <f t="shared" si="516"/>
        <v>1.19618085</v>
      </c>
      <c r="P1064" s="87">
        <f t="shared" si="517"/>
        <v>957.33000687000003</v>
      </c>
      <c r="Q1064" s="94">
        <f t="shared" si="518"/>
        <v>0</v>
      </c>
      <c r="R1064" s="95">
        <f t="shared" si="501"/>
        <v>0</v>
      </c>
      <c r="S1064" s="87">
        <f t="shared" si="519"/>
        <v>0</v>
      </c>
      <c r="T1064" s="95">
        <f t="shared" si="504"/>
        <v>0.12</v>
      </c>
      <c r="U1064" s="94">
        <f t="shared" si="520"/>
        <v>1</v>
      </c>
      <c r="V1064" s="94">
        <v>252</v>
      </c>
      <c r="W1064" s="93">
        <f t="shared" si="521"/>
        <v>1.0004498180000001</v>
      </c>
      <c r="X1064" s="87">
        <f t="shared" si="522"/>
        <v>0.43062425999999998</v>
      </c>
      <c r="Y1064" s="87">
        <f t="shared" si="523"/>
        <v>0</v>
      </c>
      <c r="Z1064" s="96" t="s">
        <v>142</v>
      </c>
      <c r="AA1064" s="90">
        <f t="shared" si="524"/>
        <v>45443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3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2"/>
      <c r="DB1064" s="1"/>
      <c r="DC1064" s="1"/>
      <c r="DD1064" s="1"/>
      <c r="DE1064" s="1"/>
      <c r="DF1064" s="1"/>
      <c r="DG1064" s="1"/>
    </row>
    <row r="1065" spans="1:111" x14ac:dyDescent="0.2">
      <c r="A1065" s="86">
        <f t="shared" si="502"/>
        <v>45414</v>
      </c>
      <c r="B1065" s="87">
        <f t="shared" si="505"/>
        <v>957.76063112999998</v>
      </c>
      <c r="C1065" s="87">
        <f t="shared" si="503"/>
        <v>800.32213094999997</v>
      </c>
      <c r="D1065" s="88">
        <f t="shared" si="506"/>
        <v>6869.14</v>
      </c>
      <c r="E1065" s="89">
        <f>IF(K1065=1,VLOOKUP(A1065,[1]Plan1!$BO$80:$BQ$314,3),E1064)</f>
        <v>6895.24</v>
      </c>
      <c r="F1065" s="98">
        <f t="shared" si="507"/>
        <v>45398</v>
      </c>
      <c r="G1065" s="91">
        <f t="shared" si="508"/>
        <v>3.7996022791790818E-3</v>
      </c>
      <c r="H1065" s="90">
        <f t="shared" si="509"/>
        <v>45427</v>
      </c>
      <c r="I1065" s="90">
        <f t="shared" si="510"/>
        <v>45427</v>
      </c>
      <c r="J1065" s="92">
        <f t="shared" si="511"/>
        <v>21</v>
      </c>
      <c r="K1065" s="92">
        <f t="shared" si="512"/>
        <v>12</v>
      </c>
      <c r="L1065" s="87">
        <f t="shared" si="513"/>
        <v>1.0021694299999999</v>
      </c>
      <c r="M1065" s="93">
        <f t="shared" si="514"/>
        <v>1.0015995499999999</v>
      </c>
      <c r="N1065" s="93">
        <f t="shared" si="515"/>
        <v>1.1935914454105256</v>
      </c>
      <c r="O1065" s="87">
        <f t="shared" si="516"/>
        <v>1.19618085</v>
      </c>
      <c r="P1065" s="87">
        <f t="shared" si="517"/>
        <v>957.33000687000003</v>
      </c>
      <c r="Q1065" s="94">
        <f t="shared" si="518"/>
        <v>0</v>
      </c>
      <c r="R1065" s="95">
        <f t="shared" si="501"/>
        <v>0</v>
      </c>
      <c r="S1065" s="87">
        <f t="shared" si="519"/>
        <v>0</v>
      </c>
      <c r="T1065" s="95">
        <f t="shared" si="504"/>
        <v>0.12</v>
      </c>
      <c r="U1065" s="94">
        <f t="shared" si="520"/>
        <v>1</v>
      </c>
      <c r="V1065" s="94">
        <v>252</v>
      </c>
      <c r="W1065" s="93">
        <f t="shared" si="521"/>
        <v>1.0004498180000001</v>
      </c>
      <c r="X1065" s="87">
        <f t="shared" si="522"/>
        <v>0.43062425999999998</v>
      </c>
      <c r="Y1065" s="87">
        <f t="shared" si="523"/>
        <v>0</v>
      </c>
      <c r="Z1065" s="96" t="s">
        <v>142</v>
      </c>
      <c r="AA1065" s="90">
        <f t="shared" si="524"/>
        <v>45443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3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2"/>
      <c r="DB1065" s="1"/>
      <c r="DC1065" s="1"/>
      <c r="DD1065" s="1"/>
      <c r="DE1065" s="1"/>
      <c r="DF1065" s="1"/>
      <c r="DG1065" s="1"/>
    </row>
    <row r="1066" spans="1:111" x14ac:dyDescent="0.2">
      <c r="A1066" s="86">
        <f t="shared" si="502"/>
        <v>45415</v>
      </c>
      <c r="B1066" s="87">
        <f t="shared" si="505"/>
        <v>958.36450690999993</v>
      </c>
      <c r="C1066" s="87">
        <f t="shared" si="503"/>
        <v>800.32213094999997</v>
      </c>
      <c r="D1066" s="88">
        <f t="shared" si="506"/>
        <v>6869.14</v>
      </c>
      <c r="E1066" s="89">
        <f>IF(K1066=1,VLOOKUP(A1066,[1]Plan1!$BO$80:$BQ$314,3),E1065)</f>
        <v>6895.24</v>
      </c>
      <c r="F1066" s="98">
        <f t="shared" si="507"/>
        <v>45398</v>
      </c>
      <c r="G1066" s="91">
        <f t="shared" si="508"/>
        <v>3.7996022791790818E-3</v>
      </c>
      <c r="H1066" s="90">
        <f t="shared" si="509"/>
        <v>45427</v>
      </c>
      <c r="I1066" s="90">
        <f t="shared" si="510"/>
        <v>45427</v>
      </c>
      <c r="J1066" s="92">
        <f t="shared" si="511"/>
        <v>21</v>
      </c>
      <c r="K1066" s="92">
        <f t="shared" si="512"/>
        <v>13</v>
      </c>
      <c r="L1066" s="87">
        <f t="shared" si="513"/>
        <v>1.0023504299999999</v>
      </c>
      <c r="M1066" s="93">
        <f t="shared" si="514"/>
        <v>1.0015995499999999</v>
      </c>
      <c r="N1066" s="93">
        <f t="shared" si="515"/>
        <v>1.1935914454105256</v>
      </c>
      <c r="O1066" s="87">
        <f t="shared" si="516"/>
        <v>1.1963968899999999</v>
      </c>
      <c r="P1066" s="87">
        <f t="shared" si="517"/>
        <v>957.50290845999996</v>
      </c>
      <c r="Q1066" s="94">
        <f t="shared" si="518"/>
        <v>0</v>
      </c>
      <c r="R1066" s="95">
        <f t="shared" ref="R1066:R1129" si="525">IF(Q1066&gt;0,VLOOKUP($A1066,$AD$13:$AI$117,6),0)</f>
        <v>0</v>
      </c>
      <c r="S1066" s="87">
        <f t="shared" si="519"/>
        <v>0</v>
      </c>
      <c r="T1066" s="95">
        <f t="shared" si="504"/>
        <v>0.12</v>
      </c>
      <c r="U1066" s="94">
        <f t="shared" si="520"/>
        <v>2</v>
      </c>
      <c r="V1066" s="94">
        <v>252</v>
      </c>
      <c r="W1066" s="93">
        <f t="shared" si="521"/>
        <v>1.0008998389999999</v>
      </c>
      <c r="X1066" s="87">
        <f t="shared" si="522"/>
        <v>0.86159845000000002</v>
      </c>
      <c r="Y1066" s="87">
        <f t="shared" si="523"/>
        <v>0</v>
      </c>
      <c r="Z1066" s="96" t="s">
        <v>142</v>
      </c>
      <c r="AA1066" s="90">
        <f t="shared" si="524"/>
        <v>45443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3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2"/>
      <c r="DB1066" s="1"/>
      <c r="DC1066" s="1"/>
      <c r="DD1066" s="1"/>
      <c r="DE1066" s="1"/>
      <c r="DF1066" s="1"/>
      <c r="DG1066" s="1"/>
    </row>
    <row r="1067" spans="1:111" x14ac:dyDescent="0.2">
      <c r="A1067" s="86">
        <f t="shared" si="502"/>
        <v>45416</v>
      </c>
      <c r="B1067" s="87">
        <f t="shared" si="505"/>
        <v>958.96876287000009</v>
      </c>
      <c r="C1067" s="87">
        <f t="shared" si="503"/>
        <v>800.32213094999997</v>
      </c>
      <c r="D1067" s="88">
        <f t="shared" si="506"/>
        <v>6869.14</v>
      </c>
      <c r="E1067" s="89">
        <f>IF(K1067=1,VLOOKUP(A1067,[1]Plan1!$BO$80:$BQ$314,3),E1066)</f>
        <v>6895.24</v>
      </c>
      <c r="F1067" s="98">
        <f t="shared" si="507"/>
        <v>45398</v>
      </c>
      <c r="G1067" s="91">
        <f t="shared" si="508"/>
        <v>3.7996022791790818E-3</v>
      </c>
      <c r="H1067" s="90">
        <f t="shared" si="509"/>
        <v>45427</v>
      </c>
      <c r="I1067" s="90">
        <f t="shared" si="510"/>
        <v>45427</v>
      </c>
      <c r="J1067" s="92">
        <f t="shared" si="511"/>
        <v>21</v>
      </c>
      <c r="K1067" s="92">
        <f t="shared" si="512"/>
        <v>14</v>
      </c>
      <c r="L1067" s="87">
        <f t="shared" si="513"/>
        <v>1.0025314599999999</v>
      </c>
      <c r="M1067" s="93">
        <f t="shared" si="514"/>
        <v>1.0015995499999999</v>
      </c>
      <c r="N1067" s="93">
        <f t="shared" si="515"/>
        <v>1.1935914454105256</v>
      </c>
      <c r="O1067" s="87">
        <f t="shared" si="516"/>
        <v>1.1966129700000001</v>
      </c>
      <c r="P1067" s="87">
        <f t="shared" si="517"/>
        <v>957.67584207000004</v>
      </c>
      <c r="Q1067" s="94">
        <f t="shared" si="518"/>
        <v>0</v>
      </c>
      <c r="R1067" s="95">
        <f t="shared" si="525"/>
        <v>0</v>
      </c>
      <c r="S1067" s="87">
        <f t="shared" si="519"/>
        <v>0</v>
      </c>
      <c r="T1067" s="95">
        <f t="shared" si="504"/>
        <v>0.12</v>
      </c>
      <c r="U1067" s="94">
        <f t="shared" si="520"/>
        <v>3</v>
      </c>
      <c r="V1067" s="94">
        <v>252</v>
      </c>
      <c r="W1067" s="93">
        <f t="shared" si="521"/>
        <v>1.0013500609999999</v>
      </c>
      <c r="X1067" s="87">
        <f t="shared" si="522"/>
        <v>1.2929208000000001</v>
      </c>
      <c r="Y1067" s="87">
        <f t="shared" si="523"/>
        <v>0</v>
      </c>
      <c r="Z1067" s="96" t="s">
        <v>142</v>
      </c>
      <c r="AA1067" s="90">
        <f t="shared" si="524"/>
        <v>45443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3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2"/>
      <c r="DB1067" s="1"/>
      <c r="DC1067" s="1"/>
      <c r="DD1067" s="1"/>
      <c r="DE1067" s="1"/>
      <c r="DF1067" s="1"/>
      <c r="DG1067" s="1"/>
    </row>
    <row r="1068" spans="1:111" x14ac:dyDescent="0.2">
      <c r="A1068" s="86">
        <f t="shared" si="502"/>
        <v>45417</v>
      </c>
      <c r="B1068" s="87">
        <f t="shared" si="505"/>
        <v>958.96876287000009</v>
      </c>
      <c r="C1068" s="87">
        <f t="shared" si="503"/>
        <v>800.32213094999997</v>
      </c>
      <c r="D1068" s="88">
        <f t="shared" si="506"/>
        <v>6869.14</v>
      </c>
      <c r="E1068" s="89">
        <f>IF(K1068=1,VLOOKUP(A1068,[1]Plan1!$BO$80:$BQ$314,3),E1067)</f>
        <v>6895.24</v>
      </c>
      <c r="F1068" s="98">
        <f t="shared" si="507"/>
        <v>45398</v>
      </c>
      <c r="G1068" s="91">
        <f t="shared" si="508"/>
        <v>3.7996022791790818E-3</v>
      </c>
      <c r="H1068" s="90">
        <f t="shared" si="509"/>
        <v>45427</v>
      </c>
      <c r="I1068" s="90">
        <f t="shared" si="510"/>
        <v>45427</v>
      </c>
      <c r="J1068" s="92">
        <f t="shared" si="511"/>
        <v>21</v>
      </c>
      <c r="K1068" s="92">
        <f t="shared" si="512"/>
        <v>14</v>
      </c>
      <c r="L1068" s="87">
        <f t="shared" si="513"/>
        <v>1.0025314599999999</v>
      </c>
      <c r="M1068" s="93">
        <f t="shared" si="514"/>
        <v>1.0015995499999999</v>
      </c>
      <c r="N1068" s="93">
        <f t="shared" si="515"/>
        <v>1.1935914454105256</v>
      </c>
      <c r="O1068" s="87">
        <f t="shared" si="516"/>
        <v>1.1966129700000001</v>
      </c>
      <c r="P1068" s="87">
        <f t="shared" si="517"/>
        <v>957.67584207000004</v>
      </c>
      <c r="Q1068" s="94">
        <f t="shared" si="518"/>
        <v>0</v>
      </c>
      <c r="R1068" s="95">
        <f t="shared" si="525"/>
        <v>0</v>
      </c>
      <c r="S1068" s="87">
        <f t="shared" si="519"/>
        <v>0</v>
      </c>
      <c r="T1068" s="95">
        <f t="shared" si="504"/>
        <v>0.12</v>
      </c>
      <c r="U1068" s="94">
        <f t="shared" si="520"/>
        <v>3</v>
      </c>
      <c r="V1068" s="94">
        <v>252</v>
      </c>
      <c r="W1068" s="93">
        <f t="shared" si="521"/>
        <v>1.0013500609999999</v>
      </c>
      <c r="X1068" s="87">
        <f t="shared" si="522"/>
        <v>1.2929208000000001</v>
      </c>
      <c r="Y1068" s="87">
        <f t="shared" si="523"/>
        <v>0</v>
      </c>
      <c r="Z1068" s="96" t="s">
        <v>142</v>
      </c>
      <c r="AA1068" s="90">
        <f t="shared" si="524"/>
        <v>45443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3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2"/>
      <c r="DB1068" s="1"/>
      <c r="DC1068" s="1"/>
      <c r="DD1068" s="1"/>
      <c r="DE1068" s="1"/>
      <c r="DF1068" s="1"/>
      <c r="DG1068" s="1"/>
    </row>
    <row r="1069" spans="1:111" x14ac:dyDescent="0.2">
      <c r="A1069" s="86">
        <f t="shared" si="502"/>
        <v>45418</v>
      </c>
      <c r="B1069" s="87">
        <f t="shared" si="505"/>
        <v>958.96876287000009</v>
      </c>
      <c r="C1069" s="87">
        <f t="shared" si="503"/>
        <v>800.32213094999997</v>
      </c>
      <c r="D1069" s="88">
        <f t="shared" si="506"/>
        <v>6869.14</v>
      </c>
      <c r="E1069" s="89">
        <f>IF(K1069=1,VLOOKUP(A1069,[1]Plan1!$BO$80:$BQ$314,3),E1068)</f>
        <v>6895.24</v>
      </c>
      <c r="F1069" s="98">
        <f t="shared" si="507"/>
        <v>45398</v>
      </c>
      <c r="G1069" s="91">
        <f t="shared" si="508"/>
        <v>3.7996022791790818E-3</v>
      </c>
      <c r="H1069" s="90">
        <f t="shared" si="509"/>
        <v>45427</v>
      </c>
      <c r="I1069" s="90">
        <f t="shared" si="510"/>
        <v>45427</v>
      </c>
      <c r="J1069" s="92">
        <f t="shared" si="511"/>
        <v>21</v>
      </c>
      <c r="K1069" s="92">
        <f t="shared" si="512"/>
        <v>14</v>
      </c>
      <c r="L1069" s="87">
        <f t="shared" si="513"/>
        <v>1.0025314599999999</v>
      </c>
      <c r="M1069" s="93">
        <f t="shared" si="514"/>
        <v>1.0015995499999999</v>
      </c>
      <c r="N1069" s="93">
        <f t="shared" si="515"/>
        <v>1.1935914454105256</v>
      </c>
      <c r="O1069" s="87">
        <f t="shared" si="516"/>
        <v>1.1966129700000001</v>
      </c>
      <c r="P1069" s="87">
        <f t="shared" si="517"/>
        <v>957.67584207000004</v>
      </c>
      <c r="Q1069" s="94">
        <f t="shared" si="518"/>
        <v>0</v>
      </c>
      <c r="R1069" s="95">
        <f t="shared" si="525"/>
        <v>0</v>
      </c>
      <c r="S1069" s="87">
        <f t="shared" si="519"/>
        <v>0</v>
      </c>
      <c r="T1069" s="95">
        <f t="shared" si="504"/>
        <v>0.12</v>
      </c>
      <c r="U1069" s="94">
        <f t="shared" si="520"/>
        <v>3</v>
      </c>
      <c r="V1069" s="94">
        <v>252</v>
      </c>
      <c r="W1069" s="93">
        <f t="shared" si="521"/>
        <v>1.0013500609999999</v>
      </c>
      <c r="X1069" s="87">
        <f t="shared" si="522"/>
        <v>1.2929208000000001</v>
      </c>
      <c r="Y1069" s="87">
        <f t="shared" si="523"/>
        <v>0</v>
      </c>
      <c r="Z1069" s="96" t="s">
        <v>142</v>
      </c>
      <c r="AA1069" s="90">
        <f t="shared" si="524"/>
        <v>45443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3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2"/>
      <c r="DB1069" s="1"/>
      <c r="DC1069" s="1"/>
      <c r="DD1069" s="1"/>
      <c r="DE1069" s="1"/>
      <c r="DF1069" s="1"/>
      <c r="DG1069" s="1"/>
    </row>
    <row r="1070" spans="1:111" x14ac:dyDescent="0.2">
      <c r="A1070" s="86">
        <f t="shared" si="502"/>
        <v>45419</v>
      </c>
      <c r="B1070" s="87">
        <f t="shared" si="505"/>
        <v>959.57340201</v>
      </c>
      <c r="C1070" s="87">
        <f t="shared" si="503"/>
        <v>800.32213094999997</v>
      </c>
      <c r="D1070" s="88">
        <f t="shared" si="506"/>
        <v>6869.14</v>
      </c>
      <c r="E1070" s="89">
        <f>IF(K1070=1,VLOOKUP(A1070,[1]Plan1!$BO$80:$BQ$314,3),E1069)</f>
        <v>6895.24</v>
      </c>
      <c r="F1070" s="98">
        <f t="shared" si="507"/>
        <v>45398</v>
      </c>
      <c r="G1070" s="91">
        <f t="shared" si="508"/>
        <v>3.7996022791790818E-3</v>
      </c>
      <c r="H1070" s="90">
        <f t="shared" si="509"/>
        <v>45427</v>
      </c>
      <c r="I1070" s="90">
        <f t="shared" si="510"/>
        <v>45427</v>
      </c>
      <c r="J1070" s="92">
        <f t="shared" si="511"/>
        <v>21</v>
      </c>
      <c r="K1070" s="92">
        <f t="shared" si="512"/>
        <v>15</v>
      </c>
      <c r="L1070" s="87">
        <f t="shared" si="513"/>
        <v>1.0027125299999999</v>
      </c>
      <c r="M1070" s="93">
        <f t="shared" si="514"/>
        <v>1.0015995499999999</v>
      </c>
      <c r="N1070" s="93">
        <f t="shared" si="515"/>
        <v>1.1935914454105256</v>
      </c>
      <c r="O1070" s="87">
        <f t="shared" si="516"/>
        <v>1.19682909</v>
      </c>
      <c r="P1070" s="87">
        <f t="shared" si="517"/>
        <v>957.84880768999994</v>
      </c>
      <c r="Q1070" s="94">
        <f t="shared" si="518"/>
        <v>0</v>
      </c>
      <c r="R1070" s="95">
        <f t="shared" si="525"/>
        <v>0</v>
      </c>
      <c r="S1070" s="87">
        <f t="shared" si="519"/>
        <v>0</v>
      </c>
      <c r="T1070" s="95">
        <f t="shared" si="504"/>
        <v>0.12</v>
      </c>
      <c r="U1070" s="94">
        <f t="shared" si="520"/>
        <v>4</v>
      </c>
      <c r="V1070" s="94">
        <v>252</v>
      </c>
      <c r="W1070" s="93">
        <f t="shared" si="521"/>
        <v>1.0018004869999999</v>
      </c>
      <c r="X1070" s="87">
        <f t="shared" si="522"/>
        <v>1.72459432</v>
      </c>
      <c r="Y1070" s="87">
        <f t="shared" si="523"/>
        <v>0</v>
      </c>
      <c r="Z1070" s="96" t="s">
        <v>142</v>
      </c>
      <c r="AA1070" s="90">
        <f t="shared" si="524"/>
        <v>45443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3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2"/>
      <c r="DB1070" s="1"/>
      <c r="DC1070" s="1"/>
      <c r="DD1070" s="1"/>
      <c r="DE1070" s="1"/>
      <c r="DF1070" s="1"/>
      <c r="DG1070" s="1"/>
    </row>
    <row r="1071" spans="1:111" x14ac:dyDescent="0.2">
      <c r="A1071" s="86">
        <f t="shared" si="502"/>
        <v>45420</v>
      </c>
      <c r="B1071" s="87">
        <f t="shared" si="505"/>
        <v>960.17841455000007</v>
      </c>
      <c r="C1071" s="87">
        <f t="shared" si="503"/>
        <v>800.32213094999997</v>
      </c>
      <c r="D1071" s="88">
        <f t="shared" si="506"/>
        <v>6869.14</v>
      </c>
      <c r="E1071" s="89">
        <f>IF(K1071=1,VLOOKUP(A1071,[1]Plan1!$BO$80:$BQ$314,3),E1070)</f>
        <v>6895.24</v>
      </c>
      <c r="F1071" s="98">
        <f t="shared" si="507"/>
        <v>45398</v>
      </c>
      <c r="G1071" s="91">
        <f t="shared" si="508"/>
        <v>3.7996022791790818E-3</v>
      </c>
      <c r="H1071" s="90">
        <f t="shared" si="509"/>
        <v>45427</v>
      </c>
      <c r="I1071" s="90">
        <f t="shared" si="510"/>
        <v>45427</v>
      </c>
      <c r="J1071" s="92">
        <f t="shared" si="511"/>
        <v>21</v>
      </c>
      <c r="K1071" s="92">
        <f t="shared" si="512"/>
        <v>16</v>
      </c>
      <c r="L1071" s="87">
        <f t="shared" si="513"/>
        <v>1.00289362</v>
      </c>
      <c r="M1071" s="93">
        <f t="shared" si="514"/>
        <v>1.0015995499999999</v>
      </c>
      <c r="N1071" s="93">
        <f t="shared" si="515"/>
        <v>1.1935914454105256</v>
      </c>
      <c r="O1071" s="87">
        <f t="shared" si="516"/>
        <v>1.19704524</v>
      </c>
      <c r="P1071" s="87">
        <f t="shared" si="517"/>
        <v>958.02179732000002</v>
      </c>
      <c r="Q1071" s="94">
        <f t="shared" si="518"/>
        <v>0</v>
      </c>
      <c r="R1071" s="95">
        <f t="shared" si="525"/>
        <v>0</v>
      </c>
      <c r="S1071" s="87">
        <f t="shared" si="519"/>
        <v>0</v>
      </c>
      <c r="T1071" s="95">
        <f t="shared" si="504"/>
        <v>0.12</v>
      </c>
      <c r="U1071" s="94">
        <f t="shared" si="520"/>
        <v>5</v>
      </c>
      <c r="V1071" s="94">
        <v>252</v>
      </c>
      <c r="W1071" s="93">
        <f t="shared" si="521"/>
        <v>1.002251115</v>
      </c>
      <c r="X1071" s="87">
        <f t="shared" si="522"/>
        <v>2.1566172300000002</v>
      </c>
      <c r="Y1071" s="87">
        <f t="shared" si="523"/>
        <v>0</v>
      </c>
      <c r="Z1071" s="96" t="s">
        <v>142</v>
      </c>
      <c r="AA1071" s="90">
        <f t="shared" si="524"/>
        <v>45443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3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2"/>
      <c r="DB1071" s="1"/>
      <c r="DC1071" s="1"/>
      <c r="DD1071" s="1"/>
      <c r="DE1071" s="1"/>
      <c r="DF1071" s="1"/>
      <c r="DG1071" s="1"/>
    </row>
    <row r="1072" spans="1:111" x14ac:dyDescent="0.2">
      <c r="A1072" s="86">
        <f t="shared" si="502"/>
        <v>45421</v>
      </c>
      <c r="B1072" s="87">
        <f t="shared" si="505"/>
        <v>960.78381763000004</v>
      </c>
      <c r="C1072" s="87">
        <f t="shared" si="503"/>
        <v>800.32213094999997</v>
      </c>
      <c r="D1072" s="88">
        <f t="shared" si="506"/>
        <v>6869.14</v>
      </c>
      <c r="E1072" s="89">
        <f>IF(K1072=1,VLOOKUP(A1072,[1]Plan1!$BO$80:$BQ$314,3),E1071)</f>
        <v>6895.24</v>
      </c>
      <c r="F1072" s="98">
        <f t="shared" si="507"/>
        <v>45398</v>
      </c>
      <c r="G1072" s="91">
        <f t="shared" si="508"/>
        <v>3.7996022791790818E-3</v>
      </c>
      <c r="H1072" s="90">
        <f t="shared" si="509"/>
        <v>45427</v>
      </c>
      <c r="I1072" s="90">
        <f t="shared" si="510"/>
        <v>45427</v>
      </c>
      <c r="J1072" s="92">
        <f t="shared" si="511"/>
        <v>21</v>
      </c>
      <c r="K1072" s="92">
        <f t="shared" si="512"/>
        <v>17</v>
      </c>
      <c r="L1072" s="87">
        <f t="shared" si="513"/>
        <v>1.0030747499999999</v>
      </c>
      <c r="M1072" s="93">
        <f t="shared" si="514"/>
        <v>1.0015995499999999</v>
      </c>
      <c r="N1072" s="93">
        <f t="shared" si="515"/>
        <v>1.1935914454105256</v>
      </c>
      <c r="O1072" s="87">
        <f t="shared" si="516"/>
        <v>1.1972614399999999</v>
      </c>
      <c r="P1072" s="87">
        <f t="shared" si="517"/>
        <v>958.19482696</v>
      </c>
      <c r="Q1072" s="94">
        <f t="shared" si="518"/>
        <v>0</v>
      </c>
      <c r="R1072" s="95">
        <f t="shared" si="525"/>
        <v>0</v>
      </c>
      <c r="S1072" s="87">
        <f t="shared" si="519"/>
        <v>0</v>
      </c>
      <c r="T1072" s="95">
        <f t="shared" si="504"/>
        <v>0.12</v>
      </c>
      <c r="U1072" s="94">
        <f t="shared" si="520"/>
        <v>6</v>
      </c>
      <c r="V1072" s="94">
        <v>252</v>
      </c>
      <c r="W1072" s="93">
        <f t="shared" si="521"/>
        <v>1.002701946</v>
      </c>
      <c r="X1072" s="87">
        <f t="shared" si="522"/>
        <v>2.5889906699999998</v>
      </c>
      <c r="Y1072" s="87">
        <f t="shared" si="523"/>
        <v>0</v>
      </c>
      <c r="Z1072" s="96" t="s">
        <v>142</v>
      </c>
      <c r="AA1072" s="90">
        <f t="shared" si="524"/>
        <v>45443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3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2"/>
      <c r="DB1072" s="1"/>
      <c r="DC1072" s="1"/>
      <c r="DD1072" s="1"/>
      <c r="DE1072" s="1"/>
      <c r="DF1072" s="1"/>
      <c r="DG1072" s="1"/>
    </row>
    <row r="1073" spans="1:111" x14ac:dyDescent="0.2">
      <c r="A1073" s="86">
        <f t="shared" si="502"/>
        <v>45422</v>
      </c>
      <c r="B1073" s="87">
        <f t="shared" si="505"/>
        <v>961.38959441000009</v>
      </c>
      <c r="C1073" s="87">
        <f t="shared" si="503"/>
        <v>800.32213094999997</v>
      </c>
      <c r="D1073" s="88">
        <f t="shared" si="506"/>
        <v>6869.14</v>
      </c>
      <c r="E1073" s="89">
        <f>IF(K1073=1,VLOOKUP(A1073,[1]Plan1!$BO$80:$BQ$314,3),E1072)</f>
        <v>6895.24</v>
      </c>
      <c r="F1073" s="98">
        <f t="shared" si="507"/>
        <v>45398</v>
      </c>
      <c r="G1073" s="91">
        <f t="shared" si="508"/>
        <v>3.7996022791790818E-3</v>
      </c>
      <c r="H1073" s="90">
        <f t="shared" si="509"/>
        <v>45427</v>
      </c>
      <c r="I1073" s="90">
        <f t="shared" si="510"/>
        <v>45427</v>
      </c>
      <c r="J1073" s="92">
        <f t="shared" si="511"/>
        <v>21</v>
      </c>
      <c r="K1073" s="92">
        <f t="shared" si="512"/>
        <v>18</v>
      </c>
      <c r="L1073" s="87">
        <f t="shared" si="513"/>
        <v>1.00325591</v>
      </c>
      <c r="M1073" s="93">
        <f t="shared" si="514"/>
        <v>1.0015995499999999</v>
      </c>
      <c r="N1073" s="93">
        <f t="shared" si="515"/>
        <v>1.1935914454105256</v>
      </c>
      <c r="O1073" s="87">
        <f t="shared" si="516"/>
        <v>1.19747767</v>
      </c>
      <c r="P1073" s="87">
        <f t="shared" si="517"/>
        <v>958.36788061000004</v>
      </c>
      <c r="Q1073" s="94">
        <f t="shared" si="518"/>
        <v>0</v>
      </c>
      <c r="R1073" s="95">
        <f t="shared" si="525"/>
        <v>0</v>
      </c>
      <c r="S1073" s="87">
        <f t="shared" si="519"/>
        <v>0</v>
      </c>
      <c r="T1073" s="95">
        <f t="shared" si="504"/>
        <v>0.12</v>
      </c>
      <c r="U1073" s="94">
        <f t="shared" si="520"/>
        <v>7</v>
      </c>
      <c r="V1073" s="94">
        <v>252</v>
      </c>
      <c r="W1073" s="93">
        <f t="shared" si="521"/>
        <v>1.003152979</v>
      </c>
      <c r="X1073" s="87">
        <f t="shared" si="522"/>
        <v>3.0217138000000001</v>
      </c>
      <c r="Y1073" s="87">
        <f t="shared" si="523"/>
        <v>0</v>
      </c>
      <c r="Z1073" s="96" t="s">
        <v>142</v>
      </c>
      <c r="AA1073" s="90">
        <f t="shared" si="524"/>
        <v>45443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3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2"/>
      <c r="DB1073" s="1"/>
      <c r="DC1073" s="1"/>
      <c r="DD1073" s="1"/>
      <c r="DE1073" s="1"/>
      <c r="DF1073" s="1"/>
      <c r="DG1073" s="1"/>
    </row>
    <row r="1074" spans="1:111" x14ac:dyDescent="0.2">
      <c r="A1074" s="86">
        <f t="shared" si="502"/>
        <v>45423</v>
      </c>
      <c r="B1074" s="87">
        <f t="shared" si="505"/>
        <v>961.99576299</v>
      </c>
      <c r="C1074" s="87">
        <f t="shared" si="503"/>
        <v>800.32213094999997</v>
      </c>
      <c r="D1074" s="88">
        <f t="shared" si="506"/>
        <v>6869.14</v>
      </c>
      <c r="E1074" s="89">
        <f>IF(K1074=1,VLOOKUP(A1074,[1]Plan1!$BO$80:$BQ$314,3),E1073)</f>
        <v>6895.24</v>
      </c>
      <c r="F1074" s="98">
        <f t="shared" si="507"/>
        <v>45398</v>
      </c>
      <c r="G1074" s="91">
        <f t="shared" si="508"/>
        <v>3.7996022791790818E-3</v>
      </c>
      <c r="H1074" s="90">
        <f t="shared" si="509"/>
        <v>45427</v>
      </c>
      <c r="I1074" s="90">
        <f t="shared" si="510"/>
        <v>45427</v>
      </c>
      <c r="J1074" s="92">
        <f t="shared" si="511"/>
        <v>21</v>
      </c>
      <c r="K1074" s="92">
        <f t="shared" si="512"/>
        <v>19</v>
      </c>
      <c r="L1074" s="87">
        <f t="shared" si="513"/>
        <v>1.0034371099999999</v>
      </c>
      <c r="M1074" s="93">
        <f t="shared" si="514"/>
        <v>1.0015995499999999</v>
      </c>
      <c r="N1074" s="93">
        <f t="shared" si="515"/>
        <v>1.1935914454105256</v>
      </c>
      <c r="O1074" s="87">
        <f t="shared" si="516"/>
        <v>1.1976939499999999</v>
      </c>
      <c r="P1074" s="87">
        <f t="shared" si="517"/>
        <v>958.54097428</v>
      </c>
      <c r="Q1074" s="94">
        <f t="shared" si="518"/>
        <v>0</v>
      </c>
      <c r="R1074" s="95">
        <f t="shared" si="525"/>
        <v>0</v>
      </c>
      <c r="S1074" s="87">
        <f t="shared" si="519"/>
        <v>0</v>
      </c>
      <c r="T1074" s="95">
        <f t="shared" si="504"/>
        <v>0.12</v>
      </c>
      <c r="U1074" s="94">
        <f t="shared" si="520"/>
        <v>8</v>
      </c>
      <c r="V1074" s="94">
        <v>252</v>
      </c>
      <c r="W1074" s="93">
        <f t="shared" si="521"/>
        <v>1.003604216</v>
      </c>
      <c r="X1074" s="87">
        <f t="shared" si="522"/>
        <v>3.4547887099999999</v>
      </c>
      <c r="Y1074" s="87">
        <f t="shared" si="523"/>
        <v>0</v>
      </c>
      <c r="Z1074" s="96" t="s">
        <v>142</v>
      </c>
      <c r="AA1074" s="90">
        <f t="shared" si="524"/>
        <v>45443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3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2"/>
      <c r="DB1074" s="1"/>
      <c r="DC1074" s="1"/>
      <c r="DD1074" s="1"/>
      <c r="DE1074" s="1"/>
      <c r="DF1074" s="1"/>
      <c r="DG1074" s="1"/>
    </row>
    <row r="1075" spans="1:111" x14ac:dyDescent="0.2">
      <c r="A1075" s="86">
        <f t="shared" si="502"/>
        <v>45424</v>
      </c>
      <c r="B1075" s="87">
        <f t="shared" si="505"/>
        <v>961.99576299</v>
      </c>
      <c r="C1075" s="87">
        <f t="shared" si="503"/>
        <v>800.32213094999997</v>
      </c>
      <c r="D1075" s="88">
        <f t="shared" si="506"/>
        <v>6869.14</v>
      </c>
      <c r="E1075" s="89">
        <f>IF(K1075=1,VLOOKUP(A1075,[1]Plan1!$BO$80:$BQ$314,3),E1074)</f>
        <v>6895.24</v>
      </c>
      <c r="F1075" s="98">
        <f t="shared" si="507"/>
        <v>45398</v>
      </c>
      <c r="G1075" s="91">
        <f t="shared" si="508"/>
        <v>3.7996022791790818E-3</v>
      </c>
      <c r="H1075" s="90">
        <f t="shared" si="509"/>
        <v>45427</v>
      </c>
      <c r="I1075" s="90">
        <f t="shared" si="510"/>
        <v>45427</v>
      </c>
      <c r="J1075" s="92">
        <f t="shared" si="511"/>
        <v>21</v>
      </c>
      <c r="K1075" s="92">
        <f t="shared" si="512"/>
        <v>19</v>
      </c>
      <c r="L1075" s="87">
        <f t="shared" si="513"/>
        <v>1.0034371099999999</v>
      </c>
      <c r="M1075" s="93">
        <f t="shared" si="514"/>
        <v>1.0015995499999999</v>
      </c>
      <c r="N1075" s="93">
        <f t="shared" si="515"/>
        <v>1.1935914454105256</v>
      </c>
      <c r="O1075" s="87">
        <f t="shared" si="516"/>
        <v>1.1976939499999999</v>
      </c>
      <c r="P1075" s="87">
        <f t="shared" si="517"/>
        <v>958.54097428</v>
      </c>
      <c r="Q1075" s="94">
        <f t="shared" si="518"/>
        <v>0</v>
      </c>
      <c r="R1075" s="95">
        <f t="shared" si="525"/>
        <v>0</v>
      </c>
      <c r="S1075" s="87">
        <f t="shared" si="519"/>
        <v>0</v>
      </c>
      <c r="T1075" s="95">
        <f t="shared" si="504"/>
        <v>0.12</v>
      </c>
      <c r="U1075" s="94">
        <f t="shared" si="520"/>
        <v>8</v>
      </c>
      <c r="V1075" s="94">
        <v>252</v>
      </c>
      <c r="W1075" s="93">
        <f t="shared" si="521"/>
        <v>1.003604216</v>
      </c>
      <c r="X1075" s="87">
        <f t="shared" si="522"/>
        <v>3.4547887099999999</v>
      </c>
      <c r="Y1075" s="87">
        <f t="shared" si="523"/>
        <v>0</v>
      </c>
      <c r="Z1075" s="96" t="s">
        <v>142</v>
      </c>
      <c r="AA1075" s="90">
        <f t="shared" si="524"/>
        <v>45443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3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2"/>
      <c r="DB1075" s="1"/>
      <c r="DC1075" s="1"/>
      <c r="DD1075" s="1"/>
      <c r="DE1075" s="1"/>
      <c r="DF1075" s="1"/>
      <c r="DG1075" s="1"/>
    </row>
    <row r="1076" spans="1:111" x14ac:dyDescent="0.2">
      <c r="A1076" s="86">
        <f t="shared" si="502"/>
        <v>45425</v>
      </c>
      <c r="B1076" s="87">
        <f t="shared" si="505"/>
        <v>961.99576299</v>
      </c>
      <c r="C1076" s="87">
        <f t="shared" si="503"/>
        <v>800.32213094999997</v>
      </c>
      <c r="D1076" s="88">
        <f t="shared" si="506"/>
        <v>6869.14</v>
      </c>
      <c r="E1076" s="89">
        <f>IF(K1076=1,VLOOKUP(A1076,[1]Plan1!$BO$80:$BQ$314,3),E1075)</f>
        <v>6895.24</v>
      </c>
      <c r="F1076" s="98">
        <f t="shared" si="507"/>
        <v>45398</v>
      </c>
      <c r="G1076" s="91">
        <f t="shared" si="508"/>
        <v>3.7996022791790818E-3</v>
      </c>
      <c r="H1076" s="90">
        <f t="shared" si="509"/>
        <v>45427</v>
      </c>
      <c r="I1076" s="90">
        <f t="shared" si="510"/>
        <v>45427</v>
      </c>
      <c r="J1076" s="92">
        <f t="shared" si="511"/>
        <v>21</v>
      </c>
      <c r="K1076" s="92">
        <f t="shared" si="512"/>
        <v>19</v>
      </c>
      <c r="L1076" s="87">
        <f t="shared" si="513"/>
        <v>1.0034371099999999</v>
      </c>
      <c r="M1076" s="93">
        <f t="shared" si="514"/>
        <v>1.0015995499999999</v>
      </c>
      <c r="N1076" s="93">
        <f t="shared" si="515"/>
        <v>1.1935914454105256</v>
      </c>
      <c r="O1076" s="87">
        <f t="shared" si="516"/>
        <v>1.1976939499999999</v>
      </c>
      <c r="P1076" s="87">
        <f t="shared" si="517"/>
        <v>958.54097428</v>
      </c>
      <c r="Q1076" s="94">
        <f t="shared" si="518"/>
        <v>0</v>
      </c>
      <c r="R1076" s="95">
        <f t="shared" si="525"/>
        <v>0</v>
      </c>
      <c r="S1076" s="87">
        <f t="shared" si="519"/>
        <v>0</v>
      </c>
      <c r="T1076" s="95">
        <f t="shared" si="504"/>
        <v>0.12</v>
      </c>
      <c r="U1076" s="94">
        <f t="shared" si="520"/>
        <v>8</v>
      </c>
      <c r="V1076" s="94">
        <v>252</v>
      </c>
      <c r="W1076" s="93">
        <f t="shared" si="521"/>
        <v>1.003604216</v>
      </c>
      <c r="X1076" s="87">
        <f t="shared" si="522"/>
        <v>3.4547887099999999</v>
      </c>
      <c r="Y1076" s="87">
        <f t="shared" si="523"/>
        <v>0</v>
      </c>
      <c r="Z1076" s="96" t="s">
        <v>142</v>
      </c>
      <c r="AA1076" s="90">
        <f t="shared" si="524"/>
        <v>45443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3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2"/>
      <c r="DB1076" s="1"/>
      <c r="DC1076" s="1"/>
      <c r="DD1076" s="1"/>
      <c r="DE1076" s="1"/>
      <c r="DF1076" s="1"/>
      <c r="DG1076" s="1"/>
    </row>
    <row r="1077" spans="1:111" x14ac:dyDescent="0.2">
      <c r="A1077" s="86">
        <f t="shared" si="502"/>
        <v>45426</v>
      </c>
      <c r="B1077" s="87">
        <f t="shared" si="505"/>
        <v>962.60230557</v>
      </c>
      <c r="C1077" s="87">
        <f t="shared" si="503"/>
        <v>800.32213094999997</v>
      </c>
      <c r="D1077" s="88">
        <f t="shared" si="506"/>
        <v>6869.14</v>
      </c>
      <c r="E1077" s="89">
        <f>IF(K1077=1,VLOOKUP(A1077,[1]Plan1!$BO$80:$BQ$314,3),E1076)</f>
        <v>6895.24</v>
      </c>
      <c r="F1077" s="98">
        <f t="shared" si="507"/>
        <v>45398</v>
      </c>
      <c r="G1077" s="91">
        <f t="shared" si="508"/>
        <v>3.7996022791790818E-3</v>
      </c>
      <c r="H1077" s="90">
        <f t="shared" si="509"/>
        <v>45427</v>
      </c>
      <c r="I1077" s="90">
        <f t="shared" si="510"/>
        <v>45427</v>
      </c>
      <c r="J1077" s="92">
        <f t="shared" si="511"/>
        <v>21</v>
      </c>
      <c r="K1077" s="92">
        <f t="shared" si="512"/>
        <v>20</v>
      </c>
      <c r="L1077" s="87">
        <f t="shared" si="513"/>
        <v>1.0036183400000001</v>
      </c>
      <c r="M1077" s="93">
        <f t="shared" si="514"/>
        <v>1.0015995499999999</v>
      </c>
      <c r="N1077" s="93">
        <f t="shared" si="515"/>
        <v>1.1935914454105256</v>
      </c>
      <c r="O1077" s="87">
        <f t="shared" si="516"/>
        <v>1.19791026</v>
      </c>
      <c r="P1077" s="87">
        <f t="shared" si="517"/>
        <v>958.71409197000003</v>
      </c>
      <c r="Q1077" s="94">
        <f t="shared" si="518"/>
        <v>0</v>
      </c>
      <c r="R1077" s="95">
        <f t="shared" si="525"/>
        <v>0</v>
      </c>
      <c r="S1077" s="87">
        <f t="shared" si="519"/>
        <v>0</v>
      </c>
      <c r="T1077" s="95">
        <f t="shared" si="504"/>
        <v>0.12</v>
      </c>
      <c r="U1077" s="94">
        <f t="shared" si="520"/>
        <v>9</v>
      </c>
      <c r="V1077" s="94">
        <v>252</v>
      </c>
      <c r="W1077" s="93">
        <f t="shared" si="521"/>
        <v>1.0040556549999999</v>
      </c>
      <c r="X1077" s="87">
        <f t="shared" si="522"/>
        <v>3.8882135999999998</v>
      </c>
      <c r="Y1077" s="87">
        <f t="shared" si="523"/>
        <v>0</v>
      </c>
      <c r="Z1077" s="96" t="s">
        <v>142</v>
      </c>
      <c r="AA1077" s="90">
        <f t="shared" si="524"/>
        <v>45443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3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2"/>
      <c r="DB1077" s="1"/>
      <c r="DC1077" s="1"/>
      <c r="DD1077" s="1"/>
      <c r="DE1077" s="1"/>
      <c r="DF1077" s="1"/>
      <c r="DG1077" s="1"/>
    </row>
    <row r="1078" spans="1:111" x14ac:dyDescent="0.2">
      <c r="A1078" s="86">
        <f t="shared" si="502"/>
        <v>45427</v>
      </c>
      <c r="B1078" s="87">
        <f t="shared" si="505"/>
        <v>963.20923124000001</v>
      </c>
      <c r="C1078" s="87">
        <f t="shared" si="503"/>
        <v>800.32213094999997</v>
      </c>
      <c r="D1078" s="88">
        <f t="shared" si="506"/>
        <v>6869.14</v>
      </c>
      <c r="E1078" s="89">
        <f>IF(K1078=1,VLOOKUP(A1078,[1]Plan1!$BO$80:$BQ$314,3),E1077)</f>
        <v>6895.24</v>
      </c>
      <c r="F1078" s="98">
        <f t="shared" si="507"/>
        <v>45398</v>
      </c>
      <c r="G1078" s="91">
        <f t="shared" si="508"/>
        <v>3.7996022791790818E-3</v>
      </c>
      <c r="H1078" s="90">
        <f t="shared" si="509"/>
        <v>45460</v>
      </c>
      <c r="I1078" s="90">
        <f t="shared" si="510"/>
        <v>45427</v>
      </c>
      <c r="J1078" s="92">
        <f t="shared" si="511"/>
        <v>21</v>
      </c>
      <c r="K1078" s="92">
        <f t="shared" si="512"/>
        <v>21</v>
      </c>
      <c r="L1078" s="87">
        <f t="shared" si="513"/>
        <v>1.0037996</v>
      </c>
      <c r="M1078" s="93">
        <f t="shared" si="514"/>
        <v>1.0015995499999999</v>
      </c>
      <c r="N1078" s="93">
        <f t="shared" si="515"/>
        <v>1.1935914454105256</v>
      </c>
      <c r="O1078" s="87">
        <f t="shared" si="516"/>
        <v>1.1981266100000001</v>
      </c>
      <c r="P1078" s="87">
        <f t="shared" si="517"/>
        <v>958.88724165999997</v>
      </c>
      <c r="Q1078" s="94">
        <f t="shared" si="518"/>
        <v>0</v>
      </c>
      <c r="R1078" s="95">
        <f t="shared" si="525"/>
        <v>0</v>
      </c>
      <c r="S1078" s="87">
        <f t="shared" si="519"/>
        <v>0</v>
      </c>
      <c r="T1078" s="95">
        <f t="shared" si="504"/>
        <v>0.12</v>
      </c>
      <c r="U1078" s="94">
        <f t="shared" si="520"/>
        <v>10</v>
      </c>
      <c r="V1078" s="94">
        <v>252</v>
      </c>
      <c r="W1078" s="93">
        <f t="shared" si="521"/>
        <v>1.004507297</v>
      </c>
      <c r="X1078" s="87">
        <f t="shared" si="522"/>
        <v>4.3219895800000003</v>
      </c>
      <c r="Y1078" s="87">
        <f t="shared" si="523"/>
        <v>0</v>
      </c>
      <c r="Z1078" s="96" t="s">
        <v>142</v>
      </c>
      <c r="AA1078" s="90">
        <f t="shared" si="524"/>
        <v>45443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3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2"/>
      <c r="DB1078" s="1"/>
      <c r="DC1078" s="1"/>
      <c r="DD1078" s="1"/>
      <c r="DE1078" s="1"/>
      <c r="DF1078" s="1"/>
      <c r="DG1078" s="1"/>
    </row>
    <row r="1079" spans="1:111" x14ac:dyDescent="0.2">
      <c r="A1079" s="86">
        <f t="shared" si="502"/>
        <v>45428</v>
      </c>
      <c r="B1079" s="87">
        <f t="shared" si="505"/>
        <v>963.84355728000003</v>
      </c>
      <c r="C1079" s="87">
        <f t="shared" si="503"/>
        <v>800.32213094999997</v>
      </c>
      <c r="D1079" s="88">
        <f t="shared" si="506"/>
        <v>6895.24</v>
      </c>
      <c r="E1079" s="89">
        <f>IF(K1079=1,VLOOKUP(A1079,[1]Plan1!$BO$80:$BQ$314,3),E1078)</f>
        <v>6926.96</v>
      </c>
      <c r="F1079" s="98">
        <f t="shared" si="507"/>
        <v>45428</v>
      </c>
      <c r="G1079" s="91">
        <f t="shared" si="508"/>
        <v>4.600274972299756E-3</v>
      </c>
      <c r="H1079" s="90">
        <f t="shared" si="509"/>
        <v>45460</v>
      </c>
      <c r="I1079" s="90">
        <f t="shared" si="510"/>
        <v>45460</v>
      </c>
      <c r="J1079" s="92">
        <f t="shared" si="511"/>
        <v>22</v>
      </c>
      <c r="K1079" s="92">
        <f t="shared" si="512"/>
        <v>1</v>
      </c>
      <c r="L1079" s="87">
        <f t="shared" si="513"/>
        <v>1.0002086400000001</v>
      </c>
      <c r="M1079" s="93">
        <f t="shared" si="514"/>
        <v>1.0037996</v>
      </c>
      <c r="N1079" s="93">
        <f t="shared" si="515"/>
        <v>1.1981266154665076</v>
      </c>
      <c r="O1079" s="87">
        <f t="shared" si="516"/>
        <v>1.1983765900000001</v>
      </c>
      <c r="P1079" s="87">
        <f t="shared" si="517"/>
        <v>959.08730618000004</v>
      </c>
      <c r="Q1079" s="94">
        <f t="shared" si="518"/>
        <v>0</v>
      </c>
      <c r="R1079" s="95">
        <f t="shared" si="525"/>
        <v>0</v>
      </c>
      <c r="S1079" s="87">
        <f t="shared" si="519"/>
        <v>0</v>
      </c>
      <c r="T1079" s="95">
        <f t="shared" si="504"/>
        <v>0.12</v>
      </c>
      <c r="U1079" s="94">
        <f t="shared" si="520"/>
        <v>11</v>
      </c>
      <c r="V1079" s="94">
        <v>252</v>
      </c>
      <c r="W1079" s="93">
        <f t="shared" si="521"/>
        <v>1.004959143</v>
      </c>
      <c r="X1079" s="87">
        <f t="shared" si="522"/>
        <v>4.7562511000000001</v>
      </c>
      <c r="Y1079" s="87">
        <f t="shared" si="523"/>
        <v>0</v>
      </c>
      <c r="Z1079" s="96" t="s">
        <v>142</v>
      </c>
      <c r="AA1079" s="90">
        <f t="shared" si="524"/>
        <v>45443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3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2"/>
      <c r="DB1079" s="1"/>
      <c r="DC1079" s="1"/>
      <c r="DD1079" s="1"/>
      <c r="DE1079" s="1"/>
      <c r="DF1079" s="1"/>
      <c r="DG1079" s="1"/>
    </row>
    <row r="1080" spans="1:111" x14ac:dyDescent="0.2">
      <c r="A1080" s="86">
        <f t="shared" si="502"/>
        <v>45429</v>
      </c>
      <c r="B1080" s="87">
        <f t="shared" si="505"/>
        <v>964.47829909000006</v>
      </c>
      <c r="C1080" s="87">
        <f t="shared" si="503"/>
        <v>800.32213094999997</v>
      </c>
      <c r="D1080" s="88">
        <f t="shared" si="506"/>
        <v>6895.24</v>
      </c>
      <c r="E1080" s="89">
        <f>IF(K1080=1,VLOOKUP(A1080,[1]Plan1!$BO$80:$BQ$314,3),E1079)</f>
        <v>6926.96</v>
      </c>
      <c r="F1080" s="98">
        <f t="shared" si="507"/>
        <v>45428</v>
      </c>
      <c r="G1080" s="91">
        <f t="shared" si="508"/>
        <v>4.600274972299756E-3</v>
      </c>
      <c r="H1080" s="90">
        <f t="shared" si="509"/>
        <v>45460</v>
      </c>
      <c r="I1080" s="90">
        <f t="shared" si="510"/>
        <v>45460</v>
      </c>
      <c r="J1080" s="92">
        <f t="shared" si="511"/>
        <v>22</v>
      </c>
      <c r="K1080" s="92">
        <f t="shared" si="512"/>
        <v>2</v>
      </c>
      <c r="L1080" s="87">
        <f t="shared" si="513"/>
        <v>1.0004173300000001</v>
      </c>
      <c r="M1080" s="93">
        <f t="shared" si="514"/>
        <v>1.0037996</v>
      </c>
      <c r="N1080" s="93">
        <f t="shared" si="515"/>
        <v>1.1981266154665076</v>
      </c>
      <c r="O1080" s="87">
        <f t="shared" si="516"/>
        <v>1.19862662</v>
      </c>
      <c r="P1080" s="87">
        <f t="shared" si="517"/>
        <v>959.28741073000003</v>
      </c>
      <c r="Q1080" s="94">
        <f t="shared" si="518"/>
        <v>0</v>
      </c>
      <c r="R1080" s="95">
        <f t="shared" si="525"/>
        <v>0</v>
      </c>
      <c r="S1080" s="87">
        <f t="shared" si="519"/>
        <v>0</v>
      </c>
      <c r="T1080" s="95">
        <f t="shared" si="504"/>
        <v>0.12</v>
      </c>
      <c r="U1080" s="94">
        <f t="shared" si="520"/>
        <v>12</v>
      </c>
      <c r="V1080" s="94">
        <v>252</v>
      </c>
      <c r="W1080" s="93">
        <f t="shared" si="521"/>
        <v>1.005411192</v>
      </c>
      <c r="X1080" s="87">
        <f t="shared" si="522"/>
        <v>5.1908883599999998</v>
      </c>
      <c r="Y1080" s="87">
        <f t="shared" si="523"/>
        <v>0</v>
      </c>
      <c r="Z1080" s="96" t="s">
        <v>142</v>
      </c>
      <c r="AA1080" s="90">
        <f t="shared" si="524"/>
        <v>45443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3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2"/>
      <c r="DB1080" s="1"/>
      <c r="DC1080" s="1"/>
      <c r="DD1080" s="1"/>
      <c r="DE1080" s="1"/>
      <c r="DF1080" s="1"/>
      <c r="DG1080" s="1"/>
    </row>
    <row r="1081" spans="1:111" x14ac:dyDescent="0.2">
      <c r="A1081" s="86">
        <f t="shared" si="502"/>
        <v>45430</v>
      </c>
      <c r="B1081" s="87">
        <f t="shared" si="505"/>
        <v>965.11346488000004</v>
      </c>
      <c r="C1081" s="87">
        <f t="shared" si="503"/>
        <v>800.32213094999997</v>
      </c>
      <c r="D1081" s="88">
        <f t="shared" si="506"/>
        <v>6895.24</v>
      </c>
      <c r="E1081" s="89">
        <f>IF(K1081=1,VLOOKUP(A1081,[1]Plan1!$BO$80:$BQ$314,3),E1080)</f>
        <v>6926.96</v>
      </c>
      <c r="F1081" s="98">
        <f t="shared" si="507"/>
        <v>45428</v>
      </c>
      <c r="G1081" s="91">
        <f t="shared" si="508"/>
        <v>4.600274972299756E-3</v>
      </c>
      <c r="H1081" s="90">
        <f t="shared" si="509"/>
        <v>45460</v>
      </c>
      <c r="I1081" s="90">
        <f t="shared" si="510"/>
        <v>45460</v>
      </c>
      <c r="J1081" s="92">
        <f t="shared" si="511"/>
        <v>22</v>
      </c>
      <c r="K1081" s="92">
        <f t="shared" si="512"/>
        <v>3</v>
      </c>
      <c r="L1081" s="87">
        <f t="shared" si="513"/>
        <v>1.0006260600000001</v>
      </c>
      <c r="M1081" s="93">
        <f t="shared" si="514"/>
        <v>1.0037996</v>
      </c>
      <c r="N1081" s="93">
        <f t="shared" si="515"/>
        <v>1.1981266154665076</v>
      </c>
      <c r="O1081" s="87">
        <f t="shared" si="516"/>
        <v>1.19887671</v>
      </c>
      <c r="P1081" s="87">
        <f t="shared" si="517"/>
        <v>959.48756329000003</v>
      </c>
      <c r="Q1081" s="94">
        <f t="shared" si="518"/>
        <v>0</v>
      </c>
      <c r="R1081" s="95">
        <f t="shared" si="525"/>
        <v>0</v>
      </c>
      <c r="S1081" s="87">
        <f t="shared" si="519"/>
        <v>0</v>
      </c>
      <c r="T1081" s="95">
        <f t="shared" si="504"/>
        <v>0.12</v>
      </c>
      <c r="U1081" s="94">
        <f t="shared" si="520"/>
        <v>13</v>
      </c>
      <c r="V1081" s="94">
        <v>252</v>
      </c>
      <c r="W1081" s="93">
        <f t="shared" si="521"/>
        <v>1.0058634440000001</v>
      </c>
      <c r="X1081" s="87">
        <f t="shared" si="522"/>
        <v>5.6259015899999998</v>
      </c>
      <c r="Y1081" s="87">
        <f t="shared" si="523"/>
        <v>0</v>
      </c>
      <c r="Z1081" s="96" t="s">
        <v>142</v>
      </c>
      <c r="AA1081" s="90">
        <f t="shared" si="524"/>
        <v>45443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3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2"/>
      <c r="DB1081" s="1"/>
      <c r="DC1081" s="1"/>
      <c r="DD1081" s="1"/>
      <c r="DE1081" s="1"/>
      <c r="DF1081" s="1"/>
      <c r="DG1081" s="1"/>
    </row>
    <row r="1082" spans="1:111" x14ac:dyDescent="0.2">
      <c r="A1082" s="86">
        <f t="shared" si="502"/>
        <v>45431</v>
      </c>
      <c r="B1082" s="87">
        <f t="shared" si="505"/>
        <v>965.11346488000004</v>
      </c>
      <c r="C1082" s="87">
        <f t="shared" si="503"/>
        <v>800.32213094999997</v>
      </c>
      <c r="D1082" s="88">
        <f t="shared" si="506"/>
        <v>6895.24</v>
      </c>
      <c r="E1082" s="89">
        <f>IF(K1082=1,VLOOKUP(A1082,[1]Plan1!$BO$80:$BQ$314,3),E1081)</f>
        <v>6926.96</v>
      </c>
      <c r="F1082" s="98">
        <f t="shared" si="507"/>
        <v>45428</v>
      </c>
      <c r="G1082" s="91">
        <f t="shared" si="508"/>
        <v>4.600274972299756E-3</v>
      </c>
      <c r="H1082" s="90">
        <f t="shared" si="509"/>
        <v>45460</v>
      </c>
      <c r="I1082" s="90">
        <f t="shared" si="510"/>
        <v>45460</v>
      </c>
      <c r="J1082" s="92">
        <f t="shared" si="511"/>
        <v>22</v>
      </c>
      <c r="K1082" s="92">
        <f t="shared" si="512"/>
        <v>3</v>
      </c>
      <c r="L1082" s="87">
        <f t="shared" si="513"/>
        <v>1.0006260600000001</v>
      </c>
      <c r="M1082" s="93">
        <f t="shared" si="514"/>
        <v>1.0037996</v>
      </c>
      <c r="N1082" s="93">
        <f t="shared" si="515"/>
        <v>1.1981266154665076</v>
      </c>
      <c r="O1082" s="87">
        <f t="shared" si="516"/>
        <v>1.19887671</v>
      </c>
      <c r="P1082" s="87">
        <f t="shared" si="517"/>
        <v>959.48756329000003</v>
      </c>
      <c r="Q1082" s="94">
        <f t="shared" si="518"/>
        <v>0</v>
      </c>
      <c r="R1082" s="95">
        <f t="shared" si="525"/>
        <v>0</v>
      </c>
      <c r="S1082" s="87">
        <f t="shared" si="519"/>
        <v>0</v>
      </c>
      <c r="T1082" s="95">
        <f t="shared" si="504"/>
        <v>0.12</v>
      </c>
      <c r="U1082" s="94">
        <f t="shared" si="520"/>
        <v>13</v>
      </c>
      <c r="V1082" s="94">
        <v>252</v>
      </c>
      <c r="W1082" s="93">
        <f t="shared" si="521"/>
        <v>1.0058634440000001</v>
      </c>
      <c r="X1082" s="87">
        <f t="shared" si="522"/>
        <v>5.6259015899999998</v>
      </c>
      <c r="Y1082" s="87">
        <f t="shared" si="523"/>
        <v>0</v>
      </c>
      <c r="Z1082" s="96" t="s">
        <v>142</v>
      </c>
      <c r="AA1082" s="90">
        <f t="shared" si="524"/>
        <v>45443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3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2"/>
      <c r="DB1082" s="1"/>
      <c r="DC1082" s="1"/>
      <c r="DD1082" s="1"/>
      <c r="DE1082" s="1"/>
      <c r="DF1082" s="1"/>
      <c r="DG1082" s="1"/>
    </row>
    <row r="1083" spans="1:111" x14ac:dyDescent="0.2">
      <c r="A1083" s="86">
        <f t="shared" si="502"/>
        <v>45432</v>
      </c>
      <c r="B1083" s="87">
        <f t="shared" si="505"/>
        <v>965.11346488000004</v>
      </c>
      <c r="C1083" s="87">
        <f t="shared" si="503"/>
        <v>800.32213094999997</v>
      </c>
      <c r="D1083" s="88">
        <f t="shared" si="506"/>
        <v>6895.24</v>
      </c>
      <c r="E1083" s="89">
        <f>IF(K1083=1,VLOOKUP(A1083,[1]Plan1!$BO$80:$BQ$314,3),E1082)</f>
        <v>6926.96</v>
      </c>
      <c r="F1083" s="98">
        <f t="shared" si="507"/>
        <v>45428</v>
      </c>
      <c r="G1083" s="91">
        <f t="shared" si="508"/>
        <v>4.600274972299756E-3</v>
      </c>
      <c r="H1083" s="90">
        <f t="shared" si="509"/>
        <v>45460</v>
      </c>
      <c r="I1083" s="90">
        <f t="shared" si="510"/>
        <v>45460</v>
      </c>
      <c r="J1083" s="92">
        <f t="shared" si="511"/>
        <v>22</v>
      </c>
      <c r="K1083" s="92">
        <f t="shared" si="512"/>
        <v>3</v>
      </c>
      <c r="L1083" s="87">
        <f t="shared" si="513"/>
        <v>1.0006260600000001</v>
      </c>
      <c r="M1083" s="93">
        <f t="shared" si="514"/>
        <v>1.0037996</v>
      </c>
      <c r="N1083" s="93">
        <f t="shared" si="515"/>
        <v>1.1981266154665076</v>
      </c>
      <c r="O1083" s="87">
        <f t="shared" si="516"/>
        <v>1.19887671</v>
      </c>
      <c r="P1083" s="87">
        <f t="shared" si="517"/>
        <v>959.48756329000003</v>
      </c>
      <c r="Q1083" s="94">
        <f t="shared" si="518"/>
        <v>0</v>
      </c>
      <c r="R1083" s="95">
        <f t="shared" si="525"/>
        <v>0</v>
      </c>
      <c r="S1083" s="87">
        <f t="shared" si="519"/>
        <v>0</v>
      </c>
      <c r="T1083" s="95">
        <f t="shared" si="504"/>
        <v>0.12</v>
      </c>
      <c r="U1083" s="94">
        <f t="shared" si="520"/>
        <v>13</v>
      </c>
      <c r="V1083" s="94">
        <v>252</v>
      </c>
      <c r="W1083" s="93">
        <f t="shared" si="521"/>
        <v>1.0058634440000001</v>
      </c>
      <c r="X1083" s="87">
        <f t="shared" si="522"/>
        <v>5.6259015899999998</v>
      </c>
      <c r="Y1083" s="87">
        <f t="shared" si="523"/>
        <v>0</v>
      </c>
      <c r="Z1083" s="96" t="s">
        <v>142</v>
      </c>
      <c r="AA1083" s="90">
        <f t="shared" si="524"/>
        <v>45443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3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2"/>
      <c r="DB1083" s="1"/>
      <c r="DC1083" s="1"/>
      <c r="DD1083" s="1"/>
      <c r="DE1083" s="1"/>
      <c r="DF1083" s="1"/>
      <c r="DG1083" s="1"/>
    </row>
    <row r="1084" spans="1:111" x14ac:dyDescent="0.2">
      <c r="A1084" s="86">
        <f t="shared" si="502"/>
        <v>45433</v>
      </c>
      <c r="B1084" s="87">
        <f t="shared" si="505"/>
        <v>965.74904776000005</v>
      </c>
      <c r="C1084" s="87">
        <f t="shared" si="503"/>
        <v>800.32213094999997</v>
      </c>
      <c r="D1084" s="88">
        <f t="shared" si="506"/>
        <v>6895.24</v>
      </c>
      <c r="E1084" s="89">
        <f>IF(K1084=1,VLOOKUP(A1084,[1]Plan1!$BO$80:$BQ$314,3),E1083)</f>
        <v>6926.96</v>
      </c>
      <c r="F1084" s="98">
        <f t="shared" si="507"/>
        <v>45428</v>
      </c>
      <c r="G1084" s="91">
        <f t="shared" si="508"/>
        <v>4.600274972299756E-3</v>
      </c>
      <c r="H1084" s="90">
        <f t="shared" si="509"/>
        <v>45460</v>
      </c>
      <c r="I1084" s="90">
        <f t="shared" si="510"/>
        <v>45460</v>
      </c>
      <c r="J1084" s="92">
        <f t="shared" si="511"/>
        <v>22</v>
      </c>
      <c r="K1084" s="92">
        <f t="shared" si="512"/>
        <v>4</v>
      </c>
      <c r="L1084" s="87">
        <f t="shared" si="513"/>
        <v>1.00083484</v>
      </c>
      <c r="M1084" s="93">
        <f t="shared" si="514"/>
        <v>1.0037996</v>
      </c>
      <c r="N1084" s="93">
        <f t="shared" si="515"/>
        <v>1.1981266154665076</v>
      </c>
      <c r="O1084" s="87">
        <f t="shared" si="516"/>
        <v>1.1991268500000001</v>
      </c>
      <c r="P1084" s="87">
        <f t="shared" si="517"/>
        <v>959.68775587000005</v>
      </c>
      <c r="Q1084" s="94">
        <f t="shared" si="518"/>
        <v>0</v>
      </c>
      <c r="R1084" s="95">
        <f t="shared" si="525"/>
        <v>0</v>
      </c>
      <c r="S1084" s="87">
        <f t="shared" si="519"/>
        <v>0</v>
      </c>
      <c r="T1084" s="95">
        <f t="shared" si="504"/>
        <v>0.12</v>
      </c>
      <c r="U1084" s="94">
        <f t="shared" si="520"/>
        <v>14</v>
      </c>
      <c r="V1084" s="94">
        <v>252</v>
      </c>
      <c r="W1084" s="93">
        <f t="shared" si="521"/>
        <v>1.0063158999999999</v>
      </c>
      <c r="X1084" s="87">
        <f t="shared" si="522"/>
        <v>6.0612918899999997</v>
      </c>
      <c r="Y1084" s="87">
        <f t="shared" si="523"/>
        <v>0</v>
      </c>
      <c r="Z1084" s="96" t="s">
        <v>142</v>
      </c>
      <c r="AA1084" s="90">
        <f t="shared" si="524"/>
        <v>45443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3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2"/>
      <c r="DB1084" s="1"/>
      <c r="DC1084" s="1"/>
      <c r="DD1084" s="1"/>
      <c r="DE1084" s="1"/>
      <c r="DF1084" s="1"/>
      <c r="DG1084" s="1"/>
    </row>
    <row r="1085" spans="1:111" x14ac:dyDescent="0.2">
      <c r="A1085" s="86">
        <f t="shared" si="502"/>
        <v>45434</v>
      </c>
      <c r="B1085" s="87">
        <f t="shared" si="505"/>
        <v>966.38505498999996</v>
      </c>
      <c r="C1085" s="87">
        <f t="shared" si="503"/>
        <v>800.32213094999997</v>
      </c>
      <c r="D1085" s="88">
        <f t="shared" si="506"/>
        <v>6895.24</v>
      </c>
      <c r="E1085" s="89">
        <f>IF(K1085=1,VLOOKUP(A1085,[1]Plan1!$BO$80:$BQ$314,3),E1084)</f>
        <v>6926.96</v>
      </c>
      <c r="F1085" s="98">
        <f t="shared" si="507"/>
        <v>45428</v>
      </c>
      <c r="G1085" s="91">
        <f t="shared" si="508"/>
        <v>4.600274972299756E-3</v>
      </c>
      <c r="H1085" s="90">
        <f t="shared" si="509"/>
        <v>45460</v>
      </c>
      <c r="I1085" s="90">
        <f t="shared" si="510"/>
        <v>45460</v>
      </c>
      <c r="J1085" s="92">
        <f t="shared" si="511"/>
        <v>22</v>
      </c>
      <c r="K1085" s="92">
        <f t="shared" si="512"/>
        <v>5</v>
      </c>
      <c r="L1085" s="87">
        <f t="shared" si="513"/>
        <v>1.0010436599999999</v>
      </c>
      <c r="M1085" s="93">
        <f t="shared" si="514"/>
        <v>1.0037996</v>
      </c>
      <c r="N1085" s="93">
        <f t="shared" si="515"/>
        <v>1.1981266154665076</v>
      </c>
      <c r="O1085" s="87">
        <f t="shared" si="516"/>
        <v>1.1993770500000001</v>
      </c>
      <c r="P1085" s="87">
        <f t="shared" si="517"/>
        <v>959.88799645999995</v>
      </c>
      <c r="Q1085" s="94">
        <f t="shared" si="518"/>
        <v>0</v>
      </c>
      <c r="R1085" s="95">
        <f t="shared" si="525"/>
        <v>0</v>
      </c>
      <c r="S1085" s="87">
        <f t="shared" si="519"/>
        <v>0</v>
      </c>
      <c r="T1085" s="95">
        <f t="shared" si="504"/>
        <v>0.12</v>
      </c>
      <c r="U1085" s="94">
        <f t="shared" si="520"/>
        <v>15</v>
      </c>
      <c r="V1085" s="94">
        <v>252</v>
      </c>
      <c r="W1085" s="93">
        <f t="shared" si="521"/>
        <v>1.006768559</v>
      </c>
      <c r="X1085" s="87">
        <f t="shared" si="522"/>
        <v>6.4970585300000003</v>
      </c>
      <c r="Y1085" s="87">
        <f t="shared" si="523"/>
        <v>0</v>
      </c>
      <c r="Z1085" s="96" t="s">
        <v>142</v>
      </c>
      <c r="AA1085" s="90">
        <f t="shared" si="524"/>
        <v>45443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3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2"/>
      <c r="DB1085" s="1"/>
      <c r="DC1085" s="1"/>
      <c r="DD1085" s="1"/>
      <c r="DE1085" s="1"/>
      <c r="DF1085" s="1"/>
      <c r="DG1085" s="1"/>
    </row>
    <row r="1086" spans="1:111" x14ac:dyDescent="0.2">
      <c r="A1086" s="86">
        <f t="shared" si="502"/>
        <v>45435</v>
      </c>
      <c r="B1086" s="87">
        <f t="shared" si="505"/>
        <v>967.02147161000005</v>
      </c>
      <c r="C1086" s="87">
        <f t="shared" si="503"/>
        <v>800.32213094999997</v>
      </c>
      <c r="D1086" s="88">
        <f t="shared" si="506"/>
        <v>6895.24</v>
      </c>
      <c r="E1086" s="89">
        <f>IF(K1086=1,VLOOKUP(A1086,[1]Plan1!$BO$80:$BQ$314,3),E1085)</f>
        <v>6926.96</v>
      </c>
      <c r="F1086" s="98">
        <f t="shared" si="507"/>
        <v>45428</v>
      </c>
      <c r="G1086" s="91">
        <f t="shared" si="508"/>
        <v>4.600274972299756E-3</v>
      </c>
      <c r="H1086" s="90">
        <f t="shared" si="509"/>
        <v>45460</v>
      </c>
      <c r="I1086" s="90">
        <f t="shared" si="510"/>
        <v>45460</v>
      </c>
      <c r="J1086" s="92">
        <f t="shared" si="511"/>
        <v>22</v>
      </c>
      <c r="K1086" s="92">
        <f t="shared" si="512"/>
        <v>6</v>
      </c>
      <c r="L1086" s="87">
        <f t="shared" si="513"/>
        <v>1.00125252</v>
      </c>
      <c r="M1086" s="93">
        <f t="shared" si="514"/>
        <v>1.0037996</v>
      </c>
      <c r="N1086" s="93">
        <f t="shared" si="515"/>
        <v>1.1981266154665076</v>
      </c>
      <c r="O1086" s="87">
        <f t="shared" si="516"/>
        <v>1.19962729</v>
      </c>
      <c r="P1086" s="87">
        <f t="shared" si="517"/>
        <v>960.08826907000002</v>
      </c>
      <c r="Q1086" s="94">
        <f t="shared" si="518"/>
        <v>0</v>
      </c>
      <c r="R1086" s="95">
        <f t="shared" si="525"/>
        <v>0</v>
      </c>
      <c r="S1086" s="87">
        <f t="shared" si="519"/>
        <v>0</v>
      </c>
      <c r="T1086" s="95">
        <f t="shared" si="504"/>
        <v>0.12</v>
      </c>
      <c r="U1086" s="94">
        <f t="shared" si="520"/>
        <v>16</v>
      </c>
      <c r="V1086" s="94">
        <v>252</v>
      </c>
      <c r="W1086" s="93">
        <f t="shared" si="521"/>
        <v>1.007221422</v>
      </c>
      <c r="X1086" s="87">
        <f t="shared" si="522"/>
        <v>6.9332025399999999</v>
      </c>
      <c r="Y1086" s="87">
        <f t="shared" si="523"/>
        <v>0</v>
      </c>
      <c r="Z1086" s="96" t="s">
        <v>142</v>
      </c>
      <c r="AA1086" s="90">
        <f t="shared" si="524"/>
        <v>45443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3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2"/>
      <c r="DB1086" s="1"/>
      <c r="DC1086" s="1"/>
      <c r="DD1086" s="1"/>
      <c r="DE1086" s="1"/>
      <c r="DF1086" s="1"/>
      <c r="DG1086" s="1"/>
    </row>
    <row r="1087" spans="1:111" x14ac:dyDescent="0.2">
      <c r="A1087" s="86">
        <f t="shared" si="502"/>
        <v>45436</v>
      </c>
      <c r="B1087" s="87">
        <f t="shared" si="505"/>
        <v>967.65831294999998</v>
      </c>
      <c r="C1087" s="87">
        <f t="shared" si="503"/>
        <v>800.32213094999997</v>
      </c>
      <c r="D1087" s="88">
        <f t="shared" si="506"/>
        <v>6895.24</v>
      </c>
      <c r="E1087" s="89">
        <f>IF(K1087=1,VLOOKUP(A1087,[1]Plan1!$BO$80:$BQ$314,3),E1086)</f>
        <v>6926.96</v>
      </c>
      <c r="F1087" s="98">
        <f t="shared" si="507"/>
        <v>45428</v>
      </c>
      <c r="G1087" s="91">
        <f t="shared" si="508"/>
        <v>4.600274972299756E-3</v>
      </c>
      <c r="H1087" s="90">
        <f t="shared" si="509"/>
        <v>45460</v>
      </c>
      <c r="I1087" s="90">
        <f t="shared" si="510"/>
        <v>45460</v>
      </c>
      <c r="J1087" s="92">
        <f t="shared" si="511"/>
        <v>22</v>
      </c>
      <c r="K1087" s="92">
        <f t="shared" si="512"/>
        <v>7</v>
      </c>
      <c r="L1087" s="87">
        <f t="shared" si="513"/>
        <v>1.00146143</v>
      </c>
      <c r="M1087" s="93">
        <f t="shared" si="514"/>
        <v>1.0037996</v>
      </c>
      <c r="N1087" s="93">
        <f t="shared" si="515"/>
        <v>1.1981266154665076</v>
      </c>
      <c r="O1087" s="87">
        <f t="shared" si="516"/>
        <v>1.19987759</v>
      </c>
      <c r="P1087" s="87">
        <f t="shared" si="517"/>
        <v>960.28858969999999</v>
      </c>
      <c r="Q1087" s="94">
        <f t="shared" si="518"/>
        <v>0</v>
      </c>
      <c r="R1087" s="95">
        <f t="shared" si="525"/>
        <v>0</v>
      </c>
      <c r="S1087" s="87">
        <f t="shared" si="519"/>
        <v>0</v>
      </c>
      <c r="T1087" s="95">
        <f t="shared" si="504"/>
        <v>0.12</v>
      </c>
      <c r="U1087" s="94">
        <f t="shared" si="520"/>
        <v>17</v>
      </c>
      <c r="V1087" s="94">
        <v>252</v>
      </c>
      <c r="W1087" s="93">
        <f t="shared" si="521"/>
        <v>1.0076744879999999</v>
      </c>
      <c r="X1087" s="87">
        <f t="shared" si="522"/>
        <v>7.3697232499999998</v>
      </c>
      <c r="Y1087" s="87">
        <f t="shared" si="523"/>
        <v>0</v>
      </c>
      <c r="Z1087" s="96" t="s">
        <v>142</v>
      </c>
      <c r="AA1087" s="90">
        <f t="shared" si="524"/>
        <v>45443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3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2"/>
      <c r="DB1087" s="1"/>
      <c r="DC1087" s="1"/>
      <c r="DD1087" s="1"/>
      <c r="DE1087" s="1"/>
      <c r="DF1087" s="1"/>
      <c r="DG1087" s="1"/>
    </row>
    <row r="1088" spans="1:111" x14ac:dyDescent="0.2">
      <c r="A1088" s="86">
        <f t="shared" si="502"/>
        <v>45437</v>
      </c>
      <c r="B1088" s="87">
        <f t="shared" si="505"/>
        <v>968.29557209999996</v>
      </c>
      <c r="C1088" s="87">
        <f t="shared" si="503"/>
        <v>800.32213094999997</v>
      </c>
      <c r="D1088" s="88">
        <f t="shared" si="506"/>
        <v>6895.24</v>
      </c>
      <c r="E1088" s="89">
        <f>IF(K1088=1,VLOOKUP(A1088,[1]Plan1!$BO$80:$BQ$314,3),E1087)</f>
        <v>6926.96</v>
      </c>
      <c r="F1088" s="98">
        <f t="shared" si="507"/>
        <v>45428</v>
      </c>
      <c r="G1088" s="91">
        <f t="shared" si="508"/>
        <v>4.600274972299756E-3</v>
      </c>
      <c r="H1088" s="90">
        <f t="shared" si="509"/>
        <v>45460</v>
      </c>
      <c r="I1088" s="90">
        <f t="shared" si="510"/>
        <v>45460</v>
      </c>
      <c r="J1088" s="92">
        <f t="shared" si="511"/>
        <v>22</v>
      </c>
      <c r="K1088" s="92">
        <f t="shared" si="512"/>
        <v>8</v>
      </c>
      <c r="L1088" s="87">
        <f t="shared" si="513"/>
        <v>1.00167038</v>
      </c>
      <c r="M1088" s="93">
        <f t="shared" si="514"/>
        <v>1.0037996</v>
      </c>
      <c r="N1088" s="93">
        <f t="shared" si="515"/>
        <v>1.1981266154665076</v>
      </c>
      <c r="O1088" s="87">
        <f t="shared" si="516"/>
        <v>1.20012794</v>
      </c>
      <c r="P1088" s="87">
        <f t="shared" si="517"/>
        <v>960.48895034999998</v>
      </c>
      <c r="Q1088" s="94">
        <f t="shared" si="518"/>
        <v>0</v>
      </c>
      <c r="R1088" s="95">
        <f t="shared" si="525"/>
        <v>0</v>
      </c>
      <c r="S1088" s="87">
        <f t="shared" si="519"/>
        <v>0</v>
      </c>
      <c r="T1088" s="95">
        <f t="shared" si="504"/>
        <v>0.12</v>
      </c>
      <c r="U1088" s="94">
        <f t="shared" si="520"/>
        <v>18</v>
      </c>
      <c r="V1088" s="94">
        <v>252</v>
      </c>
      <c r="W1088" s="93">
        <f t="shared" si="521"/>
        <v>1.0081277580000001</v>
      </c>
      <c r="X1088" s="87">
        <f t="shared" si="522"/>
        <v>7.8066217499999997</v>
      </c>
      <c r="Y1088" s="87">
        <f t="shared" si="523"/>
        <v>0</v>
      </c>
      <c r="Z1088" s="96" t="s">
        <v>142</v>
      </c>
      <c r="AA1088" s="90">
        <f t="shared" si="524"/>
        <v>45443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3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2"/>
      <c r="DB1088" s="1"/>
      <c r="DC1088" s="1"/>
      <c r="DD1088" s="1"/>
      <c r="DE1088" s="1"/>
      <c r="DF1088" s="1"/>
      <c r="DG1088" s="1"/>
    </row>
    <row r="1089" spans="1:111" x14ac:dyDescent="0.2">
      <c r="A1089" s="86">
        <f t="shared" si="502"/>
        <v>45438</v>
      </c>
      <c r="B1089" s="87">
        <f t="shared" si="505"/>
        <v>968.29557209999996</v>
      </c>
      <c r="C1089" s="87">
        <f t="shared" si="503"/>
        <v>800.32213094999997</v>
      </c>
      <c r="D1089" s="88">
        <f t="shared" si="506"/>
        <v>6895.24</v>
      </c>
      <c r="E1089" s="89">
        <f>IF(K1089=1,VLOOKUP(A1089,[1]Plan1!$BO$80:$BQ$314,3),E1088)</f>
        <v>6926.96</v>
      </c>
      <c r="F1089" s="98">
        <f t="shared" si="507"/>
        <v>45428</v>
      </c>
      <c r="G1089" s="91">
        <f t="shared" si="508"/>
        <v>4.600274972299756E-3</v>
      </c>
      <c r="H1089" s="90">
        <f t="shared" si="509"/>
        <v>45460</v>
      </c>
      <c r="I1089" s="90">
        <f t="shared" si="510"/>
        <v>45460</v>
      </c>
      <c r="J1089" s="92">
        <f t="shared" si="511"/>
        <v>22</v>
      </c>
      <c r="K1089" s="92">
        <f t="shared" si="512"/>
        <v>8</v>
      </c>
      <c r="L1089" s="87">
        <f t="shared" si="513"/>
        <v>1.00167038</v>
      </c>
      <c r="M1089" s="93">
        <f t="shared" si="514"/>
        <v>1.0037996</v>
      </c>
      <c r="N1089" s="93">
        <f t="shared" si="515"/>
        <v>1.1981266154665076</v>
      </c>
      <c r="O1089" s="87">
        <f t="shared" si="516"/>
        <v>1.20012794</v>
      </c>
      <c r="P1089" s="87">
        <f t="shared" si="517"/>
        <v>960.48895034999998</v>
      </c>
      <c r="Q1089" s="94">
        <f t="shared" si="518"/>
        <v>0</v>
      </c>
      <c r="R1089" s="95">
        <f t="shared" si="525"/>
        <v>0</v>
      </c>
      <c r="S1089" s="87">
        <f t="shared" si="519"/>
        <v>0</v>
      </c>
      <c r="T1089" s="95">
        <f t="shared" si="504"/>
        <v>0.12</v>
      </c>
      <c r="U1089" s="94">
        <f t="shared" si="520"/>
        <v>18</v>
      </c>
      <c r="V1089" s="94">
        <v>252</v>
      </c>
      <c r="W1089" s="93">
        <f t="shared" si="521"/>
        <v>1.0081277580000001</v>
      </c>
      <c r="X1089" s="87">
        <f t="shared" si="522"/>
        <v>7.8066217499999997</v>
      </c>
      <c r="Y1089" s="87">
        <f t="shared" si="523"/>
        <v>0</v>
      </c>
      <c r="Z1089" s="96" t="s">
        <v>142</v>
      </c>
      <c r="AA1089" s="90">
        <f t="shared" si="524"/>
        <v>45443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3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2"/>
      <c r="DB1089" s="1"/>
      <c r="DC1089" s="1"/>
      <c r="DD1089" s="1"/>
      <c r="DE1089" s="1"/>
      <c r="DF1089" s="1"/>
      <c r="DG1089" s="1"/>
    </row>
    <row r="1090" spans="1:111" x14ac:dyDescent="0.2">
      <c r="A1090" s="86">
        <f t="shared" si="502"/>
        <v>45439</v>
      </c>
      <c r="B1090" s="87">
        <f t="shared" si="505"/>
        <v>968.29557209999996</v>
      </c>
      <c r="C1090" s="87">
        <f t="shared" si="503"/>
        <v>800.32213094999997</v>
      </c>
      <c r="D1090" s="88">
        <f t="shared" si="506"/>
        <v>6895.24</v>
      </c>
      <c r="E1090" s="89">
        <f>IF(K1090=1,VLOOKUP(A1090,[1]Plan1!$BO$80:$BQ$314,3),E1089)</f>
        <v>6926.96</v>
      </c>
      <c r="F1090" s="98">
        <f t="shared" si="507"/>
        <v>45428</v>
      </c>
      <c r="G1090" s="91">
        <f t="shared" si="508"/>
        <v>4.600274972299756E-3</v>
      </c>
      <c r="H1090" s="90">
        <f t="shared" si="509"/>
        <v>45460</v>
      </c>
      <c r="I1090" s="90">
        <f t="shared" si="510"/>
        <v>45460</v>
      </c>
      <c r="J1090" s="92">
        <f t="shared" si="511"/>
        <v>22</v>
      </c>
      <c r="K1090" s="92">
        <f t="shared" si="512"/>
        <v>8</v>
      </c>
      <c r="L1090" s="87">
        <f t="shared" si="513"/>
        <v>1.00167038</v>
      </c>
      <c r="M1090" s="93">
        <f t="shared" si="514"/>
        <v>1.0037996</v>
      </c>
      <c r="N1090" s="93">
        <f t="shared" si="515"/>
        <v>1.1981266154665076</v>
      </c>
      <c r="O1090" s="87">
        <f t="shared" si="516"/>
        <v>1.20012794</v>
      </c>
      <c r="P1090" s="87">
        <f t="shared" si="517"/>
        <v>960.48895034999998</v>
      </c>
      <c r="Q1090" s="94">
        <f t="shared" si="518"/>
        <v>0</v>
      </c>
      <c r="R1090" s="95">
        <f t="shared" si="525"/>
        <v>0</v>
      </c>
      <c r="S1090" s="87">
        <f t="shared" si="519"/>
        <v>0</v>
      </c>
      <c r="T1090" s="95">
        <f t="shared" si="504"/>
        <v>0.12</v>
      </c>
      <c r="U1090" s="94">
        <f t="shared" si="520"/>
        <v>18</v>
      </c>
      <c r="V1090" s="94">
        <v>252</v>
      </c>
      <c r="W1090" s="93">
        <f t="shared" si="521"/>
        <v>1.0081277580000001</v>
      </c>
      <c r="X1090" s="87">
        <f t="shared" si="522"/>
        <v>7.8066217499999997</v>
      </c>
      <c r="Y1090" s="87">
        <f t="shared" si="523"/>
        <v>0</v>
      </c>
      <c r="Z1090" s="96" t="s">
        <v>142</v>
      </c>
      <c r="AA1090" s="90">
        <f t="shared" si="524"/>
        <v>45443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3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2"/>
      <c r="DB1090" s="1"/>
      <c r="DC1090" s="1"/>
      <c r="DD1090" s="1"/>
      <c r="DE1090" s="1"/>
      <c r="DF1090" s="1"/>
      <c r="DG1090" s="1"/>
    </row>
    <row r="1091" spans="1:111" x14ac:dyDescent="0.2">
      <c r="A1091" s="86">
        <f t="shared" si="502"/>
        <v>45440</v>
      </c>
      <c r="B1091" s="87">
        <f t="shared" si="505"/>
        <v>968.93324210000003</v>
      </c>
      <c r="C1091" s="87">
        <f t="shared" si="503"/>
        <v>800.32213094999997</v>
      </c>
      <c r="D1091" s="88">
        <f t="shared" si="506"/>
        <v>6895.24</v>
      </c>
      <c r="E1091" s="89">
        <f>IF(K1091=1,VLOOKUP(A1091,[1]Plan1!$BO$80:$BQ$314,3),E1090)</f>
        <v>6926.96</v>
      </c>
      <c r="F1091" s="98">
        <f t="shared" si="507"/>
        <v>45428</v>
      </c>
      <c r="G1091" s="91">
        <f t="shared" si="508"/>
        <v>4.600274972299756E-3</v>
      </c>
      <c r="H1091" s="90">
        <f t="shared" si="509"/>
        <v>45460</v>
      </c>
      <c r="I1091" s="90">
        <f t="shared" si="510"/>
        <v>45460</v>
      </c>
      <c r="J1091" s="92">
        <f t="shared" si="511"/>
        <v>22</v>
      </c>
      <c r="K1091" s="92">
        <f t="shared" si="512"/>
        <v>9</v>
      </c>
      <c r="L1091" s="87">
        <f t="shared" si="513"/>
        <v>1.0018793699999999</v>
      </c>
      <c r="M1091" s="93">
        <f t="shared" si="514"/>
        <v>1.0037996</v>
      </c>
      <c r="N1091" s="93">
        <f t="shared" si="515"/>
        <v>1.1981266154665076</v>
      </c>
      <c r="O1091" s="87">
        <f t="shared" si="516"/>
        <v>1.2003783299999999</v>
      </c>
      <c r="P1091" s="87">
        <f t="shared" si="517"/>
        <v>960.68934301000002</v>
      </c>
      <c r="Q1091" s="94">
        <f t="shared" si="518"/>
        <v>0</v>
      </c>
      <c r="R1091" s="95">
        <f t="shared" si="525"/>
        <v>0</v>
      </c>
      <c r="S1091" s="87">
        <f t="shared" si="519"/>
        <v>0</v>
      </c>
      <c r="T1091" s="95">
        <f t="shared" si="504"/>
        <v>0.12</v>
      </c>
      <c r="U1091" s="94">
        <f t="shared" si="520"/>
        <v>19</v>
      </c>
      <c r="V1091" s="94">
        <v>252</v>
      </c>
      <c r="W1091" s="93">
        <f t="shared" si="521"/>
        <v>1.0085812329999999</v>
      </c>
      <c r="X1091" s="87">
        <f t="shared" si="522"/>
        <v>8.2438990899999993</v>
      </c>
      <c r="Y1091" s="87">
        <f t="shared" si="523"/>
        <v>0</v>
      </c>
      <c r="Z1091" s="96" t="s">
        <v>142</v>
      </c>
      <c r="AA1091" s="90">
        <f t="shared" si="524"/>
        <v>45443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3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2"/>
      <c r="DB1091" s="1"/>
      <c r="DC1091" s="1"/>
      <c r="DD1091" s="1"/>
      <c r="DE1091" s="1"/>
      <c r="DF1091" s="1"/>
      <c r="DG1091" s="1"/>
    </row>
    <row r="1092" spans="1:111" x14ac:dyDescent="0.2">
      <c r="A1092" s="86">
        <f t="shared" si="502"/>
        <v>45441</v>
      </c>
      <c r="B1092" s="87">
        <f t="shared" si="505"/>
        <v>969.57134543000006</v>
      </c>
      <c r="C1092" s="87">
        <f t="shared" si="503"/>
        <v>800.32213094999997</v>
      </c>
      <c r="D1092" s="88">
        <f t="shared" si="506"/>
        <v>6895.24</v>
      </c>
      <c r="E1092" s="89">
        <f>IF(K1092=1,VLOOKUP(A1092,[1]Plan1!$BO$80:$BQ$314,3),E1091)</f>
        <v>6926.96</v>
      </c>
      <c r="F1092" s="98">
        <f t="shared" si="507"/>
        <v>45428</v>
      </c>
      <c r="G1092" s="91">
        <f t="shared" si="508"/>
        <v>4.600274972299756E-3</v>
      </c>
      <c r="H1092" s="90">
        <f t="shared" si="509"/>
        <v>45460</v>
      </c>
      <c r="I1092" s="90">
        <f t="shared" si="510"/>
        <v>45460</v>
      </c>
      <c r="J1092" s="92">
        <f t="shared" si="511"/>
        <v>22</v>
      </c>
      <c r="K1092" s="92">
        <f t="shared" si="512"/>
        <v>10</v>
      </c>
      <c r="L1092" s="87">
        <f t="shared" si="513"/>
        <v>1.00208841</v>
      </c>
      <c r="M1092" s="93">
        <f t="shared" si="514"/>
        <v>1.0037996</v>
      </c>
      <c r="N1092" s="93">
        <f t="shared" si="515"/>
        <v>1.1981266154665076</v>
      </c>
      <c r="O1092" s="87">
        <f t="shared" si="516"/>
        <v>1.2006287899999999</v>
      </c>
      <c r="P1092" s="87">
        <f t="shared" si="517"/>
        <v>960.88979169000004</v>
      </c>
      <c r="Q1092" s="94">
        <f t="shared" si="518"/>
        <v>0</v>
      </c>
      <c r="R1092" s="95">
        <f t="shared" si="525"/>
        <v>0</v>
      </c>
      <c r="S1092" s="87">
        <f t="shared" si="519"/>
        <v>0</v>
      </c>
      <c r="T1092" s="95">
        <f t="shared" si="504"/>
        <v>0.12</v>
      </c>
      <c r="U1092" s="94">
        <f t="shared" si="520"/>
        <v>20</v>
      </c>
      <c r="V1092" s="94">
        <v>252</v>
      </c>
      <c r="W1092" s="93">
        <f t="shared" si="521"/>
        <v>1.0090349110000001</v>
      </c>
      <c r="X1092" s="87">
        <f t="shared" si="522"/>
        <v>8.68155374</v>
      </c>
      <c r="Y1092" s="87">
        <f t="shared" si="523"/>
        <v>0</v>
      </c>
      <c r="Z1092" s="96" t="s">
        <v>142</v>
      </c>
      <c r="AA1092" s="90">
        <f t="shared" si="524"/>
        <v>45443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3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2"/>
      <c r="DB1092" s="1"/>
      <c r="DC1092" s="1"/>
      <c r="DD1092" s="1"/>
      <c r="DE1092" s="1"/>
      <c r="DF1092" s="1"/>
      <c r="DG1092" s="1"/>
    </row>
    <row r="1093" spans="1:111" x14ac:dyDescent="0.2">
      <c r="A1093" s="86">
        <f t="shared" si="502"/>
        <v>45442</v>
      </c>
      <c r="B1093" s="87">
        <f t="shared" si="505"/>
        <v>970.20985901999995</v>
      </c>
      <c r="C1093" s="87">
        <f t="shared" si="503"/>
        <v>800.32213094999997</v>
      </c>
      <c r="D1093" s="88">
        <f t="shared" si="506"/>
        <v>6895.24</v>
      </c>
      <c r="E1093" s="89">
        <f>IF(K1093=1,VLOOKUP(A1093,[1]Plan1!$BO$80:$BQ$314,3),E1092)</f>
        <v>6926.96</v>
      </c>
      <c r="F1093" s="98">
        <f t="shared" si="507"/>
        <v>45428</v>
      </c>
      <c r="G1093" s="91">
        <f t="shared" si="508"/>
        <v>4.600274972299756E-3</v>
      </c>
      <c r="H1093" s="90">
        <f t="shared" si="509"/>
        <v>45460</v>
      </c>
      <c r="I1093" s="90">
        <f t="shared" si="510"/>
        <v>45460</v>
      </c>
      <c r="J1093" s="92">
        <f t="shared" si="511"/>
        <v>22</v>
      </c>
      <c r="K1093" s="92">
        <f t="shared" si="512"/>
        <v>11</v>
      </c>
      <c r="L1093" s="87">
        <f t="shared" si="513"/>
        <v>1.0022974899999999</v>
      </c>
      <c r="M1093" s="93">
        <f t="shared" si="514"/>
        <v>1.0037996</v>
      </c>
      <c r="N1093" s="93">
        <f t="shared" si="515"/>
        <v>1.1981266154665076</v>
      </c>
      <c r="O1093" s="87">
        <f t="shared" si="516"/>
        <v>1.20087929</v>
      </c>
      <c r="P1093" s="87">
        <f t="shared" si="517"/>
        <v>961.09027237999999</v>
      </c>
      <c r="Q1093" s="94">
        <f t="shared" si="518"/>
        <v>0</v>
      </c>
      <c r="R1093" s="95">
        <f t="shared" si="525"/>
        <v>0</v>
      </c>
      <c r="S1093" s="87">
        <f t="shared" si="519"/>
        <v>0</v>
      </c>
      <c r="T1093" s="95">
        <f t="shared" si="504"/>
        <v>0.12</v>
      </c>
      <c r="U1093" s="94">
        <f t="shared" si="520"/>
        <v>21</v>
      </c>
      <c r="V1093" s="94">
        <v>252</v>
      </c>
      <c r="W1093" s="93">
        <f t="shared" si="521"/>
        <v>1.0094887930000001</v>
      </c>
      <c r="X1093" s="87">
        <f t="shared" si="522"/>
        <v>9.1195866399999996</v>
      </c>
      <c r="Y1093" s="87">
        <f t="shared" si="523"/>
        <v>0</v>
      </c>
      <c r="Z1093" s="96" t="s">
        <v>142</v>
      </c>
      <c r="AA1093" s="90">
        <f t="shared" si="524"/>
        <v>45443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3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2"/>
      <c r="DB1093" s="1"/>
      <c r="DC1093" s="1"/>
      <c r="DD1093" s="1"/>
      <c r="DE1093" s="1"/>
      <c r="DF1093" s="1"/>
      <c r="DG1093" s="1"/>
    </row>
    <row r="1094" spans="1:111" x14ac:dyDescent="0.2">
      <c r="A1094" s="86">
        <f t="shared" si="502"/>
        <v>45443</v>
      </c>
      <c r="B1094" s="87">
        <f t="shared" si="505"/>
        <v>970.20985901999995</v>
      </c>
      <c r="C1094" s="87">
        <f t="shared" si="503"/>
        <v>800.32213094999997</v>
      </c>
      <c r="D1094" s="88">
        <f t="shared" si="506"/>
        <v>6895.24</v>
      </c>
      <c r="E1094" s="89">
        <f>IF(K1094=1,VLOOKUP(A1094,[1]Plan1!$BO$80:$BQ$314,3),E1093)</f>
        <v>6926.96</v>
      </c>
      <c r="F1094" s="98">
        <f t="shared" si="507"/>
        <v>45428</v>
      </c>
      <c r="G1094" s="91">
        <f t="shared" si="508"/>
        <v>4.600274972299756E-3</v>
      </c>
      <c r="H1094" s="90">
        <f t="shared" si="509"/>
        <v>45460</v>
      </c>
      <c r="I1094" s="90">
        <f t="shared" si="510"/>
        <v>45460</v>
      </c>
      <c r="J1094" s="92">
        <f t="shared" si="511"/>
        <v>22</v>
      </c>
      <c r="K1094" s="92">
        <f t="shared" si="512"/>
        <v>11</v>
      </c>
      <c r="L1094" s="87">
        <f t="shared" si="513"/>
        <v>1.0022974899999999</v>
      </c>
      <c r="M1094" s="93">
        <f t="shared" si="514"/>
        <v>1.0037996</v>
      </c>
      <c r="N1094" s="93">
        <f t="shared" si="515"/>
        <v>1.1981266154665076</v>
      </c>
      <c r="O1094" s="87">
        <f t="shared" si="516"/>
        <v>1.20087929</v>
      </c>
      <c r="P1094" s="87">
        <f t="shared" si="517"/>
        <v>961.09027237999999</v>
      </c>
      <c r="Q1094" s="94">
        <f t="shared" si="518"/>
        <v>30</v>
      </c>
      <c r="R1094" s="95">
        <f t="shared" si="525"/>
        <v>3.4092999999999998E-2</v>
      </c>
      <c r="S1094" s="87">
        <f t="shared" si="519"/>
        <v>32.766450650000003</v>
      </c>
      <c r="T1094" s="95">
        <f t="shared" si="504"/>
        <v>0.12</v>
      </c>
      <c r="U1094" s="94">
        <f t="shared" si="520"/>
        <v>21</v>
      </c>
      <c r="V1094" s="94">
        <v>252</v>
      </c>
      <c r="W1094" s="93">
        <f t="shared" si="521"/>
        <v>1.0094887930000001</v>
      </c>
      <c r="X1094" s="87">
        <f t="shared" si="522"/>
        <v>9.1195866399999996</v>
      </c>
      <c r="Y1094" s="87">
        <f t="shared" si="523"/>
        <v>41.886037290000004</v>
      </c>
      <c r="Z1094" s="96" t="s">
        <v>142</v>
      </c>
      <c r="AA1094" s="90">
        <f t="shared" si="524"/>
        <v>45443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3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2"/>
      <c r="DB1094" s="1"/>
      <c r="DC1094" s="1"/>
      <c r="DD1094" s="1"/>
      <c r="DE1094" s="1"/>
      <c r="DF1094" s="1"/>
      <c r="DG1094" s="1"/>
    </row>
    <row r="1095" spans="1:111" x14ac:dyDescent="0.2">
      <c r="A1095" s="86">
        <f t="shared" si="502"/>
        <v>45444</v>
      </c>
      <c r="B1095" s="87">
        <f t="shared" si="505"/>
        <v>928.93518542999993</v>
      </c>
      <c r="C1095" s="87">
        <f t="shared" si="503"/>
        <v>773.03674853999996</v>
      </c>
      <c r="D1095" s="88">
        <f t="shared" si="506"/>
        <v>6895.24</v>
      </c>
      <c r="E1095" s="89">
        <f>IF(K1095=1,VLOOKUP(A1095,[1]Plan1!$BO$80:$BQ$314,3),E1094)</f>
        <v>6926.96</v>
      </c>
      <c r="F1095" s="98">
        <f t="shared" si="507"/>
        <v>45428</v>
      </c>
      <c r="G1095" s="91">
        <f t="shared" si="508"/>
        <v>4.600274972299756E-3</v>
      </c>
      <c r="H1095" s="90">
        <f t="shared" si="509"/>
        <v>45460</v>
      </c>
      <c r="I1095" s="90">
        <f t="shared" si="510"/>
        <v>45460</v>
      </c>
      <c r="J1095" s="92">
        <f t="shared" si="511"/>
        <v>22</v>
      </c>
      <c r="K1095" s="92">
        <f t="shared" si="512"/>
        <v>12</v>
      </c>
      <c r="L1095" s="87">
        <f t="shared" si="513"/>
        <v>1.0025066199999999</v>
      </c>
      <c r="M1095" s="93">
        <f t="shared" si="514"/>
        <v>1.0037996</v>
      </c>
      <c r="N1095" s="93">
        <f t="shared" si="515"/>
        <v>1.1981266154665076</v>
      </c>
      <c r="O1095" s="87">
        <f t="shared" si="516"/>
        <v>1.20112986</v>
      </c>
      <c r="P1095" s="87">
        <f t="shared" si="517"/>
        <v>928.51752153999996</v>
      </c>
      <c r="Q1095" s="94">
        <f t="shared" si="518"/>
        <v>0</v>
      </c>
      <c r="R1095" s="95">
        <f t="shared" si="525"/>
        <v>0</v>
      </c>
      <c r="S1095" s="87">
        <f t="shared" si="519"/>
        <v>0</v>
      </c>
      <c r="T1095" s="95">
        <f t="shared" si="504"/>
        <v>0.12</v>
      </c>
      <c r="U1095" s="94">
        <f t="shared" si="520"/>
        <v>1</v>
      </c>
      <c r="V1095" s="94">
        <v>252</v>
      </c>
      <c r="W1095" s="93">
        <f t="shared" si="521"/>
        <v>1.0004498180000001</v>
      </c>
      <c r="X1095" s="87">
        <f t="shared" si="522"/>
        <v>0.41766388999999998</v>
      </c>
      <c r="Y1095" s="87">
        <f t="shared" si="523"/>
        <v>0</v>
      </c>
      <c r="Z1095" s="96" t="s">
        <v>142</v>
      </c>
      <c r="AA1095" s="90">
        <f t="shared" si="524"/>
        <v>45474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3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2"/>
      <c r="DB1095" s="1"/>
      <c r="DC1095" s="1"/>
      <c r="DD1095" s="1"/>
      <c r="DE1095" s="1"/>
      <c r="DF1095" s="1"/>
      <c r="DG1095" s="1"/>
    </row>
    <row r="1096" spans="1:111" x14ac:dyDescent="0.2">
      <c r="A1096" s="86">
        <f t="shared" si="502"/>
        <v>45445</v>
      </c>
      <c r="B1096" s="87">
        <f t="shared" si="505"/>
        <v>928.93518542999993</v>
      </c>
      <c r="C1096" s="87">
        <f t="shared" si="503"/>
        <v>773.03674853999996</v>
      </c>
      <c r="D1096" s="88">
        <f t="shared" si="506"/>
        <v>6895.24</v>
      </c>
      <c r="E1096" s="89">
        <f>IF(K1096=1,VLOOKUP(A1096,[1]Plan1!$BO$80:$BQ$314,3),E1095)</f>
        <v>6926.96</v>
      </c>
      <c r="F1096" s="98">
        <f t="shared" si="507"/>
        <v>45428</v>
      </c>
      <c r="G1096" s="91">
        <f t="shared" si="508"/>
        <v>4.600274972299756E-3</v>
      </c>
      <c r="H1096" s="90">
        <f t="shared" si="509"/>
        <v>45460</v>
      </c>
      <c r="I1096" s="90">
        <f t="shared" si="510"/>
        <v>45460</v>
      </c>
      <c r="J1096" s="92">
        <f t="shared" si="511"/>
        <v>22</v>
      </c>
      <c r="K1096" s="92">
        <f t="shared" si="512"/>
        <v>12</v>
      </c>
      <c r="L1096" s="87">
        <f t="shared" si="513"/>
        <v>1.0025066199999999</v>
      </c>
      <c r="M1096" s="93">
        <f t="shared" si="514"/>
        <v>1.0037996</v>
      </c>
      <c r="N1096" s="93">
        <f t="shared" si="515"/>
        <v>1.1981266154665076</v>
      </c>
      <c r="O1096" s="87">
        <f t="shared" si="516"/>
        <v>1.20112986</v>
      </c>
      <c r="P1096" s="87">
        <f t="shared" si="517"/>
        <v>928.51752153999996</v>
      </c>
      <c r="Q1096" s="94">
        <f t="shared" si="518"/>
        <v>0</v>
      </c>
      <c r="R1096" s="95">
        <f t="shared" si="525"/>
        <v>0</v>
      </c>
      <c r="S1096" s="87">
        <f t="shared" si="519"/>
        <v>0</v>
      </c>
      <c r="T1096" s="95">
        <f t="shared" si="504"/>
        <v>0.12</v>
      </c>
      <c r="U1096" s="94">
        <f t="shared" si="520"/>
        <v>1</v>
      </c>
      <c r="V1096" s="94">
        <v>252</v>
      </c>
      <c r="W1096" s="93">
        <f t="shared" si="521"/>
        <v>1.0004498180000001</v>
      </c>
      <c r="X1096" s="87">
        <f t="shared" si="522"/>
        <v>0.41766388999999998</v>
      </c>
      <c r="Y1096" s="87">
        <f t="shared" si="523"/>
        <v>0</v>
      </c>
      <c r="Z1096" s="96" t="s">
        <v>142</v>
      </c>
      <c r="AA1096" s="90">
        <f t="shared" si="524"/>
        <v>45474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3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2"/>
      <c r="DB1096" s="1"/>
      <c r="DC1096" s="1"/>
      <c r="DD1096" s="1"/>
      <c r="DE1096" s="1"/>
      <c r="DF1096" s="1"/>
      <c r="DG1096" s="1"/>
    </row>
    <row r="1097" spans="1:111" x14ac:dyDescent="0.2">
      <c r="A1097" s="86">
        <f t="shared" si="502"/>
        <v>45446</v>
      </c>
      <c r="B1097" s="87">
        <f t="shared" si="505"/>
        <v>928.93518542999993</v>
      </c>
      <c r="C1097" s="87">
        <f t="shared" si="503"/>
        <v>773.03674853999996</v>
      </c>
      <c r="D1097" s="88">
        <f t="shared" si="506"/>
        <v>6895.24</v>
      </c>
      <c r="E1097" s="89">
        <f>IF(K1097=1,VLOOKUP(A1097,[1]Plan1!$BO$80:$BQ$314,3),E1096)</f>
        <v>6926.96</v>
      </c>
      <c r="F1097" s="98">
        <f t="shared" si="507"/>
        <v>45428</v>
      </c>
      <c r="G1097" s="91">
        <f t="shared" si="508"/>
        <v>4.600274972299756E-3</v>
      </c>
      <c r="H1097" s="90">
        <f t="shared" si="509"/>
        <v>45460</v>
      </c>
      <c r="I1097" s="90">
        <f t="shared" si="510"/>
        <v>45460</v>
      </c>
      <c r="J1097" s="92">
        <f t="shared" si="511"/>
        <v>22</v>
      </c>
      <c r="K1097" s="92">
        <f t="shared" si="512"/>
        <v>12</v>
      </c>
      <c r="L1097" s="87">
        <f t="shared" si="513"/>
        <v>1.0025066199999999</v>
      </c>
      <c r="M1097" s="93">
        <f t="shared" si="514"/>
        <v>1.0037996</v>
      </c>
      <c r="N1097" s="93">
        <f t="shared" si="515"/>
        <v>1.1981266154665076</v>
      </c>
      <c r="O1097" s="87">
        <f t="shared" si="516"/>
        <v>1.20112986</v>
      </c>
      <c r="P1097" s="87">
        <f t="shared" si="517"/>
        <v>928.51752153999996</v>
      </c>
      <c r="Q1097" s="94">
        <f t="shared" si="518"/>
        <v>0</v>
      </c>
      <c r="R1097" s="95">
        <f t="shared" si="525"/>
        <v>0</v>
      </c>
      <c r="S1097" s="87">
        <f t="shared" si="519"/>
        <v>0</v>
      </c>
      <c r="T1097" s="95">
        <f t="shared" si="504"/>
        <v>0.12</v>
      </c>
      <c r="U1097" s="94">
        <f t="shared" si="520"/>
        <v>1</v>
      </c>
      <c r="V1097" s="94">
        <v>252</v>
      </c>
      <c r="W1097" s="93">
        <f t="shared" si="521"/>
        <v>1.0004498180000001</v>
      </c>
      <c r="X1097" s="87">
        <f t="shared" si="522"/>
        <v>0.41766388999999998</v>
      </c>
      <c r="Y1097" s="87">
        <f t="shared" si="523"/>
        <v>0</v>
      </c>
      <c r="Z1097" s="96" t="s">
        <v>142</v>
      </c>
      <c r="AA1097" s="90">
        <f t="shared" si="524"/>
        <v>45474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3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2"/>
      <c r="DB1097" s="1"/>
      <c r="DC1097" s="1"/>
      <c r="DD1097" s="1"/>
      <c r="DE1097" s="1"/>
      <c r="DF1097" s="1"/>
      <c r="DG1097" s="1"/>
    </row>
    <row r="1098" spans="1:111" x14ac:dyDescent="0.2">
      <c r="A1098" s="86">
        <f t="shared" si="502"/>
        <v>45447</v>
      </c>
      <c r="B1098" s="87">
        <f t="shared" si="505"/>
        <v>929.54694288000007</v>
      </c>
      <c r="C1098" s="87">
        <f t="shared" si="503"/>
        <v>773.03674853999996</v>
      </c>
      <c r="D1098" s="88">
        <f t="shared" si="506"/>
        <v>6895.24</v>
      </c>
      <c r="E1098" s="89">
        <f>IF(K1098=1,VLOOKUP(A1098,[1]Plan1!$BO$80:$BQ$314,3),E1097)</f>
        <v>6926.96</v>
      </c>
      <c r="F1098" s="98">
        <f t="shared" si="507"/>
        <v>45428</v>
      </c>
      <c r="G1098" s="91">
        <f t="shared" si="508"/>
        <v>4.600274972299756E-3</v>
      </c>
      <c r="H1098" s="90">
        <f t="shared" si="509"/>
        <v>45460</v>
      </c>
      <c r="I1098" s="90">
        <f t="shared" si="510"/>
        <v>45460</v>
      </c>
      <c r="J1098" s="92">
        <f t="shared" si="511"/>
        <v>22</v>
      </c>
      <c r="K1098" s="92">
        <f t="shared" si="512"/>
        <v>13</v>
      </c>
      <c r="L1098" s="87">
        <f t="shared" si="513"/>
        <v>1.0027157900000001</v>
      </c>
      <c r="M1098" s="93">
        <f t="shared" si="514"/>
        <v>1.0037996</v>
      </c>
      <c r="N1098" s="93">
        <f t="shared" si="515"/>
        <v>1.1981266154665076</v>
      </c>
      <c r="O1098" s="87">
        <f t="shared" si="516"/>
        <v>1.2013804699999999</v>
      </c>
      <c r="P1098" s="87">
        <f t="shared" si="517"/>
        <v>928.71125228000005</v>
      </c>
      <c r="Q1098" s="94">
        <f t="shared" si="518"/>
        <v>0</v>
      </c>
      <c r="R1098" s="95">
        <f t="shared" si="525"/>
        <v>0</v>
      </c>
      <c r="S1098" s="87">
        <f t="shared" si="519"/>
        <v>0</v>
      </c>
      <c r="T1098" s="95">
        <f t="shared" si="504"/>
        <v>0.12</v>
      </c>
      <c r="U1098" s="94">
        <f t="shared" si="520"/>
        <v>2</v>
      </c>
      <c r="V1098" s="94">
        <v>252</v>
      </c>
      <c r="W1098" s="93">
        <f t="shared" si="521"/>
        <v>1.0008998389999999</v>
      </c>
      <c r="X1098" s="87">
        <f t="shared" si="522"/>
        <v>0.83569059999999995</v>
      </c>
      <c r="Y1098" s="87">
        <f t="shared" si="523"/>
        <v>0</v>
      </c>
      <c r="Z1098" s="96" t="s">
        <v>142</v>
      </c>
      <c r="AA1098" s="90">
        <f t="shared" si="524"/>
        <v>45474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3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2"/>
      <c r="DB1098" s="1"/>
      <c r="DC1098" s="1"/>
      <c r="DD1098" s="1"/>
      <c r="DE1098" s="1"/>
      <c r="DF1098" s="1"/>
      <c r="DG1098" s="1"/>
    </row>
    <row r="1099" spans="1:111" x14ac:dyDescent="0.2">
      <c r="A1099" s="86">
        <f t="shared" si="502"/>
        <v>45448</v>
      </c>
      <c r="B1099" s="87">
        <f t="shared" si="505"/>
        <v>930.15910010999994</v>
      </c>
      <c r="C1099" s="87">
        <f t="shared" si="503"/>
        <v>773.03674853999996</v>
      </c>
      <c r="D1099" s="88">
        <f t="shared" si="506"/>
        <v>6895.24</v>
      </c>
      <c r="E1099" s="89">
        <f>IF(K1099=1,VLOOKUP(A1099,[1]Plan1!$BO$80:$BQ$314,3),E1098)</f>
        <v>6926.96</v>
      </c>
      <c r="F1099" s="98">
        <f t="shared" si="507"/>
        <v>45428</v>
      </c>
      <c r="G1099" s="91">
        <f t="shared" si="508"/>
        <v>4.600274972299756E-3</v>
      </c>
      <c r="H1099" s="90">
        <f t="shared" si="509"/>
        <v>45460</v>
      </c>
      <c r="I1099" s="90">
        <f t="shared" si="510"/>
        <v>45460</v>
      </c>
      <c r="J1099" s="92">
        <f t="shared" si="511"/>
        <v>22</v>
      </c>
      <c r="K1099" s="92">
        <f t="shared" si="512"/>
        <v>14</v>
      </c>
      <c r="L1099" s="87">
        <f t="shared" si="513"/>
        <v>1.0029250000000001</v>
      </c>
      <c r="M1099" s="93">
        <f t="shared" si="514"/>
        <v>1.0037996</v>
      </c>
      <c r="N1099" s="93">
        <f t="shared" si="515"/>
        <v>1.1981266154665076</v>
      </c>
      <c r="O1099" s="87">
        <f t="shared" si="516"/>
        <v>1.20163113</v>
      </c>
      <c r="P1099" s="87">
        <f t="shared" si="517"/>
        <v>928.90502167</v>
      </c>
      <c r="Q1099" s="94">
        <f t="shared" si="518"/>
        <v>0</v>
      </c>
      <c r="R1099" s="95">
        <f t="shared" si="525"/>
        <v>0</v>
      </c>
      <c r="S1099" s="87">
        <f t="shared" si="519"/>
        <v>0</v>
      </c>
      <c r="T1099" s="95">
        <f t="shared" si="504"/>
        <v>0.12</v>
      </c>
      <c r="U1099" s="94">
        <f t="shared" si="520"/>
        <v>3</v>
      </c>
      <c r="V1099" s="94">
        <v>252</v>
      </c>
      <c r="W1099" s="93">
        <f t="shared" si="521"/>
        <v>1.0013500609999999</v>
      </c>
      <c r="X1099" s="87">
        <f t="shared" si="522"/>
        <v>1.25407844</v>
      </c>
      <c r="Y1099" s="87">
        <f t="shared" si="523"/>
        <v>0</v>
      </c>
      <c r="Z1099" s="96" t="s">
        <v>142</v>
      </c>
      <c r="AA1099" s="90">
        <f t="shared" si="524"/>
        <v>45474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3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2"/>
      <c r="DB1099" s="1"/>
      <c r="DC1099" s="1"/>
      <c r="DD1099" s="1"/>
      <c r="DE1099" s="1"/>
      <c r="DF1099" s="1"/>
      <c r="DG1099" s="1"/>
    </row>
    <row r="1100" spans="1:111" x14ac:dyDescent="0.2">
      <c r="A1100" s="86">
        <f t="shared" si="502"/>
        <v>45449</v>
      </c>
      <c r="B1100" s="87">
        <f t="shared" si="505"/>
        <v>930.77166782000006</v>
      </c>
      <c r="C1100" s="87">
        <f t="shared" si="503"/>
        <v>773.03674853999996</v>
      </c>
      <c r="D1100" s="88">
        <f t="shared" si="506"/>
        <v>6895.24</v>
      </c>
      <c r="E1100" s="89">
        <f>IF(K1100=1,VLOOKUP(A1100,[1]Plan1!$BO$80:$BQ$314,3),E1099)</f>
        <v>6926.96</v>
      </c>
      <c r="F1100" s="98">
        <f t="shared" si="507"/>
        <v>45428</v>
      </c>
      <c r="G1100" s="91">
        <f t="shared" si="508"/>
        <v>4.600274972299756E-3</v>
      </c>
      <c r="H1100" s="90">
        <f t="shared" si="509"/>
        <v>45460</v>
      </c>
      <c r="I1100" s="90">
        <f t="shared" si="510"/>
        <v>45460</v>
      </c>
      <c r="J1100" s="92">
        <f t="shared" si="511"/>
        <v>22</v>
      </c>
      <c r="K1100" s="92">
        <f t="shared" si="512"/>
        <v>15</v>
      </c>
      <c r="L1100" s="87">
        <f t="shared" si="513"/>
        <v>1.0031342599999999</v>
      </c>
      <c r="M1100" s="93">
        <f t="shared" si="514"/>
        <v>1.0037996</v>
      </c>
      <c r="N1100" s="93">
        <f t="shared" si="515"/>
        <v>1.1981266154665076</v>
      </c>
      <c r="O1100" s="87">
        <f t="shared" si="516"/>
        <v>1.2018818499999999</v>
      </c>
      <c r="P1100" s="87">
        <f t="shared" si="517"/>
        <v>929.09883745000002</v>
      </c>
      <c r="Q1100" s="94">
        <f t="shared" si="518"/>
        <v>0</v>
      </c>
      <c r="R1100" s="95">
        <f t="shared" si="525"/>
        <v>0</v>
      </c>
      <c r="S1100" s="87">
        <f t="shared" si="519"/>
        <v>0</v>
      </c>
      <c r="T1100" s="95">
        <f t="shared" si="504"/>
        <v>0.12</v>
      </c>
      <c r="U1100" s="94">
        <f t="shared" si="520"/>
        <v>4</v>
      </c>
      <c r="V1100" s="94">
        <v>252</v>
      </c>
      <c r="W1100" s="93">
        <f t="shared" si="521"/>
        <v>1.0018004869999999</v>
      </c>
      <c r="X1100" s="87">
        <f t="shared" si="522"/>
        <v>1.67283037</v>
      </c>
      <c r="Y1100" s="87">
        <f t="shared" si="523"/>
        <v>0</v>
      </c>
      <c r="Z1100" s="96" t="s">
        <v>142</v>
      </c>
      <c r="AA1100" s="90">
        <f t="shared" si="524"/>
        <v>45474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3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2"/>
      <c r="DB1100" s="1"/>
      <c r="DC1100" s="1"/>
      <c r="DD1100" s="1"/>
      <c r="DE1100" s="1"/>
      <c r="DF1100" s="1"/>
      <c r="DG1100" s="1"/>
    </row>
    <row r="1101" spans="1:111" x14ac:dyDescent="0.2">
      <c r="A1101" s="86">
        <f t="shared" si="502"/>
        <v>45450</v>
      </c>
      <c r="B1101" s="87">
        <f t="shared" si="505"/>
        <v>931.38462884</v>
      </c>
      <c r="C1101" s="87">
        <f t="shared" si="503"/>
        <v>773.03674853999996</v>
      </c>
      <c r="D1101" s="88">
        <f t="shared" si="506"/>
        <v>6895.24</v>
      </c>
      <c r="E1101" s="89">
        <f>IF(K1101=1,VLOOKUP(A1101,[1]Plan1!$BO$80:$BQ$314,3),E1100)</f>
        <v>6926.96</v>
      </c>
      <c r="F1101" s="98">
        <f t="shared" si="507"/>
        <v>45428</v>
      </c>
      <c r="G1101" s="91">
        <f t="shared" si="508"/>
        <v>4.600274972299756E-3</v>
      </c>
      <c r="H1101" s="90">
        <f t="shared" si="509"/>
        <v>45460</v>
      </c>
      <c r="I1101" s="90">
        <f t="shared" si="510"/>
        <v>45460</v>
      </c>
      <c r="J1101" s="92">
        <f t="shared" si="511"/>
        <v>22</v>
      </c>
      <c r="K1101" s="92">
        <f t="shared" si="512"/>
        <v>16</v>
      </c>
      <c r="L1101" s="87">
        <f t="shared" si="513"/>
        <v>1.0033435500000001</v>
      </c>
      <c r="M1101" s="93">
        <f t="shared" si="514"/>
        <v>1.0037996</v>
      </c>
      <c r="N1101" s="93">
        <f t="shared" si="515"/>
        <v>1.1981266154665076</v>
      </c>
      <c r="O1101" s="87">
        <f t="shared" si="516"/>
        <v>1.20213261</v>
      </c>
      <c r="P1101" s="87">
        <f t="shared" si="517"/>
        <v>929.29268414000001</v>
      </c>
      <c r="Q1101" s="94">
        <f t="shared" si="518"/>
        <v>0</v>
      </c>
      <c r="R1101" s="95">
        <f t="shared" si="525"/>
        <v>0</v>
      </c>
      <c r="S1101" s="87">
        <f t="shared" si="519"/>
        <v>0</v>
      </c>
      <c r="T1101" s="95">
        <f t="shared" si="504"/>
        <v>0.12</v>
      </c>
      <c r="U1101" s="94">
        <f t="shared" si="520"/>
        <v>5</v>
      </c>
      <c r="V1101" s="94">
        <v>252</v>
      </c>
      <c r="W1101" s="93">
        <f t="shared" si="521"/>
        <v>1.002251115</v>
      </c>
      <c r="X1101" s="87">
        <f t="shared" si="522"/>
        <v>2.0919447</v>
      </c>
      <c r="Y1101" s="87">
        <f t="shared" si="523"/>
        <v>0</v>
      </c>
      <c r="Z1101" s="96" t="s">
        <v>142</v>
      </c>
      <c r="AA1101" s="90">
        <f t="shared" si="524"/>
        <v>45474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3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2"/>
      <c r="DB1101" s="1"/>
      <c r="DC1101" s="1"/>
      <c r="DD1101" s="1"/>
      <c r="DE1101" s="1"/>
      <c r="DF1101" s="1"/>
      <c r="DG1101" s="1"/>
    </row>
    <row r="1102" spans="1:111" x14ac:dyDescent="0.2">
      <c r="A1102" s="86">
        <f t="shared" ref="A1102:A1165" si="526">(A1101+1)</f>
        <v>45451</v>
      </c>
      <c r="B1102" s="87">
        <f t="shared" si="505"/>
        <v>931.99799974999996</v>
      </c>
      <c r="C1102" s="87">
        <f t="shared" ref="C1102:C1165" si="527">TRUNC(IF(Q1101&gt;0,C1101-(S1101/O1101),C1101),8)</f>
        <v>773.03674853999996</v>
      </c>
      <c r="D1102" s="88">
        <f t="shared" si="506"/>
        <v>6895.24</v>
      </c>
      <c r="E1102" s="89">
        <f>IF(K1102=1,VLOOKUP(A1102,[1]Plan1!$BO$80:$BQ$314,3),E1101)</f>
        <v>6926.96</v>
      </c>
      <c r="F1102" s="98">
        <f t="shared" si="507"/>
        <v>45428</v>
      </c>
      <c r="G1102" s="91">
        <f t="shared" si="508"/>
        <v>4.600274972299756E-3</v>
      </c>
      <c r="H1102" s="90">
        <f t="shared" si="509"/>
        <v>45460</v>
      </c>
      <c r="I1102" s="90">
        <f t="shared" si="510"/>
        <v>45460</v>
      </c>
      <c r="J1102" s="92">
        <f t="shared" si="511"/>
        <v>22</v>
      </c>
      <c r="K1102" s="92">
        <f t="shared" si="512"/>
        <v>17</v>
      </c>
      <c r="L1102" s="87">
        <f t="shared" si="513"/>
        <v>1.0035529000000001</v>
      </c>
      <c r="M1102" s="93">
        <f t="shared" si="514"/>
        <v>1.0037996</v>
      </c>
      <c r="N1102" s="93">
        <f t="shared" si="515"/>
        <v>1.1981266154665076</v>
      </c>
      <c r="O1102" s="87">
        <f t="shared" si="516"/>
        <v>1.20238343</v>
      </c>
      <c r="P1102" s="87">
        <f t="shared" si="517"/>
        <v>929.48657721999996</v>
      </c>
      <c r="Q1102" s="94">
        <f t="shared" si="518"/>
        <v>0</v>
      </c>
      <c r="R1102" s="95">
        <f t="shared" si="525"/>
        <v>0</v>
      </c>
      <c r="S1102" s="87">
        <f t="shared" si="519"/>
        <v>0</v>
      </c>
      <c r="T1102" s="95">
        <f t="shared" ref="T1102:T1165" si="528">(T1101)</f>
        <v>0.12</v>
      </c>
      <c r="U1102" s="94">
        <f t="shared" si="520"/>
        <v>6</v>
      </c>
      <c r="V1102" s="94">
        <v>252</v>
      </c>
      <c r="W1102" s="93">
        <f t="shared" si="521"/>
        <v>1.002701946</v>
      </c>
      <c r="X1102" s="87">
        <f t="shared" si="522"/>
        <v>2.5114225299999999</v>
      </c>
      <c r="Y1102" s="87">
        <f t="shared" si="523"/>
        <v>0</v>
      </c>
      <c r="Z1102" s="96" t="s">
        <v>142</v>
      </c>
      <c r="AA1102" s="90">
        <f t="shared" si="524"/>
        <v>45474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3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2"/>
      <c r="DB1102" s="1"/>
      <c r="DC1102" s="1"/>
      <c r="DD1102" s="1"/>
      <c r="DE1102" s="1"/>
      <c r="DF1102" s="1"/>
      <c r="DG1102" s="1"/>
    </row>
    <row r="1103" spans="1:111" x14ac:dyDescent="0.2">
      <c r="A1103" s="86">
        <f t="shared" si="526"/>
        <v>45452</v>
      </c>
      <c r="B1103" s="87">
        <f t="shared" si="505"/>
        <v>931.99799974999996</v>
      </c>
      <c r="C1103" s="87">
        <f t="shared" si="527"/>
        <v>773.03674853999996</v>
      </c>
      <c r="D1103" s="88">
        <f t="shared" si="506"/>
        <v>6895.24</v>
      </c>
      <c r="E1103" s="89">
        <f>IF(K1103=1,VLOOKUP(A1103,[1]Plan1!$BO$80:$BQ$314,3),E1102)</f>
        <v>6926.96</v>
      </c>
      <c r="F1103" s="98">
        <f t="shared" si="507"/>
        <v>45428</v>
      </c>
      <c r="G1103" s="91">
        <f t="shared" si="508"/>
        <v>4.600274972299756E-3</v>
      </c>
      <c r="H1103" s="90">
        <f t="shared" si="509"/>
        <v>45460</v>
      </c>
      <c r="I1103" s="90">
        <f t="shared" si="510"/>
        <v>45460</v>
      </c>
      <c r="J1103" s="92">
        <f t="shared" si="511"/>
        <v>22</v>
      </c>
      <c r="K1103" s="92">
        <f t="shared" si="512"/>
        <v>17</v>
      </c>
      <c r="L1103" s="87">
        <f t="shared" si="513"/>
        <v>1.0035529000000001</v>
      </c>
      <c r="M1103" s="93">
        <f t="shared" si="514"/>
        <v>1.0037996</v>
      </c>
      <c r="N1103" s="93">
        <f t="shared" si="515"/>
        <v>1.1981266154665076</v>
      </c>
      <c r="O1103" s="87">
        <f t="shared" si="516"/>
        <v>1.20238343</v>
      </c>
      <c r="P1103" s="87">
        <f t="shared" si="517"/>
        <v>929.48657721999996</v>
      </c>
      <c r="Q1103" s="94">
        <f t="shared" si="518"/>
        <v>0</v>
      </c>
      <c r="R1103" s="95">
        <f t="shared" si="525"/>
        <v>0</v>
      </c>
      <c r="S1103" s="87">
        <f t="shared" si="519"/>
        <v>0</v>
      </c>
      <c r="T1103" s="95">
        <f t="shared" si="528"/>
        <v>0.12</v>
      </c>
      <c r="U1103" s="94">
        <f t="shared" si="520"/>
        <v>6</v>
      </c>
      <c r="V1103" s="94">
        <v>252</v>
      </c>
      <c r="W1103" s="93">
        <f t="shared" si="521"/>
        <v>1.002701946</v>
      </c>
      <c r="X1103" s="87">
        <f t="shared" si="522"/>
        <v>2.5114225299999999</v>
      </c>
      <c r="Y1103" s="87">
        <f t="shared" si="523"/>
        <v>0</v>
      </c>
      <c r="Z1103" s="96" t="s">
        <v>142</v>
      </c>
      <c r="AA1103" s="90">
        <f t="shared" si="524"/>
        <v>45474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3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2"/>
      <c r="DB1103" s="1"/>
      <c r="DC1103" s="1"/>
      <c r="DD1103" s="1"/>
      <c r="DE1103" s="1"/>
      <c r="DF1103" s="1"/>
      <c r="DG1103" s="1"/>
    </row>
    <row r="1104" spans="1:111" x14ac:dyDescent="0.2">
      <c r="A1104" s="86">
        <f t="shared" si="526"/>
        <v>45453</v>
      </c>
      <c r="B1104" s="87">
        <f t="shared" si="505"/>
        <v>931.99799974999996</v>
      </c>
      <c r="C1104" s="87">
        <f t="shared" si="527"/>
        <v>773.03674853999996</v>
      </c>
      <c r="D1104" s="88">
        <f t="shared" si="506"/>
        <v>6895.24</v>
      </c>
      <c r="E1104" s="89">
        <f>IF(K1104=1,VLOOKUP(A1104,[1]Plan1!$BO$80:$BQ$314,3),E1103)</f>
        <v>6926.96</v>
      </c>
      <c r="F1104" s="98">
        <f t="shared" si="507"/>
        <v>45428</v>
      </c>
      <c r="G1104" s="91">
        <f t="shared" si="508"/>
        <v>4.600274972299756E-3</v>
      </c>
      <c r="H1104" s="90">
        <f t="shared" si="509"/>
        <v>45460</v>
      </c>
      <c r="I1104" s="90">
        <f t="shared" si="510"/>
        <v>45460</v>
      </c>
      <c r="J1104" s="92">
        <f t="shared" si="511"/>
        <v>22</v>
      </c>
      <c r="K1104" s="92">
        <f t="shared" si="512"/>
        <v>17</v>
      </c>
      <c r="L1104" s="87">
        <f t="shared" si="513"/>
        <v>1.0035529000000001</v>
      </c>
      <c r="M1104" s="93">
        <f t="shared" si="514"/>
        <v>1.0037996</v>
      </c>
      <c r="N1104" s="93">
        <f t="shared" si="515"/>
        <v>1.1981266154665076</v>
      </c>
      <c r="O1104" s="87">
        <f t="shared" si="516"/>
        <v>1.20238343</v>
      </c>
      <c r="P1104" s="87">
        <f t="shared" si="517"/>
        <v>929.48657721999996</v>
      </c>
      <c r="Q1104" s="94">
        <f t="shared" si="518"/>
        <v>0</v>
      </c>
      <c r="R1104" s="95">
        <f t="shared" si="525"/>
        <v>0</v>
      </c>
      <c r="S1104" s="87">
        <f t="shared" si="519"/>
        <v>0</v>
      </c>
      <c r="T1104" s="95">
        <f t="shared" si="528"/>
        <v>0.12</v>
      </c>
      <c r="U1104" s="94">
        <f t="shared" si="520"/>
        <v>6</v>
      </c>
      <c r="V1104" s="94">
        <v>252</v>
      </c>
      <c r="W1104" s="93">
        <f t="shared" si="521"/>
        <v>1.002701946</v>
      </c>
      <c r="X1104" s="87">
        <f t="shared" si="522"/>
        <v>2.5114225299999999</v>
      </c>
      <c r="Y1104" s="87">
        <f t="shared" si="523"/>
        <v>0</v>
      </c>
      <c r="Z1104" s="96" t="s">
        <v>142</v>
      </c>
      <c r="AA1104" s="90">
        <f t="shared" si="524"/>
        <v>45474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3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2"/>
      <c r="DB1104" s="1"/>
      <c r="DC1104" s="1"/>
      <c r="DD1104" s="1"/>
      <c r="DE1104" s="1"/>
      <c r="DF1104" s="1"/>
      <c r="DG1104" s="1"/>
    </row>
    <row r="1105" spans="1:111" x14ac:dyDescent="0.2">
      <c r="A1105" s="86">
        <f t="shared" si="526"/>
        <v>45454</v>
      </c>
      <c r="B1105" s="87">
        <f t="shared" si="505"/>
        <v>932.61177982000004</v>
      </c>
      <c r="C1105" s="87">
        <f t="shared" si="527"/>
        <v>773.03674853999996</v>
      </c>
      <c r="D1105" s="88">
        <f t="shared" si="506"/>
        <v>6895.24</v>
      </c>
      <c r="E1105" s="89">
        <f>IF(K1105=1,VLOOKUP(A1105,[1]Plan1!$BO$80:$BQ$314,3),E1104)</f>
        <v>6926.96</v>
      </c>
      <c r="F1105" s="98">
        <f t="shared" si="507"/>
        <v>45428</v>
      </c>
      <c r="G1105" s="91">
        <f t="shared" si="508"/>
        <v>4.600274972299756E-3</v>
      </c>
      <c r="H1105" s="90">
        <f t="shared" si="509"/>
        <v>45460</v>
      </c>
      <c r="I1105" s="90">
        <f t="shared" si="510"/>
        <v>45460</v>
      </c>
      <c r="J1105" s="92">
        <f t="shared" si="511"/>
        <v>22</v>
      </c>
      <c r="K1105" s="92">
        <f t="shared" si="512"/>
        <v>18</v>
      </c>
      <c r="L1105" s="87">
        <f t="shared" si="513"/>
        <v>1.0037622900000001</v>
      </c>
      <c r="M1105" s="93">
        <f t="shared" si="514"/>
        <v>1.0037996</v>
      </c>
      <c r="N1105" s="93">
        <f t="shared" si="515"/>
        <v>1.1981266154665076</v>
      </c>
      <c r="O1105" s="87">
        <f t="shared" si="516"/>
        <v>1.2026343100000001</v>
      </c>
      <c r="P1105" s="87">
        <f t="shared" si="517"/>
        <v>929.68051667999998</v>
      </c>
      <c r="Q1105" s="94">
        <f t="shared" si="518"/>
        <v>0</v>
      </c>
      <c r="R1105" s="95">
        <f t="shared" si="525"/>
        <v>0</v>
      </c>
      <c r="S1105" s="87">
        <f t="shared" si="519"/>
        <v>0</v>
      </c>
      <c r="T1105" s="95">
        <f t="shared" si="528"/>
        <v>0.12</v>
      </c>
      <c r="U1105" s="94">
        <f t="shared" si="520"/>
        <v>7</v>
      </c>
      <c r="V1105" s="94">
        <v>252</v>
      </c>
      <c r="W1105" s="93">
        <f t="shared" si="521"/>
        <v>1.003152979</v>
      </c>
      <c r="X1105" s="87">
        <f t="shared" si="522"/>
        <v>2.93126314</v>
      </c>
      <c r="Y1105" s="87">
        <f t="shared" si="523"/>
        <v>0</v>
      </c>
      <c r="Z1105" s="96" t="s">
        <v>142</v>
      </c>
      <c r="AA1105" s="90">
        <f t="shared" si="524"/>
        <v>45474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3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2"/>
      <c r="DB1105" s="1"/>
      <c r="DC1105" s="1"/>
      <c r="DD1105" s="1"/>
      <c r="DE1105" s="1"/>
      <c r="DF1105" s="1"/>
      <c r="DG1105" s="1"/>
    </row>
    <row r="1106" spans="1:111" x14ac:dyDescent="0.2">
      <c r="A1106" s="86">
        <f t="shared" si="526"/>
        <v>45455</v>
      </c>
      <c r="B1106" s="87">
        <f t="shared" ref="B1106:B1169" si="529">(P1106+X1106)</f>
        <v>933.22595555999999</v>
      </c>
      <c r="C1106" s="87">
        <f t="shared" si="527"/>
        <v>773.03674853999996</v>
      </c>
      <c r="D1106" s="88">
        <f t="shared" ref="D1106:D1169" si="530">IF(E1106=E1105,D1105,E1105)</f>
        <v>6895.24</v>
      </c>
      <c r="E1106" s="89">
        <f>IF(K1106=1,VLOOKUP(A1106,[1]Plan1!$BO$80:$BQ$314,3),E1105)</f>
        <v>6926.96</v>
      </c>
      <c r="F1106" s="98">
        <f t="shared" ref="F1106:F1169" si="531">IF(D1106=D1105,F1105,A1106)</f>
        <v>45428</v>
      </c>
      <c r="G1106" s="91">
        <f t="shared" ref="G1106:G1169" si="532">(E1106/D1106)-1</f>
        <v>4.600274972299756E-3</v>
      </c>
      <c r="H1106" s="90">
        <f t="shared" ref="H1106:H1169" si="533">IF(DAY(A1106)=15,VLOOKUP(A1106,AH$121:AK$170,4),H1105)</f>
        <v>45460</v>
      </c>
      <c r="I1106" s="90">
        <f t="shared" ref="I1106:I1169" si="534">IF(A1106&gt;I1105,H1106,I1105)</f>
        <v>45460</v>
      </c>
      <c r="J1106" s="92">
        <f t="shared" ref="J1106:J1169" si="535">IF(I1106=I1105,J1105,NETWORKDAYS(I1105,I1106,$AD$121:$AD$505)-1)</f>
        <v>22</v>
      </c>
      <c r="K1106" s="92">
        <f t="shared" ref="K1106:K1169" si="536">(J1106-(NETWORKDAYS(A1106,I1106,AD$121:AD$505)-1))</f>
        <v>19</v>
      </c>
      <c r="L1106" s="87">
        <f t="shared" ref="L1106:L1169" si="537">TRUNC((E1106/D1106)^TRUNC((K1106/J1106),9),8)</f>
        <v>1.00397172</v>
      </c>
      <c r="M1106" s="93">
        <f t="shared" ref="M1106:M1169" si="538">IF(I1106&gt;I1105,L1105,M1105)</f>
        <v>1.0037996</v>
      </c>
      <c r="N1106" s="93">
        <f t="shared" ref="N1106:N1169" si="539">IF(I1106&gt;I1105,N1105*M1106,N1105)</f>
        <v>1.1981266154665076</v>
      </c>
      <c r="O1106" s="87">
        <f t="shared" ref="O1106:O1169" si="540">TRUNC(TRUNC((L1106*N1106),15),8)</f>
        <v>1.2028852299999999</v>
      </c>
      <c r="P1106" s="87">
        <f t="shared" ref="P1106:P1169" si="541">TRUNC(C1106*O1106,8)</f>
        <v>929.87448705999998</v>
      </c>
      <c r="Q1106" s="94">
        <f t="shared" ref="Q1106:Q1169" si="542">IF(VLOOKUP(A1106,AD$13:AK$117,8)=VLOOKUP(A1105,AD$13:AK$117,8),0,VLOOKUP(A1106,AD$13:AK$117,8))</f>
        <v>0</v>
      </c>
      <c r="R1106" s="95">
        <f t="shared" si="525"/>
        <v>0</v>
      </c>
      <c r="S1106" s="87">
        <f t="shared" ref="S1106:S1169" si="543">IF(R1106&gt;0,TRUNC(R1106*P1106,8),0)</f>
        <v>0</v>
      </c>
      <c r="T1106" s="95">
        <f t="shared" si="528"/>
        <v>0.12</v>
      </c>
      <c r="U1106" s="94">
        <f t="shared" ref="U1106:U1169" si="544">IF(Q1105&gt;0,1,IF(K1106=K1105,U1105,U1105+1))</f>
        <v>8</v>
      </c>
      <c r="V1106" s="94">
        <v>252</v>
      </c>
      <c r="W1106" s="93">
        <f t="shared" ref="W1106:W1169" si="545">ROUND((1+T1106)^TRUNC((U1106/V1106),9),9)</f>
        <v>1.003604216</v>
      </c>
      <c r="X1106" s="87">
        <f t="shared" ref="X1106:X1169" si="546">TRUNC((P1106*(W1106-1)),8)</f>
        <v>3.3514685000000002</v>
      </c>
      <c r="Y1106" s="87">
        <f t="shared" ref="Y1106:Y1169" si="547">IF(Q1106&gt;0,S1106+X1106,0)</f>
        <v>0</v>
      </c>
      <c r="Z1106" s="96" t="s">
        <v>142</v>
      </c>
      <c r="AA1106" s="90">
        <f t="shared" ref="AA1106:AA1169" si="548">IF(Q1105&gt;0,VLOOKUP(A1105,$AD$13:$AL$117,9),AA1105)</f>
        <v>45474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3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2"/>
      <c r="DB1106" s="1"/>
      <c r="DC1106" s="1"/>
      <c r="DD1106" s="1"/>
      <c r="DE1106" s="1"/>
      <c r="DF1106" s="1"/>
      <c r="DG1106" s="1"/>
    </row>
    <row r="1107" spans="1:111" x14ac:dyDescent="0.2">
      <c r="A1107" s="86">
        <f t="shared" si="526"/>
        <v>45456</v>
      </c>
      <c r="B1107" s="87">
        <f t="shared" si="529"/>
        <v>933.84054079000009</v>
      </c>
      <c r="C1107" s="87">
        <f t="shared" si="527"/>
        <v>773.03674853999996</v>
      </c>
      <c r="D1107" s="88">
        <f t="shared" si="530"/>
        <v>6895.24</v>
      </c>
      <c r="E1107" s="89">
        <f>IF(K1107=1,VLOOKUP(A1107,[1]Plan1!$BO$80:$BQ$314,3),E1106)</f>
        <v>6926.96</v>
      </c>
      <c r="F1107" s="98">
        <f t="shared" si="531"/>
        <v>45428</v>
      </c>
      <c r="G1107" s="91">
        <f t="shared" si="532"/>
        <v>4.600274972299756E-3</v>
      </c>
      <c r="H1107" s="90">
        <f t="shared" si="533"/>
        <v>45460</v>
      </c>
      <c r="I1107" s="90">
        <f t="shared" si="534"/>
        <v>45460</v>
      </c>
      <c r="J1107" s="92">
        <f t="shared" si="535"/>
        <v>22</v>
      </c>
      <c r="K1107" s="92">
        <f t="shared" si="536"/>
        <v>20</v>
      </c>
      <c r="L1107" s="87">
        <f t="shared" si="537"/>
        <v>1.0041811899999999</v>
      </c>
      <c r="M1107" s="93">
        <f t="shared" si="538"/>
        <v>1.0037996</v>
      </c>
      <c r="N1107" s="93">
        <f t="shared" si="539"/>
        <v>1.1981266154665076</v>
      </c>
      <c r="O1107" s="87">
        <f t="shared" si="540"/>
        <v>1.20313621</v>
      </c>
      <c r="P1107" s="87">
        <f t="shared" si="541"/>
        <v>930.06850382000005</v>
      </c>
      <c r="Q1107" s="94">
        <f t="shared" si="542"/>
        <v>0</v>
      </c>
      <c r="R1107" s="95">
        <f t="shared" si="525"/>
        <v>0</v>
      </c>
      <c r="S1107" s="87">
        <f t="shared" si="543"/>
        <v>0</v>
      </c>
      <c r="T1107" s="95">
        <f t="shared" si="528"/>
        <v>0.12</v>
      </c>
      <c r="U1107" s="94">
        <f t="shared" si="544"/>
        <v>9</v>
      </c>
      <c r="V1107" s="94">
        <v>252</v>
      </c>
      <c r="W1107" s="93">
        <f t="shared" si="545"/>
        <v>1.0040556549999999</v>
      </c>
      <c r="X1107" s="87">
        <f t="shared" si="546"/>
        <v>3.7720369699999998</v>
      </c>
      <c r="Y1107" s="87">
        <f t="shared" si="547"/>
        <v>0</v>
      </c>
      <c r="Z1107" s="96" t="s">
        <v>142</v>
      </c>
      <c r="AA1107" s="90">
        <f t="shared" si="548"/>
        <v>45474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3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2"/>
      <c r="DB1107" s="1"/>
      <c r="DC1107" s="1"/>
      <c r="DD1107" s="1"/>
      <c r="DE1107" s="1"/>
      <c r="DF1107" s="1"/>
      <c r="DG1107" s="1"/>
    </row>
    <row r="1108" spans="1:111" x14ac:dyDescent="0.2">
      <c r="A1108" s="86">
        <f t="shared" si="526"/>
        <v>45457</v>
      </c>
      <c r="B1108" s="87">
        <f t="shared" si="529"/>
        <v>934.45552887999997</v>
      </c>
      <c r="C1108" s="87">
        <f t="shared" si="527"/>
        <v>773.03674853999996</v>
      </c>
      <c r="D1108" s="88">
        <f t="shared" si="530"/>
        <v>6895.24</v>
      </c>
      <c r="E1108" s="89">
        <f>IF(K1108=1,VLOOKUP(A1108,[1]Plan1!$BO$80:$BQ$314,3),E1107)</f>
        <v>6926.96</v>
      </c>
      <c r="F1108" s="98">
        <f t="shared" si="531"/>
        <v>45428</v>
      </c>
      <c r="G1108" s="91">
        <f t="shared" si="532"/>
        <v>4.600274972299756E-3</v>
      </c>
      <c r="H1108" s="90">
        <f t="shared" si="533"/>
        <v>45460</v>
      </c>
      <c r="I1108" s="90">
        <f t="shared" si="534"/>
        <v>45460</v>
      </c>
      <c r="J1108" s="92">
        <f t="shared" si="535"/>
        <v>22</v>
      </c>
      <c r="K1108" s="92">
        <f t="shared" si="536"/>
        <v>21</v>
      </c>
      <c r="L1108" s="87">
        <f t="shared" si="537"/>
        <v>1.00439071</v>
      </c>
      <c r="M1108" s="93">
        <f t="shared" si="538"/>
        <v>1.0037996</v>
      </c>
      <c r="N1108" s="93">
        <f t="shared" si="539"/>
        <v>1.1981266154665076</v>
      </c>
      <c r="O1108" s="87">
        <f t="shared" si="540"/>
        <v>1.2033872400000001</v>
      </c>
      <c r="P1108" s="87">
        <f t="shared" si="541"/>
        <v>930.26255923999997</v>
      </c>
      <c r="Q1108" s="94">
        <f t="shared" si="542"/>
        <v>0</v>
      </c>
      <c r="R1108" s="95">
        <f t="shared" si="525"/>
        <v>0</v>
      </c>
      <c r="S1108" s="87">
        <f t="shared" si="543"/>
        <v>0</v>
      </c>
      <c r="T1108" s="95">
        <f t="shared" si="528"/>
        <v>0.12</v>
      </c>
      <c r="U1108" s="94">
        <f t="shared" si="544"/>
        <v>10</v>
      </c>
      <c r="V1108" s="94">
        <v>252</v>
      </c>
      <c r="W1108" s="93">
        <f t="shared" si="545"/>
        <v>1.004507297</v>
      </c>
      <c r="X1108" s="87">
        <f t="shared" si="546"/>
        <v>4.1929696400000003</v>
      </c>
      <c r="Y1108" s="87">
        <f t="shared" si="547"/>
        <v>0</v>
      </c>
      <c r="Z1108" s="96" t="s">
        <v>142</v>
      </c>
      <c r="AA1108" s="90">
        <f t="shared" si="548"/>
        <v>45474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3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2"/>
      <c r="DB1108" s="1"/>
      <c r="DC1108" s="1"/>
      <c r="DD1108" s="1"/>
      <c r="DE1108" s="1"/>
      <c r="DF1108" s="1"/>
      <c r="DG1108" s="1"/>
    </row>
    <row r="1109" spans="1:111" x14ac:dyDescent="0.2">
      <c r="A1109" s="86">
        <f t="shared" si="526"/>
        <v>45458</v>
      </c>
      <c r="B1109" s="87">
        <f t="shared" si="529"/>
        <v>935.07092090000003</v>
      </c>
      <c r="C1109" s="87">
        <f t="shared" si="527"/>
        <v>773.03674853999996</v>
      </c>
      <c r="D1109" s="88">
        <f t="shared" si="530"/>
        <v>6895.24</v>
      </c>
      <c r="E1109" s="89">
        <f>IF(K1109=1,VLOOKUP(A1109,[1]Plan1!$BO$80:$BQ$314,3),E1108)</f>
        <v>6926.96</v>
      </c>
      <c r="F1109" s="98">
        <f t="shared" si="531"/>
        <v>45428</v>
      </c>
      <c r="G1109" s="91">
        <f t="shared" si="532"/>
        <v>4.600274972299756E-3</v>
      </c>
      <c r="H1109" s="90">
        <f t="shared" si="533"/>
        <v>45488</v>
      </c>
      <c r="I1109" s="90">
        <f t="shared" si="534"/>
        <v>45460</v>
      </c>
      <c r="J1109" s="92">
        <f t="shared" si="535"/>
        <v>22</v>
      </c>
      <c r="K1109" s="92">
        <f t="shared" si="536"/>
        <v>22</v>
      </c>
      <c r="L1109" s="87">
        <f t="shared" si="537"/>
        <v>1.0046002700000001</v>
      </c>
      <c r="M1109" s="93">
        <f t="shared" si="538"/>
        <v>1.0037996</v>
      </c>
      <c r="N1109" s="93">
        <f t="shared" si="539"/>
        <v>1.1981266154665076</v>
      </c>
      <c r="O1109" s="87">
        <f t="shared" si="540"/>
        <v>1.20363832</v>
      </c>
      <c r="P1109" s="87">
        <f t="shared" si="541"/>
        <v>930.45665330999998</v>
      </c>
      <c r="Q1109" s="94">
        <f t="shared" si="542"/>
        <v>0</v>
      </c>
      <c r="R1109" s="95">
        <f t="shared" si="525"/>
        <v>0</v>
      </c>
      <c r="S1109" s="87">
        <f t="shared" si="543"/>
        <v>0</v>
      </c>
      <c r="T1109" s="95">
        <f t="shared" si="528"/>
        <v>0.12</v>
      </c>
      <c r="U1109" s="94">
        <f t="shared" si="544"/>
        <v>11</v>
      </c>
      <c r="V1109" s="94">
        <v>252</v>
      </c>
      <c r="W1109" s="93">
        <f t="shared" si="545"/>
        <v>1.004959143</v>
      </c>
      <c r="X1109" s="87">
        <f t="shared" si="546"/>
        <v>4.6142675899999999</v>
      </c>
      <c r="Y1109" s="87">
        <f t="shared" si="547"/>
        <v>0</v>
      </c>
      <c r="Z1109" s="96" t="s">
        <v>142</v>
      </c>
      <c r="AA1109" s="90">
        <f t="shared" si="548"/>
        <v>45474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3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2"/>
      <c r="DB1109" s="1"/>
      <c r="DC1109" s="1"/>
      <c r="DD1109" s="1"/>
      <c r="DE1109" s="1"/>
      <c r="DF1109" s="1"/>
      <c r="DG1109" s="1"/>
    </row>
    <row r="1110" spans="1:111" x14ac:dyDescent="0.2">
      <c r="A1110" s="86">
        <f t="shared" si="526"/>
        <v>45459</v>
      </c>
      <c r="B1110" s="87">
        <f t="shared" si="529"/>
        <v>935.07092090000003</v>
      </c>
      <c r="C1110" s="87">
        <f t="shared" si="527"/>
        <v>773.03674853999996</v>
      </c>
      <c r="D1110" s="88">
        <f t="shared" si="530"/>
        <v>6895.24</v>
      </c>
      <c r="E1110" s="89">
        <f>IF(K1110=1,VLOOKUP(A1110,[1]Plan1!$BO$80:$BQ$314,3),E1109)</f>
        <v>6926.96</v>
      </c>
      <c r="F1110" s="98">
        <f t="shared" si="531"/>
        <v>45428</v>
      </c>
      <c r="G1110" s="91">
        <f t="shared" si="532"/>
        <v>4.600274972299756E-3</v>
      </c>
      <c r="H1110" s="90">
        <f t="shared" si="533"/>
        <v>45488</v>
      </c>
      <c r="I1110" s="90">
        <f t="shared" si="534"/>
        <v>45460</v>
      </c>
      <c r="J1110" s="92">
        <f t="shared" si="535"/>
        <v>22</v>
      </c>
      <c r="K1110" s="92">
        <f t="shared" si="536"/>
        <v>22</v>
      </c>
      <c r="L1110" s="87">
        <f t="shared" si="537"/>
        <v>1.0046002700000001</v>
      </c>
      <c r="M1110" s="93">
        <f t="shared" si="538"/>
        <v>1.0037996</v>
      </c>
      <c r="N1110" s="93">
        <f t="shared" si="539"/>
        <v>1.1981266154665076</v>
      </c>
      <c r="O1110" s="87">
        <f t="shared" si="540"/>
        <v>1.20363832</v>
      </c>
      <c r="P1110" s="87">
        <f t="shared" si="541"/>
        <v>930.45665330999998</v>
      </c>
      <c r="Q1110" s="94">
        <f t="shared" si="542"/>
        <v>0</v>
      </c>
      <c r="R1110" s="95">
        <f t="shared" si="525"/>
        <v>0</v>
      </c>
      <c r="S1110" s="87">
        <f t="shared" si="543"/>
        <v>0</v>
      </c>
      <c r="T1110" s="95">
        <f t="shared" si="528"/>
        <v>0.12</v>
      </c>
      <c r="U1110" s="94">
        <f t="shared" si="544"/>
        <v>11</v>
      </c>
      <c r="V1110" s="94">
        <v>252</v>
      </c>
      <c r="W1110" s="93">
        <f t="shared" si="545"/>
        <v>1.004959143</v>
      </c>
      <c r="X1110" s="87">
        <f t="shared" si="546"/>
        <v>4.6142675899999999</v>
      </c>
      <c r="Y1110" s="87">
        <f t="shared" si="547"/>
        <v>0</v>
      </c>
      <c r="Z1110" s="96" t="s">
        <v>142</v>
      </c>
      <c r="AA1110" s="90">
        <f t="shared" si="548"/>
        <v>45474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3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2"/>
      <c r="DB1110" s="1"/>
      <c r="DC1110" s="1"/>
      <c r="DD1110" s="1"/>
      <c r="DE1110" s="1"/>
      <c r="DF1110" s="1"/>
      <c r="DG1110" s="1"/>
    </row>
    <row r="1111" spans="1:111" x14ac:dyDescent="0.2">
      <c r="A1111" s="86">
        <f t="shared" si="526"/>
        <v>45460</v>
      </c>
      <c r="B1111" s="87">
        <f t="shared" si="529"/>
        <v>935.07092090000003</v>
      </c>
      <c r="C1111" s="87">
        <f t="shared" si="527"/>
        <v>773.03674853999996</v>
      </c>
      <c r="D1111" s="88">
        <f t="shared" si="530"/>
        <v>6895.24</v>
      </c>
      <c r="E1111" s="89">
        <f>IF(K1111=1,VLOOKUP(A1111,[1]Plan1!$BO$80:$BQ$314,3),E1110)</f>
        <v>6926.96</v>
      </c>
      <c r="F1111" s="98">
        <f t="shared" si="531"/>
        <v>45428</v>
      </c>
      <c r="G1111" s="91">
        <f t="shared" si="532"/>
        <v>4.600274972299756E-3</v>
      </c>
      <c r="H1111" s="90">
        <f t="shared" si="533"/>
        <v>45488</v>
      </c>
      <c r="I1111" s="90">
        <f t="shared" si="534"/>
        <v>45460</v>
      </c>
      <c r="J1111" s="92">
        <f t="shared" si="535"/>
        <v>22</v>
      </c>
      <c r="K1111" s="92">
        <f t="shared" si="536"/>
        <v>22</v>
      </c>
      <c r="L1111" s="87">
        <f t="shared" si="537"/>
        <v>1.0046002700000001</v>
      </c>
      <c r="M1111" s="93">
        <f t="shared" si="538"/>
        <v>1.0037996</v>
      </c>
      <c r="N1111" s="93">
        <f t="shared" si="539"/>
        <v>1.1981266154665076</v>
      </c>
      <c r="O1111" s="87">
        <f t="shared" si="540"/>
        <v>1.20363832</v>
      </c>
      <c r="P1111" s="87">
        <f t="shared" si="541"/>
        <v>930.45665330999998</v>
      </c>
      <c r="Q1111" s="94">
        <f t="shared" si="542"/>
        <v>0</v>
      </c>
      <c r="R1111" s="95">
        <f t="shared" si="525"/>
        <v>0</v>
      </c>
      <c r="S1111" s="87">
        <f t="shared" si="543"/>
        <v>0</v>
      </c>
      <c r="T1111" s="95">
        <f t="shared" si="528"/>
        <v>0.12</v>
      </c>
      <c r="U1111" s="94">
        <f t="shared" si="544"/>
        <v>11</v>
      </c>
      <c r="V1111" s="94">
        <v>252</v>
      </c>
      <c r="W1111" s="93">
        <f t="shared" si="545"/>
        <v>1.004959143</v>
      </c>
      <c r="X1111" s="87">
        <f t="shared" si="546"/>
        <v>4.6142675899999999</v>
      </c>
      <c r="Y1111" s="87">
        <f t="shared" si="547"/>
        <v>0</v>
      </c>
      <c r="Z1111" s="96" t="s">
        <v>142</v>
      </c>
      <c r="AA1111" s="90">
        <f t="shared" si="548"/>
        <v>45474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3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2"/>
      <c r="DB1111" s="1"/>
      <c r="DC1111" s="1"/>
      <c r="DD1111" s="1"/>
      <c r="DE1111" s="1"/>
      <c r="DF1111" s="1"/>
      <c r="DG1111" s="1"/>
    </row>
    <row r="1112" spans="1:111" x14ac:dyDescent="0.2">
      <c r="A1112" s="86">
        <f t="shared" si="526"/>
        <v>45461</v>
      </c>
      <c r="B1112" s="87">
        <f t="shared" si="529"/>
        <v>935.58967244999997</v>
      </c>
      <c r="C1112" s="87">
        <f t="shared" si="527"/>
        <v>773.03674853999996</v>
      </c>
      <c r="D1112" s="88">
        <f t="shared" si="530"/>
        <v>6926.96</v>
      </c>
      <c r="E1112" s="89">
        <f>IF(K1112=1,VLOOKUP(A1112,[1]Plan1!$BO$80:$BQ$314,3),E1111)</f>
        <v>6941.51</v>
      </c>
      <c r="F1112" s="98">
        <f t="shared" si="531"/>
        <v>45461</v>
      </c>
      <c r="G1112" s="91">
        <f t="shared" si="532"/>
        <v>2.1004885259912065E-3</v>
      </c>
      <c r="H1112" s="90">
        <f t="shared" si="533"/>
        <v>45488</v>
      </c>
      <c r="I1112" s="90">
        <f t="shared" si="534"/>
        <v>45488</v>
      </c>
      <c r="J1112" s="92">
        <f t="shared" si="535"/>
        <v>20</v>
      </c>
      <c r="K1112" s="92">
        <f t="shared" si="536"/>
        <v>1</v>
      </c>
      <c r="L1112" s="87">
        <f t="shared" si="537"/>
        <v>1.0001049099999999</v>
      </c>
      <c r="M1112" s="93">
        <f t="shared" si="538"/>
        <v>1.0046002700000001</v>
      </c>
      <c r="N1112" s="93">
        <f t="shared" si="539"/>
        <v>1.2036383213918398</v>
      </c>
      <c r="O1112" s="87">
        <f t="shared" si="540"/>
        <v>1.20376459</v>
      </c>
      <c r="P1112" s="87">
        <f t="shared" si="541"/>
        <v>930.55426465999994</v>
      </c>
      <c r="Q1112" s="94">
        <f t="shared" si="542"/>
        <v>0</v>
      </c>
      <c r="R1112" s="95">
        <f t="shared" si="525"/>
        <v>0</v>
      </c>
      <c r="S1112" s="87">
        <f t="shared" si="543"/>
        <v>0</v>
      </c>
      <c r="T1112" s="95">
        <f t="shared" si="528"/>
        <v>0.12</v>
      </c>
      <c r="U1112" s="94">
        <f t="shared" si="544"/>
        <v>12</v>
      </c>
      <c r="V1112" s="94">
        <v>252</v>
      </c>
      <c r="W1112" s="93">
        <f t="shared" si="545"/>
        <v>1.005411192</v>
      </c>
      <c r="X1112" s="87">
        <f t="shared" si="546"/>
        <v>5.0354077899999998</v>
      </c>
      <c r="Y1112" s="87">
        <f t="shared" si="547"/>
        <v>0</v>
      </c>
      <c r="Z1112" s="96" t="s">
        <v>142</v>
      </c>
      <c r="AA1112" s="90">
        <f t="shared" si="548"/>
        <v>45474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3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2"/>
      <c r="DB1112" s="1"/>
      <c r="DC1112" s="1"/>
      <c r="DD1112" s="1"/>
      <c r="DE1112" s="1"/>
      <c r="DF1112" s="1"/>
      <c r="DG1112" s="1"/>
    </row>
    <row r="1113" spans="1:111" x14ac:dyDescent="0.2">
      <c r="A1113" s="86">
        <f t="shared" si="526"/>
        <v>45462</v>
      </c>
      <c r="B1113" s="87">
        <f t="shared" si="529"/>
        <v>936.10873226000001</v>
      </c>
      <c r="C1113" s="87">
        <f t="shared" si="527"/>
        <v>773.03674853999996</v>
      </c>
      <c r="D1113" s="88">
        <f t="shared" si="530"/>
        <v>6926.96</v>
      </c>
      <c r="E1113" s="89">
        <f>IF(K1113=1,VLOOKUP(A1113,[1]Plan1!$BO$80:$BQ$314,3),E1112)</f>
        <v>6941.51</v>
      </c>
      <c r="F1113" s="98">
        <f t="shared" si="531"/>
        <v>45461</v>
      </c>
      <c r="G1113" s="91">
        <f t="shared" si="532"/>
        <v>2.1004885259912065E-3</v>
      </c>
      <c r="H1113" s="90">
        <f t="shared" si="533"/>
        <v>45488</v>
      </c>
      <c r="I1113" s="90">
        <f t="shared" si="534"/>
        <v>45488</v>
      </c>
      <c r="J1113" s="92">
        <f t="shared" si="535"/>
        <v>20</v>
      </c>
      <c r="K1113" s="92">
        <f t="shared" si="536"/>
        <v>2</v>
      </c>
      <c r="L1113" s="87">
        <f t="shared" si="537"/>
        <v>1.0002098500000001</v>
      </c>
      <c r="M1113" s="93">
        <f t="shared" si="538"/>
        <v>1.0046002700000001</v>
      </c>
      <c r="N1113" s="93">
        <f t="shared" si="539"/>
        <v>1.2036383213918398</v>
      </c>
      <c r="O1113" s="87">
        <f t="shared" si="540"/>
        <v>1.2038909</v>
      </c>
      <c r="P1113" s="87">
        <f t="shared" si="541"/>
        <v>930.65190693</v>
      </c>
      <c r="Q1113" s="94">
        <f t="shared" si="542"/>
        <v>0</v>
      </c>
      <c r="R1113" s="95">
        <f t="shared" si="525"/>
        <v>0</v>
      </c>
      <c r="S1113" s="87">
        <f t="shared" si="543"/>
        <v>0</v>
      </c>
      <c r="T1113" s="95">
        <f t="shared" si="528"/>
        <v>0.12</v>
      </c>
      <c r="U1113" s="94">
        <f t="shared" si="544"/>
        <v>13</v>
      </c>
      <c r="V1113" s="94">
        <v>252</v>
      </c>
      <c r="W1113" s="93">
        <f t="shared" si="545"/>
        <v>1.0058634440000001</v>
      </c>
      <c r="X1113" s="87">
        <f t="shared" si="546"/>
        <v>5.45682533</v>
      </c>
      <c r="Y1113" s="87">
        <f t="shared" si="547"/>
        <v>0</v>
      </c>
      <c r="Z1113" s="96" t="s">
        <v>142</v>
      </c>
      <c r="AA1113" s="90">
        <f t="shared" si="548"/>
        <v>45474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3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2"/>
      <c r="DB1113" s="1"/>
      <c r="DC1113" s="1"/>
      <c r="DD1113" s="1"/>
      <c r="DE1113" s="1"/>
      <c r="DF1113" s="1"/>
      <c r="DG1113" s="1"/>
    </row>
    <row r="1114" spans="1:111" x14ac:dyDescent="0.2">
      <c r="A1114" s="86">
        <f t="shared" si="526"/>
        <v>45463</v>
      </c>
      <c r="B1114" s="87">
        <f t="shared" si="529"/>
        <v>936.62807027000008</v>
      </c>
      <c r="C1114" s="87">
        <f t="shared" si="527"/>
        <v>773.03674853999996</v>
      </c>
      <c r="D1114" s="88">
        <f t="shared" si="530"/>
        <v>6926.96</v>
      </c>
      <c r="E1114" s="89">
        <f>IF(K1114=1,VLOOKUP(A1114,[1]Plan1!$BO$80:$BQ$314,3),E1113)</f>
        <v>6941.51</v>
      </c>
      <c r="F1114" s="98">
        <f t="shared" si="531"/>
        <v>45461</v>
      </c>
      <c r="G1114" s="91">
        <f t="shared" si="532"/>
        <v>2.1004885259912065E-3</v>
      </c>
      <c r="H1114" s="90">
        <f t="shared" si="533"/>
        <v>45488</v>
      </c>
      <c r="I1114" s="90">
        <f t="shared" si="534"/>
        <v>45488</v>
      </c>
      <c r="J1114" s="92">
        <f t="shared" si="535"/>
        <v>20</v>
      </c>
      <c r="K1114" s="92">
        <f t="shared" si="536"/>
        <v>3</v>
      </c>
      <c r="L1114" s="87">
        <f t="shared" si="537"/>
        <v>1.00031479</v>
      </c>
      <c r="M1114" s="93">
        <f t="shared" si="538"/>
        <v>1.0046002700000001</v>
      </c>
      <c r="N1114" s="93">
        <f t="shared" si="539"/>
        <v>1.2036383213918398</v>
      </c>
      <c r="O1114" s="87">
        <f t="shared" si="540"/>
        <v>1.2040172099999999</v>
      </c>
      <c r="P1114" s="87">
        <f t="shared" si="541"/>
        <v>930.74954920000005</v>
      </c>
      <c r="Q1114" s="94">
        <f t="shared" si="542"/>
        <v>0</v>
      </c>
      <c r="R1114" s="95">
        <f t="shared" si="525"/>
        <v>0</v>
      </c>
      <c r="S1114" s="87">
        <f t="shared" si="543"/>
        <v>0</v>
      </c>
      <c r="T1114" s="95">
        <f t="shared" si="528"/>
        <v>0.12</v>
      </c>
      <c r="U1114" s="94">
        <f t="shared" si="544"/>
        <v>14</v>
      </c>
      <c r="V1114" s="94">
        <v>252</v>
      </c>
      <c r="W1114" s="93">
        <f t="shared" si="545"/>
        <v>1.0063158999999999</v>
      </c>
      <c r="X1114" s="87">
        <f t="shared" si="546"/>
        <v>5.8785210699999997</v>
      </c>
      <c r="Y1114" s="87">
        <f t="shared" si="547"/>
        <v>0</v>
      </c>
      <c r="Z1114" s="96" t="s">
        <v>142</v>
      </c>
      <c r="AA1114" s="90">
        <f t="shared" si="548"/>
        <v>45474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3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2"/>
      <c r="DB1114" s="1"/>
      <c r="DC1114" s="1"/>
      <c r="DD1114" s="1"/>
      <c r="DE1114" s="1"/>
      <c r="DF1114" s="1"/>
      <c r="DG1114" s="1"/>
    </row>
    <row r="1115" spans="1:111" x14ac:dyDescent="0.2">
      <c r="A1115" s="86">
        <f t="shared" si="526"/>
        <v>45464</v>
      </c>
      <c r="B1115" s="87">
        <f t="shared" si="529"/>
        <v>937.14769337999996</v>
      </c>
      <c r="C1115" s="87">
        <f t="shared" si="527"/>
        <v>773.03674853999996</v>
      </c>
      <c r="D1115" s="88">
        <f t="shared" si="530"/>
        <v>6926.96</v>
      </c>
      <c r="E1115" s="89">
        <f>IF(K1115=1,VLOOKUP(A1115,[1]Plan1!$BO$80:$BQ$314,3),E1114)</f>
        <v>6941.51</v>
      </c>
      <c r="F1115" s="98">
        <f t="shared" si="531"/>
        <v>45461</v>
      </c>
      <c r="G1115" s="91">
        <f t="shared" si="532"/>
        <v>2.1004885259912065E-3</v>
      </c>
      <c r="H1115" s="90">
        <f t="shared" si="533"/>
        <v>45488</v>
      </c>
      <c r="I1115" s="90">
        <f t="shared" si="534"/>
        <v>45488</v>
      </c>
      <c r="J1115" s="92">
        <f t="shared" si="535"/>
        <v>20</v>
      </c>
      <c r="K1115" s="92">
        <f t="shared" si="536"/>
        <v>4</v>
      </c>
      <c r="L1115" s="87">
        <f t="shared" si="537"/>
        <v>1.0004197399999999</v>
      </c>
      <c r="M1115" s="93">
        <f t="shared" si="538"/>
        <v>1.0046002700000001</v>
      </c>
      <c r="N1115" s="93">
        <f t="shared" si="539"/>
        <v>1.2036383213918398</v>
      </c>
      <c r="O1115" s="87">
        <f t="shared" si="540"/>
        <v>1.2041435300000001</v>
      </c>
      <c r="P1115" s="87">
        <f t="shared" si="541"/>
        <v>930.84719919999998</v>
      </c>
      <c r="Q1115" s="94">
        <f t="shared" si="542"/>
        <v>0</v>
      </c>
      <c r="R1115" s="95">
        <f t="shared" si="525"/>
        <v>0</v>
      </c>
      <c r="S1115" s="87">
        <f t="shared" si="543"/>
        <v>0</v>
      </c>
      <c r="T1115" s="95">
        <f t="shared" si="528"/>
        <v>0.12</v>
      </c>
      <c r="U1115" s="94">
        <f t="shared" si="544"/>
        <v>15</v>
      </c>
      <c r="V1115" s="94">
        <v>252</v>
      </c>
      <c r="W1115" s="93">
        <f t="shared" si="545"/>
        <v>1.006768559</v>
      </c>
      <c r="X1115" s="87">
        <f t="shared" si="546"/>
        <v>6.3004941800000003</v>
      </c>
      <c r="Y1115" s="87">
        <f t="shared" si="547"/>
        <v>0</v>
      </c>
      <c r="Z1115" s="96" t="s">
        <v>142</v>
      </c>
      <c r="AA1115" s="90">
        <f t="shared" si="548"/>
        <v>45474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3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2"/>
      <c r="DB1115" s="1"/>
      <c r="DC1115" s="1"/>
      <c r="DD1115" s="1"/>
      <c r="DE1115" s="1"/>
      <c r="DF1115" s="1"/>
      <c r="DG1115" s="1"/>
    </row>
    <row r="1116" spans="1:111" x14ac:dyDescent="0.2">
      <c r="A1116" s="86">
        <f t="shared" si="526"/>
        <v>45465</v>
      </c>
      <c r="B1116" s="87">
        <f t="shared" si="529"/>
        <v>937.66761038000004</v>
      </c>
      <c r="C1116" s="87">
        <f t="shared" si="527"/>
        <v>773.03674853999996</v>
      </c>
      <c r="D1116" s="88">
        <f t="shared" si="530"/>
        <v>6926.96</v>
      </c>
      <c r="E1116" s="89">
        <f>IF(K1116=1,VLOOKUP(A1116,[1]Plan1!$BO$80:$BQ$314,3),E1115)</f>
        <v>6941.51</v>
      </c>
      <c r="F1116" s="98">
        <f t="shared" si="531"/>
        <v>45461</v>
      </c>
      <c r="G1116" s="91">
        <f t="shared" si="532"/>
        <v>2.1004885259912065E-3</v>
      </c>
      <c r="H1116" s="90">
        <f t="shared" si="533"/>
        <v>45488</v>
      </c>
      <c r="I1116" s="90">
        <f t="shared" si="534"/>
        <v>45488</v>
      </c>
      <c r="J1116" s="92">
        <f t="shared" si="535"/>
        <v>20</v>
      </c>
      <c r="K1116" s="92">
        <f t="shared" si="536"/>
        <v>5</v>
      </c>
      <c r="L1116" s="87">
        <f t="shared" si="537"/>
        <v>1.0005246999999999</v>
      </c>
      <c r="M1116" s="93">
        <f t="shared" si="538"/>
        <v>1.0046002700000001</v>
      </c>
      <c r="N1116" s="93">
        <f t="shared" si="539"/>
        <v>1.2036383213918398</v>
      </c>
      <c r="O1116" s="87">
        <f t="shared" si="540"/>
        <v>1.2042698700000001</v>
      </c>
      <c r="P1116" s="87">
        <f t="shared" si="541"/>
        <v>930.94486466000001</v>
      </c>
      <c r="Q1116" s="94">
        <f t="shared" si="542"/>
        <v>0</v>
      </c>
      <c r="R1116" s="95">
        <f t="shared" si="525"/>
        <v>0</v>
      </c>
      <c r="S1116" s="87">
        <f t="shared" si="543"/>
        <v>0</v>
      </c>
      <c r="T1116" s="95">
        <f t="shared" si="528"/>
        <v>0.12</v>
      </c>
      <c r="U1116" s="94">
        <f t="shared" si="544"/>
        <v>16</v>
      </c>
      <c r="V1116" s="94">
        <v>252</v>
      </c>
      <c r="W1116" s="93">
        <f t="shared" si="545"/>
        <v>1.007221422</v>
      </c>
      <c r="X1116" s="87">
        <f t="shared" si="546"/>
        <v>6.7227457199999998</v>
      </c>
      <c r="Y1116" s="87">
        <f t="shared" si="547"/>
        <v>0</v>
      </c>
      <c r="Z1116" s="96" t="s">
        <v>142</v>
      </c>
      <c r="AA1116" s="90">
        <f t="shared" si="548"/>
        <v>45474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3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2"/>
      <c r="DB1116" s="1"/>
      <c r="DC1116" s="1"/>
      <c r="DD1116" s="1"/>
      <c r="DE1116" s="1"/>
      <c r="DF1116" s="1"/>
      <c r="DG1116" s="1"/>
    </row>
    <row r="1117" spans="1:111" x14ac:dyDescent="0.2">
      <c r="A1117" s="86">
        <f t="shared" si="526"/>
        <v>45466</v>
      </c>
      <c r="B1117" s="87">
        <f t="shared" si="529"/>
        <v>937.66761038000004</v>
      </c>
      <c r="C1117" s="87">
        <f t="shared" si="527"/>
        <v>773.03674853999996</v>
      </c>
      <c r="D1117" s="88">
        <f t="shared" si="530"/>
        <v>6926.96</v>
      </c>
      <c r="E1117" s="89">
        <f>IF(K1117=1,VLOOKUP(A1117,[1]Plan1!$BO$80:$BQ$314,3),E1116)</f>
        <v>6941.51</v>
      </c>
      <c r="F1117" s="98">
        <f t="shared" si="531"/>
        <v>45461</v>
      </c>
      <c r="G1117" s="91">
        <f t="shared" si="532"/>
        <v>2.1004885259912065E-3</v>
      </c>
      <c r="H1117" s="90">
        <f t="shared" si="533"/>
        <v>45488</v>
      </c>
      <c r="I1117" s="90">
        <f t="shared" si="534"/>
        <v>45488</v>
      </c>
      <c r="J1117" s="92">
        <f t="shared" si="535"/>
        <v>20</v>
      </c>
      <c r="K1117" s="92">
        <f t="shared" si="536"/>
        <v>5</v>
      </c>
      <c r="L1117" s="87">
        <f t="shared" si="537"/>
        <v>1.0005246999999999</v>
      </c>
      <c r="M1117" s="93">
        <f t="shared" si="538"/>
        <v>1.0046002700000001</v>
      </c>
      <c r="N1117" s="93">
        <f t="shared" si="539"/>
        <v>1.2036383213918398</v>
      </c>
      <c r="O1117" s="87">
        <f t="shared" si="540"/>
        <v>1.2042698700000001</v>
      </c>
      <c r="P1117" s="87">
        <f t="shared" si="541"/>
        <v>930.94486466000001</v>
      </c>
      <c r="Q1117" s="94">
        <f t="shared" si="542"/>
        <v>0</v>
      </c>
      <c r="R1117" s="95">
        <f t="shared" si="525"/>
        <v>0</v>
      </c>
      <c r="S1117" s="87">
        <f t="shared" si="543"/>
        <v>0</v>
      </c>
      <c r="T1117" s="95">
        <f t="shared" si="528"/>
        <v>0.12</v>
      </c>
      <c r="U1117" s="94">
        <f t="shared" si="544"/>
        <v>16</v>
      </c>
      <c r="V1117" s="94">
        <v>252</v>
      </c>
      <c r="W1117" s="93">
        <f t="shared" si="545"/>
        <v>1.007221422</v>
      </c>
      <c r="X1117" s="87">
        <f t="shared" si="546"/>
        <v>6.7227457199999998</v>
      </c>
      <c r="Y1117" s="87">
        <f t="shared" si="547"/>
        <v>0</v>
      </c>
      <c r="Z1117" s="96" t="s">
        <v>142</v>
      </c>
      <c r="AA1117" s="90">
        <f t="shared" si="548"/>
        <v>45474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3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2"/>
      <c r="DB1117" s="1"/>
      <c r="DC1117" s="1"/>
      <c r="DD1117" s="1"/>
      <c r="DE1117" s="1"/>
      <c r="DF1117" s="1"/>
      <c r="DG1117" s="1"/>
    </row>
    <row r="1118" spans="1:111" x14ac:dyDescent="0.2">
      <c r="A1118" s="86">
        <f t="shared" si="526"/>
        <v>45467</v>
      </c>
      <c r="B1118" s="87">
        <f t="shared" si="529"/>
        <v>937.66761038000004</v>
      </c>
      <c r="C1118" s="87">
        <f t="shared" si="527"/>
        <v>773.03674853999996</v>
      </c>
      <c r="D1118" s="88">
        <f t="shared" si="530"/>
        <v>6926.96</v>
      </c>
      <c r="E1118" s="89">
        <f>IF(K1118=1,VLOOKUP(A1118,[1]Plan1!$BO$80:$BQ$314,3),E1117)</f>
        <v>6941.51</v>
      </c>
      <c r="F1118" s="98">
        <f t="shared" si="531"/>
        <v>45461</v>
      </c>
      <c r="G1118" s="91">
        <f t="shared" si="532"/>
        <v>2.1004885259912065E-3</v>
      </c>
      <c r="H1118" s="90">
        <f t="shared" si="533"/>
        <v>45488</v>
      </c>
      <c r="I1118" s="90">
        <f t="shared" si="534"/>
        <v>45488</v>
      </c>
      <c r="J1118" s="92">
        <f t="shared" si="535"/>
        <v>20</v>
      </c>
      <c r="K1118" s="92">
        <f t="shared" si="536"/>
        <v>5</v>
      </c>
      <c r="L1118" s="87">
        <f t="shared" si="537"/>
        <v>1.0005246999999999</v>
      </c>
      <c r="M1118" s="93">
        <f t="shared" si="538"/>
        <v>1.0046002700000001</v>
      </c>
      <c r="N1118" s="93">
        <f t="shared" si="539"/>
        <v>1.2036383213918398</v>
      </c>
      <c r="O1118" s="87">
        <f t="shared" si="540"/>
        <v>1.2042698700000001</v>
      </c>
      <c r="P1118" s="87">
        <f t="shared" si="541"/>
        <v>930.94486466000001</v>
      </c>
      <c r="Q1118" s="94">
        <f t="shared" si="542"/>
        <v>0</v>
      </c>
      <c r="R1118" s="95">
        <f t="shared" si="525"/>
        <v>0</v>
      </c>
      <c r="S1118" s="87">
        <f t="shared" si="543"/>
        <v>0</v>
      </c>
      <c r="T1118" s="95">
        <f t="shared" si="528"/>
        <v>0.12</v>
      </c>
      <c r="U1118" s="94">
        <f t="shared" si="544"/>
        <v>16</v>
      </c>
      <c r="V1118" s="94">
        <v>252</v>
      </c>
      <c r="W1118" s="93">
        <f t="shared" si="545"/>
        <v>1.007221422</v>
      </c>
      <c r="X1118" s="87">
        <f t="shared" si="546"/>
        <v>6.7227457199999998</v>
      </c>
      <c r="Y1118" s="87">
        <f t="shared" si="547"/>
        <v>0</v>
      </c>
      <c r="Z1118" s="96" t="s">
        <v>142</v>
      </c>
      <c r="AA1118" s="90">
        <f t="shared" si="548"/>
        <v>45474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3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2"/>
      <c r="DB1118" s="1"/>
      <c r="DC1118" s="1"/>
      <c r="DD1118" s="1"/>
      <c r="DE1118" s="1"/>
      <c r="DF1118" s="1"/>
      <c r="DG1118" s="1"/>
    </row>
    <row r="1119" spans="1:111" x14ac:dyDescent="0.2">
      <c r="A1119" s="86">
        <f t="shared" si="526"/>
        <v>45468</v>
      </c>
      <c r="B1119" s="87">
        <f t="shared" si="529"/>
        <v>938.18781264000006</v>
      </c>
      <c r="C1119" s="87">
        <f t="shared" si="527"/>
        <v>773.03674853999996</v>
      </c>
      <c r="D1119" s="88">
        <f t="shared" si="530"/>
        <v>6926.96</v>
      </c>
      <c r="E1119" s="89">
        <f>IF(K1119=1,VLOOKUP(A1119,[1]Plan1!$BO$80:$BQ$314,3),E1118)</f>
        <v>6941.51</v>
      </c>
      <c r="F1119" s="98">
        <f t="shared" si="531"/>
        <v>45461</v>
      </c>
      <c r="G1119" s="91">
        <f t="shared" si="532"/>
        <v>2.1004885259912065E-3</v>
      </c>
      <c r="H1119" s="90">
        <f t="shared" si="533"/>
        <v>45488</v>
      </c>
      <c r="I1119" s="90">
        <f t="shared" si="534"/>
        <v>45488</v>
      </c>
      <c r="J1119" s="92">
        <f t="shared" si="535"/>
        <v>20</v>
      </c>
      <c r="K1119" s="92">
        <f t="shared" si="536"/>
        <v>6</v>
      </c>
      <c r="L1119" s="87">
        <f t="shared" si="537"/>
        <v>1.0006296800000001</v>
      </c>
      <c r="M1119" s="93">
        <f t="shared" si="538"/>
        <v>1.0046002700000001</v>
      </c>
      <c r="N1119" s="93">
        <f t="shared" si="539"/>
        <v>1.2036383213918398</v>
      </c>
      <c r="O1119" s="87">
        <f t="shared" si="540"/>
        <v>1.20439622</v>
      </c>
      <c r="P1119" s="87">
        <f t="shared" si="541"/>
        <v>931.04253786000004</v>
      </c>
      <c r="Q1119" s="94">
        <f t="shared" si="542"/>
        <v>0</v>
      </c>
      <c r="R1119" s="95">
        <f t="shared" si="525"/>
        <v>0</v>
      </c>
      <c r="S1119" s="87">
        <f t="shared" si="543"/>
        <v>0</v>
      </c>
      <c r="T1119" s="95">
        <f t="shared" si="528"/>
        <v>0.12</v>
      </c>
      <c r="U1119" s="94">
        <f t="shared" si="544"/>
        <v>17</v>
      </c>
      <c r="V1119" s="94">
        <v>252</v>
      </c>
      <c r="W1119" s="93">
        <f t="shared" si="545"/>
        <v>1.0076744879999999</v>
      </c>
      <c r="X1119" s="87">
        <f t="shared" si="546"/>
        <v>7.1452747800000003</v>
      </c>
      <c r="Y1119" s="87">
        <f t="shared" si="547"/>
        <v>0</v>
      </c>
      <c r="Z1119" s="96" t="s">
        <v>142</v>
      </c>
      <c r="AA1119" s="90">
        <f t="shared" si="548"/>
        <v>45474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3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2"/>
      <c r="DB1119" s="1"/>
      <c r="DC1119" s="1"/>
      <c r="DD1119" s="1"/>
      <c r="DE1119" s="1"/>
      <c r="DF1119" s="1"/>
      <c r="DG1119" s="1"/>
    </row>
    <row r="1120" spans="1:111" x14ac:dyDescent="0.2">
      <c r="A1120" s="86">
        <f t="shared" si="526"/>
        <v>45469</v>
      </c>
      <c r="B1120" s="87">
        <f t="shared" si="529"/>
        <v>938.70830114</v>
      </c>
      <c r="C1120" s="87">
        <f t="shared" si="527"/>
        <v>773.03674853999996</v>
      </c>
      <c r="D1120" s="88">
        <f t="shared" si="530"/>
        <v>6926.96</v>
      </c>
      <c r="E1120" s="89">
        <f>IF(K1120=1,VLOOKUP(A1120,[1]Plan1!$BO$80:$BQ$314,3),E1119)</f>
        <v>6941.51</v>
      </c>
      <c r="F1120" s="98">
        <f t="shared" si="531"/>
        <v>45461</v>
      </c>
      <c r="G1120" s="91">
        <f t="shared" si="532"/>
        <v>2.1004885259912065E-3</v>
      </c>
      <c r="H1120" s="90">
        <f t="shared" si="533"/>
        <v>45488</v>
      </c>
      <c r="I1120" s="90">
        <f t="shared" si="534"/>
        <v>45488</v>
      </c>
      <c r="J1120" s="92">
        <f t="shared" si="535"/>
        <v>20</v>
      </c>
      <c r="K1120" s="92">
        <f t="shared" si="536"/>
        <v>7</v>
      </c>
      <c r="L1120" s="87">
        <f t="shared" si="537"/>
        <v>1.00073466</v>
      </c>
      <c r="M1120" s="93">
        <f t="shared" si="538"/>
        <v>1.0046002700000001</v>
      </c>
      <c r="N1120" s="93">
        <f t="shared" si="539"/>
        <v>1.2036383213918398</v>
      </c>
      <c r="O1120" s="87">
        <f t="shared" si="540"/>
        <v>1.2045225799999999</v>
      </c>
      <c r="P1120" s="87">
        <f t="shared" si="541"/>
        <v>931.14021878000005</v>
      </c>
      <c r="Q1120" s="94">
        <f t="shared" si="542"/>
        <v>0</v>
      </c>
      <c r="R1120" s="95">
        <f t="shared" si="525"/>
        <v>0</v>
      </c>
      <c r="S1120" s="87">
        <f t="shared" si="543"/>
        <v>0</v>
      </c>
      <c r="T1120" s="95">
        <f t="shared" si="528"/>
        <v>0.12</v>
      </c>
      <c r="U1120" s="94">
        <f t="shared" si="544"/>
        <v>18</v>
      </c>
      <c r="V1120" s="94">
        <v>252</v>
      </c>
      <c r="W1120" s="93">
        <f t="shared" si="545"/>
        <v>1.0081277580000001</v>
      </c>
      <c r="X1120" s="87">
        <f t="shared" si="546"/>
        <v>7.56808236</v>
      </c>
      <c r="Y1120" s="87">
        <f t="shared" si="547"/>
        <v>0</v>
      </c>
      <c r="Z1120" s="96" t="s">
        <v>142</v>
      </c>
      <c r="AA1120" s="90">
        <f t="shared" si="548"/>
        <v>45474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3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2"/>
      <c r="DB1120" s="1"/>
      <c r="DC1120" s="1"/>
      <c r="DD1120" s="1"/>
      <c r="DE1120" s="1"/>
      <c r="DF1120" s="1"/>
      <c r="DG1120" s="1"/>
    </row>
    <row r="1121" spans="1:111" x14ac:dyDescent="0.2">
      <c r="A1121" s="86">
        <f t="shared" si="526"/>
        <v>45470</v>
      </c>
      <c r="B1121" s="87">
        <f t="shared" si="529"/>
        <v>939.22908468999992</v>
      </c>
      <c r="C1121" s="87">
        <f t="shared" si="527"/>
        <v>773.03674853999996</v>
      </c>
      <c r="D1121" s="88">
        <f t="shared" si="530"/>
        <v>6926.96</v>
      </c>
      <c r="E1121" s="89">
        <f>IF(K1121=1,VLOOKUP(A1121,[1]Plan1!$BO$80:$BQ$314,3),E1120)</f>
        <v>6941.51</v>
      </c>
      <c r="F1121" s="98">
        <f t="shared" si="531"/>
        <v>45461</v>
      </c>
      <c r="G1121" s="91">
        <f t="shared" si="532"/>
        <v>2.1004885259912065E-3</v>
      </c>
      <c r="H1121" s="90">
        <f t="shared" si="533"/>
        <v>45488</v>
      </c>
      <c r="I1121" s="90">
        <f t="shared" si="534"/>
        <v>45488</v>
      </c>
      <c r="J1121" s="92">
        <f t="shared" si="535"/>
        <v>20</v>
      </c>
      <c r="K1121" s="92">
        <f t="shared" si="536"/>
        <v>8</v>
      </c>
      <c r="L1121" s="87">
        <f t="shared" si="537"/>
        <v>1.00083966</v>
      </c>
      <c r="M1121" s="93">
        <f t="shared" si="538"/>
        <v>1.0046002700000001</v>
      </c>
      <c r="N1121" s="93">
        <f t="shared" si="539"/>
        <v>1.2036383213918398</v>
      </c>
      <c r="O1121" s="87">
        <f t="shared" si="540"/>
        <v>1.2046489600000001</v>
      </c>
      <c r="P1121" s="87">
        <f t="shared" si="541"/>
        <v>931.23791516999995</v>
      </c>
      <c r="Q1121" s="94">
        <f t="shared" si="542"/>
        <v>0</v>
      </c>
      <c r="R1121" s="95">
        <f t="shared" si="525"/>
        <v>0</v>
      </c>
      <c r="S1121" s="87">
        <f t="shared" si="543"/>
        <v>0</v>
      </c>
      <c r="T1121" s="95">
        <f t="shared" si="528"/>
        <v>0.12</v>
      </c>
      <c r="U1121" s="94">
        <f t="shared" si="544"/>
        <v>19</v>
      </c>
      <c r="V1121" s="94">
        <v>252</v>
      </c>
      <c r="W1121" s="93">
        <f t="shared" si="545"/>
        <v>1.0085812329999999</v>
      </c>
      <c r="X1121" s="87">
        <f t="shared" si="546"/>
        <v>7.9911695199999997</v>
      </c>
      <c r="Y1121" s="87">
        <f t="shared" si="547"/>
        <v>0</v>
      </c>
      <c r="Z1121" s="96" t="s">
        <v>142</v>
      </c>
      <c r="AA1121" s="90">
        <f t="shared" si="548"/>
        <v>45474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3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2"/>
      <c r="DB1121" s="1"/>
      <c r="DC1121" s="1"/>
      <c r="DD1121" s="1"/>
      <c r="DE1121" s="1"/>
      <c r="DF1121" s="1"/>
      <c r="DG1121" s="1"/>
    </row>
    <row r="1122" spans="1:111" x14ac:dyDescent="0.2">
      <c r="A1122" s="86">
        <f t="shared" si="526"/>
        <v>45471</v>
      </c>
      <c r="B1122" s="87">
        <f t="shared" si="529"/>
        <v>939.75016151</v>
      </c>
      <c r="C1122" s="87">
        <f t="shared" si="527"/>
        <v>773.03674853999996</v>
      </c>
      <c r="D1122" s="88">
        <f t="shared" si="530"/>
        <v>6926.96</v>
      </c>
      <c r="E1122" s="89">
        <f>IF(K1122=1,VLOOKUP(A1122,[1]Plan1!$BO$80:$BQ$314,3),E1121)</f>
        <v>6941.51</v>
      </c>
      <c r="F1122" s="98">
        <f t="shared" si="531"/>
        <v>45461</v>
      </c>
      <c r="G1122" s="91">
        <f t="shared" si="532"/>
        <v>2.1004885259912065E-3</v>
      </c>
      <c r="H1122" s="90">
        <f t="shared" si="533"/>
        <v>45488</v>
      </c>
      <c r="I1122" s="90">
        <f t="shared" si="534"/>
        <v>45488</v>
      </c>
      <c r="J1122" s="92">
        <f t="shared" si="535"/>
        <v>20</v>
      </c>
      <c r="K1122" s="92">
        <f t="shared" si="536"/>
        <v>9</v>
      </c>
      <c r="L1122" s="87">
        <f t="shared" si="537"/>
        <v>1.00094467</v>
      </c>
      <c r="M1122" s="93">
        <f t="shared" si="538"/>
        <v>1.0046002700000001</v>
      </c>
      <c r="N1122" s="93">
        <f t="shared" si="539"/>
        <v>1.2036383213918398</v>
      </c>
      <c r="O1122" s="87">
        <f t="shared" si="540"/>
        <v>1.20477536</v>
      </c>
      <c r="P1122" s="87">
        <f t="shared" si="541"/>
        <v>931.33562701000005</v>
      </c>
      <c r="Q1122" s="94">
        <f t="shared" si="542"/>
        <v>0</v>
      </c>
      <c r="R1122" s="95">
        <f t="shared" si="525"/>
        <v>0</v>
      </c>
      <c r="S1122" s="87">
        <f t="shared" si="543"/>
        <v>0</v>
      </c>
      <c r="T1122" s="95">
        <f t="shared" si="528"/>
        <v>0.12</v>
      </c>
      <c r="U1122" s="94">
        <f t="shared" si="544"/>
        <v>20</v>
      </c>
      <c r="V1122" s="94">
        <v>252</v>
      </c>
      <c r="W1122" s="93">
        <f t="shared" si="545"/>
        <v>1.0090349110000001</v>
      </c>
      <c r="X1122" s="87">
        <f t="shared" si="546"/>
        <v>8.4145345000000002</v>
      </c>
      <c r="Y1122" s="87">
        <f t="shared" si="547"/>
        <v>0</v>
      </c>
      <c r="Z1122" s="96" t="s">
        <v>142</v>
      </c>
      <c r="AA1122" s="90">
        <f t="shared" si="548"/>
        <v>45474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3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2"/>
      <c r="DB1122" s="1"/>
      <c r="DC1122" s="1"/>
      <c r="DD1122" s="1"/>
      <c r="DE1122" s="1"/>
      <c r="DF1122" s="1"/>
      <c r="DG1122" s="1"/>
    </row>
    <row r="1123" spans="1:111" x14ac:dyDescent="0.2">
      <c r="A1123" s="86">
        <f t="shared" si="526"/>
        <v>45472</v>
      </c>
      <c r="B1123" s="87">
        <f t="shared" si="529"/>
        <v>940.27151700000002</v>
      </c>
      <c r="C1123" s="87">
        <f t="shared" si="527"/>
        <v>773.03674853999996</v>
      </c>
      <c r="D1123" s="88">
        <f t="shared" si="530"/>
        <v>6926.96</v>
      </c>
      <c r="E1123" s="89">
        <f>IF(K1123=1,VLOOKUP(A1123,[1]Plan1!$BO$80:$BQ$314,3),E1122)</f>
        <v>6941.51</v>
      </c>
      <c r="F1123" s="98">
        <f t="shared" si="531"/>
        <v>45461</v>
      </c>
      <c r="G1123" s="91">
        <f t="shared" si="532"/>
        <v>2.1004885259912065E-3</v>
      </c>
      <c r="H1123" s="90">
        <f t="shared" si="533"/>
        <v>45488</v>
      </c>
      <c r="I1123" s="90">
        <f t="shared" si="534"/>
        <v>45488</v>
      </c>
      <c r="J1123" s="92">
        <f t="shared" si="535"/>
        <v>20</v>
      </c>
      <c r="K1123" s="92">
        <f t="shared" si="536"/>
        <v>10</v>
      </c>
      <c r="L1123" s="87">
        <f t="shared" si="537"/>
        <v>1.0010496900000001</v>
      </c>
      <c r="M1123" s="93">
        <f t="shared" si="538"/>
        <v>1.0046002700000001</v>
      </c>
      <c r="N1123" s="93">
        <f t="shared" si="539"/>
        <v>1.2036383213918398</v>
      </c>
      <c r="O1123" s="87">
        <f t="shared" si="540"/>
        <v>1.20490176</v>
      </c>
      <c r="P1123" s="87">
        <f t="shared" si="541"/>
        <v>931.43333886000005</v>
      </c>
      <c r="Q1123" s="94">
        <f t="shared" si="542"/>
        <v>0</v>
      </c>
      <c r="R1123" s="95">
        <f t="shared" si="525"/>
        <v>0</v>
      </c>
      <c r="S1123" s="87">
        <f t="shared" si="543"/>
        <v>0</v>
      </c>
      <c r="T1123" s="95">
        <f t="shared" si="528"/>
        <v>0.12</v>
      </c>
      <c r="U1123" s="94">
        <f t="shared" si="544"/>
        <v>21</v>
      </c>
      <c r="V1123" s="94">
        <v>252</v>
      </c>
      <c r="W1123" s="93">
        <f t="shared" si="545"/>
        <v>1.0094887930000001</v>
      </c>
      <c r="X1123" s="87">
        <f t="shared" si="546"/>
        <v>8.8381781400000001</v>
      </c>
      <c r="Y1123" s="87">
        <f t="shared" si="547"/>
        <v>0</v>
      </c>
      <c r="Z1123" s="96" t="s">
        <v>142</v>
      </c>
      <c r="AA1123" s="90">
        <f t="shared" si="548"/>
        <v>45474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3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2"/>
      <c r="DB1123" s="1"/>
      <c r="DC1123" s="1"/>
      <c r="DD1123" s="1"/>
      <c r="DE1123" s="1"/>
      <c r="DF1123" s="1"/>
      <c r="DG1123" s="1"/>
    </row>
    <row r="1124" spans="1:111" x14ac:dyDescent="0.2">
      <c r="A1124" s="86">
        <f t="shared" si="526"/>
        <v>45473</v>
      </c>
      <c r="B1124" s="87">
        <f t="shared" si="529"/>
        <v>940.27151700000002</v>
      </c>
      <c r="C1124" s="87">
        <f t="shared" si="527"/>
        <v>773.03674853999996</v>
      </c>
      <c r="D1124" s="88">
        <f t="shared" si="530"/>
        <v>6926.96</v>
      </c>
      <c r="E1124" s="89">
        <f>IF(K1124=1,VLOOKUP(A1124,[1]Plan1!$BO$80:$BQ$314,3),E1123)</f>
        <v>6941.51</v>
      </c>
      <c r="F1124" s="98">
        <f t="shared" si="531"/>
        <v>45461</v>
      </c>
      <c r="G1124" s="91">
        <f t="shared" si="532"/>
        <v>2.1004885259912065E-3</v>
      </c>
      <c r="H1124" s="90">
        <f t="shared" si="533"/>
        <v>45488</v>
      </c>
      <c r="I1124" s="90">
        <f t="shared" si="534"/>
        <v>45488</v>
      </c>
      <c r="J1124" s="92">
        <f t="shared" si="535"/>
        <v>20</v>
      </c>
      <c r="K1124" s="92">
        <f t="shared" si="536"/>
        <v>10</v>
      </c>
      <c r="L1124" s="87">
        <f t="shared" si="537"/>
        <v>1.0010496900000001</v>
      </c>
      <c r="M1124" s="93">
        <f t="shared" si="538"/>
        <v>1.0046002700000001</v>
      </c>
      <c r="N1124" s="93">
        <f t="shared" si="539"/>
        <v>1.2036383213918398</v>
      </c>
      <c r="O1124" s="87">
        <f t="shared" si="540"/>
        <v>1.20490176</v>
      </c>
      <c r="P1124" s="87">
        <f t="shared" si="541"/>
        <v>931.43333886000005</v>
      </c>
      <c r="Q1124" s="94">
        <f t="shared" si="542"/>
        <v>0</v>
      </c>
      <c r="R1124" s="95">
        <f t="shared" si="525"/>
        <v>0</v>
      </c>
      <c r="S1124" s="87">
        <f t="shared" si="543"/>
        <v>0</v>
      </c>
      <c r="T1124" s="95">
        <f t="shared" si="528"/>
        <v>0.12</v>
      </c>
      <c r="U1124" s="94">
        <f t="shared" si="544"/>
        <v>21</v>
      </c>
      <c r="V1124" s="94">
        <v>252</v>
      </c>
      <c r="W1124" s="93">
        <f t="shared" si="545"/>
        <v>1.0094887930000001</v>
      </c>
      <c r="X1124" s="87">
        <f t="shared" si="546"/>
        <v>8.8381781400000001</v>
      </c>
      <c r="Y1124" s="87">
        <f t="shared" si="547"/>
        <v>0</v>
      </c>
      <c r="Z1124" s="96" t="s">
        <v>142</v>
      </c>
      <c r="AA1124" s="90">
        <f t="shared" si="548"/>
        <v>45474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3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2"/>
      <c r="DB1124" s="1"/>
      <c r="DC1124" s="1"/>
      <c r="DD1124" s="1"/>
      <c r="DE1124" s="1"/>
      <c r="DF1124" s="1"/>
      <c r="DG1124" s="1"/>
    </row>
    <row r="1125" spans="1:111" x14ac:dyDescent="0.2">
      <c r="A1125" s="86">
        <f t="shared" si="526"/>
        <v>45474</v>
      </c>
      <c r="B1125" s="87">
        <f t="shared" si="529"/>
        <v>940.27151700000002</v>
      </c>
      <c r="C1125" s="87">
        <f t="shared" si="527"/>
        <v>773.03674853999996</v>
      </c>
      <c r="D1125" s="88">
        <f t="shared" si="530"/>
        <v>6926.96</v>
      </c>
      <c r="E1125" s="89">
        <f>IF(K1125=1,VLOOKUP(A1125,[1]Plan1!$BO$80:$BQ$314,3),E1124)</f>
        <v>6941.51</v>
      </c>
      <c r="F1125" s="98">
        <f t="shared" si="531"/>
        <v>45461</v>
      </c>
      <c r="G1125" s="91">
        <f t="shared" si="532"/>
        <v>2.1004885259912065E-3</v>
      </c>
      <c r="H1125" s="90">
        <f t="shared" si="533"/>
        <v>45488</v>
      </c>
      <c r="I1125" s="90">
        <f t="shared" si="534"/>
        <v>45488</v>
      </c>
      <c r="J1125" s="92">
        <f t="shared" si="535"/>
        <v>20</v>
      </c>
      <c r="K1125" s="92">
        <f t="shared" si="536"/>
        <v>10</v>
      </c>
      <c r="L1125" s="87">
        <f t="shared" si="537"/>
        <v>1.0010496900000001</v>
      </c>
      <c r="M1125" s="93">
        <f t="shared" si="538"/>
        <v>1.0046002700000001</v>
      </c>
      <c r="N1125" s="93">
        <f t="shared" si="539"/>
        <v>1.2036383213918398</v>
      </c>
      <c r="O1125" s="87">
        <f t="shared" si="540"/>
        <v>1.20490176</v>
      </c>
      <c r="P1125" s="87">
        <f t="shared" si="541"/>
        <v>931.43333886000005</v>
      </c>
      <c r="Q1125" s="94">
        <f t="shared" si="542"/>
        <v>31</v>
      </c>
      <c r="R1125" s="95">
        <f t="shared" si="525"/>
        <v>0</v>
      </c>
      <c r="S1125" s="87">
        <f t="shared" si="543"/>
        <v>0</v>
      </c>
      <c r="T1125" s="95">
        <f t="shared" si="528"/>
        <v>0.12</v>
      </c>
      <c r="U1125" s="94">
        <f t="shared" si="544"/>
        <v>21</v>
      </c>
      <c r="V1125" s="94">
        <v>252</v>
      </c>
      <c r="W1125" s="93">
        <f t="shared" si="545"/>
        <v>1.0094887930000001</v>
      </c>
      <c r="X1125" s="87">
        <f t="shared" si="546"/>
        <v>8.8381781400000001</v>
      </c>
      <c r="Y1125" s="87">
        <f t="shared" si="547"/>
        <v>8.8381781400000001</v>
      </c>
      <c r="Z1125" s="96" t="s">
        <v>142</v>
      </c>
      <c r="AA1125" s="90">
        <f t="shared" si="548"/>
        <v>45474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3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2"/>
      <c r="DB1125" s="1"/>
      <c r="DC1125" s="1"/>
      <c r="DD1125" s="1"/>
      <c r="DE1125" s="1"/>
      <c r="DF1125" s="1"/>
      <c r="DG1125" s="1"/>
    </row>
    <row r="1126" spans="1:111" x14ac:dyDescent="0.2">
      <c r="A1126" s="86">
        <f t="shared" si="526"/>
        <v>45475</v>
      </c>
      <c r="B1126" s="87">
        <f t="shared" si="529"/>
        <v>931.95008560000008</v>
      </c>
      <c r="C1126" s="87">
        <f t="shared" si="527"/>
        <v>773.03674853999996</v>
      </c>
      <c r="D1126" s="88">
        <f t="shared" si="530"/>
        <v>6926.96</v>
      </c>
      <c r="E1126" s="89">
        <f>IF(K1126=1,VLOOKUP(A1126,[1]Plan1!$BO$80:$BQ$314,3),E1125)</f>
        <v>6941.51</v>
      </c>
      <c r="F1126" s="98">
        <f t="shared" si="531"/>
        <v>45461</v>
      </c>
      <c r="G1126" s="91">
        <f t="shared" si="532"/>
        <v>2.1004885259912065E-3</v>
      </c>
      <c r="H1126" s="90">
        <f t="shared" si="533"/>
        <v>45488</v>
      </c>
      <c r="I1126" s="90">
        <f t="shared" si="534"/>
        <v>45488</v>
      </c>
      <c r="J1126" s="92">
        <f t="shared" si="535"/>
        <v>20</v>
      </c>
      <c r="K1126" s="92">
        <f t="shared" si="536"/>
        <v>11</v>
      </c>
      <c r="L1126" s="87">
        <f t="shared" si="537"/>
        <v>1.0011547199999999</v>
      </c>
      <c r="M1126" s="93">
        <f t="shared" si="538"/>
        <v>1.0046002700000001</v>
      </c>
      <c r="N1126" s="93">
        <f t="shared" si="539"/>
        <v>1.2036383213918398</v>
      </c>
      <c r="O1126" s="87">
        <f t="shared" si="540"/>
        <v>1.20502818</v>
      </c>
      <c r="P1126" s="87">
        <f t="shared" si="541"/>
        <v>931.53106616000002</v>
      </c>
      <c r="Q1126" s="94">
        <f t="shared" si="542"/>
        <v>0</v>
      </c>
      <c r="R1126" s="95">
        <f t="shared" si="525"/>
        <v>0</v>
      </c>
      <c r="S1126" s="87">
        <f t="shared" si="543"/>
        <v>0</v>
      </c>
      <c r="T1126" s="95">
        <f t="shared" si="528"/>
        <v>0.12</v>
      </c>
      <c r="U1126" s="94">
        <f t="shared" si="544"/>
        <v>1</v>
      </c>
      <c r="V1126" s="94">
        <v>252</v>
      </c>
      <c r="W1126" s="93">
        <f t="shared" si="545"/>
        <v>1.0004498180000001</v>
      </c>
      <c r="X1126" s="87">
        <f t="shared" si="546"/>
        <v>0.41901944000000002</v>
      </c>
      <c r="Y1126" s="87">
        <f t="shared" si="547"/>
        <v>0</v>
      </c>
      <c r="Z1126" s="96" t="s">
        <v>142</v>
      </c>
      <c r="AA1126" s="90">
        <f t="shared" si="548"/>
        <v>45503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3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2"/>
      <c r="DB1126" s="1"/>
      <c r="DC1126" s="1"/>
      <c r="DD1126" s="1"/>
      <c r="DE1126" s="1"/>
      <c r="DF1126" s="1"/>
      <c r="DG1126" s="1"/>
    </row>
    <row r="1127" spans="1:111" x14ac:dyDescent="0.2">
      <c r="A1127" s="86">
        <f t="shared" si="526"/>
        <v>45476</v>
      </c>
      <c r="B1127" s="87">
        <f t="shared" si="529"/>
        <v>932.46711712000001</v>
      </c>
      <c r="C1127" s="87">
        <f t="shared" si="527"/>
        <v>773.03674853999996</v>
      </c>
      <c r="D1127" s="88">
        <f t="shared" si="530"/>
        <v>6926.96</v>
      </c>
      <c r="E1127" s="89">
        <f>IF(K1127=1,VLOOKUP(A1127,[1]Plan1!$BO$80:$BQ$314,3),E1126)</f>
        <v>6941.51</v>
      </c>
      <c r="F1127" s="98">
        <f t="shared" si="531"/>
        <v>45461</v>
      </c>
      <c r="G1127" s="91">
        <f t="shared" si="532"/>
        <v>2.1004885259912065E-3</v>
      </c>
      <c r="H1127" s="90">
        <f t="shared" si="533"/>
        <v>45488</v>
      </c>
      <c r="I1127" s="90">
        <f t="shared" si="534"/>
        <v>45488</v>
      </c>
      <c r="J1127" s="92">
        <f t="shared" si="535"/>
        <v>20</v>
      </c>
      <c r="K1127" s="92">
        <f t="shared" si="536"/>
        <v>12</v>
      </c>
      <c r="L1127" s="87">
        <f t="shared" si="537"/>
        <v>1.0012597599999999</v>
      </c>
      <c r="M1127" s="93">
        <f t="shared" si="538"/>
        <v>1.0046002700000001</v>
      </c>
      <c r="N1127" s="93">
        <f t="shared" si="539"/>
        <v>1.2036383213918398</v>
      </c>
      <c r="O1127" s="87">
        <f t="shared" si="540"/>
        <v>1.2051546099999999</v>
      </c>
      <c r="P1127" s="87">
        <f t="shared" si="541"/>
        <v>931.6288012</v>
      </c>
      <c r="Q1127" s="94">
        <f t="shared" si="542"/>
        <v>0</v>
      </c>
      <c r="R1127" s="95">
        <f t="shared" si="525"/>
        <v>0</v>
      </c>
      <c r="S1127" s="87">
        <f t="shared" si="543"/>
        <v>0</v>
      </c>
      <c r="T1127" s="95">
        <f t="shared" si="528"/>
        <v>0.12</v>
      </c>
      <c r="U1127" s="94">
        <f t="shared" si="544"/>
        <v>2</v>
      </c>
      <c r="V1127" s="94">
        <v>252</v>
      </c>
      <c r="W1127" s="93">
        <f t="shared" si="545"/>
        <v>1.0008998389999999</v>
      </c>
      <c r="X1127" s="87">
        <f t="shared" si="546"/>
        <v>0.83831591999999999</v>
      </c>
      <c r="Y1127" s="87">
        <f t="shared" si="547"/>
        <v>0</v>
      </c>
      <c r="Z1127" s="96" t="s">
        <v>142</v>
      </c>
      <c r="AA1127" s="90">
        <f t="shared" si="548"/>
        <v>45503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3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2"/>
      <c r="DB1127" s="1"/>
      <c r="DC1127" s="1"/>
      <c r="DD1127" s="1"/>
      <c r="DE1127" s="1"/>
      <c r="DF1127" s="1"/>
      <c r="DG1127" s="1"/>
    </row>
    <row r="1128" spans="1:111" x14ac:dyDescent="0.2">
      <c r="A1128" s="86">
        <f t="shared" si="526"/>
        <v>45477</v>
      </c>
      <c r="B1128" s="87">
        <f t="shared" si="529"/>
        <v>932.98443162000001</v>
      </c>
      <c r="C1128" s="87">
        <f t="shared" si="527"/>
        <v>773.03674853999996</v>
      </c>
      <c r="D1128" s="88">
        <f t="shared" si="530"/>
        <v>6926.96</v>
      </c>
      <c r="E1128" s="89">
        <f>IF(K1128=1,VLOOKUP(A1128,[1]Plan1!$BO$80:$BQ$314,3),E1127)</f>
        <v>6941.51</v>
      </c>
      <c r="F1128" s="98">
        <f t="shared" si="531"/>
        <v>45461</v>
      </c>
      <c r="G1128" s="91">
        <f t="shared" si="532"/>
        <v>2.1004885259912065E-3</v>
      </c>
      <c r="H1128" s="90">
        <f t="shared" si="533"/>
        <v>45488</v>
      </c>
      <c r="I1128" s="90">
        <f t="shared" si="534"/>
        <v>45488</v>
      </c>
      <c r="J1128" s="92">
        <f t="shared" si="535"/>
        <v>20</v>
      </c>
      <c r="K1128" s="92">
        <f t="shared" si="536"/>
        <v>13</v>
      </c>
      <c r="L1128" s="87">
        <f t="shared" si="537"/>
        <v>1.0013648100000001</v>
      </c>
      <c r="M1128" s="93">
        <f t="shared" si="538"/>
        <v>1.0046002700000001</v>
      </c>
      <c r="N1128" s="93">
        <f t="shared" si="539"/>
        <v>1.2036383213918398</v>
      </c>
      <c r="O1128" s="87">
        <f t="shared" si="540"/>
        <v>1.20528105</v>
      </c>
      <c r="P1128" s="87">
        <f t="shared" si="541"/>
        <v>931.72654395999996</v>
      </c>
      <c r="Q1128" s="94">
        <f t="shared" si="542"/>
        <v>0</v>
      </c>
      <c r="R1128" s="95">
        <f t="shared" si="525"/>
        <v>0</v>
      </c>
      <c r="S1128" s="87">
        <f t="shared" si="543"/>
        <v>0</v>
      </c>
      <c r="T1128" s="95">
        <f t="shared" si="528"/>
        <v>0.12</v>
      </c>
      <c r="U1128" s="94">
        <f t="shared" si="544"/>
        <v>3</v>
      </c>
      <c r="V1128" s="94">
        <v>252</v>
      </c>
      <c r="W1128" s="93">
        <f t="shared" si="545"/>
        <v>1.0013500609999999</v>
      </c>
      <c r="X1128" s="87">
        <f t="shared" si="546"/>
        <v>1.25788766</v>
      </c>
      <c r="Y1128" s="87">
        <f t="shared" si="547"/>
        <v>0</v>
      </c>
      <c r="Z1128" s="96" t="s">
        <v>142</v>
      </c>
      <c r="AA1128" s="90">
        <f t="shared" si="548"/>
        <v>45503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3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2"/>
      <c r="DB1128" s="1"/>
      <c r="DC1128" s="1"/>
      <c r="DD1128" s="1"/>
      <c r="DE1128" s="1"/>
      <c r="DF1128" s="1"/>
      <c r="DG1128" s="1"/>
    </row>
    <row r="1129" spans="1:111" x14ac:dyDescent="0.2">
      <c r="A1129" s="86">
        <f t="shared" si="526"/>
        <v>45478</v>
      </c>
      <c r="B1129" s="87">
        <f t="shared" si="529"/>
        <v>933.50203972999998</v>
      </c>
      <c r="C1129" s="87">
        <f t="shared" si="527"/>
        <v>773.03674853999996</v>
      </c>
      <c r="D1129" s="88">
        <f t="shared" si="530"/>
        <v>6926.96</v>
      </c>
      <c r="E1129" s="89">
        <f>IF(K1129=1,VLOOKUP(A1129,[1]Plan1!$BO$80:$BQ$314,3),E1128)</f>
        <v>6941.51</v>
      </c>
      <c r="F1129" s="98">
        <f t="shared" si="531"/>
        <v>45461</v>
      </c>
      <c r="G1129" s="91">
        <f t="shared" si="532"/>
        <v>2.1004885259912065E-3</v>
      </c>
      <c r="H1129" s="90">
        <f t="shared" si="533"/>
        <v>45488</v>
      </c>
      <c r="I1129" s="90">
        <f t="shared" si="534"/>
        <v>45488</v>
      </c>
      <c r="J1129" s="92">
        <f t="shared" si="535"/>
        <v>20</v>
      </c>
      <c r="K1129" s="92">
        <f t="shared" si="536"/>
        <v>14</v>
      </c>
      <c r="L1129" s="87">
        <f t="shared" si="537"/>
        <v>1.00146987</v>
      </c>
      <c r="M1129" s="93">
        <f t="shared" si="538"/>
        <v>1.0046002700000001</v>
      </c>
      <c r="N1129" s="93">
        <f t="shared" si="539"/>
        <v>1.2036383213918398</v>
      </c>
      <c r="O1129" s="87">
        <f t="shared" si="540"/>
        <v>1.2054075099999999</v>
      </c>
      <c r="P1129" s="87">
        <f t="shared" si="541"/>
        <v>931.82430219000003</v>
      </c>
      <c r="Q1129" s="94">
        <f t="shared" si="542"/>
        <v>0</v>
      </c>
      <c r="R1129" s="95">
        <f t="shared" si="525"/>
        <v>0</v>
      </c>
      <c r="S1129" s="87">
        <f t="shared" si="543"/>
        <v>0</v>
      </c>
      <c r="T1129" s="95">
        <f t="shared" si="528"/>
        <v>0.12</v>
      </c>
      <c r="U1129" s="94">
        <f t="shared" si="544"/>
        <v>4</v>
      </c>
      <c r="V1129" s="94">
        <v>252</v>
      </c>
      <c r="W1129" s="93">
        <f t="shared" si="545"/>
        <v>1.0018004869999999</v>
      </c>
      <c r="X1129" s="87">
        <f t="shared" si="546"/>
        <v>1.6777375400000001</v>
      </c>
      <c r="Y1129" s="87">
        <f t="shared" si="547"/>
        <v>0</v>
      </c>
      <c r="Z1129" s="96" t="s">
        <v>142</v>
      </c>
      <c r="AA1129" s="90">
        <f t="shared" si="548"/>
        <v>45503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3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2"/>
      <c r="DB1129" s="1"/>
      <c r="DC1129" s="1"/>
      <c r="DD1129" s="1"/>
      <c r="DE1129" s="1"/>
      <c r="DF1129" s="1"/>
      <c r="DG1129" s="1"/>
    </row>
    <row r="1130" spans="1:111" x14ac:dyDescent="0.2">
      <c r="A1130" s="86">
        <f t="shared" si="526"/>
        <v>45479</v>
      </c>
      <c r="B1130" s="87">
        <f t="shared" si="529"/>
        <v>934.01993963999996</v>
      </c>
      <c r="C1130" s="87">
        <f t="shared" si="527"/>
        <v>773.03674853999996</v>
      </c>
      <c r="D1130" s="88">
        <f t="shared" si="530"/>
        <v>6926.96</v>
      </c>
      <c r="E1130" s="89">
        <f>IF(K1130=1,VLOOKUP(A1130,[1]Plan1!$BO$80:$BQ$314,3),E1129)</f>
        <v>6941.51</v>
      </c>
      <c r="F1130" s="98">
        <f t="shared" si="531"/>
        <v>45461</v>
      </c>
      <c r="G1130" s="91">
        <f t="shared" si="532"/>
        <v>2.1004885259912065E-3</v>
      </c>
      <c r="H1130" s="90">
        <f t="shared" si="533"/>
        <v>45488</v>
      </c>
      <c r="I1130" s="90">
        <f t="shared" si="534"/>
        <v>45488</v>
      </c>
      <c r="J1130" s="92">
        <f t="shared" si="535"/>
        <v>20</v>
      </c>
      <c r="K1130" s="92">
        <f t="shared" si="536"/>
        <v>15</v>
      </c>
      <c r="L1130" s="87">
        <f t="shared" si="537"/>
        <v>1.00157495</v>
      </c>
      <c r="M1130" s="93">
        <f t="shared" si="538"/>
        <v>1.0046002700000001</v>
      </c>
      <c r="N1130" s="93">
        <f t="shared" si="539"/>
        <v>1.2036383213918398</v>
      </c>
      <c r="O1130" s="87">
        <f t="shared" si="540"/>
        <v>1.2055339899999999</v>
      </c>
      <c r="P1130" s="87">
        <f t="shared" si="541"/>
        <v>931.92207587999997</v>
      </c>
      <c r="Q1130" s="94">
        <f t="shared" si="542"/>
        <v>0</v>
      </c>
      <c r="R1130" s="95">
        <f t="shared" ref="R1130:R1193" si="549">IF(Q1130&gt;0,VLOOKUP($A1130,$AD$13:$AI$117,6),0)</f>
        <v>0</v>
      </c>
      <c r="S1130" s="87">
        <f t="shared" si="543"/>
        <v>0</v>
      </c>
      <c r="T1130" s="95">
        <f t="shared" si="528"/>
        <v>0.12</v>
      </c>
      <c r="U1130" s="94">
        <f t="shared" si="544"/>
        <v>5</v>
      </c>
      <c r="V1130" s="94">
        <v>252</v>
      </c>
      <c r="W1130" s="93">
        <f t="shared" si="545"/>
        <v>1.002251115</v>
      </c>
      <c r="X1130" s="87">
        <f t="shared" si="546"/>
        <v>2.0978637600000001</v>
      </c>
      <c r="Y1130" s="87">
        <f t="shared" si="547"/>
        <v>0</v>
      </c>
      <c r="Z1130" s="96" t="s">
        <v>142</v>
      </c>
      <c r="AA1130" s="90">
        <f t="shared" si="548"/>
        <v>45503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3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2"/>
      <c r="DB1130" s="1"/>
      <c r="DC1130" s="1"/>
      <c r="DD1130" s="1"/>
      <c r="DE1130" s="1"/>
      <c r="DF1130" s="1"/>
      <c r="DG1130" s="1"/>
    </row>
    <row r="1131" spans="1:111" x14ac:dyDescent="0.2">
      <c r="A1131" s="86">
        <f t="shared" si="526"/>
        <v>45480</v>
      </c>
      <c r="B1131" s="87">
        <f t="shared" si="529"/>
        <v>934.01993963999996</v>
      </c>
      <c r="C1131" s="87">
        <f t="shared" si="527"/>
        <v>773.03674853999996</v>
      </c>
      <c r="D1131" s="88">
        <f t="shared" si="530"/>
        <v>6926.96</v>
      </c>
      <c r="E1131" s="89">
        <f>IF(K1131=1,VLOOKUP(A1131,[1]Plan1!$BO$80:$BQ$314,3),E1130)</f>
        <v>6941.51</v>
      </c>
      <c r="F1131" s="98">
        <f t="shared" si="531"/>
        <v>45461</v>
      </c>
      <c r="G1131" s="91">
        <f t="shared" si="532"/>
        <v>2.1004885259912065E-3</v>
      </c>
      <c r="H1131" s="90">
        <f t="shared" si="533"/>
        <v>45488</v>
      </c>
      <c r="I1131" s="90">
        <f t="shared" si="534"/>
        <v>45488</v>
      </c>
      <c r="J1131" s="92">
        <f t="shared" si="535"/>
        <v>20</v>
      </c>
      <c r="K1131" s="92">
        <f t="shared" si="536"/>
        <v>15</v>
      </c>
      <c r="L1131" s="87">
        <f t="shared" si="537"/>
        <v>1.00157495</v>
      </c>
      <c r="M1131" s="93">
        <f t="shared" si="538"/>
        <v>1.0046002700000001</v>
      </c>
      <c r="N1131" s="93">
        <f t="shared" si="539"/>
        <v>1.2036383213918398</v>
      </c>
      <c r="O1131" s="87">
        <f t="shared" si="540"/>
        <v>1.2055339899999999</v>
      </c>
      <c r="P1131" s="87">
        <f t="shared" si="541"/>
        <v>931.92207587999997</v>
      </c>
      <c r="Q1131" s="94">
        <f t="shared" si="542"/>
        <v>0</v>
      </c>
      <c r="R1131" s="95">
        <f t="shared" si="549"/>
        <v>0</v>
      </c>
      <c r="S1131" s="87">
        <f t="shared" si="543"/>
        <v>0</v>
      </c>
      <c r="T1131" s="95">
        <f t="shared" si="528"/>
        <v>0.12</v>
      </c>
      <c r="U1131" s="94">
        <f t="shared" si="544"/>
        <v>5</v>
      </c>
      <c r="V1131" s="94">
        <v>252</v>
      </c>
      <c r="W1131" s="93">
        <f t="shared" si="545"/>
        <v>1.002251115</v>
      </c>
      <c r="X1131" s="87">
        <f t="shared" si="546"/>
        <v>2.0978637600000001</v>
      </c>
      <c r="Y1131" s="87">
        <f t="shared" si="547"/>
        <v>0</v>
      </c>
      <c r="Z1131" s="96" t="s">
        <v>142</v>
      </c>
      <c r="AA1131" s="90">
        <f t="shared" si="548"/>
        <v>45503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3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2"/>
      <c r="DB1131" s="1"/>
      <c r="DC1131" s="1"/>
      <c r="DD1131" s="1"/>
      <c r="DE1131" s="1"/>
      <c r="DF1131" s="1"/>
      <c r="DG1131" s="1"/>
    </row>
    <row r="1132" spans="1:111" x14ac:dyDescent="0.2">
      <c r="A1132" s="86">
        <f t="shared" si="526"/>
        <v>45481</v>
      </c>
      <c r="B1132" s="87">
        <f t="shared" si="529"/>
        <v>934.01993963999996</v>
      </c>
      <c r="C1132" s="87">
        <f t="shared" si="527"/>
        <v>773.03674853999996</v>
      </c>
      <c r="D1132" s="88">
        <f t="shared" si="530"/>
        <v>6926.96</v>
      </c>
      <c r="E1132" s="89">
        <f>IF(K1132=1,VLOOKUP(A1132,[1]Plan1!$BO$80:$BQ$314,3),E1131)</f>
        <v>6941.51</v>
      </c>
      <c r="F1132" s="98">
        <f t="shared" si="531"/>
        <v>45461</v>
      </c>
      <c r="G1132" s="91">
        <f t="shared" si="532"/>
        <v>2.1004885259912065E-3</v>
      </c>
      <c r="H1132" s="90">
        <f t="shared" si="533"/>
        <v>45488</v>
      </c>
      <c r="I1132" s="90">
        <f t="shared" si="534"/>
        <v>45488</v>
      </c>
      <c r="J1132" s="92">
        <f t="shared" si="535"/>
        <v>20</v>
      </c>
      <c r="K1132" s="92">
        <f t="shared" si="536"/>
        <v>15</v>
      </c>
      <c r="L1132" s="87">
        <f t="shared" si="537"/>
        <v>1.00157495</v>
      </c>
      <c r="M1132" s="93">
        <f t="shared" si="538"/>
        <v>1.0046002700000001</v>
      </c>
      <c r="N1132" s="93">
        <f t="shared" si="539"/>
        <v>1.2036383213918398</v>
      </c>
      <c r="O1132" s="87">
        <f t="shared" si="540"/>
        <v>1.2055339899999999</v>
      </c>
      <c r="P1132" s="87">
        <f t="shared" si="541"/>
        <v>931.92207587999997</v>
      </c>
      <c r="Q1132" s="94">
        <f t="shared" si="542"/>
        <v>0</v>
      </c>
      <c r="R1132" s="95">
        <f t="shared" si="549"/>
        <v>0</v>
      </c>
      <c r="S1132" s="87">
        <f t="shared" si="543"/>
        <v>0</v>
      </c>
      <c r="T1132" s="95">
        <f t="shared" si="528"/>
        <v>0.12</v>
      </c>
      <c r="U1132" s="94">
        <f t="shared" si="544"/>
        <v>5</v>
      </c>
      <c r="V1132" s="94">
        <v>252</v>
      </c>
      <c r="W1132" s="93">
        <f t="shared" si="545"/>
        <v>1.002251115</v>
      </c>
      <c r="X1132" s="87">
        <f t="shared" si="546"/>
        <v>2.0978637600000001</v>
      </c>
      <c r="Y1132" s="87">
        <f t="shared" si="547"/>
        <v>0</v>
      </c>
      <c r="Z1132" s="96" t="s">
        <v>142</v>
      </c>
      <c r="AA1132" s="90">
        <f t="shared" si="548"/>
        <v>45503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3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2"/>
      <c r="DB1132" s="1"/>
      <c r="DC1132" s="1"/>
      <c r="DD1132" s="1"/>
      <c r="DE1132" s="1"/>
      <c r="DF1132" s="1"/>
      <c r="DG1132" s="1"/>
    </row>
    <row r="1133" spans="1:111" x14ac:dyDescent="0.2">
      <c r="A1133" s="86">
        <f t="shared" si="526"/>
        <v>45482</v>
      </c>
      <c r="B1133" s="87">
        <f t="shared" si="529"/>
        <v>934.53810912000006</v>
      </c>
      <c r="C1133" s="87">
        <f t="shared" si="527"/>
        <v>773.03674853999996</v>
      </c>
      <c r="D1133" s="88">
        <f t="shared" si="530"/>
        <v>6926.96</v>
      </c>
      <c r="E1133" s="89">
        <f>IF(K1133=1,VLOOKUP(A1133,[1]Plan1!$BO$80:$BQ$314,3),E1132)</f>
        <v>6941.51</v>
      </c>
      <c r="F1133" s="98">
        <f t="shared" si="531"/>
        <v>45461</v>
      </c>
      <c r="G1133" s="91">
        <f t="shared" si="532"/>
        <v>2.1004885259912065E-3</v>
      </c>
      <c r="H1133" s="90">
        <f t="shared" si="533"/>
        <v>45488</v>
      </c>
      <c r="I1133" s="90">
        <f t="shared" si="534"/>
        <v>45488</v>
      </c>
      <c r="J1133" s="92">
        <f t="shared" si="535"/>
        <v>20</v>
      </c>
      <c r="K1133" s="92">
        <f t="shared" si="536"/>
        <v>16</v>
      </c>
      <c r="L1133" s="87">
        <f t="shared" si="537"/>
        <v>1.0016800299999999</v>
      </c>
      <c r="M1133" s="93">
        <f t="shared" si="538"/>
        <v>1.0046002700000001</v>
      </c>
      <c r="N1133" s="93">
        <f t="shared" si="539"/>
        <v>1.2036383213918398</v>
      </c>
      <c r="O1133" s="87">
        <f t="shared" si="540"/>
        <v>1.20566046</v>
      </c>
      <c r="P1133" s="87">
        <f t="shared" si="541"/>
        <v>932.01984184000003</v>
      </c>
      <c r="Q1133" s="94">
        <f t="shared" si="542"/>
        <v>0</v>
      </c>
      <c r="R1133" s="95">
        <f t="shared" si="549"/>
        <v>0</v>
      </c>
      <c r="S1133" s="87">
        <f t="shared" si="543"/>
        <v>0</v>
      </c>
      <c r="T1133" s="95">
        <f t="shared" si="528"/>
        <v>0.12</v>
      </c>
      <c r="U1133" s="94">
        <f t="shared" si="544"/>
        <v>6</v>
      </c>
      <c r="V1133" s="94">
        <v>252</v>
      </c>
      <c r="W1133" s="93">
        <f t="shared" si="545"/>
        <v>1.002701946</v>
      </c>
      <c r="X1133" s="87">
        <f t="shared" si="546"/>
        <v>2.5182672799999999</v>
      </c>
      <c r="Y1133" s="87">
        <f t="shared" si="547"/>
        <v>0</v>
      </c>
      <c r="Z1133" s="96" t="s">
        <v>142</v>
      </c>
      <c r="AA1133" s="90">
        <f t="shared" si="548"/>
        <v>45503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3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2"/>
      <c r="DB1133" s="1"/>
      <c r="DC1133" s="1"/>
      <c r="DD1133" s="1"/>
      <c r="DE1133" s="1"/>
      <c r="DF1133" s="1"/>
      <c r="DG1133" s="1"/>
    </row>
    <row r="1134" spans="1:111" x14ac:dyDescent="0.2">
      <c r="A1134" s="86">
        <f t="shared" si="526"/>
        <v>45483</v>
      </c>
      <c r="B1134" s="87">
        <f t="shared" si="529"/>
        <v>935.05658605999997</v>
      </c>
      <c r="C1134" s="87">
        <f t="shared" si="527"/>
        <v>773.03674853999996</v>
      </c>
      <c r="D1134" s="88">
        <f t="shared" si="530"/>
        <v>6926.96</v>
      </c>
      <c r="E1134" s="89">
        <f>IF(K1134=1,VLOOKUP(A1134,[1]Plan1!$BO$80:$BQ$314,3),E1133)</f>
        <v>6941.51</v>
      </c>
      <c r="F1134" s="98">
        <f t="shared" si="531"/>
        <v>45461</v>
      </c>
      <c r="G1134" s="91">
        <f t="shared" si="532"/>
        <v>2.1004885259912065E-3</v>
      </c>
      <c r="H1134" s="90">
        <f t="shared" si="533"/>
        <v>45488</v>
      </c>
      <c r="I1134" s="90">
        <f t="shared" si="534"/>
        <v>45488</v>
      </c>
      <c r="J1134" s="92">
        <f t="shared" si="535"/>
        <v>20</v>
      </c>
      <c r="K1134" s="92">
        <f t="shared" si="536"/>
        <v>17</v>
      </c>
      <c r="L1134" s="87">
        <f t="shared" si="537"/>
        <v>1.00178513</v>
      </c>
      <c r="M1134" s="93">
        <f t="shared" si="538"/>
        <v>1.0046002700000001</v>
      </c>
      <c r="N1134" s="93">
        <f t="shared" si="539"/>
        <v>1.2036383213918398</v>
      </c>
      <c r="O1134" s="87">
        <f t="shared" si="540"/>
        <v>1.2057869699999999</v>
      </c>
      <c r="P1134" s="87">
        <f t="shared" si="541"/>
        <v>932.11763871999995</v>
      </c>
      <c r="Q1134" s="94">
        <f t="shared" si="542"/>
        <v>0</v>
      </c>
      <c r="R1134" s="95">
        <f t="shared" si="549"/>
        <v>0</v>
      </c>
      <c r="S1134" s="87">
        <f t="shared" si="543"/>
        <v>0</v>
      </c>
      <c r="T1134" s="95">
        <f t="shared" si="528"/>
        <v>0.12</v>
      </c>
      <c r="U1134" s="94">
        <f t="shared" si="544"/>
        <v>7</v>
      </c>
      <c r="V1134" s="94">
        <v>252</v>
      </c>
      <c r="W1134" s="93">
        <f t="shared" si="545"/>
        <v>1.003152979</v>
      </c>
      <c r="X1134" s="87">
        <f t="shared" si="546"/>
        <v>2.9389473399999999</v>
      </c>
      <c r="Y1134" s="87">
        <f t="shared" si="547"/>
        <v>0</v>
      </c>
      <c r="Z1134" s="96" t="s">
        <v>142</v>
      </c>
      <c r="AA1134" s="90">
        <f t="shared" si="548"/>
        <v>45503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3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2"/>
      <c r="DB1134" s="1"/>
      <c r="DC1134" s="1"/>
      <c r="DD1134" s="1"/>
      <c r="DE1134" s="1"/>
      <c r="DF1134" s="1"/>
      <c r="DG1134" s="1"/>
    </row>
    <row r="1135" spans="1:111" x14ac:dyDescent="0.2">
      <c r="A1135" s="86">
        <f t="shared" si="526"/>
        <v>45484</v>
      </c>
      <c r="B1135" s="87">
        <f t="shared" si="529"/>
        <v>935.57534136999993</v>
      </c>
      <c r="C1135" s="87">
        <f t="shared" si="527"/>
        <v>773.03674853999996</v>
      </c>
      <c r="D1135" s="88">
        <f t="shared" si="530"/>
        <v>6926.96</v>
      </c>
      <c r="E1135" s="89">
        <f>IF(K1135=1,VLOOKUP(A1135,[1]Plan1!$BO$80:$BQ$314,3),E1134)</f>
        <v>6941.51</v>
      </c>
      <c r="F1135" s="98">
        <f t="shared" si="531"/>
        <v>45461</v>
      </c>
      <c r="G1135" s="91">
        <f t="shared" si="532"/>
        <v>2.1004885259912065E-3</v>
      </c>
      <c r="H1135" s="90">
        <f t="shared" si="533"/>
        <v>45488</v>
      </c>
      <c r="I1135" s="90">
        <f t="shared" si="534"/>
        <v>45488</v>
      </c>
      <c r="J1135" s="92">
        <f t="shared" si="535"/>
        <v>20</v>
      </c>
      <c r="K1135" s="92">
        <f t="shared" si="536"/>
        <v>18</v>
      </c>
      <c r="L1135" s="87">
        <f t="shared" si="537"/>
        <v>1.00189024</v>
      </c>
      <c r="M1135" s="93">
        <f t="shared" si="538"/>
        <v>1.0046002700000001</v>
      </c>
      <c r="N1135" s="93">
        <f t="shared" si="539"/>
        <v>1.2036383213918398</v>
      </c>
      <c r="O1135" s="87">
        <f t="shared" si="540"/>
        <v>1.20591348</v>
      </c>
      <c r="P1135" s="87">
        <f t="shared" si="541"/>
        <v>932.21543558999997</v>
      </c>
      <c r="Q1135" s="94">
        <f t="shared" si="542"/>
        <v>0</v>
      </c>
      <c r="R1135" s="95">
        <f t="shared" si="549"/>
        <v>0</v>
      </c>
      <c r="S1135" s="87">
        <f t="shared" si="543"/>
        <v>0</v>
      </c>
      <c r="T1135" s="95">
        <f t="shared" si="528"/>
        <v>0.12</v>
      </c>
      <c r="U1135" s="94">
        <f t="shared" si="544"/>
        <v>8</v>
      </c>
      <c r="V1135" s="94">
        <v>252</v>
      </c>
      <c r="W1135" s="93">
        <f t="shared" si="545"/>
        <v>1.003604216</v>
      </c>
      <c r="X1135" s="87">
        <f t="shared" si="546"/>
        <v>3.3599057800000001</v>
      </c>
      <c r="Y1135" s="87">
        <f t="shared" si="547"/>
        <v>0</v>
      </c>
      <c r="Z1135" s="96" t="s">
        <v>142</v>
      </c>
      <c r="AA1135" s="90">
        <f t="shared" si="548"/>
        <v>45503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3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2"/>
      <c r="DB1135" s="1"/>
      <c r="DC1135" s="1"/>
      <c r="DD1135" s="1"/>
      <c r="DE1135" s="1"/>
      <c r="DF1135" s="1"/>
      <c r="DG1135" s="1"/>
    </row>
    <row r="1136" spans="1:111" x14ac:dyDescent="0.2">
      <c r="A1136" s="86">
        <f t="shared" si="526"/>
        <v>45485</v>
      </c>
      <c r="B1136" s="87">
        <f t="shared" si="529"/>
        <v>936.09438105000004</v>
      </c>
      <c r="C1136" s="87">
        <f t="shared" si="527"/>
        <v>773.03674853999996</v>
      </c>
      <c r="D1136" s="88">
        <f t="shared" si="530"/>
        <v>6926.96</v>
      </c>
      <c r="E1136" s="89">
        <f>IF(K1136=1,VLOOKUP(A1136,[1]Plan1!$BO$80:$BQ$314,3),E1135)</f>
        <v>6941.51</v>
      </c>
      <c r="F1136" s="98">
        <f t="shared" si="531"/>
        <v>45461</v>
      </c>
      <c r="G1136" s="91">
        <f t="shared" si="532"/>
        <v>2.1004885259912065E-3</v>
      </c>
      <c r="H1136" s="90">
        <f t="shared" si="533"/>
        <v>45488</v>
      </c>
      <c r="I1136" s="90">
        <f t="shared" si="534"/>
        <v>45488</v>
      </c>
      <c r="J1136" s="92">
        <f t="shared" si="535"/>
        <v>20</v>
      </c>
      <c r="K1136" s="92">
        <f t="shared" si="536"/>
        <v>19</v>
      </c>
      <c r="L1136" s="87">
        <f t="shared" si="537"/>
        <v>1.0019953500000001</v>
      </c>
      <c r="M1136" s="93">
        <f t="shared" si="538"/>
        <v>1.0046002700000001</v>
      </c>
      <c r="N1136" s="93">
        <f t="shared" si="539"/>
        <v>1.2036383213918398</v>
      </c>
      <c r="O1136" s="87">
        <f t="shared" si="540"/>
        <v>1.20604</v>
      </c>
      <c r="P1136" s="87">
        <f t="shared" si="541"/>
        <v>932.3132402</v>
      </c>
      <c r="Q1136" s="94">
        <f t="shared" si="542"/>
        <v>0</v>
      </c>
      <c r="R1136" s="95">
        <f t="shared" si="549"/>
        <v>0</v>
      </c>
      <c r="S1136" s="87">
        <f t="shared" si="543"/>
        <v>0</v>
      </c>
      <c r="T1136" s="95">
        <f t="shared" si="528"/>
        <v>0.12</v>
      </c>
      <c r="U1136" s="94">
        <f t="shared" si="544"/>
        <v>9</v>
      </c>
      <c r="V1136" s="94">
        <v>252</v>
      </c>
      <c r="W1136" s="93">
        <f t="shared" si="545"/>
        <v>1.0040556549999999</v>
      </c>
      <c r="X1136" s="87">
        <f t="shared" si="546"/>
        <v>3.7811408499999999</v>
      </c>
      <c r="Y1136" s="87">
        <f t="shared" si="547"/>
        <v>0</v>
      </c>
      <c r="Z1136" s="96" t="s">
        <v>142</v>
      </c>
      <c r="AA1136" s="90">
        <f t="shared" si="548"/>
        <v>45503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3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2"/>
      <c r="DB1136" s="1"/>
      <c r="DC1136" s="1"/>
      <c r="DD1136" s="1"/>
      <c r="DE1136" s="1"/>
      <c r="DF1136" s="1"/>
      <c r="DG1136" s="1"/>
    </row>
    <row r="1137" spans="1:111" x14ac:dyDescent="0.2">
      <c r="A1137" s="86">
        <f t="shared" si="526"/>
        <v>45486</v>
      </c>
      <c r="B1137" s="87">
        <f t="shared" si="529"/>
        <v>936.61370607000003</v>
      </c>
      <c r="C1137" s="87">
        <f t="shared" si="527"/>
        <v>773.03674853999996</v>
      </c>
      <c r="D1137" s="88">
        <f t="shared" si="530"/>
        <v>6926.96</v>
      </c>
      <c r="E1137" s="89">
        <f>IF(K1137=1,VLOOKUP(A1137,[1]Plan1!$BO$80:$BQ$314,3),E1136)</f>
        <v>6941.51</v>
      </c>
      <c r="F1137" s="98">
        <f t="shared" si="531"/>
        <v>45461</v>
      </c>
      <c r="G1137" s="91">
        <f t="shared" si="532"/>
        <v>2.1004885259912065E-3</v>
      </c>
      <c r="H1137" s="90">
        <f t="shared" si="533"/>
        <v>45488</v>
      </c>
      <c r="I1137" s="90">
        <f t="shared" si="534"/>
        <v>45488</v>
      </c>
      <c r="J1137" s="92">
        <f t="shared" si="535"/>
        <v>20</v>
      </c>
      <c r="K1137" s="92">
        <f t="shared" si="536"/>
        <v>20</v>
      </c>
      <c r="L1137" s="87">
        <f t="shared" si="537"/>
        <v>1.00210048</v>
      </c>
      <c r="M1137" s="93">
        <f t="shared" si="538"/>
        <v>1.0046002700000001</v>
      </c>
      <c r="N1137" s="93">
        <f t="shared" si="539"/>
        <v>1.2036383213918398</v>
      </c>
      <c r="O1137" s="87">
        <f t="shared" si="540"/>
        <v>1.20616653</v>
      </c>
      <c r="P1137" s="87">
        <f t="shared" si="541"/>
        <v>932.41105254000001</v>
      </c>
      <c r="Q1137" s="94">
        <f t="shared" si="542"/>
        <v>0</v>
      </c>
      <c r="R1137" s="95">
        <f t="shared" si="549"/>
        <v>0</v>
      </c>
      <c r="S1137" s="87">
        <f t="shared" si="543"/>
        <v>0</v>
      </c>
      <c r="T1137" s="95">
        <f t="shared" si="528"/>
        <v>0.12</v>
      </c>
      <c r="U1137" s="94">
        <f t="shared" si="544"/>
        <v>10</v>
      </c>
      <c r="V1137" s="94">
        <v>252</v>
      </c>
      <c r="W1137" s="93">
        <f t="shared" si="545"/>
        <v>1.004507297</v>
      </c>
      <c r="X1137" s="87">
        <f t="shared" si="546"/>
        <v>4.2026535300000001</v>
      </c>
      <c r="Y1137" s="87">
        <f t="shared" si="547"/>
        <v>0</v>
      </c>
      <c r="Z1137" s="96" t="s">
        <v>142</v>
      </c>
      <c r="AA1137" s="90">
        <f t="shared" si="548"/>
        <v>45503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3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2"/>
      <c r="DB1137" s="1"/>
      <c r="DC1137" s="1"/>
      <c r="DD1137" s="1"/>
      <c r="DE1137" s="1"/>
      <c r="DF1137" s="1"/>
      <c r="DG1137" s="1"/>
    </row>
    <row r="1138" spans="1:111" x14ac:dyDescent="0.2">
      <c r="A1138" s="86">
        <f t="shared" si="526"/>
        <v>45487</v>
      </c>
      <c r="B1138" s="87">
        <f t="shared" si="529"/>
        <v>936.61370607000003</v>
      </c>
      <c r="C1138" s="87">
        <f t="shared" si="527"/>
        <v>773.03674853999996</v>
      </c>
      <c r="D1138" s="88">
        <f t="shared" si="530"/>
        <v>6926.96</v>
      </c>
      <c r="E1138" s="89">
        <f>IF(K1138=1,VLOOKUP(A1138,[1]Plan1!$BO$80:$BQ$314,3),E1137)</f>
        <v>6941.51</v>
      </c>
      <c r="F1138" s="98">
        <f t="shared" si="531"/>
        <v>45461</v>
      </c>
      <c r="G1138" s="91">
        <f t="shared" si="532"/>
        <v>2.1004885259912065E-3</v>
      </c>
      <c r="H1138" s="90">
        <f t="shared" si="533"/>
        <v>45488</v>
      </c>
      <c r="I1138" s="90">
        <f t="shared" si="534"/>
        <v>45488</v>
      </c>
      <c r="J1138" s="92">
        <f t="shared" si="535"/>
        <v>20</v>
      </c>
      <c r="K1138" s="92">
        <f t="shared" si="536"/>
        <v>20</v>
      </c>
      <c r="L1138" s="87">
        <f t="shared" si="537"/>
        <v>1.00210048</v>
      </c>
      <c r="M1138" s="93">
        <f t="shared" si="538"/>
        <v>1.0046002700000001</v>
      </c>
      <c r="N1138" s="93">
        <f t="shared" si="539"/>
        <v>1.2036383213918398</v>
      </c>
      <c r="O1138" s="87">
        <f t="shared" si="540"/>
        <v>1.20616653</v>
      </c>
      <c r="P1138" s="87">
        <f t="shared" si="541"/>
        <v>932.41105254000001</v>
      </c>
      <c r="Q1138" s="94">
        <f t="shared" si="542"/>
        <v>0</v>
      </c>
      <c r="R1138" s="95">
        <f t="shared" si="549"/>
        <v>0</v>
      </c>
      <c r="S1138" s="87">
        <f t="shared" si="543"/>
        <v>0</v>
      </c>
      <c r="T1138" s="95">
        <f t="shared" si="528"/>
        <v>0.12</v>
      </c>
      <c r="U1138" s="94">
        <f t="shared" si="544"/>
        <v>10</v>
      </c>
      <c r="V1138" s="94">
        <v>252</v>
      </c>
      <c r="W1138" s="93">
        <f t="shared" si="545"/>
        <v>1.004507297</v>
      </c>
      <c r="X1138" s="87">
        <f t="shared" si="546"/>
        <v>4.2026535300000001</v>
      </c>
      <c r="Y1138" s="87">
        <f t="shared" si="547"/>
        <v>0</v>
      </c>
      <c r="Z1138" s="96" t="s">
        <v>142</v>
      </c>
      <c r="AA1138" s="90">
        <f t="shared" si="548"/>
        <v>45503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3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2"/>
      <c r="DB1138" s="1"/>
      <c r="DC1138" s="1"/>
      <c r="DD1138" s="1"/>
      <c r="DE1138" s="1"/>
      <c r="DF1138" s="1"/>
      <c r="DG1138" s="1"/>
    </row>
    <row r="1139" spans="1:111" x14ac:dyDescent="0.2">
      <c r="A1139" s="86">
        <f t="shared" si="526"/>
        <v>45488</v>
      </c>
      <c r="B1139" s="87">
        <f t="shared" si="529"/>
        <v>936.61370607000003</v>
      </c>
      <c r="C1139" s="87">
        <f t="shared" si="527"/>
        <v>773.03674853999996</v>
      </c>
      <c r="D1139" s="88">
        <f t="shared" si="530"/>
        <v>6926.96</v>
      </c>
      <c r="E1139" s="89">
        <f>IF(K1139=1,VLOOKUP(A1139,[1]Plan1!$BO$80:$BQ$314,3),E1138)</f>
        <v>6941.51</v>
      </c>
      <c r="F1139" s="98">
        <f t="shared" si="531"/>
        <v>45461</v>
      </c>
      <c r="G1139" s="91">
        <f t="shared" si="532"/>
        <v>2.1004885259912065E-3</v>
      </c>
      <c r="H1139" s="90">
        <f t="shared" si="533"/>
        <v>45519</v>
      </c>
      <c r="I1139" s="90">
        <f t="shared" si="534"/>
        <v>45488</v>
      </c>
      <c r="J1139" s="92">
        <f t="shared" si="535"/>
        <v>20</v>
      </c>
      <c r="K1139" s="92">
        <f t="shared" si="536"/>
        <v>20</v>
      </c>
      <c r="L1139" s="87">
        <f t="shared" si="537"/>
        <v>1.00210048</v>
      </c>
      <c r="M1139" s="93">
        <f t="shared" si="538"/>
        <v>1.0046002700000001</v>
      </c>
      <c r="N1139" s="93">
        <f t="shared" si="539"/>
        <v>1.2036383213918398</v>
      </c>
      <c r="O1139" s="87">
        <f t="shared" si="540"/>
        <v>1.20616653</v>
      </c>
      <c r="P1139" s="87">
        <f t="shared" si="541"/>
        <v>932.41105254000001</v>
      </c>
      <c r="Q1139" s="94">
        <f t="shared" si="542"/>
        <v>0</v>
      </c>
      <c r="R1139" s="95">
        <f t="shared" si="549"/>
        <v>0</v>
      </c>
      <c r="S1139" s="87">
        <f t="shared" si="543"/>
        <v>0</v>
      </c>
      <c r="T1139" s="95">
        <f t="shared" si="528"/>
        <v>0.12</v>
      </c>
      <c r="U1139" s="94">
        <f t="shared" si="544"/>
        <v>10</v>
      </c>
      <c r="V1139" s="94">
        <v>252</v>
      </c>
      <c r="W1139" s="93">
        <f t="shared" si="545"/>
        <v>1.004507297</v>
      </c>
      <c r="X1139" s="87">
        <f t="shared" si="546"/>
        <v>4.2026535300000001</v>
      </c>
      <c r="Y1139" s="87">
        <f t="shared" si="547"/>
        <v>0</v>
      </c>
      <c r="Z1139" s="96" t="s">
        <v>142</v>
      </c>
      <c r="AA1139" s="90">
        <f t="shared" si="548"/>
        <v>45503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3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2"/>
      <c r="DB1139" s="1"/>
      <c r="DC1139" s="1"/>
      <c r="DD1139" s="1"/>
      <c r="DE1139" s="1"/>
      <c r="DF1139" s="1"/>
      <c r="DG1139" s="1"/>
    </row>
    <row r="1140" spans="1:111" x14ac:dyDescent="0.2">
      <c r="A1140" s="86">
        <f t="shared" si="526"/>
        <v>45489</v>
      </c>
      <c r="B1140" s="87">
        <f t="shared" si="529"/>
        <v>937.18956287000003</v>
      </c>
      <c r="C1140" s="87">
        <f t="shared" si="527"/>
        <v>773.03674853999996</v>
      </c>
      <c r="D1140" s="88">
        <f t="shared" si="530"/>
        <v>6941.51</v>
      </c>
      <c r="E1140" s="89">
        <f>IF(K1140=1,VLOOKUP(A1140,[1]Plan1!$BO$80:$BQ$314,3),E1139)</f>
        <v>6967.89</v>
      </c>
      <c r="F1140" s="98">
        <f t="shared" si="531"/>
        <v>45489</v>
      </c>
      <c r="G1140" s="91">
        <f t="shared" si="532"/>
        <v>3.8003258656977845E-3</v>
      </c>
      <c r="H1140" s="90">
        <f t="shared" si="533"/>
        <v>45519</v>
      </c>
      <c r="I1140" s="90">
        <f t="shared" si="534"/>
        <v>45519</v>
      </c>
      <c r="J1140" s="92">
        <f t="shared" si="535"/>
        <v>23</v>
      </c>
      <c r="K1140" s="92">
        <f t="shared" si="536"/>
        <v>1</v>
      </c>
      <c r="L1140" s="87">
        <f t="shared" si="537"/>
        <v>1.00016493</v>
      </c>
      <c r="M1140" s="93">
        <f t="shared" si="538"/>
        <v>1.00210048</v>
      </c>
      <c r="N1140" s="93">
        <f t="shared" si="539"/>
        <v>1.2061665396131569</v>
      </c>
      <c r="O1140" s="87">
        <f t="shared" si="540"/>
        <v>1.2063654699999999</v>
      </c>
      <c r="P1140" s="87">
        <f t="shared" si="541"/>
        <v>932.56484047000004</v>
      </c>
      <c r="Q1140" s="94">
        <f t="shared" si="542"/>
        <v>0</v>
      </c>
      <c r="R1140" s="95">
        <f t="shared" si="549"/>
        <v>0</v>
      </c>
      <c r="S1140" s="87">
        <f t="shared" si="543"/>
        <v>0</v>
      </c>
      <c r="T1140" s="95">
        <f t="shared" si="528"/>
        <v>0.12</v>
      </c>
      <c r="U1140" s="94">
        <f t="shared" si="544"/>
        <v>11</v>
      </c>
      <c r="V1140" s="94">
        <v>252</v>
      </c>
      <c r="W1140" s="93">
        <f t="shared" si="545"/>
        <v>1.004959143</v>
      </c>
      <c r="X1140" s="87">
        <f t="shared" si="546"/>
        <v>4.6247223999999996</v>
      </c>
      <c r="Y1140" s="87">
        <f t="shared" si="547"/>
        <v>0</v>
      </c>
      <c r="Z1140" s="96" t="s">
        <v>142</v>
      </c>
      <c r="AA1140" s="90">
        <f t="shared" si="548"/>
        <v>45503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3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2"/>
      <c r="DB1140" s="1"/>
      <c r="DC1140" s="1"/>
      <c r="DD1140" s="1"/>
      <c r="DE1140" s="1"/>
      <c r="DF1140" s="1"/>
      <c r="DG1140" s="1"/>
    </row>
    <row r="1141" spans="1:111" x14ac:dyDescent="0.2">
      <c r="A1141" s="86">
        <f t="shared" si="526"/>
        <v>45490</v>
      </c>
      <c r="B1141" s="87">
        <f t="shared" si="529"/>
        <v>937.7657713000001</v>
      </c>
      <c r="C1141" s="87">
        <f t="shared" si="527"/>
        <v>773.03674853999996</v>
      </c>
      <c r="D1141" s="88">
        <f t="shared" si="530"/>
        <v>6941.51</v>
      </c>
      <c r="E1141" s="89">
        <f>IF(K1141=1,VLOOKUP(A1141,[1]Plan1!$BO$80:$BQ$314,3),E1140)</f>
        <v>6967.89</v>
      </c>
      <c r="F1141" s="98">
        <f t="shared" si="531"/>
        <v>45489</v>
      </c>
      <c r="G1141" s="91">
        <f t="shared" si="532"/>
        <v>3.8003258656977845E-3</v>
      </c>
      <c r="H1141" s="90">
        <f t="shared" si="533"/>
        <v>45519</v>
      </c>
      <c r="I1141" s="90">
        <f t="shared" si="534"/>
        <v>45519</v>
      </c>
      <c r="J1141" s="92">
        <f t="shared" si="535"/>
        <v>23</v>
      </c>
      <c r="K1141" s="92">
        <f t="shared" si="536"/>
        <v>2</v>
      </c>
      <c r="L1141" s="87">
        <f t="shared" si="537"/>
        <v>1.0003298899999999</v>
      </c>
      <c r="M1141" s="93">
        <f t="shared" si="538"/>
        <v>1.00210048</v>
      </c>
      <c r="N1141" s="93">
        <f t="shared" si="539"/>
        <v>1.2061665396131569</v>
      </c>
      <c r="O1141" s="87">
        <f t="shared" si="540"/>
        <v>1.20656444</v>
      </c>
      <c r="P1141" s="87">
        <f t="shared" si="541"/>
        <v>932.71865160000004</v>
      </c>
      <c r="Q1141" s="94">
        <f t="shared" si="542"/>
        <v>0</v>
      </c>
      <c r="R1141" s="95">
        <f t="shared" si="549"/>
        <v>0</v>
      </c>
      <c r="S1141" s="87">
        <f t="shared" si="543"/>
        <v>0</v>
      </c>
      <c r="T1141" s="95">
        <f t="shared" si="528"/>
        <v>0.12</v>
      </c>
      <c r="U1141" s="94">
        <f t="shared" si="544"/>
        <v>12</v>
      </c>
      <c r="V1141" s="94">
        <v>252</v>
      </c>
      <c r="W1141" s="93">
        <f t="shared" si="545"/>
        <v>1.005411192</v>
      </c>
      <c r="X1141" s="87">
        <f t="shared" si="546"/>
        <v>5.0471196999999997</v>
      </c>
      <c r="Y1141" s="87">
        <f t="shared" si="547"/>
        <v>0</v>
      </c>
      <c r="Z1141" s="96" t="s">
        <v>142</v>
      </c>
      <c r="AA1141" s="90">
        <f t="shared" si="548"/>
        <v>45503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3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2"/>
      <c r="DB1141" s="1"/>
      <c r="DC1141" s="1"/>
      <c r="DD1141" s="1"/>
      <c r="DE1141" s="1"/>
      <c r="DF1141" s="1"/>
      <c r="DG1141" s="1"/>
    </row>
    <row r="1142" spans="1:111" x14ac:dyDescent="0.2">
      <c r="A1142" s="86">
        <f t="shared" si="526"/>
        <v>45491</v>
      </c>
      <c r="B1142" s="87">
        <f t="shared" si="529"/>
        <v>938.34232371000007</v>
      </c>
      <c r="C1142" s="87">
        <f t="shared" si="527"/>
        <v>773.03674853999996</v>
      </c>
      <c r="D1142" s="88">
        <f t="shared" si="530"/>
        <v>6941.51</v>
      </c>
      <c r="E1142" s="89">
        <f>IF(K1142=1,VLOOKUP(A1142,[1]Plan1!$BO$80:$BQ$314,3),E1141)</f>
        <v>6967.89</v>
      </c>
      <c r="F1142" s="98">
        <f t="shared" si="531"/>
        <v>45489</v>
      </c>
      <c r="G1142" s="91">
        <f t="shared" si="532"/>
        <v>3.8003258656977845E-3</v>
      </c>
      <c r="H1142" s="90">
        <f t="shared" si="533"/>
        <v>45519</v>
      </c>
      <c r="I1142" s="90">
        <f t="shared" si="534"/>
        <v>45519</v>
      </c>
      <c r="J1142" s="92">
        <f t="shared" si="535"/>
        <v>23</v>
      </c>
      <c r="K1142" s="92">
        <f t="shared" si="536"/>
        <v>3</v>
      </c>
      <c r="L1142" s="87">
        <f t="shared" si="537"/>
        <v>1.00049487</v>
      </c>
      <c r="M1142" s="93">
        <f t="shared" si="538"/>
        <v>1.00210048</v>
      </c>
      <c r="N1142" s="93">
        <f t="shared" si="539"/>
        <v>1.2061665396131569</v>
      </c>
      <c r="O1142" s="87">
        <f t="shared" si="540"/>
        <v>1.2067634300000001</v>
      </c>
      <c r="P1142" s="87">
        <f t="shared" si="541"/>
        <v>932.87247818000003</v>
      </c>
      <c r="Q1142" s="94">
        <f t="shared" si="542"/>
        <v>0</v>
      </c>
      <c r="R1142" s="95">
        <f t="shared" si="549"/>
        <v>0</v>
      </c>
      <c r="S1142" s="87">
        <f t="shared" si="543"/>
        <v>0</v>
      </c>
      <c r="T1142" s="95">
        <f t="shared" si="528"/>
        <v>0.12</v>
      </c>
      <c r="U1142" s="94">
        <f t="shared" si="544"/>
        <v>13</v>
      </c>
      <c r="V1142" s="94">
        <v>252</v>
      </c>
      <c r="W1142" s="93">
        <f t="shared" si="545"/>
        <v>1.0058634440000001</v>
      </c>
      <c r="X1142" s="87">
        <f t="shared" si="546"/>
        <v>5.4698455299999997</v>
      </c>
      <c r="Y1142" s="87">
        <f t="shared" si="547"/>
        <v>0</v>
      </c>
      <c r="Z1142" s="96" t="s">
        <v>142</v>
      </c>
      <c r="AA1142" s="90">
        <f t="shared" si="548"/>
        <v>45503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3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2"/>
      <c r="DB1142" s="1"/>
      <c r="DC1142" s="1"/>
      <c r="DD1142" s="1"/>
      <c r="DE1142" s="1"/>
      <c r="DF1142" s="1"/>
      <c r="DG1142" s="1"/>
    </row>
    <row r="1143" spans="1:111" x14ac:dyDescent="0.2">
      <c r="A1143" s="86">
        <f t="shared" si="526"/>
        <v>45492</v>
      </c>
      <c r="B1143" s="87">
        <f t="shared" si="529"/>
        <v>938.91924448999998</v>
      </c>
      <c r="C1143" s="87">
        <f t="shared" si="527"/>
        <v>773.03674853999996</v>
      </c>
      <c r="D1143" s="88">
        <f t="shared" si="530"/>
        <v>6941.51</v>
      </c>
      <c r="E1143" s="89">
        <f>IF(K1143=1,VLOOKUP(A1143,[1]Plan1!$BO$80:$BQ$314,3),E1142)</f>
        <v>6967.89</v>
      </c>
      <c r="F1143" s="98">
        <f t="shared" si="531"/>
        <v>45489</v>
      </c>
      <c r="G1143" s="91">
        <f t="shared" si="532"/>
        <v>3.8003258656977845E-3</v>
      </c>
      <c r="H1143" s="90">
        <f t="shared" si="533"/>
        <v>45519</v>
      </c>
      <c r="I1143" s="90">
        <f t="shared" si="534"/>
        <v>45519</v>
      </c>
      <c r="J1143" s="92">
        <f t="shared" si="535"/>
        <v>23</v>
      </c>
      <c r="K1143" s="92">
        <f t="shared" si="536"/>
        <v>4</v>
      </c>
      <c r="L1143" s="87">
        <f t="shared" si="537"/>
        <v>1.0006598900000001</v>
      </c>
      <c r="M1143" s="93">
        <f t="shared" si="538"/>
        <v>1.00210048</v>
      </c>
      <c r="N1143" s="93">
        <f t="shared" si="539"/>
        <v>1.2061665396131569</v>
      </c>
      <c r="O1143" s="87">
        <f t="shared" si="540"/>
        <v>1.2069624699999999</v>
      </c>
      <c r="P1143" s="87">
        <f t="shared" si="541"/>
        <v>933.02634340999998</v>
      </c>
      <c r="Q1143" s="94">
        <f t="shared" si="542"/>
        <v>0</v>
      </c>
      <c r="R1143" s="95">
        <f t="shared" si="549"/>
        <v>0</v>
      </c>
      <c r="S1143" s="87">
        <f t="shared" si="543"/>
        <v>0</v>
      </c>
      <c r="T1143" s="95">
        <f t="shared" si="528"/>
        <v>0.12</v>
      </c>
      <c r="U1143" s="94">
        <f t="shared" si="544"/>
        <v>14</v>
      </c>
      <c r="V1143" s="94">
        <v>252</v>
      </c>
      <c r="W1143" s="93">
        <f t="shared" si="545"/>
        <v>1.0063158999999999</v>
      </c>
      <c r="X1143" s="87">
        <f t="shared" si="546"/>
        <v>5.8929010799999997</v>
      </c>
      <c r="Y1143" s="87">
        <f t="shared" si="547"/>
        <v>0</v>
      </c>
      <c r="Z1143" s="96" t="s">
        <v>142</v>
      </c>
      <c r="AA1143" s="90">
        <f t="shared" si="548"/>
        <v>45503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3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2"/>
      <c r="DB1143" s="1"/>
      <c r="DC1143" s="1"/>
      <c r="DD1143" s="1"/>
      <c r="DE1143" s="1"/>
      <c r="DF1143" s="1"/>
      <c r="DG1143" s="1"/>
    </row>
    <row r="1144" spans="1:111" x14ac:dyDescent="0.2">
      <c r="A1144" s="86">
        <f t="shared" si="526"/>
        <v>45493</v>
      </c>
      <c r="B1144" s="87">
        <f t="shared" si="529"/>
        <v>939.49651729000004</v>
      </c>
      <c r="C1144" s="87">
        <f t="shared" si="527"/>
        <v>773.03674853999996</v>
      </c>
      <c r="D1144" s="88">
        <f t="shared" si="530"/>
        <v>6941.51</v>
      </c>
      <c r="E1144" s="89">
        <f>IF(K1144=1,VLOOKUP(A1144,[1]Plan1!$BO$80:$BQ$314,3),E1143)</f>
        <v>6967.89</v>
      </c>
      <c r="F1144" s="98">
        <f t="shared" si="531"/>
        <v>45489</v>
      </c>
      <c r="G1144" s="91">
        <f t="shared" si="532"/>
        <v>3.8003258656977845E-3</v>
      </c>
      <c r="H1144" s="90">
        <f t="shared" si="533"/>
        <v>45519</v>
      </c>
      <c r="I1144" s="90">
        <f t="shared" si="534"/>
        <v>45519</v>
      </c>
      <c r="J1144" s="92">
        <f t="shared" si="535"/>
        <v>23</v>
      </c>
      <c r="K1144" s="92">
        <f t="shared" si="536"/>
        <v>5</v>
      </c>
      <c r="L1144" s="87">
        <f t="shared" si="537"/>
        <v>1.0008249300000001</v>
      </c>
      <c r="M1144" s="93">
        <f t="shared" si="538"/>
        <v>1.00210048</v>
      </c>
      <c r="N1144" s="93">
        <f t="shared" si="539"/>
        <v>1.2061665396131569</v>
      </c>
      <c r="O1144" s="87">
        <f t="shared" si="540"/>
        <v>1.20716154</v>
      </c>
      <c r="P1144" s="87">
        <f t="shared" si="541"/>
        <v>933.18023184000003</v>
      </c>
      <c r="Q1144" s="94">
        <f t="shared" si="542"/>
        <v>0</v>
      </c>
      <c r="R1144" s="95">
        <f t="shared" si="549"/>
        <v>0</v>
      </c>
      <c r="S1144" s="87">
        <f t="shared" si="543"/>
        <v>0</v>
      </c>
      <c r="T1144" s="95">
        <f t="shared" si="528"/>
        <v>0.12</v>
      </c>
      <c r="U1144" s="94">
        <f t="shared" si="544"/>
        <v>15</v>
      </c>
      <c r="V1144" s="94">
        <v>252</v>
      </c>
      <c r="W1144" s="93">
        <f t="shared" si="545"/>
        <v>1.006768559</v>
      </c>
      <c r="X1144" s="87">
        <f t="shared" si="546"/>
        <v>6.3162854499999996</v>
      </c>
      <c r="Y1144" s="87">
        <f t="shared" si="547"/>
        <v>0</v>
      </c>
      <c r="Z1144" s="96" t="s">
        <v>142</v>
      </c>
      <c r="AA1144" s="90">
        <f t="shared" si="548"/>
        <v>45503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3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2"/>
      <c r="DB1144" s="1"/>
      <c r="DC1144" s="1"/>
      <c r="DD1144" s="1"/>
      <c r="DE1144" s="1"/>
      <c r="DF1144" s="1"/>
      <c r="DG1144" s="1"/>
    </row>
    <row r="1145" spans="1:111" x14ac:dyDescent="0.2">
      <c r="A1145" s="86">
        <f t="shared" si="526"/>
        <v>45494</v>
      </c>
      <c r="B1145" s="87">
        <f t="shared" si="529"/>
        <v>939.49651729000004</v>
      </c>
      <c r="C1145" s="87">
        <f t="shared" si="527"/>
        <v>773.03674853999996</v>
      </c>
      <c r="D1145" s="88">
        <f t="shared" si="530"/>
        <v>6941.51</v>
      </c>
      <c r="E1145" s="89">
        <f>IF(K1145=1,VLOOKUP(A1145,[1]Plan1!$BO$80:$BQ$314,3),E1144)</f>
        <v>6967.89</v>
      </c>
      <c r="F1145" s="98">
        <f t="shared" si="531"/>
        <v>45489</v>
      </c>
      <c r="G1145" s="91">
        <f t="shared" si="532"/>
        <v>3.8003258656977845E-3</v>
      </c>
      <c r="H1145" s="90">
        <f t="shared" si="533"/>
        <v>45519</v>
      </c>
      <c r="I1145" s="90">
        <f t="shared" si="534"/>
        <v>45519</v>
      </c>
      <c r="J1145" s="92">
        <f t="shared" si="535"/>
        <v>23</v>
      </c>
      <c r="K1145" s="92">
        <f t="shared" si="536"/>
        <v>5</v>
      </c>
      <c r="L1145" s="87">
        <f t="shared" si="537"/>
        <v>1.0008249300000001</v>
      </c>
      <c r="M1145" s="93">
        <f t="shared" si="538"/>
        <v>1.00210048</v>
      </c>
      <c r="N1145" s="93">
        <f t="shared" si="539"/>
        <v>1.2061665396131569</v>
      </c>
      <c r="O1145" s="87">
        <f t="shared" si="540"/>
        <v>1.20716154</v>
      </c>
      <c r="P1145" s="87">
        <f t="shared" si="541"/>
        <v>933.18023184000003</v>
      </c>
      <c r="Q1145" s="94">
        <f t="shared" si="542"/>
        <v>0</v>
      </c>
      <c r="R1145" s="95">
        <f t="shared" si="549"/>
        <v>0</v>
      </c>
      <c r="S1145" s="87">
        <f t="shared" si="543"/>
        <v>0</v>
      </c>
      <c r="T1145" s="95">
        <f t="shared" si="528"/>
        <v>0.12</v>
      </c>
      <c r="U1145" s="94">
        <f t="shared" si="544"/>
        <v>15</v>
      </c>
      <c r="V1145" s="94">
        <v>252</v>
      </c>
      <c r="W1145" s="93">
        <f t="shared" si="545"/>
        <v>1.006768559</v>
      </c>
      <c r="X1145" s="87">
        <f t="shared" si="546"/>
        <v>6.3162854499999996</v>
      </c>
      <c r="Y1145" s="87">
        <f t="shared" si="547"/>
        <v>0</v>
      </c>
      <c r="Z1145" s="96" t="s">
        <v>142</v>
      </c>
      <c r="AA1145" s="90">
        <f t="shared" si="548"/>
        <v>45503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3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2"/>
      <c r="DB1145" s="1"/>
      <c r="DC1145" s="1"/>
      <c r="DD1145" s="1"/>
      <c r="DE1145" s="1"/>
      <c r="DF1145" s="1"/>
      <c r="DG1145" s="1"/>
    </row>
    <row r="1146" spans="1:111" x14ac:dyDescent="0.2">
      <c r="A1146" s="86">
        <f t="shared" si="526"/>
        <v>45495</v>
      </c>
      <c r="B1146" s="87">
        <f t="shared" si="529"/>
        <v>939.49651729000004</v>
      </c>
      <c r="C1146" s="87">
        <f t="shared" si="527"/>
        <v>773.03674853999996</v>
      </c>
      <c r="D1146" s="88">
        <f t="shared" si="530"/>
        <v>6941.51</v>
      </c>
      <c r="E1146" s="89">
        <f>IF(K1146=1,VLOOKUP(A1146,[1]Plan1!$BO$80:$BQ$314,3),E1145)</f>
        <v>6967.89</v>
      </c>
      <c r="F1146" s="98">
        <f t="shared" si="531"/>
        <v>45489</v>
      </c>
      <c r="G1146" s="91">
        <f t="shared" si="532"/>
        <v>3.8003258656977845E-3</v>
      </c>
      <c r="H1146" s="90">
        <f t="shared" si="533"/>
        <v>45519</v>
      </c>
      <c r="I1146" s="90">
        <f t="shared" si="534"/>
        <v>45519</v>
      </c>
      <c r="J1146" s="92">
        <f t="shared" si="535"/>
        <v>23</v>
      </c>
      <c r="K1146" s="92">
        <f t="shared" si="536"/>
        <v>5</v>
      </c>
      <c r="L1146" s="87">
        <f t="shared" si="537"/>
        <v>1.0008249300000001</v>
      </c>
      <c r="M1146" s="93">
        <f t="shared" si="538"/>
        <v>1.00210048</v>
      </c>
      <c r="N1146" s="93">
        <f t="shared" si="539"/>
        <v>1.2061665396131569</v>
      </c>
      <c r="O1146" s="87">
        <f t="shared" si="540"/>
        <v>1.20716154</v>
      </c>
      <c r="P1146" s="87">
        <f t="shared" si="541"/>
        <v>933.18023184000003</v>
      </c>
      <c r="Q1146" s="94">
        <f t="shared" si="542"/>
        <v>0</v>
      </c>
      <c r="R1146" s="95">
        <f t="shared" si="549"/>
        <v>0</v>
      </c>
      <c r="S1146" s="87">
        <f t="shared" si="543"/>
        <v>0</v>
      </c>
      <c r="T1146" s="95">
        <f t="shared" si="528"/>
        <v>0.12</v>
      </c>
      <c r="U1146" s="94">
        <f t="shared" si="544"/>
        <v>15</v>
      </c>
      <c r="V1146" s="94">
        <v>252</v>
      </c>
      <c r="W1146" s="93">
        <f t="shared" si="545"/>
        <v>1.006768559</v>
      </c>
      <c r="X1146" s="87">
        <f t="shared" si="546"/>
        <v>6.3162854499999996</v>
      </c>
      <c r="Y1146" s="87">
        <f t="shared" si="547"/>
        <v>0</v>
      </c>
      <c r="Z1146" s="96" t="s">
        <v>142</v>
      </c>
      <c r="AA1146" s="90">
        <f t="shared" si="548"/>
        <v>45503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3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2"/>
      <c r="DB1146" s="1"/>
      <c r="DC1146" s="1"/>
      <c r="DD1146" s="1"/>
      <c r="DE1146" s="1"/>
      <c r="DF1146" s="1"/>
      <c r="DG1146" s="1"/>
    </row>
    <row r="1147" spans="1:111" x14ac:dyDescent="0.2">
      <c r="A1147" s="86">
        <f t="shared" si="526"/>
        <v>45496</v>
      </c>
      <c r="B1147" s="87">
        <f t="shared" si="529"/>
        <v>940.07414316999996</v>
      </c>
      <c r="C1147" s="87">
        <f t="shared" si="527"/>
        <v>773.03674853999996</v>
      </c>
      <c r="D1147" s="88">
        <f t="shared" si="530"/>
        <v>6941.51</v>
      </c>
      <c r="E1147" s="89">
        <f>IF(K1147=1,VLOOKUP(A1147,[1]Plan1!$BO$80:$BQ$314,3),E1146)</f>
        <v>6967.89</v>
      </c>
      <c r="F1147" s="98">
        <f t="shared" si="531"/>
        <v>45489</v>
      </c>
      <c r="G1147" s="91">
        <f t="shared" si="532"/>
        <v>3.8003258656977845E-3</v>
      </c>
      <c r="H1147" s="90">
        <f t="shared" si="533"/>
        <v>45519</v>
      </c>
      <c r="I1147" s="90">
        <f t="shared" si="534"/>
        <v>45519</v>
      </c>
      <c r="J1147" s="92">
        <f t="shared" si="535"/>
        <v>23</v>
      </c>
      <c r="K1147" s="92">
        <f t="shared" si="536"/>
        <v>6</v>
      </c>
      <c r="L1147" s="87">
        <f t="shared" si="537"/>
        <v>1.00099</v>
      </c>
      <c r="M1147" s="93">
        <f t="shared" si="538"/>
        <v>1.00210048</v>
      </c>
      <c r="N1147" s="93">
        <f t="shared" si="539"/>
        <v>1.2061665396131569</v>
      </c>
      <c r="O1147" s="87">
        <f t="shared" si="540"/>
        <v>1.2073606400000001</v>
      </c>
      <c r="P1147" s="87">
        <f t="shared" si="541"/>
        <v>933.33414345999995</v>
      </c>
      <c r="Q1147" s="94">
        <f t="shared" si="542"/>
        <v>0</v>
      </c>
      <c r="R1147" s="95">
        <f t="shared" si="549"/>
        <v>0</v>
      </c>
      <c r="S1147" s="87">
        <f t="shared" si="543"/>
        <v>0</v>
      </c>
      <c r="T1147" s="95">
        <f t="shared" si="528"/>
        <v>0.12</v>
      </c>
      <c r="U1147" s="94">
        <f t="shared" si="544"/>
        <v>16</v>
      </c>
      <c r="V1147" s="94">
        <v>252</v>
      </c>
      <c r="W1147" s="93">
        <f t="shared" si="545"/>
        <v>1.007221422</v>
      </c>
      <c r="X1147" s="87">
        <f t="shared" si="546"/>
        <v>6.7399997100000002</v>
      </c>
      <c r="Y1147" s="87">
        <f t="shared" si="547"/>
        <v>0</v>
      </c>
      <c r="Z1147" s="96" t="s">
        <v>142</v>
      </c>
      <c r="AA1147" s="90">
        <f t="shared" si="548"/>
        <v>45503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3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2"/>
      <c r="DB1147" s="1"/>
      <c r="DC1147" s="1"/>
      <c r="DD1147" s="1"/>
      <c r="DE1147" s="1"/>
      <c r="DF1147" s="1"/>
      <c r="DG1147" s="1"/>
    </row>
    <row r="1148" spans="1:111" x14ac:dyDescent="0.2">
      <c r="A1148" s="86">
        <f t="shared" si="526"/>
        <v>45497</v>
      </c>
      <c r="B1148" s="87">
        <f t="shared" si="529"/>
        <v>940.65212130999998</v>
      </c>
      <c r="C1148" s="87">
        <f t="shared" si="527"/>
        <v>773.03674853999996</v>
      </c>
      <c r="D1148" s="88">
        <f t="shared" si="530"/>
        <v>6941.51</v>
      </c>
      <c r="E1148" s="89">
        <f>IF(K1148=1,VLOOKUP(A1148,[1]Plan1!$BO$80:$BQ$314,3),E1147)</f>
        <v>6967.89</v>
      </c>
      <c r="F1148" s="98">
        <f t="shared" si="531"/>
        <v>45489</v>
      </c>
      <c r="G1148" s="91">
        <f t="shared" si="532"/>
        <v>3.8003258656977845E-3</v>
      </c>
      <c r="H1148" s="90">
        <f t="shared" si="533"/>
        <v>45519</v>
      </c>
      <c r="I1148" s="90">
        <f t="shared" si="534"/>
        <v>45519</v>
      </c>
      <c r="J1148" s="92">
        <f t="shared" si="535"/>
        <v>23</v>
      </c>
      <c r="K1148" s="92">
        <f t="shared" si="536"/>
        <v>7</v>
      </c>
      <c r="L1148" s="87">
        <f t="shared" si="537"/>
        <v>1.0011550899999999</v>
      </c>
      <c r="M1148" s="93">
        <f t="shared" si="538"/>
        <v>1.00210048</v>
      </c>
      <c r="N1148" s="93">
        <f t="shared" si="539"/>
        <v>1.2061665396131569</v>
      </c>
      <c r="O1148" s="87">
        <f t="shared" si="540"/>
        <v>1.20755977</v>
      </c>
      <c r="P1148" s="87">
        <f t="shared" si="541"/>
        <v>933.48807825999995</v>
      </c>
      <c r="Q1148" s="94">
        <f t="shared" si="542"/>
        <v>0</v>
      </c>
      <c r="R1148" s="95">
        <f t="shared" si="549"/>
        <v>0</v>
      </c>
      <c r="S1148" s="87">
        <f t="shared" si="543"/>
        <v>0</v>
      </c>
      <c r="T1148" s="95">
        <f t="shared" si="528"/>
        <v>0.12</v>
      </c>
      <c r="U1148" s="94">
        <f t="shared" si="544"/>
        <v>17</v>
      </c>
      <c r="V1148" s="94">
        <v>252</v>
      </c>
      <c r="W1148" s="93">
        <f t="shared" si="545"/>
        <v>1.0076744879999999</v>
      </c>
      <c r="X1148" s="87">
        <f t="shared" si="546"/>
        <v>7.1640430500000001</v>
      </c>
      <c r="Y1148" s="87">
        <f t="shared" si="547"/>
        <v>0</v>
      </c>
      <c r="Z1148" s="96" t="s">
        <v>142</v>
      </c>
      <c r="AA1148" s="90">
        <f t="shared" si="548"/>
        <v>45503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3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2"/>
      <c r="DB1148" s="1"/>
      <c r="DC1148" s="1"/>
      <c r="DD1148" s="1"/>
      <c r="DE1148" s="1"/>
      <c r="DF1148" s="1"/>
      <c r="DG1148" s="1"/>
    </row>
    <row r="1149" spans="1:111" x14ac:dyDescent="0.2">
      <c r="A1149" s="86">
        <f t="shared" si="526"/>
        <v>45498</v>
      </c>
      <c r="B1149" s="87">
        <f t="shared" si="529"/>
        <v>941.23045278000006</v>
      </c>
      <c r="C1149" s="87">
        <f t="shared" si="527"/>
        <v>773.03674853999996</v>
      </c>
      <c r="D1149" s="88">
        <f t="shared" si="530"/>
        <v>6941.51</v>
      </c>
      <c r="E1149" s="89">
        <f>IF(K1149=1,VLOOKUP(A1149,[1]Plan1!$BO$80:$BQ$314,3),E1148)</f>
        <v>6967.89</v>
      </c>
      <c r="F1149" s="98">
        <f t="shared" si="531"/>
        <v>45489</v>
      </c>
      <c r="G1149" s="91">
        <f t="shared" si="532"/>
        <v>3.8003258656977845E-3</v>
      </c>
      <c r="H1149" s="90">
        <f t="shared" si="533"/>
        <v>45519</v>
      </c>
      <c r="I1149" s="90">
        <f t="shared" si="534"/>
        <v>45519</v>
      </c>
      <c r="J1149" s="92">
        <f t="shared" si="535"/>
        <v>23</v>
      </c>
      <c r="K1149" s="92">
        <f t="shared" si="536"/>
        <v>8</v>
      </c>
      <c r="L1149" s="87">
        <f t="shared" si="537"/>
        <v>1.00132021</v>
      </c>
      <c r="M1149" s="93">
        <f t="shared" si="538"/>
        <v>1.00210048</v>
      </c>
      <c r="N1149" s="93">
        <f t="shared" si="539"/>
        <v>1.2061665396131569</v>
      </c>
      <c r="O1149" s="87">
        <f t="shared" si="540"/>
        <v>1.20775893</v>
      </c>
      <c r="P1149" s="87">
        <f t="shared" si="541"/>
        <v>933.64203626000005</v>
      </c>
      <c r="Q1149" s="94">
        <f t="shared" si="542"/>
        <v>0</v>
      </c>
      <c r="R1149" s="95">
        <f t="shared" si="549"/>
        <v>0</v>
      </c>
      <c r="S1149" s="87">
        <f t="shared" si="543"/>
        <v>0</v>
      </c>
      <c r="T1149" s="95">
        <f t="shared" si="528"/>
        <v>0.12</v>
      </c>
      <c r="U1149" s="94">
        <f t="shared" si="544"/>
        <v>18</v>
      </c>
      <c r="V1149" s="94">
        <v>252</v>
      </c>
      <c r="W1149" s="93">
        <f t="shared" si="545"/>
        <v>1.0081277580000001</v>
      </c>
      <c r="X1149" s="87">
        <f t="shared" si="546"/>
        <v>7.58841652</v>
      </c>
      <c r="Y1149" s="87">
        <f t="shared" si="547"/>
        <v>0</v>
      </c>
      <c r="Z1149" s="96" t="s">
        <v>142</v>
      </c>
      <c r="AA1149" s="90">
        <f t="shared" si="548"/>
        <v>45503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3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2"/>
      <c r="DB1149" s="1"/>
      <c r="DC1149" s="1"/>
      <c r="DD1149" s="1"/>
      <c r="DE1149" s="1"/>
      <c r="DF1149" s="1"/>
      <c r="DG1149" s="1"/>
    </row>
    <row r="1150" spans="1:111" x14ac:dyDescent="0.2">
      <c r="A1150" s="86">
        <f t="shared" si="526"/>
        <v>45499</v>
      </c>
      <c r="B1150" s="87">
        <f t="shared" si="529"/>
        <v>941.80914644000006</v>
      </c>
      <c r="C1150" s="87">
        <f t="shared" si="527"/>
        <v>773.03674853999996</v>
      </c>
      <c r="D1150" s="88">
        <f t="shared" si="530"/>
        <v>6941.51</v>
      </c>
      <c r="E1150" s="89">
        <f>IF(K1150=1,VLOOKUP(A1150,[1]Plan1!$BO$80:$BQ$314,3),E1149)</f>
        <v>6967.89</v>
      </c>
      <c r="F1150" s="98">
        <f t="shared" si="531"/>
        <v>45489</v>
      </c>
      <c r="G1150" s="91">
        <f t="shared" si="532"/>
        <v>3.8003258656977845E-3</v>
      </c>
      <c r="H1150" s="90">
        <f t="shared" si="533"/>
        <v>45519</v>
      </c>
      <c r="I1150" s="90">
        <f t="shared" si="534"/>
        <v>45519</v>
      </c>
      <c r="J1150" s="92">
        <f t="shared" si="535"/>
        <v>23</v>
      </c>
      <c r="K1150" s="92">
        <f t="shared" si="536"/>
        <v>9</v>
      </c>
      <c r="L1150" s="87">
        <f t="shared" si="537"/>
        <v>1.00148536</v>
      </c>
      <c r="M1150" s="93">
        <f t="shared" si="538"/>
        <v>1.00210048</v>
      </c>
      <c r="N1150" s="93">
        <f t="shared" si="539"/>
        <v>1.2061665396131569</v>
      </c>
      <c r="O1150" s="87">
        <f t="shared" si="540"/>
        <v>1.20795813</v>
      </c>
      <c r="P1150" s="87">
        <f t="shared" si="541"/>
        <v>933.79602518000002</v>
      </c>
      <c r="Q1150" s="94">
        <f t="shared" si="542"/>
        <v>0</v>
      </c>
      <c r="R1150" s="95">
        <f t="shared" si="549"/>
        <v>0</v>
      </c>
      <c r="S1150" s="87">
        <f t="shared" si="543"/>
        <v>0</v>
      </c>
      <c r="T1150" s="95">
        <f t="shared" si="528"/>
        <v>0.12</v>
      </c>
      <c r="U1150" s="94">
        <f t="shared" si="544"/>
        <v>19</v>
      </c>
      <c r="V1150" s="94">
        <v>252</v>
      </c>
      <c r="W1150" s="93">
        <f t="shared" si="545"/>
        <v>1.0085812329999999</v>
      </c>
      <c r="X1150" s="87">
        <f t="shared" si="546"/>
        <v>8.0131212600000001</v>
      </c>
      <c r="Y1150" s="87">
        <f t="shared" si="547"/>
        <v>0</v>
      </c>
      <c r="Z1150" s="96" t="s">
        <v>142</v>
      </c>
      <c r="AA1150" s="90">
        <f t="shared" si="548"/>
        <v>45503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3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2"/>
      <c r="DB1150" s="1"/>
      <c r="DC1150" s="1"/>
      <c r="DD1150" s="1"/>
      <c r="DE1150" s="1"/>
      <c r="DF1150" s="1"/>
      <c r="DG1150" s="1"/>
    </row>
    <row r="1151" spans="1:111" x14ac:dyDescent="0.2">
      <c r="A1151" s="86">
        <f t="shared" si="526"/>
        <v>45500</v>
      </c>
      <c r="B1151" s="87">
        <f t="shared" si="529"/>
        <v>942.38819274999992</v>
      </c>
      <c r="C1151" s="87">
        <f t="shared" si="527"/>
        <v>773.03674853999996</v>
      </c>
      <c r="D1151" s="88">
        <f t="shared" si="530"/>
        <v>6941.51</v>
      </c>
      <c r="E1151" s="89">
        <f>IF(K1151=1,VLOOKUP(A1151,[1]Plan1!$BO$80:$BQ$314,3),E1150)</f>
        <v>6967.89</v>
      </c>
      <c r="F1151" s="98">
        <f t="shared" si="531"/>
        <v>45489</v>
      </c>
      <c r="G1151" s="91">
        <f t="shared" si="532"/>
        <v>3.8003258656977845E-3</v>
      </c>
      <c r="H1151" s="90">
        <f t="shared" si="533"/>
        <v>45519</v>
      </c>
      <c r="I1151" s="90">
        <f t="shared" si="534"/>
        <v>45519</v>
      </c>
      <c r="J1151" s="92">
        <f t="shared" si="535"/>
        <v>23</v>
      </c>
      <c r="K1151" s="92">
        <f t="shared" si="536"/>
        <v>10</v>
      </c>
      <c r="L1151" s="87">
        <f t="shared" si="537"/>
        <v>1.00165054</v>
      </c>
      <c r="M1151" s="93">
        <f t="shared" si="538"/>
        <v>1.00210048</v>
      </c>
      <c r="N1151" s="93">
        <f t="shared" si="539"/>
        <v>1.2061665396131569</v>
      </c>
      <c r="O1151" s="87">
        <f t="shared" si="540"/>
        <v>1.20815736</v>
      </c>
      <c r="P1151" s="87">
        <f t="shared" si="541"/>
        <v>933.95003728999995</v>
      </c>
      <c r="Q1151" s="94">
        <f t="shared" si="542"/>
        <v>0</v>
      </c>
      <c r="R1151" s="95">
        <f t="shared" si="549"/>
        <v>0</v>
      </c>
      <c r="S1151" s="87">
        <f t="shared" si="543"/>
        <v>0</v>
      </c>
      <c r="T1151" s="95">
        <f t="shared" si="528"/>
        <v>0.12</v>
      </c>
      <c r="U1151" s="94">
        <f t="shared" si="544"/>
        <v>20</v>
      </c>
      <c r="V1151" s="94">
        <v>252</v>
      </c>
      <c r="W1151" s="93">
        <f t="shared" si="545"/>
        <v>1.0090349110000001</v>
      </c>
      <c r="X1151" s="87">
        <f t="shared" si="546"/>
        <v>8.4381554600000008</v>
      </c>
      <c r="Y1151" s="87">
        <f t="shared" si="547"/>
        <v>0</v>
      </c>
      <c r="Z1151" s="96" t="s">
        <v>142</v>
      </c>
      <c r="AA1151" s="90">
        <f t="shared" si="548"/>
        <v>45503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3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2"/>
      <c r="DB1151" s="1"/>
      <c r="DC1151" s="1"/>
      <c r="DD1151" s="1"/>
      <c r="DE1151" s="1"/>
      <c r="DF1151" s="1"/>
      <c r="DG1151" s="1"/>
    </row>
    <row r="1152" spans="1:111" x14ac:dyDescent="0.2">
      <c r="A1152" s="86">
        <f t="shared" si="526"/>
        <v>45501</v>
      </c>
      <c r="B1152" s="87">
        <f t="shared" si="529"/>
        <v>942.38819274999992</v>
      </c>
      <c r="C1152" s="87">
        <f t="shared" si="527"/>
        <v>773.03674853999996</v>
      </c>
      <c r="D1152" s="88">
        <f t="shared" si="530"/>
        <v>6941.51</v>
      </c>
      <c r="E1152" s="89">
        <f>IF(K1152=1,VLOOKUP(A1152,[1]Plan1!$BO$80:$BQ$314,3),E1151)</f>
        <v>6967.89</v>
      </c>
      <c r="F1152" s="98">
        <f t="shared" si="531"/>
        <v>45489</v>
      </c>
      <c r="G1152" s="91">
        <f t="shared" si="532"/>
        <v>3.8003258656977845E-3</v>
      </c>
      <c r="H1152" s="90">
        <f t="shared" si="533"/>
        <v>45519</v>
      </c>
      <c r="I1152" s="90">
        <f t="shared" si="534"/>
        <v>45519</v>
      </c>
      <c r="J1152" s="92">
        <f t="shared" si="535"/>
        <v>23</v>
      </c>
      <c r="K1152" s="92">
        <f t="shared" si="536"/>
        <v>10</v>
      </c>
      <c r="L1152" s="87">
        <f t="shared" si="537"/>
        <v>1.00165054</v>
      </c>
      <c r="M1152" s="93">
        <f t="shared" si="538"/>
        <v>1.00210048</v>
      </c>
      <c r="N1152" s="93">
        <f t="shared" si="539"/>
        <v>1.2061665396131569</v>
      </c>
      <c r="O1152" s="87">
        <f t="shared" si="540"/>
        <v>1.20815736</v>
      </c>
      <c r="P1152" s="87">
        <f t="shared" si="541"/>
        <v>933.95003728999995</v>
      </c>
      <c r="Q1152" s="94">
        <f t="shared" si="542"/>
        <v>0</v>
      </c>
      <c r="R1152" s="95">
        <f t="shared" si="549"/>
        <v>0</v>
      </c>
      <c r="S1152" s="87">
        <f t="shared" si="543"/>
        <v>0</v>
      </c>
      <c r="T1152" s="95">
        <f t="shared" si="528"/>
        <v>0.12</v>
      </c>
      <c r="U1152" s="94">
        <f t="shared" si="544"/>
        <v>20</v>
      </c>
      <c r="V1152" s="94">
        <v>252</v>
      </c>
      <c r="W1152" s="93">
        <f t="shared" si="545"/>
        <v>1.0090349110000001</v>
      </c>
      <c r="X1152" s="87">
        <f t="shared" si="546"/>
        <v>8.4381554600000008</v>
      </c>
      <c r="Y1152" s="87">
        <f t="shared" si="547"/>
        <v>0</v>
      </c>
      <c r="Z1152" s="96" t="s">
        <v>142</v>
      </c>
      <c r="AA1152" s="90">
        <f t="shared" si="548"/>
        <v>45503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3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2"/>
      <c r="DB1152" s="1"/>
      <c r="DC1152" s="1"/>
      <c r="DD1152" s="1"/>
      <c r="DE1152" s="1"/>
      <c r="DF1152" s="1"/>
      <c r="DG1152" s="1"/>
    </row>
    <row r="1153" spans="1:111" x14ac:dyDescent="0.2">
      <c r="A1153" s="86">
        <f t="shared" si="526"/>
        <v>45502</v>
      </c>
      <c r="B1153" s="87">
        <f t="shared" si="529"/>
        <v>942.38819274999992</v>
      </c>
      <c r="C1153" s="87">
        <f t="shared" si="527"/>
        <v>773.03674853999996</v>
      </c>
      <c r="D1153" s="88">
        <f t="shared" si="530"/>
        <v>6941.51</v>
      </c>
      <c r="E1153" s="89">
        <f>IF(K1153=1,VLOOKUP(A1153,[1]Plan1!$BO$80:$BQ$314,3),E1152)</f>
        <v>6967.89</v>
      </c>
      <c r="F1153" s="98">
        <f t="shared" si="531"/>
        <v>45489</v>
      </c>
      <c r="G1153" s="91">
        <f t="shared" si="532"/>
        <v>3.8003258656977845E-3</v>
      </c>
      <c r="H1153" s="90">
        <f t="shared" si="533"/>
        <v>45519</v>
      </c>
      <c r="I1153" s="90">
        <f t="shared" si="534"/>
        <v>45519</v>
      </c>
      <c r="J1153" s="92">
        <f t="shared" si="535"/>
        <v>23</v>
      </c>
      <c r="K1153" s="92">
        <f t="shared" si="536"/>
        <v>10</v>
      </c>
      <c r="L1153" s="87">
        <f t="shared" si="537"/>
        <v>1.00165054</v>
      </c>
      <c r="M1153" s="93">
        <f t="shared" si="538"/>
        <v>1.00210048</v>
      </c>
      <c r="N1153" s="93">
        <f t="shared" si="539"/>
        <v>1.2061665396131569</v>
      </c>
      <c r="O1153" s="87">
        <f t="shared" si="540"/>
        <v>1.20815736</v>
      </c>
      <c r="P1153" s="87">
        <f t="shared" si="541"/>
        <v>933.95003728999995</v>
      </c>
      <c r="Q1153" s="94">
        <f t="shared" si="542"/>
        <v>0</v>
      </c>
      <c r="R1153" s="95">
        <f t="shared" si="549"/>
        <v>0</v>
      </c>
      <c r="S1153" s="87">
        <f t="shared" si="543"/>
        <v>0</v>
      </c>
      <c r="T1153" s="95">
        <f t="shared" si="528"/>
        <v>0.12</v>
      </c>
      <c r="U1153" s="94">
        <f t="shared" si="544"/>
        <v>20</v>
      </c>
      <c r="V1153" s="94">
        <v>252</v>
      </c>
      <c r="W1153" s="93">
        <f t="shared" si="545"/>
        <v>1.0090349110000001</v>
      </c>
      <c r="X1153" s="87">
        <f t="shared" si="546"/>
        <v>8.4381554600000008</v>
      </c>
      <c r="Y1153" s="87">
        <f t="shared" si="547"/>
        <v>0</v>
      </c>
      <c r="Z1153" s="96" t="s">
        <v>142</v>
      </c>
      <c r="AA1153" s="90">
        <f t="shared" si="548"/>
        <v>45503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3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2"/>
      <c r="DB1153" s="1"/>
      <c r="DC1153" s="1"/>
      <c r="DD1153" s="1"/>
      <c r="DE1153" s="1"/>
      <c r="DF1153" s="1"/>
      <c r="DG1153" s="1"/>
    </row>
    <row r="1154" spans="1:111" x14ac:dyDescent="0.2">
      <c r="A1154" s="86">
        <f t="shared" si="526"/>
        <v>45503</v>
      </c>
      <c r="B1154" s="87">
        <f t="shared" si="529"/>
        <v>942.96759278000002</v>
      </c>
      <c r="C1154" s="87">
        <f t="shared" si="527"/>
        <v>773.03674853999996</v>
      </c>
      <c r="D1154" s="88">
        <f t="shared" si="530"/>
        <v>6941.51</v>
      </c>
      <c r="E1154" s="89">
        <f>IF(K1154=1,VLOOKUP(A1154,[1]Plan1!$BO$80:$BQ$314,3),E1153)</f>
        <v>6967.89</v>
      </c>
      <c r="F1154" s="98">
        <f t="shared" si="531"/>
        <v>45489</v>
      </c>
      <c r="G1154" s="91">
        <f t="shared" si="532"/>
        <v>3.8003258656977845E-3</v>
      </c>
      <c r="H1154" s="90">
        <f t="shared" si="533"/>
        <v>45519</v>
      </c>
      <c r="I1154" s="90">
        <f t="shared" si="534"/>
        <v>45519</v>
      </c>
      <c r="J1154" s="92">
        <f t="shared" si="535"/>
        <v>23</v>
      </c>
      <c r="K1154" s="92">
        <f t="shared" si="536"/>
        <v>11</v>
      </c>
      <c r="L1154" s="87">
        <f t="shared" si="537"/>
        <v>1.0018157400000001</v>
      </c>
      <c r="M1154" s="93">
        <f t="shared" si="538"/>
        <v>1.00210048</v>
      </c>
      <c r="N1154" s="93">
        <f t="shared" si="539"/>
        <v>1.2061665396131569</v>
      </c>
      <c r="O1154" s="87">
        <f t="shared" si="540"/>
        <v>1.20835662</v>
      </c>
      <c r="P1154" s="87">
        <f t="shared" si="541"/>
        <v>934.10407259999999</v>
      </c>
      <c r="Q1154" s="94">
        <f t="shared" si="542"/>
        <v>32</v>
      </c>
      <c r="R1154" s="95">
        <f t="shared" si="549"/>
        <v>0</v>
      </c>
      <c r="S1154" s="87">
        <f t="shared" si="543"/>
        <v>0</v>
      </c>
      <c r="T1154" s="95">
        <f t="shared" si="528"/>
        <v>0.12</v>
      </c>
      <c r="U1154" s="94">
        <f t="shared" si="544"/>
        <v>21</v>
      </c>
      <c r="V1154" s="94">
        <v>252</v>
      </c>
      <c r="W1154" s="93">
        <f t="shared" si="545"/>
        <v>1.0094887930000001</v>
      </c>
      <c r="X1154" s="87">
        <f t="shared" si="546"/>
        <v>8.8635201800000001</v>
      </c>
      <c r="Y1154" s="87">
        <f t="shared" si="547"/>
        <v>8.8635201800000001</v>
      </c>
      <c r="Z1154" s="96" t="s">
        <v>142</v>
      </c>
      <c r="AA1154" s="90">
        <f t="shared" si="548"/>
        <v>45503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3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2"/>
      <c r="DB1154" s="1"/>
      <c r="DC1154" s="1"/>
      <c r="DD1154" s="1"/>
      <c r="DE1154" s="1"/>
      <c r="DF1154" s="1"/>
      <c r="DG1154" s="1"/>
    </row>
    <row r="1155" spans="1:111" x14ac:dyDescent="0.2">
      <c r="A1155" s="86">
        <f t="shared" si="526"/>
        <v>45504</v>
      </c>
      <c r="B1155" s="87">
        <f t="shared" si="529"/>
        <v>934.67839268</v>
      </c>
      <c r="C1155" s="87">
        <f t="shared" si="527"/>
        <v>773.03674853999996</v>
      </c>
      <c r="D1155" s="88">
        <f t="shared" si="530"/>
        <v>6941.51</v>
      </c>
      <c r="E1155" s="89">
        <f>IF(K1155=1,VLOOKUP(A1155,[1]Plan1!$BO$80:$BQ$314,3),E1154)</f>
        <v>6967.89</v>
      </c>
      <c r="F1155" s="98">
        <f t="shared" si="531"/>
        <v>45489</v>
      </c>
      <c r="G1155" s="91">
        <f t="shared" si="532"/>
        <v>3.8003258656977845E-3</v>
      </c>
      <c r="H1155" s="90">
        <f t="shared" si="533"/>
        <v>45519</v>
      </c>
      <c r="I1155" s="90">
        <f t="shared" si="534"/>
        <v>45519</v>
      </c>
      <c r="J1155" s="92">
        <f t="shared" si="535"/>
        <v>23</v>
      </c>
      <c r="K1155" s="92">
        <f t="shared" si="536"/>
        <v>12</v>
      </c>
      <c r="L1155" s="87">
        <f t="shared" si="537"/>
        <v>1.0019809799999999</v>
      </c>
      <c r="M1155" s="93">
        <f t="shared" si="538"/>
        <v>1.00210048</v>
      </c>
      <c r="N1155" s="93">
        <f t="shared" si="539"/>
        <v>1.2061665396131569</v>
      </c>
      <c r="O1155" s="87">
        <f t="shared" si="540"/>
        <v>1.2085559299999999</v>
      </c>
      <c r="P1155" s="87">
        <f t="shared" si="541"/>
        <v>934.25814654999999</v>
      </c>
      <c r="Q1155" s="94">
        <f t="shared" si="542"/>
        <v>0</v>
      </c>
      <c r="R1155" s="95">
        <f t="shared" si="549"/>
        <v>0</v>
      </c>
      <c r="S1155" s="87">
        <f t="shared" si="543"/>
        <v>0</v>
      </c>
      <c r="T1155" s="95">
        <f t="shared" si="528"/>
        <v>0.12</v>
      </c>
      <c r="U1155" s="94">
        <f t="shared" si="544"/>
        <v>1</v>
      </c>
      <c r="V1155" s="94">
        <v>252</v>
      </c>
      <c r="W1155" s="93">
        <f t="shared" si="545"/>
        <v>1.0004498180000001</v>
      </c>
      <c r="X1155" s="87">
        <f t="shared" si="546"/>
        <v>0.42024613</v>
      </c>
      <c r="Y1155" s="87">
        <f t="shared" si="547"/>
        <v>0</v>
      </c>
      <c r="Z1155" s="96" t="s">
        <v>142</v>
      </c>
      <c r="AA1155" s="90">
        <f t="shared" si="548"/>
        <v>45534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3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2"/>
      <c r="DB1155" s="1"/>
      <c r="DC1155" s="1"/>
      <c r="DD1155" s="1"/>
      <c r="DE1155" s="1"/>
      <c r="DF1155" s="1"/>
      <c r="DG1155" s="1"/>
    </row>
    <row r="1156" spans="1:111" x14ac:dyDescent="0.2">
      <c r="A1156" s="86">
        <f t="shared" si="526"/>
        <v>45505</v>
      </c>
      <c r="B1156" s="87">
        <f t="shared" si="529"/>
        <v>935.25304879999999</v>
      </c>
      <c r="C1156" s="87">
        <f t="shared" si="527"/>
        <v>773.03674853999996</v>
      </c>
      <c r="D1156" s="88">
        <f t="shared" si="530"/>
        <v>6941.51</v>
      </c>
      <c r="E1156" s="89">
        <f>IF(K1156=1,VLOOKUP(A1156,[1]Plan1!$BO$80:$BQ$314,3),E1155)</f>
        <v>6967.89</v>
      </c>
      <c r="F1156" s="98">
        <f t="shared" si="531"/>
        <v>45489</v>
      </c>
      <c r="G1156" s="91">
        <f t="shared" si="532"/>
        <v>3.8003258656977845E-3</v>
      </c>
      <c r="H1156" s="90">
        <f t="shared" si="533"/>
        <v>45519</v>
      </c>
      <c r="I1156" s="90">
        <f t="shared" si="534"/>
        <v>45519</v>
      </c>
      <c r="J1156" s="92">
        <f t="shared" si="535"/>
        <v>23</v>
      </c>
      <c r="K1156" s="92">
        <f t="shared" si="536"/>
        <v>13</v>
      </c>
      <c r="L1156" s="87">
        <f t="shared" si="537"/>
        <v>1.0021462299999999</v>
      </c>
      <c r="M1156" s="93">
        <f t="shared" si="538"/>
        <v>1.00210048</v>
      </c>
      <c r="N1156" s="93">
        <f t="shared" si="539"/>
        <v>1.2061665396131569</v>
      </c>
      <c r="O1156" s="87">
        <f t="shared" si="540"/>
        <v>1.2087552500000001</v>
      </c>
      <c r="P1156" s="87">
        <f t="shared" si="541"/>
        <v>934.41222823999999</v>
      </c>
      <c r="Q1156" s="94">
        <f t="shared" si="542"/>
        <v>0</v>
      </c>
      <c r="R1156" s="95">
        <f t="shared" si="549"/>
        <v>0</v>
      </c>
      <c r="S1156" s="87">
        <f t="shared" si="543"/>
        <v>0</v>
      </c>
      <c r="T1156" s="95">
        <f t="shared" si="528"/>
        <v>0.12</v>
      </c>
      <c r="U1156" s="94">
        <f t="shared" si="544"/>
        <v>2</v>
      </c>
      <c r="V1156" s="94">
        <v>252</v>
      </c>
      <c r="W1156" s="93">
        <f t="shared" si="545"/>
        <v>1.0008998389999999</v>
      </c>
      <c r="X1156" s="87">
        <f t="shared" si="546"/>
        <v>0.84082056000000005</v>
      </c>
      <c r="Y1156" s="87">
        <f t="shared" si="547"/>
        <v>0</v>
      </c>
      <c r="Z1156" s="96" t="s">
        <v>142</v>
      </c>
      <c r="AA1156" s="90">
        <f t="shared" si="548"/>
        <v>45534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3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2"/>
      <c r="DB1156" s="1"/>
      <c r="DC1156" s="1"/>
      <c r="DD1156" s="1"/>
      <c r="DE1156" s="1"/>
      <c r="DF1156" s="1"/>
      <c r="DG1156" s="1"/>
    </row>
    <row r="1157" spans="1:111" x14ac:dyDescent="0.2">
      <c r="A1157" s="86">
        <f t="shared" si="526"/>
        <v>45506</v>
      </c>
      <c r="B1157" s="87">
        <f t="shared" si="529"/>
        <v>935.82806239999991</v>
      </c>
      <c r="C1157" s="87">
        <f t="shared" si="527"/>
        <v>773.03674853999996</v>
      </c>
      <c r="D1157" s="88">
        <f t="shared" si="530"/>
        <v>6941.51</v>
      </c>
      <c r="E1157" s="89">
        <f>IF(K1157=1,VLOOKUP(A1157,[1]Plan1!$BO$80:$BQ$314,3),E1156)</f>
        <v>6967.89</v>
      </c>
      <c r="F1157" s="98">
        <f t="shared" si="531"/>
        <v>45489</v>
      </c>
      <c r="G1157" s="91">
        <f t="shared" si="532"/>
        <v>3.8003258656977845E-3</v>
      </c>
      <c r="H1157" s="90">
        <f t="shared" si="533"/>
        <v>45519</v>
      </c>
      <c r="I1157" s="90">
        <f t="shared" si="534"/>
        <v>45519</v>
      </c>
      <c r="J1157" s="92">
        <f t="shared" si="535"/>
        <v>23</v>
      </c>
      <c r="K1157" s="92">
        <f t="shared" si="536"/>
        <v>14</v>
      </c>
      <c r="L1157" s="87">
        <f t="shared" si="537"/>
        <v>1.0023115199999999</v>
      </c>
      <c r="M1157" s="93">
        <f t="shared" si="538"/>
        <v>1.00210048</v>
      </c>
      <c r="N1157" s="93">
        <f t="shared" si="539"/>
        <v>1.2061665396131569</v>
      </c>
      <c r="O1157" s="87">
        <f t="shared" si="540"/>
        <v>1.2089546099999999</v>
      </c>
      <c r="P1157" s="87">
        <f t="shared" si="541"/>
        <v>934.56634083999995</v>
      </c>
      <c r="Q1157" s="94">
        <f t="shared" si="542"/>
        <v>0</v>
      </c>
      <c r="R1157" s="95">
        <f t="shared" si="549"/>
        <v>0</v>
      </c>
      <c r="S1157" s="87">
        <f t="shared" si="543"/>
        <v>0</v>
      </c>
      <c r="T1157" s="95">
        <f t="shared" si="528"/>
        <v>0.12</v>
      </c>
      <c r="U1157" s="94">
        <f t="shared" si="544"/>
        <v>3</v>
      </c>
      <c r="V1157" s="94">
        <v>252</v>
      </c>
      <c r="W1157" s="93">
        <f t="shared" si="545"/>
        <v>1.0013500609999999</v>
      </c>
      <c r="X1157" s="87">
        <f t="shared" si="546"/>
        <v>1.26172156</v>
      </c>
      <c r="Y1157" s="87">
        <f t="shared" si="547"/>
        <v>0</v>
      </c>
      <c r="Z1157" s="96" t="s">
        <v>142</v>
      </c>
      <c r="AA1157" s="90">
        <f t="shared" si="548"/>
        <v>45534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3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2"/>
      <c r="DB1157" s="1"/>
      <c r="DC1157" s="1"/>
      <c r="DD1157" s="1"/>
      <c r="DE1157" s="1"/>
      <c r="DF1157" s="1"/>
      <c r="DG1157" s="1"/>
    </row>
    <row r="1158" spans="1:111" x14ac:dyDescent="0.2">
      <c r="A1158" s="86">
        <f t="shared" si="526"/>
        <v>45507</v>
      </c>
      <c r="B1158" s="87">
        <f t="shared" si="529"/>
        <v>936.40342870000006</v>
      </c>
      <c r="C1158" s="87">
        <f t="shared" si="527"/>
        <v>773.03674853999996</v>
      </c>
      <c r="D1158" s="88">
        <f t="shared" si="530"/>
        <v>6941.51</v>
      </c>
      <c r="E1158" s="89">
        <f>IF(K1158=1,VLOOKUP(A1158,[1]Plan1!$BO$80:$BQ$314,3),E1157)</f>
        <v>6967.89</v>
      </c>
      <c r="F1158" s="98">
        <f t="shared" si="531"/>
        <v>45489</v>
      </c>
      <c r="G1158" s="91">
        <f t="shared" si="532"/>
        <v>3.8003258656977845E-3</v>
      </c>
      <c r="H1158" s="90">
        <f t="shared" si="533"/>
        <v>45519</v>
      </c>
      <c r="I1158" s="90">
        <f t="shared" si="534"/>
        <v>45519</v>
      </c>
      <c r="J1158" s="92">
        <f t="shared" si="535"/>
        <v>23</v>
      </c>
      <c r="K1158" s="92">
        <f t="shared" si="536"/>
        <v>15</v>
      </c>
      <c r="L1158" s="87">
        <f t="shared" si="537"/>
        <v>1.00247683</v>
      </c>
      <c r="M1158" s="93">
        <f t="shared" si="538"/>
        <v>1.00210048</v>
      </c>
      <c r="N1158" s="93">
        <f t="shared" si="539"/>
        <v>1.2061665396131569</v>
      </c>
      <c r="O1158" s="87">
        <f t="shared" si="540"/>
        <v>1.2091540000000001</v>
      </c>
      <c r="P1158" s="87">
        <f t="shared" si="541"/>
        <v>934.72047664000002</v>
      </c>
      <c r="Q1158" s="94">
        <f t="shared" si="542"/>
        <v>0</v>
      </c>
      <c r="R1158" s="95">
        <f t="shared" si="549"/>
        <v>0</v>
      </c>
      <c r="S1158" s="87">
        <f t="shared" si="543"/>
        <v>0</v>
      </c>
      <c r="T1158" s="95">
        <f t="shared" si="528"/>
        <v>0.12</v>
      </c>
      <c r="U1158" s="94">
        <f t="shared" si="544"/>
        <v>4</v>
      </c>
      <c r="V1158" s="94">
        <v>252</v>
      </c>
      <c r="W1158" s="93">
        <f t="shared" si="545"/>
        <v>1.0018004869999999</v>
      </c>
      <c r="X1158" s="87">
        <f t="shared" si="546"/>
        <v>1.6829520600000001</v>
      </c>
      <c r="Y1158" s="87">
        <f t="shared" si="547"/>
        <v>0</v>
      </c>
      <c r="Z1158" s="96" t="s">
        <v>142</v>
      </c>
      <c r="AA1158" s="90">
        <f t="shared" si="548"/>
        <v>45534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3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2"/>
      <c r="DB1158" s="1"/>
      <c r="DC1158" s="1"/>
      <c r="DD1158" s="1"/>
      <c r="DE1158" s="1"/>
      <c r="DF1158" s="1"/>
      <c r="DG1158" s="1"/>
    </row>
    <row r="1159" spans="1:111" x14ac:dyDescent="0.2">
      <c r="A1159" s="86">
        <f t="shared" si="526"/>
        <v>45508</v>
      </c>
      <c r="B1159" s="87">
        <f t="shared" si="529"/>
        <v>936.40342870000006</v>
      </c>
      <c r="C1159" s="87">
        <f t="shared" si="527"/>
        <v>773.03674853999996</v>
      </c>
      <c r="D1159" s="88">
        <f t="shared" si="530"/>
        <v>6941.51</v>
      </c>
      <c r="E1159" s="89">
        <f>IF(K1159=1,VLOOKUP(A1159,[1]Plan1!$BO$80:$BQ$314,3),E1158)</f>
        <v>6967.89</v>
      </c>
      <c r="F1159" s="98">
        <f t="shared" si="531"/>
        <v>45489</v>
      </c>
      <c r="G1159" s="91">
        <f t="shared" si="532"/>
        <v>3.8003258656977845E-3</v>
      </c>
      <c r="H1159" s="90">
        <f t="shared" si="533"/>
        <v>45519</v>
      </c>
      <c r="I1159" s="90">
        <f t="shared" si="534"/>
        <v>45519</v>
      </c>
      <c r="J1159" s="92">
        <f t="shared" si="535"/>
        <v>23</v>
      </c>
      <c r="K1159" s="92">
        <f t="shared" si="536"/>
        <v>15</v>
      </c>
      <c r="L1159" s="87">
        <f t="shared" si="537"/>
        <v>1.00247683</v>
      </c>
      <c r="M1159" s="93">
        <f t="shared" si="538"/>
        <v>1.00210048</v>
      </c>
      <c r="N1159" s="93">
        <f t="shared" si="539"/>
        <v>1.2061665396131569</v>
      </c>
      <c r="O1159" s="87">
        <f t="shared" si="540"/>
        <v>1.2091540000000001</v>
      </c>
      <c r="P1159" s="87">
        <f t="shared" si="541"/>
        <v>934.72047664000002</v>
      </c>
      <c r="Q1159" s="94">
        <f t="shared" si="542"/>
        <v>0</v>
      </c>
      <c r="R1159" s="95">
        <f t="shared" si="549"/>
        <v>0</v>
      </c>
      <c r="S1159" s="87">
        <f t="shared" si="543"/>
        <v>0</v>
      </c>
      <c r="T1159" s="95">
        <f t="shared" si="528"/>
        <v>0.12</v>
      </c>
      <c r="U1159" s="94">
        <f t="shared" si="544"/>
        <v>4</v>
      </c>
      <c r="V1159" s="94">
        <v>252</v>
      </c>
      <c r="W1159" s="93">
        <f t="shared" si="545"/>
        <v>1.0018004869999999</v>
      </c>
      <c r="X1159" s="87">
        <f t="shared" si="546"/>
        <v>1.6829520600000001</v>
      </c>
      <c r="Y1159" s="87">
        <f t="shared" si="547"/>
        <v>0</v>
      </c>
      <c r="Z1159" s="96" t="s">
        <v>142</v>
      </c>
      <c r="AA1159" s="90">
        <f t="shared" si="548"/>
        <v>45534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3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2"/>
      <c r="DB1159" s="1"/>
      <c r="DC1159" s="1"/>
      <c r="DD1159" s="1"/>
      <c r="DE1159" s="1"/>
      <c r="DF1159" s="1"/>
      <c r="DG1159" s="1"/>
    </row>
    <row r="1160" spans="1:111" x14ac:dyDescent="0.2">
      <c r="A1160" s="86">
        <f t="shared" si="526"/>
        <v>45509</v>
      </c>
      <c r="B1160" s="87">
        <f t="shared" si="529"/>
        <v>936.40342870000006</v>
      </c>
      <c r="C1160" s="87">
        <f t="shared" si="527"/>
        <v>773.03674853999996</v>
      </c>
      <c r="D1160" s="88">
        <f t="shared" si="530"/>
        <v>6941.51</v>
      </c>
      <c r="E1160" s="89">
        <f>IF(K1160=1,VLOOKUP(A1160,[1]Plan1!$BO$80:$BQ$314,3),E1159)</f>
        <v>6967.89</v>
      </c>
      <c r="F1160" s="98">
        <f t="shared" si="531"/>
        <v>45489</v>
      </c>
      <c r="G1160" s="91">
        <f t="shared" si="532"/>
        <v>3.8003258656977845E-3</v>
      </c>
      <c r="H1160" s="90">
        <f t="shared" si="533"/>
        <v>45519</v>
      </c>
      <c r="I1160" s="90">
        <f t="shared" si="534"/>
        <v>45519</v>
      </c>
      <c r="J1160" s="92">
        <f t="shared" si="535"/>
        <v>23</v>
      </c>
      <c r="K1160" s="92">
        <f t="shared" si="536"/>
        <v>15</v>
      </c>
      <c r="L1160" s="87">
        <f t="shared" si="537"/>
        <v>1.00247683</v>
      </c>
      <c r="M1160" s="93">
        <f t="shared" si="538"/>
        <v>1.00210048</v>
      </c>
      <c r="N1160" s="93">
        <f t="shared" si="539"/>
        <v>1.2061665396131569</v>
      </c>
      <c r="O1160" s="87">
        <f t="shared" si="540"/>
        <v>1.2091540000000001</v>
      </c>
      <c r="P1160" s="87">
        <f t="shared" si="541"/>
        <v>934.72047664000002</v>
      </c>
      <c r="Q1160" s="94">
        <f t="shared" si="542"/>
        <v>0</v>
      </c>
      <c r="R1160" s="95">
        <f t="shared" si="549"/>
        <v>0</v>
      </c>
      <c r="S1160" s="87">
        <f t="shared" si="543"/>
        <v>0</v>
      </c>
      <c r="T1160" s="95">
        <f t="shared" si="528"/>
        <v>0.12</v>
      </c>
      <c r="U1160" s="94">
        <f t="shared" si="544"/>
        <v>4</v>
      </c>
      <c r="V1160" s="94">
        <v>252</v>
      </c>
      <c r="W1160" s="93">
        <f t="shared" si="545"/>
        <v>1.0018004869999999</v>
      </c>
      <c r="X1160" s="87">
        <f t="shared" si="546"/>
        <v>1.6829520600000001</v>
      </c>
      <c r="Y1160" s="87">
        <f t="shared" si="547"/>
        <v>0</v>
      </c>
      <c r="Z1160" s="96" t="s">
        <v>142</v>
      </c>
      <c r="AA1160" s="90">
        <f t="shared" si="548"/>
        <v>45534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3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2"/>
      <c r="DB1160" s="1"/>
      <c r="DC1160" s="1"/>
      <c r="DD1160" s="1"/>
      <c r="DE1160" s="1"/>
      <c r="DF1160" s="1"/>
      <c r="DG1160" s="1"/>
    </row>
    <row r="1161" spans="1:111" x14ac:dyDescent="0.2">
      <c r="A1161" s="86">
        <f t="shared" si="526"/>
        <v>45510</v>
      </c>
      <c r="B1161" s="87">
        <f t="shared" si="529"/>
        <v>936.97915369000009</v>
      </c>
      <c r="C1161" s="87">
        <f t="shared" si="527"/>
        <v>773.03674853999996</v>
      </c>
      <c r="D1161" s="88">
        <f t="shared" si="530"/>
        <v>6941.51</v>
      </c>
      <c r="E1161" s="89">
        <f>IF(K1161=1,VLOOKUP(A1161,[1]Plan1!$BO$80:$BQ$314,3),E1160)</f>
        <v>6967.89</v>
      </c>
      <c r="F1161" s="98">
        <f t="shared" si="531"/>
        <v>45489</v>
      </c>
      <c r="G1161" s="91">
        <f t="shared" si="532"/>
        <v>3.8003258656977845E-3</v>
      </c>
      <c r="H1161" s="90">
        <f t="shared" si="533"/>
        <v>45519</v>
      </c>
      <c r="I1161" s="90">
        <f t="shared" si="534"/>
        <v>45519</v>
      </c>
      <c r="J1161" s="92">
        <f t="shared" si="535"/>
        <v>23</v>
      </c>
      <c r="K1161" s="92">
        <f t="shared" si="536"/>
        <v>16</v>
      </c>
      <c r="L1161" s="87">
        <f t="shared" si="537"/>
        <v>1.0026421700000001</v>
      </c>
      <c r="M1161" s="93">
        <f t="shared" si="538"/>
        <v>1.00210048</v>
      </c>
      <c r="N1161" s="93">
        <f t="shared" si="539"/>
        <v>1.2061665396131569</v>
      </c>
      <c r="O1161" s="87">
        <f t="shared" si="540"/>
        <v>1.20935343</v>
      </c>
      <c r="P1161" s="87">
        <f t="shared" si="541"/>
        <v>934.87464336000005</v>
      </c>
      <c r="Q1161" s="94">
        <f t="shared" si="542"/>
        <v>0</v>
      </c>
      <c r="R1161" s="95">
        <f t="shared" si="549"/>
        <v>0</v>
      </c>
      <c r="S1161" s="87">
        <f t="shared" si="543"/>
        <v>0</v>
      </c>
      <c r="T1161" s="95">
        <f t="shared" si="528"/>
        <v>0.12</v>
      </c>
      <c r="U1161" s="94">
        <f t="shared" si="544"/>
        <v>5</v>
      </c>
      <c r="V1161" s="94">
        <v>252</v>
      </c>
      <c r="W1161" s="93">
        <f t="shared" si="545"/>
        <v>1.002251115</v>
      </c>
      <c r="X1161" s="87">
        <f t="shared" si="546"/>
        <v>2.1045103300000001</v>
      </c>
      <c r="Y1161" s="87">
        <f t="shared" si="547"/>
        <v>0</v>
      </c>
      <c r="Z1161" s="96" t="s">
        <v>142</v>
      </c>
      <c r="AA1161" s="90">
        <f t="shared" si="548"/>
        <v>45534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3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2"/>
      <c r="DB1161" s="1"/>
      <c r="DC1161" s="1"/>
      <c r="DD1161" s="1"/>
      <c r="DE1161" s="1"/>
      <c r="DF1161" s="1"/>
      <c r="DG1161" s="1"/>
    </row>
    <row r="1162" spans="1:111" x14ac:dyDescent="0.2">
      <c r="A1162" s="86">
        <f t="shared" si="526"/>
        <v>45511</v>
      </c>
      <c r="B1162" s="87">
        <f t="shared" si="529"/>
        <v>937.55523843000003</v>
      </c>
      <c r="C1162" s="87">
        <f t="shared" si="527"/>
        <v>773.03674853999996</v>
      </c>
      <c r="D1162" s="88">
        <f t="shared" si="530"/>
        <v>6941.51</v>
      </c>
      <c r="E1162" s="89">
        <f>IF(K1162=1,VLOOKUP(A1162,[1]Plan1!$BO$80:$BQ$314,3),E1161)</f>
        <v>6967.89</v>
      </c>
      <c r="F1162" s="98">
        <f t="shared" si="531"/>
        <v>45489</v>
      </c>
      <c r="G1162" s="91">
        <f t="shared" si="532"/>
        <v>3.8003258656977845E-3</v>
      </c>
      <c r="H1162" s="90">
        <f t="shared" si="533"/>
        <v>45519</v>
      </c>
      <c r="I1162" s="90">
        <f t="shared" si="534"/>
        <v>45519</v>
      </c>
      <c r="J1162" s="92">
        <f t="shared" si="535"/>
        <v>23</v>
      </c>
      <c r="K1162" s="92">
        <f t="shared" si="536"/>
        <v>17</v>
      </c>
      <c r="L1162" s="87">
        <f t="shared" si="537"/>
        <v>1.0028075400000001</v>
      </c>
      <c r="M1162" s="93">
        <f t="shared" si="538"/>
        <v>1.00210048</v>
      </c>
      <c r="N1162" s="93">
        <f t="shared" si="539"/>
        <v>1.2061665396131569</v>
      </c>
      <c r="O1162" s="87">
        <f t="shared" si="540"/>
        <v>1.2095529</v>
      </c>
      <c r="P1162" s="87">
        <f t="shared" si="541"/>
        <v>935.02884100000006</v>
      </c>
      <c r="Q1162" s="94">
        <f t="shared" si="542"/>
        <v>0</v>
      </c>
      <c r="R1162" s="95">
        <f t="shared" si="549"/>
        <v>0</v>
      </c>
      <c r="S1162" s="87">
        <f t="shared" si="543"/>
        <v>0</v>
      </c>
      <c r="T1162" s="95">
        <f t="shared" si="528"/>
        <v>0.12</v>
      </c>
      <c r="U1162" s="94">
        <f t="shared" si="544"/>
        <v>6</v>
      </c>
      <c r="V1162" s="94">
        <v>252</v>
      </c>
      <c r="W1162" s="93">
        <f t="shared" si="545"/>
        <v>1.002701946</v>
      </c>
      <c r="X1162" s="87">
        <f t="shared" si="546"/>
        <v>2.5263974299999998</v>
      </c>
      <c r="Y1162" s="87">
        <f t="shared" si="547"/>
        <v>0</v>
      </c>
      <c r="Z1162" s="96" t="s">
        <v>142</v>
      </c>
      <c r="AA1162" s="90">
        <f t="shared" si="548"/>
        <v>45534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3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2"/>
      <c r="DB1162" s="1"/>
      <c r="DC1162" s="1"/>
      <c r="DD1162" s="1"/>
      <c r="DE1162" s="1"/>
      <c r="DF1162" s="1"/>
      <c r="DG1162" s="1"/>
    </row>
    <row r="1163" spans="1:111" x14ac:dyDescent="0.2">
      <c r="A1163" s="86">
        <f t="shared" si="526"/>
        <v>45512</v>
      </c>
      <c r="B1163" s="87">
        <f t="shared" si="529"/>
        <v>938.13167438000005</v>
      </c>
      <c r="C1163" s="87">
        <f t="shared" si="527"/>
        <v>773.03674853999996</v>
      </c>
      <c r="D1163" s="88">
        <f t="shared" si="530"/>
        <v>6941.51</v>
      </c>
      <c r="E1163" s="89">
        <f>IF(K1163=1,VLOOKUP(A1163,[1]Plan1!$BO$80:$BQ$314,3),E1162)</f>
        <v>6967.89</v>
      </c>
      <c r="F1163" s="98">
        <f t="shared" si="531"/>
        <v>45489</v>
      </c>
      <c r="G1163" s="91">
        <f t="shared" si="532"/>
        <v>3.8003258656977845E-3</v>
      </c>
      <c r="H1163" s="90">
        <f t="shared" si="533"/>
        <v>45519</v>
      </c>
      <c r="I1163" s="90">
        <f t="shared" si="534"/>
        <v>45519</v>
      </c>
      <c r="J1163" s="92">
        <f t="shared" si="535"/>
        <v>23</v>
      </c>
      <c r="K1163" s="92">
        <f t="shared" si="536"/>
        <v>18</v>
      </c>
      <c r="L1163" s="87">
        <f t="shared" si="537"/>
        <v>1.00297294</v>
      </c>
      <c r="M1163" s="93">
        <f t="shared" si="538"/>
        <v>1.00210048</v>
      </c>
      <c r="N1163" s="93">
        <f t="shared" si="539"/>
        <v>1.2061665396131569</v>
      </c>
      <c r="O1163" s="87">
        <f t="shared" si="540"/>
        <v>1.2097523999999999</v>
      </c>
      <c r="P1163" s="87">
        <f t="shared" si="541"/>
        <v>935.18306183000004</v>
      </c>
      <c r="Q1163" s="94">
        <f t="shared" si="542"/>
        <v>0</v>
      </c>
      <c r="R1163" s="95">
        <f t="shared" si="549"/>
        <v>0</v>
      </c>
      <c r="S1163" s="87">
        <f t="shared" si="543"/>
        <v>0</v>
      </c>
      <c r="T1163" s="95">
        <f t="shared" si="528"/>
        <v>0.12</v>
      </c>
      <c r="U1163" s="94">
        <f t="shared" si="544"/>
        <v>7</v>
      </c>
      <c r="V1163" s="94">
        <v>252</v>
      </c>
      <c r="W1163" s="93">
        <f t="shared" si="545"/>
        <v>1.003152979</v>
      </c>
      <c r="X1163" s="87">
        <f t="shared" si="546"/>
        <v>2.94861255</v>
      </c>
      <c r="Y1163" s="87">
        <f t="shared" si="547"/>
        <v>0</v>
      </c>
      <c r="Z1163" s="96" t="s">
        <v>142</v>
      </c>
      <c r="AA1163" s="90">
        <f t="shared" si="548"/>
        <v>45534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3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2"/>
      <c r="DB1163" s="1"/>
      <c r="DC1163" s="1"/>
      <c r="DD1163" s="1"/>
      <c r="DE1163" s="1"/>
      <c r="DF1163" s="1"/>
      <c r="DG1163" s="1"/>
    </row>
    <row r="1164" spans="1:111" x14ac:dyDescent="0.2">
      <c r="A1164" s="86">
        <f t="shared" si="526"/>
        <v>45513</v>
      </c>
      <c r="B1164" s="87">
        <f t="shared" si="529"/>
        <v>938.70845577</v>
      </c>
      <c r="C1164" s="87">
        <f t="shared" si="527"/>
        <v>773.03674853999996</v>
      </c>
      <c r="D1164" s="88">
        <f t="shared" si="530"/>
        <v>6941.51</v>
      </c>
      <c r="E1164" s="89">
        <f>IF(K1164=1,VLOOKUP(A1164,[1]Plan1!$BO$80:$BQ$314,3),E1163)</f>
        <v>6967.89</v>
      </c>
      <c r="F1164" s="98">
        <f t="shared" si="531"/>
        <v>45489</v>
      </c>
      <c r="G1164" s="91">
        <f t="shared" si="532"/>
        <v>3.8003258656977845E-3</v>
      </c>
      <c r="H1164" s="90">
        <f t="shared" si="533"/>
        <v>45519</v>
      </c>
      <c r="I1164" s="90">
        <f t="shared" si="534"/>
        <v>45519</v>
      </c>
      <c r="J1164" s="92">
        <f t="shared" si="535"/>
        <v>23</v>
      </c>
      <c r="K1164" s="92">
        <f t="shared" si="536"/>
        <v>19</v>
      </c>
      <c r="L1164" s="87">
        <f t="shared" si="537"/>
        <v>1.0031383599999999</v>
      </c>
      <c r="M1164" s="93">
        <f t="shared" si="538"/>
        <v>1.00210048</v>
      </c>
      <c r="N1164" s="93">
        <f t="shared" si="539"/>
        <v>1.2061665396131569</v>
      </c>
      <c r="O1164" s="87">
        <f t="shared" si="540"/>
        <v>1.20995192</v>
      </c>
      <c r="P1164" s="87">
        <f t="shared" si="541"/>
        <v>935.33729812000001</v>
      </c>
      <c r="Q1164" s="94">
        <f t="shared" si="542"/>
        <v>0</v>
      </c>
      <c r="R1164" s="95">
        <f t="shared" si="549"/>
        <v>0</v>
      </c>
      <c r="S1164" s="87">
        <f t="shared" si="543"/>
        <v>0</v>
      </c>
      <c r="T1164" s="95">
        <f t="shared" si="528"/>
        <v>0.12</v>
      </c>
      <c r="U1164" s="94">
        <f t="shared" si="544"/>
        <v>8</v>
      </c>
      <c r="V1164" s="94">
        <v>252</v>
      </c>
      <c r="W1164" s="93">
        <f t="shared" si="545"/>
        <v>1.003604216</v>
      </c>
      <c r="X1164" s="87">
        <f t="shared" si="546"/>
        <v>3.3711576499999998</v>
      </c>
      <c r="Y1164" s="87">
        <f t="shared" si="547"/>
        <v>0</v>
      </c>
      <c r="Z1164" s="96" t="s">
        <v>142</v>
      </c>
      <c r="AA1164" s="90">
        <f t="shared" si="548"/>
        <v>45534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3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2"/>
      <c r="DB1164" s="1"/>
      <c r="DC1164" s="1"/>
      <c r="DD1164" s="1"/>
      <c r="DE1164" s="1"/>
      <c r="DF1164" s="1"/>
      <c r="DG1164" s="1"/>
    </row>
    <row r="1165" spans="1:111" x14ac:dyDescent="0.2">
      <c r="A1165" s="86">
        <f t="shared" si="526"/>
        <v>45514</v>
      </c>
      <c r="B1165" s="87">
        <f t="shared" si="529"/>
        <v>939.28559638000002</v>
      </c>
      <c r="C1165" s="87">
        <f t="shared" si="527"/>
        <v>773.03674853999996</v>
      </c>
      <c r="D1165" s="88">
        <f t="shared" si="530"/>
        <v>6941.51</v>
      </c>
      <c r="E1165" s="89">
        <f>IF(K1165=1,VLOOKUP(A1165,[1]Plan1!$BO$80:$BQ$314,3),E1164)</f>
        <v>6967.89</v>
      </c>
      <c r="F1165" s="98">
        <f t="shared" si="531"/>
        <v>45489</v>
      </c>
      <c r="G1165" s="91">
        <f t="shared" si="532"/>
        <v>3.8003258656977845E-3</v>
      </c>
      <c r="H1165" s="90">
        <f t="shared" si="533"/>
        <v>45519</v>
      </c>
      <c r="I1165" s="90">
        <f t="shared" si="534"/>
        <v>45519</v>
      </c>
      <c r="J1165" s="92">
        <f t="shared" si="535"/>
        <v>23</v>
      </c>
      <c r="K1165" s="92">
        <f t="shared" si="536"/>
        <v>20</v>
      </c>
      <c r="L1165" s="87">
        <f t="shared" si="537"/>
        <v>1.00330381</v>
      </c>
      <c r="M1165" s="93">
        <f t="shared" si="538"/>
        <v>1.00210048</v>
      </c>
      <c r="N1165" s="93">
        <f t="shared" si="539"/>
        <v>1.2061665396131569</v>
      </c>
      <c r="O1165" s="87">
        <f t="shared" si="540"/>
        <v>1.2101514799999999</v>
      </c>
      <c r="P1165" s="87">
        <f t="shared" si="541"/>
        <v>935.49156533999997</v>
      </c>
      <c r="Q1165" s="94">
        <f t="shared" si="542"/>
        <v>0</v>
      </c>
      <c r="R1165" s="95">
        <f t="shared" si="549"/>
        <v>0</v>
      </c>
      <c r="S1165" s="87">
        <f t="shared" si="543"/>
        <v>0</v>
      </c>
      <c r="T1165" s="95">
        <f t="shared" si="528"/>
        <v>0.12</v>
      </c>
      <c r="U1165" s="94">
        <f t="shared" si="544"/>
        <v>9</v>
      </c>
      <c r="V1165" s="94">
        <v>252</v>
      </c>
      <c r="W1165" s="93">
        <f t="shared" si="545"/>
        <v>1.0040556549999999</v>
      </c>
      <c r="X1165" s="87">
        <f t="shared" si="546"/>
        <v>3.7940310400000001</v>
      </c>
      <c r="Y1165" s="87">
        <f t="shared" si="547"/>
        <v>0</v>
      </c>
      <c r="Z1165" s="96" t="s">
        <v>142</v>
      </c>
      <c r="AA1165" s="90">
        <f t="shared" si="548"/>
        <v>45534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3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2"/>
      <c r="DB1165" s="1"/>
      <c r="DC1165" s="1"/>
      <c r="DD1165" s="1"/>
      <c r="DE1165" s="1"/>
      <c r="DF1165" s="1"/>
      <c r="DG1165" s="1"/>
    </row>
    <row r="1166" spans="1:111" x14ac:dyDescent="0.2">
      <c r="A1166" s="86">
        <f t="shared" ref="A1166:A1229" si="550">(A1165+1)</f>
        <v>45515</v>
      </c>
      <c r="B1166" s="87">
        <f t="shared" si="529"/>
        <v>939.28559638000002</v>
      </c>
      <c r="C1166" s="87">
        <f t="shared" ref="C1166:C1229" si="551">TRUNC(IF(Q1165&gt;0,C1165-(S1165/O1165),C1165),8)</f>
        <v>773.03674853999996</v>
      </c>
      <c r="D1166" s="88">
        <f t="shared" si="530"/>
        <v>6941.51</v>
      </c>
      <c r="E1166" s="89">
        <f>IF(K1166=1,VLOOKUP(A1166,[1]Plan1!$BO$80:$BQ$314,3),E1165)</f>
        <v>6967.89</v>
      </c>
      <c r="F1166" s="98">
        <f t="shared" si="531"/>
        <v>45489</v>
      </c>
      <c r="G1166" s="91">
        <f t="shared" si="532"/>
        <v>3.8003258656977845E-3</v>
      </c>
      <c r="H1166" s="90">
        <f t="shared" si="533"/>
        <v>45519</v>
      </c>
      <c r="I1166" s="90">
        <f t="shared" si="534"/>
        <v>45519</v>
      </c>
      <c r="J1166" s="92">
        <f t="shared" si="535"/>
        <v>23</v>
      </c>
      <c r="K1166" s="92">
        <f t="shared" si="536"/>
        <v>20</v>
      </c>
      <c r="L1166" s="87">
        <f t="shared" si="537"/>
        <v>1.00330381</v>
      </c>
      <c r="M1166" s="93">
        <f t="shared" si="538"/>
        <v>1.00210048</v>
      </c>
      <c r="N1166" s="93">
        <f t="shared" si="539"/>
        <v>1.2061665396131569</v>
      </c>
      <c r="O1166" s="87">
        <f t="shared" si="540"/>
        <v>1.2101514799999999</v>
      </c>
      <c r="P1166" s="87">
        <f t="shared" si="541"/>
        <v>935.49156533999997</v>
      </c>
      <c r="Q1166" s="94">
        <f t="shared" si="542"/>
        <v>0</v>
      </c>
      <c r="R1166" s="95">
        <f t="shared" si="549"/>
        <v>0</v>
      </c>
      <c r="S1166" s="87">
        <f t="shared" si="543"/>
        <v>0</v>
      </c>
      <c r="T1166" s="95">
        <f t="shared" ref="T1166:T1229" si="552">(T1165)</f>
        <v>0.12</v>
      </c>
      <c r="U1166" s="94">
        <f t="shared" si="544"/>
        <v>9</v>
      </c>
      <c r="V1166" s="94">
        <v>252</v>
      </c>
      <c r="W1166" s="93">
        <f t="shared" si="545"/>
        <v>1.0040556549999999</v>
      </c>
      <c r="X1166" s="87">
        <f t="shared" si="546"/>
        <v>3.7940310400000001</v>
      </c>
      <c r="Y1166" s="87">
        <f t="shared" si="547"/>
        <v>0</v>
      </c>
      <c r="Z1166" s="96" t="s">
        <v>142</v>
      </c>
      <c r="AA1166" s="90">
        <f t="shared" si="548"/>
        <v>45534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3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2"/>
      <c r="DB1166" s="1"/>
      <c r="DC1166" s="1"/>
      <c r="DD1166" s="1"/>
      <c r="DE1166" s="1"/>
      <c r="DF1166" s="1"/>
      <c r="DG1166" s="1"/>
    </row>
    <row r="1167" spans="1:111" x14ac:dyDescent="0.2">
      <c r="A1167" s="86">
        <f t="shared" si="550"/>
        <v>45516</v>
      </c>
      <c r="B1167" s="87">
        <f t="shared" si="529"/>
        <v>939.28559638000002</v>
      </c>
      <c r="C1167" s="87">
        <f t="shared" si="551"/>
        <v>773.03674853999996</v>
      </c>
      <c r="D1167" s="88">
        <f t="shared" si="530"/>
        <v>6941.51</v>
      </c>
      <c r="E1167" s="89">
        <f>IF(K1167=1,VLOOKUP(A1167,[1]Plan1!$BO$80:$BQ$314,3),E1166)</f>
        <v>6967.89</v>
      </c>
      <c r="F1167" s="98">
        <f t="shared" si="531"/>
        <v>45489</v>
      </c>
      <c r="G1167" s="91">
        <f t="shared" si="532"/>
        <v>3.8003258656977845E-3</v>
      </c>
      <c r="H1167" s="90">
        <f t="shared" si="533"/>
        <v>45519</v>
      </c>
      <c r="I1167" s="90">
        <f t="shared" si="534"/>
        <v>45519</v>
      </c>
      <c r="J1167" s="92">
        <f t="shared" si="535"/>
        <v>23</v>
      </c>
      <c r="K1167" s="92">
        <f t="shared" si="536"/>
        <v>20</v>
      </c>
      <c r="L1167" s="87">
        <f t="shared" si="537"/>
        <v>1.00330381</v>
      </c>
      <c r="M1167" s="93">
        <f t="shared" si="538"/>
        <v>1.00210048</v>
      </c>
      <c r="N1167" s="93">
        <f t="shared" si="539"/>
        <v>1.2061665396131569</v>
      </c>
      <c r="O1167" s="87">
        <f t="shared" si="540"/>
        <v>1.2101514799999999</v>
      </c>
      <c r="P1167" s="87">
        <f t="shared" si="541"/>
        <v>935.49156533999997</v>
      </c>
      <c r="Q1167" s="94">
        <f t="shared" si="542"/>
        <v>0</v>
      </c>
      <c r="R1167" s="95">
        <f t="shared" si="549"/>
        <v>0</v>
      </c>
      <c r="S1167" s="87">
        <f t="shared" si="543"/>
        <v>0</v>
      </c>
      <c r="T1167" s="95">
        <f t="shared" si="552"/>
        <v>0.12</v>
      </c>
      <c r="U1167" s="94">
        <f t="shared" si="544"/>
        <v>9</v>
      </c>
      <c r="V1167" s="94">
        <v>252</v>
      </c>
      <c r="W1167" s="93">
        <f t="shared" si="545"/>
        <v>1.0040556549999999</v>
      </c>
      <c r="X1167" s="87">
        <f t="shared" si="546"/>
        <v>3.7940310400000001</v>
      </c>
      <c r="Y1167" s="87">
        <f t="shared" si="547"/>
        <v>0</v>
      </c>
      <c r="Z1167" s="96" t="s">
        <v>142</v>
      </c>
      <c r="AA1167" s="90">
        <f t="shared" si="548"/>
        <v>45534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3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2"/>
      <c r="DB1167" s="1"/>
      <c r="DC1167" s="1"/>
      <c r="DD1167" s="1"/>
      <c r="DE1167" s="1"/>
      <c r="DF1167" s="1"/>
      <c r="DG1167" s="1"/>
    </row>
    <row r="1168" spans="1:111" x14ac:dyDescent="0.2">
      <c r="A1168" s="86">
        <f t="shared" si="550"/>
        <v>45517</v>
      </c>
      <c r="B1168" s="87">
        <f t="shared" si="529"/>
        <v>939.86309726000002</v>
      </c>
      <c r="C1168" s="87">
        <f t="shared" si="551"/>
        <v>773.03674853999996</v>
      </c>
      <c r="D1168" s="88">
        <f t="shared" si="530"/>
        <v>6941.51</v>
      </c>
      <c r="E1168" s="89">
        <f>IF(K1168=1,VLOOKUP(A1168,[1]Plan1!$BO$80:$BQ$314,3),E1167)</f>
        <v>6967.89</v>
      </c>
      <c r="F1168" s="98">
        <f t="shared" si="531"/>
        <v>45489</v>
      </c>
      <c r="G1168" s="91">
        <f t="shared" si="532"/>
        <v>3.8003258656977845E-3</v>
      </c>
      <c r="H1168" s="90">
        <f t="shared" si="533"/>
        <v>45519</v>
      </c>
      <c r="I1168" s="90">
        <f t="shared" si="534"/>
        <v>45519</v>
      </c>
      <c r="J1168" s="92">
        <f t="shared" si="535"/>
        <v>23</v>
      </c>
      <c r="K1168" s="92">
        <f t="shared" si="536"/>
        <v>21</v>
      </c>
      <c r="L1168" s="87">
        <f t="shared" si="537"/>
        <v>1.00346929</v>
      </c>
      <c r="M1168" s="93">
        <f t="shared" si="538"/>
        <v>1.00210048</v>
      </c>
      <c r="N1168" s="93">
        <f t="shared" si="539"/>
        <v>1.2061665396131569</v>
      </c>
      <c r="O1168" s="87">
        <f t="shared" si="540"/>
        <v>1.2103510799999999</v>
      </c>
      <c r="P1168" s="87">
        <f t="shared" si="541"/>
        <v>935.64586346999999</v>
      </c>
      <c r="Q1168" s="94">
        <f t="shared" si="542"/>
        <v>0</v>
      </c>
      <c r="R1168" s="95">
        <f t="shared" si="549"/>
        <v>0</v>
      </c>
      <c r="S1168" s="87">
        <f t="shared" si="543"/>
        <v>0</v>
      </c>
      <c r="T1168" s="95">
        <f t="shared" si="552"/>
        <v>0.12</v>
      </c>
      <c r="U1168" s="94">
        <f t="shared" si="544"/>
        <v>10</v>
      </c>
      <c r="V1168" s="94">
        <v>252</v>
      </c>
      <c r="W1168" s="93">
        <f t="shared" si="545"/>
        <v>1.004507297</v>
      </c>
      <c r="X1168" s="87">
        <f t="shared" si="546"/>
        <v>4.2172337899999999</v>
      </c>
      <c r="Y1168" s="87">
        <f t="shared" si="547"/>
        <v>0</v>
      </c>
      <c r="Z1168" s="96" t="s">
        <v>142</v>
      </c>
      <c r="AA1168" s="90">
        <f t="shared" si="548"/>
        <v>45534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3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2"/>
      <c r="DB1168" s="1"/>
      <c r="DC1168" s="1"/>
      <c r="DD1168" s="1"/>
      <c r="DE1168" s="1"/>
      <c r="DF1168" s="1"/>
      <c r="DG1168" s="1"/>
    </row>
    <row r="1169" spans="1:111" x14ac:dyDescent="0.2">
      <c r="A1169" s="86">
        <f t="shared" si="550"/>
        <v>45518</v>
      </c>
      <c r="B1169" s="87">
        <f t="shared" si="529"/>
        <v>940.44094396000003</v>
      </c>
      <c r="C1169" s="87">
        <f t="shared" si="551"/>
        <v>773.03674853999996</v>
      </c>
      <c r="D1169" s="88">
        <f t="shared" si="530"/>
        <v>6941.51</v>
      </c>
      <c r="E1169" s="89">
        <f>IF(K1169=1,VLOOKUP(A1169,[1]Plan1!$BO$80:$BQ$314,3),E1168)</f>
        <v>6967.89</v>
      </c>
      <c r="F1169" s="98">
        <f t="shared" si="531"/>
        <v>45489</v>
      </c>
      <c r="G1169" s="91">
        <f t="shared" si="532"/>
        <v>3.8003258656977845E-3</v>
      </c>
      <c r="H1169" s="90">
        <f t="shared" si="533"/>
        <v>45519</v>
      </c>
      <c r="I1169" s="90">
        <f t="shared" si="534"/>
        <v>45519</v>
      </c>
      <c r="J1169" s="92">
        <f t="shared" si="535"/>
        <v>23</v>
      </c>
      <c r="K1169" s="92">
        <f t="shared" si="536"/>
        <v>22</v>
      </c>
      <c r="L1169" s="87">
        <f t="shared" si="537"/>
        <v>1.00363479</v>
      </c>
      <c r="M1169" s="93">
        <f t="shared" si="538"/>
        <v>1.00210048</v>
      </c>
      <c r="N1169" s="93">
        <f t="shared" si="539"/>
        <v>1.2061665396131569</v>
      </c>
      <c r="O1169" s="87">
        <f t="shared" si="540"/>
        <v>1.2105507</v>
      </c>
      <c r="P1169" s="87">
        <f t="shared" si="541"/>
        <v>935.80017707000002</v>
      </c>
      <c r="Q1169" s="94">
        <f t="shared" si="542"/>
        <v>0</v>
      </c>
      <c r="R1169" s="95">
        <f t="shared" si="549"/>
        <v>0</v>
      </c>
      <c r="S1169" s="87">
        <f t="shared" si="543"/>
        <v>0</v>
      </c>
      <c r="T1169" s="95">
        <f t="shared" si="552"/>
        <v>0.12</v>
      </c>
      <c r="U1169" s="94">
        <f t="shared" si="544"/>
        <v>11</v>
      </c>
      <c r="V1169" s="94">
        <v>252</v>
      </c>
      <c r="W1169" s="93">
        <f t="shared" si="545"/>
        <v>1.004959143</v>
      </c>
      <c r="X1169" s="87">
        <f t="shared" si="546"/>
        <v>4.6407668900000001</v>
      </c>
      <c r="Y1169" s="87">
        <f t="shared" si="547"/>
        <v>0</v>
      </c>
      <c r="Z1169" s="96" t="s">
        <v>142</v>
      </c>
      <c r="AA1169" s="90">
        <f t="shared" si="548"/>
        <v>45534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3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2"/>
      <c r="DB1169" s="1"/>
      <c r="DC1169" s="1"/>
      <c r="DD1169" s="1"/>
      <c r="DE1169" s="1"/>
      <c r="DF1169" s="1"/>
      <c r="DG1169" s="1"/>
    </row>
    <row r="1170" spans="1:111" x14ac:dyDescent="0.2">
      <c r="A1170" s="86">
        <f t="shared" si="550"/>
        <v>45519</v>
      </c>
      <c r="B1170" s="87">
        <f t="shared" ref="B1170:B1233" si="553">(P1170+X1170)</f>
        <v>941.01914341999998</v>
      </c>
      <c r="C1170" s="87">
        <f t="shared" si="551"/>
        <v>773.03674853999996</v>
      </c>
      <c r="D1170" s="88">
        <f t="shared" ref="D1170:D1233" si="554">IF(E1170=E1169,D1169,E1169)</f>
        <v>6941.51</v>
      </c>
      <c r="E1170" s="89">
        <f>IF(K1170=1,VLOOKUP(A1170,[1]Plan1!$BO$80:$BQ$314,3),E1169)</f>
        <v>6967.89</v>
      </c>
      <c r="F1170" s="98">
        <f t="shared" ref="F1170:F1233" si="555">IF(D1170=D1169,F1169,A1170)</f>
        <v>45489</v>
      </c>
      <c r="G1170" s="91">
        <f t="shared" ref="G1170:G1233" si="556">(E1170/D1170)-1</f>
        <v>3.8003258656977845E-3</v>
      </c>
      <c r="H1170" s="90">
        <f t="shared" ref="H1170:H1233" si="557">IF(DAY(A1170)=15,VLOOKUP(A1170,AH$121:AK$170,4),H1169)</f>
        <v>45551</v>
      </c>
      <c r="I1170" s="90">
        <f t="shared" ref="I1170:I1233" si="558">IF(A1170&gt;I1169,H1170,I1169)</f>
        <v>45519</v>
      </c>
      <c r="J1170" s="92">
        <f t="shared" ref="J1170:J1233" si="559">IF(I1170=I1169,J1169,NETWORKDAYS(I1169,I1170,$AD$121:$AD$505)-1)</f>
        <v>23</v>
      </c>
      <c r="K1170" s="92">
        <f t="shared" ref="K1170:K1233" si="560">(J1170-(NETWORKDAYS(A1170,I1170,AD$121:AD$505)-1))</f>
        <v>23</v>
      </c>
      <c r="L1170" s="87">
        <f t="shared" ref="L1170:L1233" si="561">TRUNC((E1170/D1170)^TRUNC((K1170/J1170),9),8)</f>
        <v>1.0038003200000001</v>
      </c>
      <c r="M1170" s="93">
        <f t="shared" ref="M1170:M1233" si="562">IF(I1170&gt;I1169,L1169,M1169)</f>
        <v>1.00210048</v>
      </c>
      <c r="N1170" s="93">
        <f t="shared" ref="N1170:N1233" si="563">IF(I1170&gt;I1169,N1169*M1170,N1169)</f>
        <v>1.2061665396131569</v>
      </c>
      <c r="O1170" s="87">
        <f t="shared" ref="O1170:O1233" si="564">TRUNC(TRUNC((L1170*N1170),15),8)</f>
        <v>1.2107503500000001</v>
      </c>
      <c r="P1170" s="87">
        <f t="shared" ref="P1170:P1233" si="565">TRUNC(C1170*O1170,8)</f>
        <v>935.95451385000001</v>
      </c>
      <c r="Q1170" s="94">
        <f t="shared" ref="Q1170:Q1233" si="566">IF(VLOOKUP(A1170,AD$13:AK$117,8)=VLOOKUP(A1169,AD$13:AK$117,8),0,VLOOKUP(A1170,AD$13:AK$117,8))</f>
        <v>0</v>
      </c>
      <c r="R1170" s="95">
        <f t="shared" si="549"/>
        <v>0</v>
      </c>
      <c r="S1170" s="87">
        <f t="shared" ref="S1170:S1233" si="567">IF(R1170&gt;0,TRUNC(R1170*P1170,8),0)</f>
        <v>0</v>
      </c>
      <c r="T1170" s="95">
        <f t="shared" si="552"/>
        <v>0.12</v>
      </c>
      <c r="U1170" s="94">
        <f t="shared" ref="U1170:U1233" si="568">IF(Q1169&gt;0,1,IF(K1170=K1169,U1169,U1169+1))</f>
        <v>12</v>
      </c>
      <c r="V1170" s="94">
        <v>252</v>
      </c>
      <c r="W1170" s="93">
        <f t="shared" ref="W1170:W1233" si="569">ROUND((1+T1170)^TRUNC((U1170/V1170),9),9)</f>
        <v>1.005411192</v>
      </c>
      <c r="X1170" s="87">
        <f t="shared" ref="X1170:X1233" si="570">TRUNC((P1170*(W1170-1)),8)</f>
        <v>5.0646295700000001</v>
      </c>
      <c r="Y1170" s="87">
        <f t="shared" ref="Y1170:Y1233" si="571">IF(Q1170&gt;0,S1170+X1170,0)</f>
        <v>0</v>
      </c>
      <c r="Z1170" s="96" t="s">
        <v>142</v>
      </c>
      <c r="AA1170" s="90">
        <f t="shared" ref="AA1170:AA1233" si="572">IF(Q1169&gt;0,VLOOKUP(A1169,$AD$13:$AL$117,9),AA1169)</f>
        <v>45534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3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2"/>
      <c r="DB1170" s="1"/>
      <c r="DC1170" s="1"/>
      <c r="DD1170" s="1"/>
      <c r="DE1170" s="1"/>
      <c r="DF1170" s="1"/>
      <c r="DG1170" s="1"/>
    </row>
    <row r="1171" spans="1:111" x14ac:dyDescent="0.2">
      <c r="A1171" s="86">
        <f t="shared" si="550"/>
        <v>45520</v>
      </c>
      <c r="B1171" s="87">
        <f t="shared" si="553"/>
        <v>941.43389301000002</v>
      </c>
      <c r="C1171" s="87">
        <f t="shared" si="551"/>
        <v>773.03674853999996</v>
      </c>
      <c r="D1171" s="88">
        <f t="shared" si="554"/>
        <v>6967.89</v>
      </c>
      <c r="E1171" s="89">
        <f>IF(K1171=1,VLOOKUP(A1171,[1]Plan1!$BO$80:$BQ$314,3),E1170)</f>
        <v>6966.5</v>
      </c>
      <c r="F1171" s="98">
        <f t="shared" si="555"/>
        <v>45520</v>
      </c>
      <c r="G1171" s="91">
        <f t="shared" si="556"/>
        <v>-1.9948650165257931E-4</v>
      </c>
      <c r="H1171" s="90">
        <f t="shared" si="557"/>
        <v>45551</v>
      </c>
      <c r="I1171" s="90">
        <f t="shared" si="558"/>
        <v>45551</v>
      </c>
      <c r="J1171" s="92">
        <f t="shared" si="559"/>
        <v>22</v>
      </c>
      <c r="K1171" s="92">
        <f t="shared" si="560"/>
        <v>1</v>
      </c>
      <c r="L1171" s="87">
        <f t="shared" si="561"/>
        <v>0.99999092999999994</v>
      </c>
      <c r="M1171" s="93">
        <f t="shared" si="562"/>
        <v>1.0038003200000001</v>
      </c>
      <c r="N1171" s="93">
        <f t="shared" si="563"/>
        <v>1.2107503584369796</v>
      </c>
      <c r="O1171" s="87">
        <f t="shared" si="564"/>
        <v>1.21073937</v>
      </c>
      <c r="P1171" s="87">
        <f t="shared" si="565"/>
        <v>935.94602591</v>
      </c>
      <c r="Q1171" s="94">
        <f t="shared" si="566"/>
        <v>0</v>
      </c>
      <c r="R1171" s="95">
        <f t="shared" si="549"/>
        <v>0</v>
      </c>
      <c r="S1171" s="87">
        <f t="shared" si="567"/>
        <v>0</v>
      </c>
      <c r="T1171" s="95">
        <f t="shared" si="552"/>
        <v>0.12</v>
      </c>
      <c r="U1171" s="94">
        <f t="shared" si="568"/>
        <v>13</v>
      </c>
      <c r="V1171" s="94">
        <v>252</v>
      </c>
      <c r="W1171" s="93">
        <f t="shared" si="569"/>
        <v>1.0058634440000001</v>
      </c>
      <c r="X1171" s="87">
        <f t="shared" si="570"/>
        <v>5.4878670999999999</v>
      </c>
      <c r="Y1171" s="87">
        <f t="shared" si="571"/>
        <v>0</v>
      </c>
      <c r="Z1171" s="96" t="s">
        <v>142</v>
      </c>
      <c r="AA1171" s="90">
        <f t="shared" si="572"/>
        <v>45534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3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2"/>
      <c r="DB1171" s="1"/>
      <c r="DC1171" s="1"/>
      <c r="DD1171" s="1"/>
      <c r="DE1171" s="1"/>
      <c r="DF1171" s="1"/>
      <c r="DG1171" s="1"/>
    </row>
    <row r="1172" spans="1:111" x14ac:dyDescent="0.2">
      <c r="A1172" s="86">
        <f t="shared" si="550"/>
        <v>45521</v>
      </c>
      <c r="B1172" s="87">
        <f t="shared" si="553"/>
        <v>941.84882586000003</v>
      </c>
      <c r="C1172" s="87">
        <f t="shared" si="551"/>
        <v>773.03674853999996</v>
      </c>
      <c r="D1172" s="88">
        <f t="shared" si="554"/>
        <v>6967.89</v>
      </c>
      <c r="E1172" s="89">
        <f>IF(K1172=1,VLOOKUP(A1172,[1]Plan1!$BO$80:$BQ$314,3),E1171)</f>
        <v>6966.5</v>
      </c>
      <c r="F1172" s="98">
        <f t="shared" si="555"/>
        <v>45520</v>
      </c>
      <c r="G1172" s="91">
        <f t="shared" si="556"/>
        <v>-1.9948650165257931E-4</v>
      </c>
      <c r="H1172" s="90">
        <f t="shared" si="557"/>
        <v>45551</v>
      </c>
      <c r="I1172" s="90">
        <f t="shared" si="558"/>
        <v>45551</v>
      </c>
      <c r="J1172" s="92">
        <f t="shared" si="559"/>
        <v>22</v>
      </c>
      <c r="K1172" s="92">
        <f t="shared" si="560"/>
        <v>2</v>
      </c>
      <c r="L1172" s="87">
        <f t="shared" si="561"/>
        <v>0.99998186</v>
      </c>
      <c r="M1172" s="93">
        <f t="shared" si="562"/>
        <v>1.0038003200000001</v>
      </c>
      <c r="N1172" s="93">
        <f t="shared" si="563"/>
        <v>1.2107503584369796</v>
      </c>
      <c r="O1172" s="87">
        <f t="shared" si="564"/>
        <v>1.2107283900000001</v>
      </c>
      <c r="P1172" s="87">
        <f t="shared" si="565"/>
        <v>935.93753796999999</v>
      </c>
      <c r="Q1172" s="94">
        <f t="shared" si="566"/>
        <v>0</v>
      </c>
      <c r="R1172" s="95">
        <f t="shared" si="549"/>
        <v>0</v>
      </c>
      <c r="S1172" s="87">
        <f t="shared" si="567"/>
        <v>0</v>
      </c>
      <c r="T1172" s="95">
        <f t="shared" si="552"/>
        <v>0.12</v>
      </c>
      <c r="U1172" s="94">
        <f t="shared" si="568"/>
        <v>14</v>
      </c>
      <c r="V1172" s="94">
        <v>252</v>
      </c>
      <c r="W1172" s="93">
        <f t="shared" si="569"/>
        <v>1.0063158999999999</v>
      </c>
      <c r="X1172" s="87">
        <f t="shared" si="570"/>
        <v>5.9112878899999997</v>
      </c>
      <c r="Y1172" s="87">
        <f t="shared" si="571"/>
        <v>0</v>
      </c>
      <c r="Z1172" s="96" t="s">
        <v>142</v>
      </c>
      <c r="AA1172" s="90">
        <f t="shared" si="572"/>
        <v>45534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3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2"/>
      <c r="DB1172" s="1"/>
      <c r="DC1172" s="1"/>
      <c r="DD1172" s="1"/>
      <c r="DE1172" s="1"/>
      <c r="DF1172" s="1"/>
      <c r="DG1172" s="1"/>
    </row>
    <row r="1173" spans="1:111" x14ac:dyDescent="0.2">
      <c r="A1173" s="86">
        <f t="shared" si="550"/>
        <v>45522</v>
      </c>
      <c r="B1173" s="87">
        <f t="shared" si="553"/>
        <v>941.84882586000003</v>
      </c>
      <c r="C1173" s="87">
        <f t="shared" si="551"/>
        <v>773.03674853999996</v>
      </c>
      <c r="D1173" s="88">
        <f t="shared" si="554"/>
        <v>6967.89</v>
      </c>
      <c r="E1173" s="89">
        <f>IF(K1173=1,VLOOKUP(A1173,[1]Plan1!$BO$80:$BQ$314,3),E1172)</f>
        <v>6966.5</v>
      </c>
      <c r="F1173" s="98">
        <f t="shared" si="555"/>
        <v>45520</v>
      </c>
      <c r="G1173" s="91">
        <f t="shared" si="556"/>
        <v>-1.9948650165257931E-4</v>
      </c>
      <c r="H1173" s="90">
        <f t="shared" si="557"/>
        <v>45551</v>
      </c>
      <c r="I1173" s="90">
        <f t="shared" si="558"/>
        <v>45551</v>
      </c>
      <c r="J1173" s="92">
        <f t="shared" si="559"/>
        <v>22</v>
      </c>
      <c r="K1173" s="92">
        <f t="shared" si="560"/>
        <v>2</v>
      </c>
      <c r="L1173" s="87">
        <f t="shared" si="561"/>
        <v>0.99998186</v>
      </c>
      <c r="M1173" s="93">
        <f t="shared" si="562"/>
        <v>1.0038003200000001</v>
      </c>
      <c r="N1173" s="93">
        <f t="shared" si="563"/>
        <v>1.2107503584369796</v>
      </c>
      <c r="O1173" s="87">
        <f t="shared" si="564"/>
        <v>1.2107283900000001</v>
      </c>
      <c r="P1173" s="87">
        <f t="shared" si="565"/>
        <v>935.93753796999999</v>
      </c>
      <c r="Q1173" s="94">
        <f t="shared" si="566"/>
        <v>0</v>
      </c>
      <c r="R1173" s="95">
        <f t="shared" si="549"/>
        <v>0</v>
      </c>
      <c r="S1173" s="87">
        <f t="shared" si="567"/>
        <v>0</v>
      </c>
      <c r="T1173" s="95">
        <f t="shared" si="552"/>
        <v>0.12</v>
      </c>
      <c r="U1173" s="94">
        <f t="shared" si="568"/>
        <v>14</v>
      </c>
      <c r="V1173" s="94">
        <v>252</v>
      </c>
      <c r="W1173" s="93">
        <f t="shared" si="569"/>
        <v>1.0063158999999999</v>
      </c>
      <c r="X1173" s="87">
        <f t="shared" si="570"/>
        <v>5.9112878899999997</v>
      </c>
      <c r="Y1173" s="87">
        <f t="shared" si="571"/>
        <v>0</v>
      </c>
      <c r="Z1173" s="96" t="s">
        <v>142</v>
      </c>
      <c r="AA1173" s="90">
        <f t="shared" si="572"/>
        <v>45534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3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2"/>
      <c r="DB1173" s="1"/>
      <c r="DC1173" s="1"/>
      <c r="DD1173" s="1"/>
      <c r="DE1173" s="1"/>
      <c r="DF1173" s="1"/>
      <c r="DG1173" s="1"/>
    </row>
    <row r="1174" spans="1:111" x14ac:dyDescent="0.2">
      <c r="A1174" s="86">
        <f t="shared" si="550"/>
        <v>45523</v>
      </c>
      <c r="B1174" s="87">
        <f t="shared" si="553"/>
        <v>941.84882586000003</v>
      </c>
      <c r="C1174" s="87">
        <f t="shared" si="551"/>
        <v>773.03674853999996</v>
      </c>
      <c r="D1174" s="88">
        <f t="shared" si="554"/>
        <v>6967.89</v>
      </c>
      <c r="E1174" s="89">
        <f>IF(K1174=1,VLOOKUP(A1174,[1]Plan1!$BO$80:$BQ$314,3),E1173)</f>
        <v>6966.5</v>
      </c>
      <c r="F1174" s="98">
        <f t="shared" si="555"/>
        <v>45520</v>
      </c>
      <c r="G1174" s="91">
        <f t="shared" si="556"/>
        <v>-1.9948650165257931E-4</v>
      </c>
      <c r="H1174" s="90">
        <f t="shared" si="557"/>
        <v>45551</v>
      </c>
      <c r="I1174" s="90">
        <f t="shared" si="558"/>
        <v>45551</v>
      </c>
      <c r="J1174" s="92">
        <f t="shared" si="559"/>
        <v>22</v>
      </c>
      <c r="K1174" s="92">
        <f t="shared" si="560"/>
        <v>2</v>
      </c>
      <c r="L1174" s="87">
        <f t="shared" si="561"/>
        <v>0.99998186</v>
      </c>
      <c r="M1174" s="93">
        <f t="shared" si="562"/>
        <v>1.0038003200000001</v>
      </c>
      <c r="N1174" s="93">
        <f t="shared" si="563"/>
        <v>1.2107503584369796</v>
      </c>
      <c r="O1174" s="87">
        <f t="shared" si="564"/>
        <v>1.2107283900000001</v>
      </c>
      <c r="P1174" s="87">
        <f t="shared" si="565"/>
        <v>935.93753796999999</v>
      </c>
      <c r="Q1174" s="94">
        <f t="shared" si="566"/>
        <v>0</v>
      </c>
      <c r="R1174" s="95">
        <f t="shared" si="549"/>
        <v>0</v>
      </c>
      <c r="S1174" s="87">
        <f t="shared" si="567"/>
        <v>0</v>
      </c>
      <c r="T1174" s="95">
        <f t="shared" si="552"/>
        <v>0.12</v>
      </c>
      <c r="U1174" s="94">
        <f t="shared" si="568"/>
        <v>14</v>
      </c>
      <c r="V1174" s="94">
        <v>252</v>
      </c>
      <c r="W1174" s="93">
        <f t="shared" si="569"/>
        <v>1.0063158999999999</v>
      </c>
      <c r="X1174" s="87">
        <f t="shared" si="570"/>
        <v>5.9112878899999997</v>
      </c>
      <c r="Y1174" s="87">
        <f t="shared" si="571"/>
        <v>0</v>
      </c>
      <c r="Z1174" s="96" t="s">
        <v>142</v>
      </c>
      <c r="AA1174" s="90">
        <f t="shared" si="572"/>
        <v>45534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3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2"/>
      <c r="DB1174" s="1"/>
      <c r="DC1174" s="1"/>
      <c r="DD1174" s="1"/>
      <c r="DE1174" s="1"/>
      <c r="DF1174" s="1"/>
      <c r="DG1174" s="1"/>
    </row>
    <row r="1175" spans="1:111" x14ac:dyDescent="0.2">
      <c r="A1175" s="86">
        <f t="shared" si="550"/>
        <v>45524</v>
      </c>
      <c r="B1175" s="87">
        <f t="shared" si="553"/>
        <v>942.26394100999994</v>
      </c>
      <c r="C1175" s="87">
        <f t="shared" si="551"/>
        <v>773.03674853999996</v>
      </c>
      <c r="D1175" s="88">
        <f t="shared" si="554"/>
        <v>6967.89</v>
      </c>
      <c r="E1175" s="89">
        <f>IF(K1175=1,VLOOKUP(A1175,[1]Plan1!$BO$80:$BQ$314,3),E1174)</f>
        <v>6966.5</v>
      </c>
      <c r="F1175" s="98">
        <f t="shared" si="555"/>
        <v>45520</v>
      </c>
      <c r="G1175" s="91">
        <f t="shared" si="556"/>
        <v>-1.9948650165257931E-4</v>
      </c>
      <c r="H1175" s="90">
        <f t="shared" si="557"/>
        <v>45551</v>
      </c>
      <c r="I1175" s="90">
        <f t="shared" si="558"/>
        <v>45551</v>
      </c>
      <c r="J1175" s="92">
        <f t="shared" si="559"/>
        <v>22</v>
      </c>
      <c r="K1175" s="92">
        <f t="shared" si="560"/>
        <v>3</v>
      </c>
      <c r="L1175" s="87">
        <f t="shared" si="561"/>
        <v>0.99997278999999994</v>
      </c>
      <c r="M1175" s="93">
        <f t="shared" si="562"/>
        <v>1.0038003200000001</v>
      </c>
      <c r="N1175" s="93">
        <f t="shared" si="563"/>
        <v>1.2107503584369796</v>
      </c>
      <c r="O1175" s="87">
        <f t="shared" si="564"/>
        <v>1.21071741</v>
      </c>
      <c r="P1175" s="87">
        <f t="shared" si="565"/>
        <v>935.92905001999998</v>
      </c>
      <c r="Q1175" s="94">
        <f t="shared" si="566"/>
        <v>0</v>
      </c>
      <c r="R1175" s="95">
        <f t="shared" si="549"/>
        <v>0</v>
      </c>
      <c r="S1175" s="87">
        <f t="shared" si="567"/>
        <v>0</v>
      </c>
      <c r="T1175" s="95">
        <f t="shared" si="552"/>
        <v>0.12</v>
      </c>
      <c r="U1175" s="94">
        <f t="shared" si="568"/>
        <v>15</v>
      </c>
      <c r="V1175" s="94">
        <v>252</v>
      </c>
      <c r="W1175" s="93">
        <f t="shared" si="569"/>
        <v>1.006768559</v>
      </c>
      <c r="X1175" s="87">
        <f t="shared" si="570"/>
        <v>6.3348909899999999</v>
      </c>
      <c r="Y1175" s="87">
        <f t="shared" si="571"/>
        <v>0</v>
      </c>
      <c r="Z1175" s="96" t="s">
        <v>142</v>
      </c>
      <c r="AA1175" s="90">
        <f t="shared" si="572"/>
        <v>45534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3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2"/>
      <c r="DB1175" s="1"/>
      <c r="DC1175" s="1"/>
      <c r="DD1175" s="1"/>
      <c r="DE1175" s="1"/>
      <c r="DF1175" s="1"/>
      <c r="DG1175" s="1"/>
    </row>
    <row r="1176" spans="1:111" x14ac:dyDescent="0.2">
      <c r="A1176" s="86">
        <f t="shared" si="550"/>
        <v>45525</v>
      </c>
      <c r="B1176" s="87">
        <f t="shared" si="553"/>
        <v>942.67923940999992</v>
      </c>
      <c r="C1176" s="87">
        <f t="shared" si="551"/>
        <v>773.03674853999996</v>
      </c>
      <c r="D1176" s="88">
        <f t="shared" si="554"/>
        <v>6967.89</v>
      </c>
      <c r="E1176" s="89">
        <f>IF(K1176=1,VLOOKUP(A1176,[1]Plan1!$BO$80:$BQ$314,3),E1175)</f>
        <v>6966.5</v>
      </c>
      <c r="F1176" s="98">
        <f t="shared" si="555"/>
        <v>45520</v>
      </c>
      <c r="G1176" s="91">
        <f t="shared" si="556"/>
        <v>-1.9948650165257931E-4</v>
      </c>
      <c r="H1176" s="90">
        <f t="shared" si="557"/>
        <v>45551</v>
      </c>
      <c r="I1176" s="90">
        <f t="shared" si="558"/>
        <v>45551</v>
      </c>
      <c r="J1176" s="92">
        <f t="shared" si="559"/>
        <v>22</v>
      </c>
      <c r="K1176" s="92">
        <f t="shared" si="560"/>
        <v>4</v>
      </c>
      <c r="L1176" s="87">
        <f t="shared" si="561"/>
        <v>0.99996372</v>
      </c>
      <c r="M1176" s="93">
        <f t="shared" si="562"/>
        <v>1.0038003200000001</v>
      </c>
      <c r="N1176" s="93">
        <f t="shared" si="563"/>
        <v>1.2107503584369796</v>
      </c>
      <c r="O1176" s="87">
        <f t="shared" si="564"/>
        <v>1.2107064299999999</v>
      </c>
      <c r="P1176" s="87">
        <f t="shared" si="565"/>
        <v>935.92056207999997</v>
      </c>
      <c r="Q1176" s="94">
        <f t="shared" si="566"/>
        <v>0</v>
      </c>
      <c r="R1176" s="95">
        <f t="shared" si="549"/>
        <v>0</v>
      </c>
      <c r="S1176" s="87">
        <f t="shared" si="567"/>
        <v>0</v>
      </c>
      <c r="T1176" s="95">
        <f t="shared" si="552"/>
        <v>0.12</v>
      </c>
      <c r="U1176" s="94">
        <f t="shared" si="568"/>
        <v>16</v>
      </c>
      <c r="V1176" s="94">
        <v>252</v>
      </c>
      <c r="W1176" s="93">
        <f t="shared" si="569"/>
        <v>1.007221422</v>
      </c>
      <c r="X1176" s="87">
        <f t="shared" si="570"/>
        <v>6.7586773300000003</v>
      </c>
      <c r="Y1176" s="87">
        <f t="shared" si="571"/>
        <v>0</v>
      </c>
      <c r="Z1176" s="96" t="s">
        <v>142</v>
      </c>
      <c r="AA1176" s="90">
        <f t="shared" si="572"/>
        <v>45534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3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2"/>
      <c r="DB1176" s="1"/>
      <c r="DC1176" s="1"/>
      <c r="DD1176" s="1"/>
      <c r="DE1176" s="1"/>
      <c r="DF1176" s="1"/>
      <c r="DG1176" s="1"/>
    </row>
    <row r="1177" spans="1:111" x14ac:dyDescent="0.2">
      <c r="A1177" s="86">
        <f t="shared" si="550"/>
        <v>45526</v>
      </c>
      <c r="B1177" s="87">
        <f t="shared" si="553"/>
        <v>943.09472011999992</v>
      </c>
      <c r="C1177" s="87">
        <f t="shared" si="551"/>
        <v>773.03674853999996</v>
      </c>
      <c r="D1177" s="88">
        <f t="shared" si="554"/>
        <v>6967.89</v>
      </c>
      <c r="E1177" s="89">
        <f>IF(K1177=1,VLOOKUP(A1177,[1]Plan1!$BO$80:$BQ$314,3),E1176)</f>
        <v>6966.5</v>
      </c>
      <c r="F1177" s="98">
        <f t="shared" si="555"/>
        <v>45520</v>
      </c>
      <c r="G1177" s="91">
        <f t="shared" si="556"/>
        <v>-1.9948650165257931E-4</v>
      </c>
      <c r="H1177" s="90">
        <f t="shared" si="557"/>
        <v>45551</v>
      </c>
      <c r="I1177" s="90">
        <f t="shared" si="558"/>
        <v>45551</v>
      </c>
      <c r="J1177" s="92">
        <f t="shared" si="559"/>
        <v>22</v>
      </c>
      <c r="K1177" s="92">
        <f t="shared" si="560"/>
        <v>5</v>
      </c>
      <c r="L1177" s="87">
        <f t="shared" si="561"/>
        <v>0.99995464999999994</v>
      </c>
      <c r="M1177" s="93">
        <f t="shared" si="562"/>
        <v>1.0038003200000001</v>
      </c>
      <c r="N1177" s="93">
        <f t="shared" si="563"/>
        <v>1.2107503584369796</v>
      </c>
      <c r="O1177" s="87">
        <f t="shared" si="564"/>
        <v>1.21069545</v>
      </c>
      <c r="P1177" s="87">
        <f t="shared" si="565"/>
        <v>935.91207413999996</v>
      </c>
      <c r="Q1177" s="94">
        <f t="shared" si="566"/>
        <v>0</v>
      </c>
      <c r="R1177" s="95">
        <f t="shared" si="549"/>
        <v>0</v>
      </c>
      <c r="S1177" s="87">
        <f t="shared" si="567"/>
        <v>0</v>
      </c>
      <c r="T1177" s="95">
        <f t="shared" si="552"/>
        <v>0.12</v>
      </c>
      <c r="U1177" s="94">
        <f t="shared" si="568"/>
        <v>17</v>
      </c>
      <c r="V1177" s="94">
        <v>252</v>
      </c>
      <c r="W1177" s="93">
        <f t="shared" si="569"/>
        <v>1.0076744879999999</v>
      </c>
      <c r="X1177" s="87">
        <f t="shared" si="570"/>
        <v>7.1826459800000002</v>
      </c>
      <c r="Y1177" s="87">
        <f t="shared" si="571"/>
        <v>0</v>
      </c>
      <c r="Z1177" s="96" t="s">
        <v>142</v>
      </c>
      <c r="AA1177" s="90">
        <f t="shared" si="572"/>
        <v>45534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3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2"/>
      <c r="DB1177" s="1"/>
      <c r="DC1177" s="1"/>
      <c r="DD1177" s="1"/>
      <c r="DE1177" s="1"/>
      <c r="DF1177" s="1"/>
      <c r="DG1177" s="1"/>
    </row>
    <row r="1178" spans="1:111" x14ac:dyDescent="0.2">
      <c r="A1178" s="86">
        <f t="shared" si="550"/>
        <v>45527</v>
      </c>
      <c r="B1178" s="87">
        <f t="shared" si="553"/>
        <v>943.51039184000001</v>
      </c>
      <c r="C1178" s="87">
        <f t="shared" si="551"/>
        <v>773.03674853999996</v>
      </c>
      <c r="D1178" s="88">
        <f t="shared" si="554"/>
        <v>6967.89</v>
      </c>
      <c r="E1178" s="89">
        <f>IF(K1178=1,VLOOKUP(A1178,[1]Plan1!$BO$80:$BQ$314,3),E1177)</f>
        <v>6966.5</v>
      </c>
      <c r="F1178" s="98">
        <f t="shared" si="555"/>
        <v>45520</v>
      </c>
      <c r="G1178" s="91">
        <f t="shared" si="556"/>
        <v>-1.9948650165257931E-4</v>
      </c>
      <c r="H1178" s="90">
        <f t="shared" si="557"/>
        <v>45551</v>
      </c>
      <c r="I1178" s="90">
        <f t="shared" si="558"/>
        <v>45551</v>
      </c>
      <c r="J1178" s="92">
        <f t="shared" si="559"/>
        <v>22</v>
      </c>
      <c r="K1178" s="92">
        <f t="shared" si="560"/>
        <v>6</v>
      </c>
      <c r="L1178" s="87">
        <f t="shared" si="561"/>
        <v>0.99994559000000005</v>
      </c>
      <c r="M1178" s="93">
        <f t="shared" si="562"/>
        <v>1.0038003200000001</v>
      </c>
      <c r="N1178" s="93">
        <f t="shared" si="563"/>
        <v>1.2107503584369796</v>
      </c>
      <c r="O1178" s="87">
        <f t="shared" si="564"/>
        <v>1.2106844800000001</v>
      </c>
      <c r="P1178" s="87">
        <f t="shared" si="565"/>
        <v>935.90359392000005</v>
      </c>
      <c r="Q1178" s="94">
        <f t="shared" si="566"/>
        <v>0</v>
      </c>
      <c r="R1178" s="95">
        <f t="shared" si="549"/>
        <v>0</v>
      </c>
      <c r="S1178" s="87">
        <f t="shared" si="567"/>
        <v>0</v>
      </c>
      <c r="T1178" s="95">
        <f t="shared" si="552"/>
        <v>0.12</v>
      </c>
      <c r="U1178" s="94">
        <f t="shared" si="568"/>
        <v>18</v>
      </c>
      <c r="V1178" s="94">
        <v>252</v>
      </c>
      <c r="W1178" s="93">
        <f t="shared" si="569"/>
        <v>1.0081277580000001</v>
      </c>
      <c r="X1178" s="87">
        <f t="shared" si="570"/>
        <v>7.60679792</v>
      </c>
      <c r="Y1178" s="87">
        <f t="shared" si="571"/>
        <v>0</v>
      </c>
      <c r="Z1178" s="96" t="s">
        <v>142</v>
      </c>
      <c r="AA1178" s="90">
        <f t="shared" si="572"/>
        <v>45534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3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2"/>
      <c r="DB1178" s="1"/>
      <c r="DC1178" s="1"/>
      <c r="DD1178" s="1"/>
      <c r="DE1178" s="1"/>
      <c r="DF1178" s="1"/>
      <c r="DG1178" s="1"/>
    </row>
    <row r="1179" spans="1:111" x14ac:dyDescent="0.2">
      <c r="A1179" s="86">
        <f t="shared" si="550"/>
        <v>45528</v>
      </c>
      <c r="B1179" s="87">
        <f t="shared" si="553"/>
        <v>943.92623994000007</v>
      </c>
      <c r="C1179" s="87">
        <f t="shared" si="551"/>
        <v>773.03674853999996</v>
      </c>
      <c r="D1179" s="88">
        <f t="shared" si="554"/>
        <v>6967.89</v>
      </c>
      <c r="E1179" s="89">
        <f>IF(K1179=1,VLOOKUP(A1179,[1]Plan1!$BO$80:$BQ$314,3),E1178)</f>
        <v>6966.5</v>
      </c>
      <c r="F1179" s="98">
        <f t="shared" si="555"/>
        <v>45520</v>
      </c>
      <c r="G1179" s="91">
        <f t="shared" si="556"/>
        <v>-1.9948650165257931E-4</v>
      </c>
      <c r="H1179" s="90">
        <f t="shared" si="557"/>
        <v>45551</v>
      </c>
      <c r="I1179" s="90">
        <f t="shared" si="558"/>
        <v>45551</v>
      </c>
      <c r="J1179" s="92">
        <f t="shared" si="559"/>
        <v>22</v>
      </c>
      <c r="K1179" s="92">
        <f t="shared" si="560"/>
        <v>7</v>
      </c>
      <c r="L1179" s="87">
        <f t="shared" si="561"/>
        <v>0.99993652</v>
      </c>
      <c r="M1179" s="93">
        <f t="shared" si="562"/>
        <v>1.0038003200000001</v>
      </c>
      <c r="N1179" s="93">
        <f t="shared" si="563"/>
        <v>1.2107503584369796</v>
      </c>
      <c r="O1179" s="87">
        <f t="shared" si="564"/>
        <v>1.2106735</v>
      </c>
      <c r="P1179" s="87">
        <f t="shared" si="565"/>
        <v>935.89510598000004</v>
      </c>
      <c r="Q1179" s="94">
        <f t="shared" si="566"/>
        <v>0</v>
      </c>
      <c r="R1179" s="95">
        <f t="shared" si="549"/>
        <v>0</v>
      </c>
      <c r="S1179" s="87">
        <f t="shared" si="567"/>
        <v>0</v>
      </c>
      <c r="T1179" s="95">
        <f t="shared" si="552"/>
        <v>0.12</v>
      </c>
      <c r="U1179" s="94">
        <f t="shared" si="568"/>
        <v>19</v>
      </c>
      <c r="V1179" s="94">
        <v>252</v>
      </c>
      <c r="W1179" s="93">
        <f t="shared" si="569"/>
        <v>1.0085812329999999</v>
      </c>
      <c r="X1179" s="87">
        <f t="shared" si="570"/>
        <v>8.03113396</v>
      </c>
      <c r="Y1179" s="87">
        <f t="shared" si="571"/>
        <v>0</v>
      </c>
      <c r="Z1179" s="96" t="s">
        <v>142</v>
      </c>
      <c r="AA1179" s="90">
        <f t="shared" si="572"/>
        <v>45534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3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2"/>
      <c r="DB1179" s="1"/>
      <c r="DC1179" s="1"/>
      <c r="DD1179" s="1"/>
      <c r="DE1179" s="1"/>
      <c r="DF1179" s="1"/>
      <c r="DG1179" s="1"/>
    </row>
    <row r="1180" spans="1:111" x14ac:dyDescent="0.2">
      <c r="A1180" s="86">
        <f t="shared" si="550"/>
        <v>45529</v>
      </c>
      <c r="B1180" s="87">
        <f t="shared" si="553"/>
        <v>943.92623994000007</v>
      </c>
      <c r="C1180" s="87">
        <f t="shared" si="551"/>
        <v>773.03674853999996</v>
      </c>
      <c r="D1180" s="88">
        <f t="shared" si="554"/>
        <v>6967.89</v>
      </c>
      <c r="E1180" s="89">
        <f>IF(K1180=1,VLOOKUP(A1180,[1]Plan1!$BO$80:$BQ$314,3),E1179)</f>
        <v>6966.5</v>
      </c>
      <c r="F1180" s="98">
        <f t="shared" si="555"/>
        <v>45520</v>
      </c>
      <c r="G1180" s="91">
        <f t="shared" si="556"/>
        <v>-1.9948650165257931E-4</v>
      </c>
      <c r="H1180" s="90">
        <f t="shared" si="557"/>
        <v>45551</v>
      </c>
      <c r="I1180" s="90">
        <f t="shared" si="558"/>
        <v>45551</v>
      </c>
      <c r="J1180" s="92">
        <f t="shared" si="559"/>
        <v>22</v>
      </c>
      <c r="K1180" s="92">
        <f t="shared" si="560"/>
        <v>7</v>
      </c>
      <c r="L1180" s="87">
        <f t="shared" si="561"/>
        <v>0.99993652</v>
      </c>
      <c r="M1180" s="93">
        <f t="shared" si="562"/>
        <v>1.0038003200000001</v>
      </c>
      <c r="N1180" s="93">
        <f t="shared" si="563"/>
        <v>1.2107503584369796</v>
      </c>
      <c r="O1180" s="87">
        <f t="shared" si="564"/>
        <v>1.2106735</v>
      </c>
      <c r="P1180" s="87">
        <f t="shared" si="565"/>
        <v>935.89510598000004</v>
      </c>
      <c r="Q1180" s="94">
        <f t="shared" si="566"/>
        <v>0</v>
      </c>
      <c r="R1180" s="95">
        <f t="shared" si="549"/>
        <v>0</v>
      </c>
      <c r="S1180" s="87">
        <f t="shared" si="567"/>
        <v>0</v>
      </c>
      <c r="T1180" s="95">
        <f t="shared" si="552"/>
        <v>0.12</v>
      </c>
      <c r="U1180" s="94">
        <f t="shared" si="568"/>
        <v>19</v>
      </c>
      <c r="V1180" s="94">
        <v>252</v>
      </c>
      <c r="W1180" s="93">
        <f t="shared" si="569"/>
        <v>1.0085812329999999</v>
      </c>
      <c r="X1180" s="87">
        <f t="shared" si="570"/>
        <v>8.03113396</v>
      </c>
      <c r="Y1180" s="87">
        <f t="shared" si="571"/>
        <v>0</v>
      </c>
      <c r="Z1180" s="96" t="s">
        <v>142</v>
      </c>
      <c r="AA1180" s="90">
        <f t="shared" si="572"/>
        <v>45534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3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2"/>
      <c r="DB1180" s="1"/>
      <c r="DC1180" s="1"/>
      <c r="DD1180" s="1"/>
      <c r="DE1180" s="1"/>
      <c r="DF1180" s="1"/>
      <c r="DG1180" s="1"/>
    </row>
    <row r="1181" spans="1:111" x14ac:dyDescent="0.2">
      <c r="A1181" s="86">
        <f t="shared" si="550"/>
        <v>45530</v>
      </c>
      <c r="B1181" s="87">
        <f t="shared" si="553"/>
        <v>943.92623994000007</v>
      </c>
      <c r="C1181" s="87">
        <f t="shared" si="551"/>
        <v>773.03674853999996</v>
      </c>
      <c r="D1181" s="88">
        <f t="shared" si="554"/>
        <v>6967.89</v>
      </c>
      <c r="E1181" s="89">
        <f>IF(K1181=1,VLOOKUP(A1181,[1]Plan1!$BO$80:$BQ$314,3),E1180)</f>
        <v>6966.5</v>
      </c>
      <c r="F1181" s="98">
        <f t="shared" si="555"/>
        <v>45520</v>
      </c>
      <c r="G1181" s="91">
        <f t="shared" si="556"/>
        <v>-1.9948650165257931E-4</v>
      </c>
      <c r="H1181" s="90">
        <f t="shared" si="557"/>
        <v>45551</v>
      </c>
      <c r="I1181" s="90">
        <f t="shared" si="558"/>
        <v>45551</v>
      </c>
      <c r="J1181" s="92">
        <f t="shared" si="559"/>
        <v>22</v>
      </c>
      <c r="K1181" s="92">
        <f t="shared" si="560"/>
        <v>7</v>
      </c>
      <c r="L1181" s="87">
        <f t="shared" si="561"/>
        <v>0.99993652</v>
      </c>
      <c r="M1181" s="93">
        <f t="shared" si="562"/>
        <v>1.0038003200000001</v>
      </c>
      <c r="N1181" s="93">
        <f t="shared" si="563"/>
        <v>1.2107503584369796</v>
      </c>
      <c r="O1181" s="87">
        <f t="shared" si="564"/>
        <v>1.2106735</v>
      </c>
      <c r="P1181" s="87">
        <f t="shared" si="565"/>
        <v>935.89510598000004</v>
      </c>
      <c r="Q1181" s="94">
        <f t="shared" si="566"/>
        <v>0</v>
      </c>
      <c r="R1181" s="95">
        <f t="shared" si="549"/>
        <v>0</v>
      </c>
      <c r="S1181" s="87">
        <f t="shared" si="567"/>
        <v>0</v>
      </c>
      <c r="T1181" s="95">
        <f t="shared" si="552"/>
        <v>0.12</v>
      </c>
      <c r="U1181" s="94">
        <f t="shared" si="568"/>
        <v>19</v>
      </c>
      <c r="V1181" s="94">
        <v>252</v>
      </c>
      <c r="W1181" s="93">
        <f t="shared" si="569"/>
        <v>1.0085812329999999</v>
      </c>
      <c r="X1181" s="87">
        <f t="shared" si="570"/>
        <v>8.03113396</v>
      </c>
      <c r="Y1181" s="87">
        <f t="shared" si="571"/>
        <v>0</v>
      </c>
      <c r="Z1181" s="96" t="s">
        <v>142</v>
      </c>
      <c r="AA1181" s="90">
        <f t="shared" si="572"/>
        <v>45534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3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2"/>
      <c r="DB1181" s="1"/>
      <c r="DC1181" s="1"/>
      <c r="DD1181" s="1"/>
      <c r="DE1181" s="1"/>
      <c r="DF1181" s="1"/>
      <c r="DG1181" s="1"/>
    </row>
    <row r="1182" spans="1:111" x14ac:dyDescent="0.2">
      <c r="A1182" s="86">
        <f t="shared" si="550"/>
        <v>45531</v>
      </c>
      <c r="B1182" s="87">
        <f t="shared" si="553"/>
        <v>944.34226253000008</v>
      </c>
      <c r="C1182" s="87">
        <f t="shared" si="551"/>
        <v>773.03674853999996</v>
      </c>
      <c r="D1182" s="88">
        <f t="shared" si="554"/>
        <v>6967.89</v>
      </c>
      <c r="E1182" s="89">
        <f>IF(K1182=1,VLOOKUP(A1182,[1]Plan1!$BO$80:$BQ$314,3),E1181)</f>
        <v>6966.5</v>
      </c>
      <c r="F1182" s="98">
        <f t="shared" si="555"/>
        <v>45520</v>
      </c>
      <c r="G1182" s="91">
        <f t="shared" si="556"/>
        <v>-1.9948650165257931E-4</v>
      </c>
      <c r="H1182" s="90">
        <f t="shared" si="557"/>
        <v>45551</v>
      </c>
      <c r="I1182" s="90">
        <f t="shared" si="558"/>
        <v>45551</v>
      </c>
      <c r="J1182" s="92">
        <f t="shared" si="559"/>
        <v>22</v>
      </c>
      <c r="K1182" s="92">
        <f t="shared" si="560"/>
        <v>8</v>
      </c>
      <c r="L1182" s="87">
        <f t="shared" si="561"/>
        <v>0.99992745000000005</v>
      </c>
      <c r="M1182" s="93">
        <f t="shared" si="562"/>
        <v>1.0038003200000001</v>
      </c>
      <c r="N1182" s="93">
        <f t="shared" si="563"/>
        <v>1.2107503584369796</v>
      </c>
      <c r="O1182" s="87">
        <f t="shared" si="564"/>
        <v>1.2106625099999999</v>
      </c>
      <c r="P1182" s="87">
        <f t="shared" si="565"/>
        <v>935.88661030000003</v>
      </c>
      <c r="Q1182" s="94">
        <f t="shared" si="566"/>
        <v>0</v>
      </c>
      <c r="R1182" s="95">
        <f t="shared" si="549"/>
        <v>0</v>
      </c>
      <c r="S1182" s="87">
        <f t="shared" si="567"/>
        <v>0</v>
      </c>
      <c r="T1182" s="95">
        <f t="shared" si="552"/>
        <v>0.12</v>
      </c>
      <c r="U1182" s="94">
        <f t="shared" si="568"/>
        <v>20</v>
      </c>
      <c r="V1182" s="94">
        <v>252</v>
      </c>
      <c r="W1182" s="93">
        <f t="shared" si="569"/>
        <v>1.0090349110000001</v>
      </c>
      <c r="X1182" s="87">
        <f t="shared" si="570"/>
        <v>8.4556522300000001</v>
      </c>
      <c r="Y1182" s="87">
        <f t="shared" si="571"/>
        <v>0</v>
      </c>
      <c r="Z1182" s="96" t="s">
        <v>142</v>
      </c>
      <c r="AA1182" s="90">
        <f t="shared" si="572"/>
        <v>45534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3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2"/>
      <c r="DB1182" s="1"/>
      <c r="DC1182" s="1"/>
      <c r="DD1182" s="1"/>
      <c r="DE1182" s="1"/>
      <c r="DF1182" s="1"/>
      <c r="DG1182" s="1"/>
    </row>
    <row r="1183" spans="1:111" x14ac:dyDescent="0.2">
      <c r="A1183" s="86">
        <f t="shared" si="550"/>
        <v>45532</v>
      </c>
      <c r="B1183" s="87">
        <f t="shared" si="553"/>
        <v>944.75847612999996</v>
      </c>
      <c r="C1183" s="87">
        <f t="shared" si="551"/>
        <v>773.03674853999996</v>
      </c>
      <c r="D1183" s="88">
        <f t="shared" si="554"/>
        <v>6967.89</v>
      </c>
      <c r="E1183" s="89">
        <f>IF(K1183=1,VLOOKUP(A1183,[1]Plan1!$BO$80:$BQ$314,3),E1182)</f>
        <v>6966.5</v>
      </c>
      <c r="F1183" s="98">
        <f t="shared" si="555"/>
        <v>45520</v>
      </c>
      <c r="G1183" s="91">
        <f t="shared" si="556"/>
        <v>-1.9948650165257931E-4</v>
      </c>
      <c r="H1183" s="90">
        <f t="shared" si="557"/>
        <v>45551</v>
      </c>
      <c r="I1183" s="90">
        <f t="shared" si="558"/>
        <v>45551</v>
      </c>
      <c r="J1183" s="92">
        <f t="shared" si="559"/>
        <v>22</v>
      </c>
      <c r="K1183" s="92">
        <f t="shared" si="560"/>
        <v>9</v>
      </c>
      <c r="L1183" s="87">
        <f t="shared" si="561"/>
        <v>0.99991838</v>
      </c>
      <c r="M1183" s="93">
        <f t="shared" si="562"/>
        <v>1.0038003200000001</v>
      </c>
      <c r="N1183" s="93">
        <f t="shared" si="563"/>
        <v>1.2107503584369796</v>
      </c>
      <c r="O1183" s="87">
        <f t="shared" si="564"/>
        <v>1.21065153</v>
      </c>
      <c r="P1183" s="87">
        <f t="shared" si="565"/>
        <v>935.87812236000002</v>
      </c>
      <c r="Q1183" s="94">
        <f t="shared" si="566"/>
        <v>0</v>
      </c>
      <c r="R1183" s="95">
        <f t="shared" si="549"/>
        <v>0</v>
      </c>
      <c r="S1183" s="87">
        <f t="shared" si="567"/>
        <v>0</v>
      </c>
      <c r="T1183" s="95">
        <f t="shared" si="552"/>
        <v>0.12</v>
      </c>
      <c r="U1183" s="94">
        <f t="shared" si="568"/>
        <v>21</v>
      </c>
      <c r="V1183" s="94">
        <v>252</v>
      </c>
      <c r="W1183" s="93">
        <f t="shared" si="569"/>
        <v>1.0094887930000001</v>
      </c>
      <c r="X1183" s="87">
        <f t="shared" si="570"/>
        <v>8.8803537699999993</v>
      </c>
      <c r="Y1183" s="87">
        <f t="shared" si="571"/>
        <v>0</v>
      </c>
      <c r="Z1183" s="96" t="s">
        <v>142</v>
      </c>
      <c r="AA1183" s="90">
        <f t="shared" si="572"/>
        <v>45534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3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2"/>
      <c r="DB1183" s="1"/>
      <c r="DC1183" s="1"/>
      <c r="DD1183" s="1"/>
      <c r="DE1183" s="1"/>
      <c r="DF1183" s="1"/>
      <c r="DG1183" s="1"/>
    </row>
    <row r="1184" spans="1:111" x14ac:dyDescent="0.2">
      <c r="A1184" s="86">
        <f t="shared" si="550"/>
        <v>45533</v>
      </c>
      <c r="B1184" s="87">
        <f t="shared" si="553"/>
        <v>945.17487295000001</v>
      </c>
      <c r="C1184" s="87">
        <f t="shared" si="551"/>
        <v>773.03674853999996</v>
      </c>
      <c r="D1184" s="88">
        <f t="shared" si="554"/>
        <v>6967.89</v>
      </c>
      <c r="E1184" s="89">
        <f>IF(K1184=1,VLOOKUP(A1184,[1]Plan1!$BO$80:$BQ$314,3),E1183)</f>
        <v>6966.5</v>
      </c>
      <c r="F1184" s="98">
        <f t="shared" si="555"/>
        <v>45520</v>
      </c>
      <c r="G1184" s="91">
        <f t="shared" si="556"/>
        <v>-1.9948650165257931E-4</v>
      </c>
      <c r="H1184" s="90">
        <f t="shared" si="557"/>
        <v>45551</v>
      </c>
      <c r="I1184" s="90">
        <f t="shared" si="558"/>
        <v>45551</v>
      </c>
      <c r="J1184" s="92">
        <f t="shared" si="559"/>
        <v>22</v>
      </c>
      <c r="K1184" s="92">
        <f t="shared" si="560"/>
        <v>10</v>
      </c>
      <c r="L1184" s="87">
        <f t="shared" si="561"/>
        <v>0.99990931000000005</v>
      </c>
      <c r="M1184" s="93">
        <f t="shared" si="562"/>
        <v>1.0038003200000001</v>
      </c>
      <c r="N1184" s="93">
        <f t="shared" si="563"/>
        <v>1.2107503584369796</v>
      </c>
      <c r="O1184" s="87">
        <f t="shared" si="564"/>
        <v>1.2106405499999999</v>
      </c>
      <c r="P1184" s="87">
        <f t="shared" si="565"/>
        <v>935.86963442000001</v>
      </c>
      <c r="Q1184" s="94">
        <f t="shared" si="566"/>
        <v>0</v>
      </c>
      <c r="R1184" s="95">
        <f t="shared" si="549"/>
        <v>0</v>
      </c>
      <c r="S1184" s="87">
        <f t="shared" si="567"/>
        <v>0</v>
      </c>
      <c r="T1184" s="95">
        <f t="shared" si="552"/>
        <v>0.12</v>
      </c>
      <c r="U1184" s="94">
        <f t="shared" si="568"/>
        <v>22</v>
      </c>
      <c r="V1184" s="94">
        <v>252</v>
      </c>
      <c r="W1184" s="93">
        <f t="shared" si="569"/>
        <v>1.009942879</v>
      </c>
      <c r="X1184" s="87">
        <f t="shared" si="570"/>
        <v>9.3052385300000005</v>
      </c>
      <c r="Y1184" s="87">
        <f t="shared" si="571"/>
        <v>0</v>
      </c>
      <c r="Z1184" s="96" t="s">
        <v>142</v>
      </c>
      <c r="AA1184" s="90">
        <f t="shared" si="572"/>
        <v>45534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3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2"/>
      <c r="DB1184" s="1"/>
      <c r="DC1184" s="1"/>
      <c r="DD1184" s="1"/>
      <c r="DE1184" s="1"/>
      <c r="DF1184" s="1"/>
      <c r="DG1184" s="1"/>
    </row>
    <row r="1185" spans="1:111" x14ac:dyDescent="0.2">
      <c r="A1185" s="86">
        <f t="shared" si="550"/>
        <v>45534</v>
      </c>
      <c r="B1185" s="87">
        <f t="shared" si="553"/>
        <v>945.59146170999998</v>
      </c>
      <c r="C1185" s="87">
        <f t="shared" si="551"/>
        <v>773.03674853999996</v>
      </c>
      <c r="D1185" s="88">
        <f t="shared" si="554"/>
        <v>6967.89</v>
      </c>
      <c r="E1185" s="89">
        <f>IF(K1185=1,VLOOKUP(A1185,[1]Plan1!$BO$80:$BQ$314,3),E1184)</f>
        <v>6966.5</v>
      </c>
      <c r="F1185" s="98">
        <f t="shared" si="555"/>
        <v>45520</v>
      </c>
      <c r="G1185" s="91">
        <f t="shared" si="556"/>
        <v>-1.9948650165257931E-4</v>
      </c>
      <c r="H1185" s="90">
        <f t="shared" si="557"/>
        <v>45551</v>
      </c>
      <c r="I1185" s="90">
        <f t="shared" si="558"/>
        <v>45551</v>
      </c>
      <c r="J1185" s="92">
        <f t="shared" si="559"/>
        <v>22</v>
      </c>
      <c r="K1185" s="92">
        <f t="shared" si="560"/>
        <v>11</v>
      </c>
      <c r="L1185" s="87">
        <f t="shared" si="561"/>
        <v>0.99990025000000005</v>
      </c>
      <c r="M1185" s="93">
        <f t="shared" si="562"/>
        <v>1.0038003200000001</v>
      </c>
      <c r="N1185" s="93">
        <f t="shared" si="563"/>
        <v>1.2107503584369796</v>
      </c>
      <c r="O1185" s="87">
        <f t="shared" si="564"/>
        <v>1.21062958</v>
      </c>
      <c r="P1185" s="87">
        <f t="shared" si="565"/>
        <v>935.86115419999999</v>
      </c>
      <c r="Q1185" s="94">
        <f t="shared" si="566"/>
        <v>33</v>
      </c>
      <c r="R1185" s="95">
        <f t="shared" si="549"/>
        <v>0</v>
      </c>
      <c r="S1185" s="87">
        <f t="shared" si="567"/>
        <v>0</v>
      </c>
      <c r="T1185" s="95">
        <f t="shared" si="552"/>
        <v>0.12</v>
      </c>
      <c r="U1185" s="94">
        <f t="shared" si="568"/>
        <v>23</v>
      </c>
      <c r="V1185" s="94">
        <v>252</v>
      </c>
      <c r="W1185" s="93">
        <f t="shared" si="569"/>
        <v>1.0103971700000001</v>
      </c>
      <c r="X1185" s="87">
        <f t="shared" si="570"/>
        <v>9.7303075099999994</v>
      </c>
      <c r="Y1185" s="87">
        <f t="shared" si="571"/>
        <v>9.7303075099999994</v>
      </c>
      <c r="Z1185" s="96" t="s">
        <v>142</v>
      </c>
      <c r="AA1185" s="90">
        <f t="shared" si="572"/>
        <v>45534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3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2"/>
      <c r="DB1185" s="1"/>
      <c r="DC1185" s="1"/>
      <c r="DD1185" s="1"/>
      <c r="DE1185" s="1"/>
      <c r="DF1185" s="1"/>
      <c r="DG1185" s="1"/>
    </row>
    <row r="1186" spans="1:111" x14ac:dyDescent="0.2">
      <c r="A1186" s="86">
        <f t="shared" si="550"/>
        <v>45535</v>
      </c>
      <c r="B1186" s="87">
        <f t="shared" si="553"/>
        <v>936.27362962999996</v>
      </c>
      <c r="C1186" s="87">
        <f t="shared" si="551"/>
        <v>773.03674853999996</v>
      </c>
      <c r="D1186" s="88">
        <f t="shared" si="554"/>
        <v>6967.89</v>
      </c>
      <c r="E1186" s="89">
        <f>IF(K1186=1,VLOOKUP(A1186,[1]Plan1!$BO$80:$BQ$314,3),E1185)</f>
        <v>6966.5</v>
      </c>
      <c r="F1186" s="98">
        <f t="shared" si="555"/>
        <v>45520</v>
      </c>
      <c r="G1186" s="91">
        <f t="shared" si="556"/>
        <v>-1.9948650165257931E-4</v>
      </c>
      <c r="H1186" s="90">
        <f t="shared" si="557"/>
        <v>45551</v>
      </c>
      <c r="I1186" s="90">
        <f t="shared" si="558"/>
        <v>45551</v>
      </c>
      <c r="J1186" s="92">
        <f t="shared" si="559"/>
        <v>22</v>
      </c>
      <c r="K1186" s="92">
        <f t="shared" si="560"/>
        <v>12</v>
      </c>
      <c r="L1186" s="87">
        <f t="shared" si="561"/>
        <v>0.99989117999999999</v>
      </c>
      <c r="M1186" s="93">
        <f t="shared" si="562"/>
        <v>1.0038003200000001</v>
      </c>
      <c r="N1186" s="93">
        <f t="shared" si="563"/>
        <v>1.2107503584369796</v>
      </c>
      <c r="O1186" s="87">
        <f t="shared" si="564"/>
        <v>1.2106186000000001</v>
      </c>
      <c r="P1186" s="87">
        <f t="shared" si="565"/>
        <v>935.85266625999998</v>
      </c>
      <c r="Q1186" s="94">
        <f t="shared" si="566"/>
        <v>0</v>
      </c>
      <c r="R1186" s="95">
        <f t="shared" si="549"/>
        <v>0</v>
      </c>
      <c r="S1186" s="87">
        <f t="shared" si="567"/>
        <v>0</v>
      </c>
      <c r="T1186" s="95">
        <f t="shared" si="552"/>
        <v>0.12</v>
      </c>
      <c r="U1186" s="94">
        <f t="shared" si="568"/>
        <v>1</v>
      </c>
      <c r="V1186" s="94">
        <v>252</v>
      </c>
      <c r="W1186" s="93">
        <f t="shared" si="569"/>
        <v>1.0004498180000001</v>
      </c>
      <c r="X1186" s="87">
        <f t="shared" si="570"/>
        <v>0.42096337</v>
      </c>
      <c r="Y1186" s="87">
        <f t="shared" si="571"/>
        <v>0</v>
      </c>
      <c r="Z1186" s="96" t="s">
        <v>142</v>
      </c>
      <c r="AA1186" s="90">
        <f t="shared" si="572"/>
        <v>45565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3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2"/>
      <c r="DB1186" s="1"/>
      <c r="DC1186" s="1"/>
      <c r="DD1186" s="1"/>
      <c r="DE1186" s="1"/>
      <c r="DF1186" s="1"/>
      <c r="DG1186" s="1"/>
    </row>
    <row r="1187" spans="1:111" x14ac:dyDescent="0.2">
      <c r="A1187" s="86">
        <f t="shared" si="550"/>
        <v>45536</v>
      </c>
      <c r="B1187" s="87">
        <f t="shared" si="553"/>
        <v>936.27362962999996</v>
      </c>
      <c r="C1187" s="87">
        <f t="shared" si="551"/>
        <v>773.03674853999996</v>
      </c>
      <c r="D1187" s="88">
        <f t="shared" si="554"/>
        <v>6967.89</v>
      </c>
      <c r="E1187" s="89">
        <f>IF(K1187=1,VLOOKUP(A1187,[1]Plan1!$BO$80:$BQ$314,3),E1186)</f>
        <v>6966.5</v>
      </c>
      <c r="F1187" s="98">
        <f t="shared" si="555"/>
        <v>45520</v>
      </c>
      <c r="G1187" s="91">
        <f t="shared" si="556"/>
        <v>-1.9948650165257931E-4</v>
      </c>
      <c r="H1187" s="90">
        <f t="shared" si="557"/>
        <v>45551</v>
      </c>
      <c r="I1187" s="90">
        <f t="shared" si="558"/>
        <v>45551</v>
      </c>
      <c r="J1187" s="92">
        <f t="shared" si="559"/>
        <v>22</v>
      </c>
      <c r="K1187" s="92">
        <f t="shared" si="560"/>
        <v>12</v>
      </c>
      <c r="L1187" s="87">
        <f t="shared" si="561"/>
        <v>0.99989117999999999</v>
      </c>
      <c r="M1187" s="93">
        <f t="shared" si="562"/>
        <v>1.0038003200000001</v>
      </c>
      <c r="N1187" s="93">
        <f t="shared" si="563"/>
        <v>1.2107503584369796</v>
      </c>
      <c r="O1187" s="87">
        <f t="shared" si="564"/>
        <v>1.2106186000000001</v>
      </c>
      <c r="P1187" s="87">
        <f t="shared" si="565"/>
        <v>935.85266625999998</v>
      </c>
      <c r="Q1187" s="94">
        <f t="shared" si="566"/>
        <v>0</v>
      </c>
      <c r="R1187" s="95">
        <f t="shared" si="549"/>
        <v>0</v>
      </c>
      <c r="S1187" s="87">
        <f t="shared" si="567"/>
        <v>0</v>
      </c>
      <c r="T1187" s="95">
        <f t="shared" si="552"/>
        <v>0.12</v>
      </c>
      <c r="U1187" s="94">
        <f t="shared" si="568"/>
        <v>1</v>
      </c>
      <c r="V1187" s="94">
        <v>252</v>
      </c>
      <c r="W1187" s="93">
        <f t="shared" si="569"/>
        <v>1.0004498180000001</v>
      </c>
      <c r="X1187" s="87">
        <f t="shared" si="570"/>
        <v>0.42096337</v>
      </c>
      <c r="Y1187" s="87">
        <f t="shared" si="571"/>
        <v>0</v>
      </c>
      <c r="Z1187" s="96" t="s">
        <v>142</v>
      </c>
      <c r="AA1187" s="90">
        <f t="shared" si="572"/>
        <v>45565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3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2"/>
      <c r="DB1187" s="1"/>
      <c r="DC1187" s="1"/>
      <c r="DD1187" s="1"/>
      <c r="DE1187" s="1"/>
      <c r="DF1187" s="1"/>
      <c r="DG1187" s="1"/>
    </row>
    <row r="1188" spans="1:111" x14ac:dyDescent="0.2">
      <c r="A1188" s="86">
        <f t="shared" si="550"/>
        <v>45537</v>
      </c>
      <c r="B1188" s="87">
        <f t="shared" si="553"/>
        <v>936.27362962999996</v>
      </c>
      <c r="C1188" s="87">
        <f t="shared" si="551"/>
        <v>773.03674853999996</v>
      </c>
      <c r="D1188" s="88">
        <f t="shared" si="554"/>
        <v>6967.89</v>
      </c>
      <c r="E1188" s="89">
        <f>IF(K1188=1,VLOOKUP(A1188,[1]Plan1!$BO$80:$BQ$314,3),E1187)</f>
        <v>6966.5</v>
      </c>
      <c r="F1188" s="98">
        <f t="shared" si="555"/>
        <v>45520</v>
      </c>
      <c r="G1188" s="91">
        <f t="shared" si="556"/>
        <v>-1.9948650165257931E-4</v>
      </c>
      <c r="H1188" s="90">
        <f t="shared" si="557"/>
        <v>45551</v>
      </c>
      <c r="I1188" s="90">
        <f t="shared" si="558"/>
        <v>45551</v>
      </c>
      <c r="J1188" s="92">
        <f t="shared" si="559"/>
        <v>22</v>
      </c>
      <c r="K1188" s="92">
        <f t="shared" si="560"/>
        <v>12</v>
      </c>
      <c r="L1188" s="87">
        <f t="shared" si="561"/>
        <v>0.99989117999999999</v>
      </c>
      <c r="M1188" s="93">
        <f t="shared" si="562"/>
        <v>1.0038003200000001</v>
      </c>
      <c r="N1188" s="93">
        <f t="shared" si="563"/>
        <v>1.2107503584369796</v>
      </c>
      <c r="O1188" s="87">
        <f t="shared" si="564"/>
        <v>1.2106186000000001</v>
      </c>
      <c r="P1188" s="87">
        <f t="shared" si="565"/>
        <v>935.85266625999998</v>
      </c>
      <c r="Q1188" s="94">
        <f t="shared" si="566"/>
        <v>0</v>
      </c>
      <c r="R1188" s="95">
        <f t="shared" si="549"/>
        <v>0</v>
      </c>
      <c r="S1188" s="87">
        <f t="shared" si="567"/>
        <v>0</v>
      </c>
      <c r="T1188" s="95">
        <f t="shared" si="552"/>
        <v>0.12</v>
      </c>
      <c r="U1188" s="94">
        <f t="shared" si="568"/>
        <v>1</v>
      </c>
      <c r="V1188" s="94">
        <v>252</v>
      </c>
      <c r="W1188" s="93">
        <f t="shared" si="569"/>
        <v>1.0004498180000001</v>
      </c>
      <c r="X1188" s="87">
        <f t="shared" si="570"/>
        <v>0.42096337</v>
      </c>
      <c r="Y1188" s="87">
        <f t="shared" si="571"/>
        <v>0</v>
      </c>
      <c r="Z1188" s="96" t="s">
        <v>142</v>
      </c>
      <c r="AA1188" s="90">
        <f t="shared" si="572"/>
        <v>45565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3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2"/>
      <c r="DB1188" s="1"/>
      <c r="DC1188" s="1"/>
      <c r="DD1188" s="1"/>
      <c r="DE1188" s="1"/>
      <c r="DF1188" s="1"/>
      <c r="DG1188" s="1"/>
    </row>
    <row r="1189" spans="1:111" x14ac:dyDescent="0.2">
      <c r="A1189" s="86">
        <f t="shared" si="550"/>
        <v>45538</v>
      </c>
      <c r="B1189" s="87">
        <f t="shared" si="553"/>
        <v>936.68628739999997</v>
      </c>
      <c r="C1189" s="87">
        <f t="shared" si="551"/>
        <v>773.03674853999996</v>
      </c>
      <c r="D1189" s="88">
        <f t="shared" si="554"/>
        <v>6967.89</v>
      </c>
      <c r="E1189" s="89">
        <f>IF(K1189=1,VLOOKUP(A1189,[1]Plan1!$BO$80:$BQ$314,3),E1188)</f>
        <v>6966.5</v>
      </c>
      <c r="F1189" s="98">
        <f t="shared" si="555"/>
        <v>45520</v>
      </c>
      <c r="G1189" s="91">
        <f t="shared" si="556"/>
        <v>-1.9948650165257931E-4</v>
      </c>
      <c r="H1189" s="90">
        <f t="shared" si="557"/>
        <v>45551</v>
      </c>
      <c r="I1189" s="90">
        <f t="shared" si="558"/>
        <v>45551</v>
      </c>
      <c r="J1189" s="92">
        <f t="shared" si="559"/>
        <v>22</v>
      </c>
      <c r="K1189" s="92">
        <f t="shared" si="560"/>
        <v>13</v>
      </c>
      <c r="L1189" s="87">
        <f t="shared" si="561"/>
        <v>0.99988211000000005</v>
      </c>
      <c r="M1189" s="93">
        <f t="shared" si="562"/>
        <v>1.0038003200000001</v>
      </c>
      <c r="N1189" s="93">
        <f t="shared" si="563"/>
        <v>1.2107503584369796</v>
      </c>
      <c r="O1189" s="87">
        <f t="shared" si="564"/>
        <v>1.21060762</v>
      </c>
      <c r="P1189" s="87">
        <f t="shared" si="565"/>
        <v>935.84417831999997</v>
      </c>
      <c r="Q1189" s="94">
        <f t="shared" si="566"/>
        <v>0</v>
      </c>
      <c r="R1189" s="95">
        <f t="shared" si="549"/>
        <v>0</v>
      </c>
      <c r="S1189" s="87">
        <f t="shared" si="567"/>
        <v>0</v>
      </c>
      <c r="T1189" s="95">
        <f t="shared" si="552"/>
        <v>0.12</v>
      </c>
      <c r="U1189" s="94">
        <f t="shared" si="568"/>
        <v>2</v>
      </c>
      <c r="V1189" s="94">
        <v>252</v>
      </c>
      <c r="W1189" s="93">
        <f t="shared" si="569"/>
        <v>1.0008998389999999</v>
      </c>
      <c r="X1189" s="87">
        <f t="shared" si="570"/>
        <v>0.84210907999999995</v>
      </c>
      <c r="Y1189" s="87">
        <f t="shared" si="571"/>
        <v>0</v>
      </c>
      <c r="Z1189" s="96" t="s">
        <v>142</v>
      </c>
      <c r="AA1189" s="90">
        <f t="shared" si="572"/>
        <v>45565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3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2"/>
      <c r="DB1189" s="1"/>
      <c r="DC1189" s="1"/>
      <c r="DD1189" s="1"/>
      <c r="DE1189" s="1"/>
      <c r="DF1189" s="1"/>
      <c r="DG1189" s="1"/>
    </row>
    <row r="1190" spans="1:111" x14ac:dyDescent="0.2">
      <c r="A1190" s="86">
        <f t="shared" si="550"/>
        <v>45539</v>
      </c>
      <c r="B1190" s="87">
        <f t="shared" si="553"/>
        <v>937.09912563</v>
      </c>
      <c r="C1190" s="87">
        <f t="shared" si="551"/>
        <v>773.03674853999996</v>
      </c>
      <c r="D1190" s="88">
        <f t="shared" si="554"/>
        <v>6967.89</v>
      </c>
      <c r="E1190" s="89">
        <f>IF(K1190=1,VLOOKUP(A1190,[1]Plan1!$BO$80:$BQ$314,3),E1189)</f>
        <v>6966.5</v>
      </c>
      <c r="F1190" s="98">
        <f t="shared" si="555"/>
        <v>45520</v>
      </c>
      <c r="G1190" s="91">
        <f t="shared" si="556"/>
        <v>-1.9948650165257931E-4</v>
      </c>
      <c r="H1190" s="90">
        <f t="shared" si="557"/>
        <v>45551</v>
      </c>
      <c r="I1190" s="90">
        <f t="shared" si="558"/>
        <v>45551</v>
      </c>
      <c r="J1190" s="92">
        <f t="shared" si="559"/>
        <v>22</v>
      </c>
      <c r="K1190" s="92">
        <f t="shared" si="560"/>
        <v>14</v>
      </c>
      <c r="L1190" s="87">
        <f t="shared" si="561"/>
        <v>0.99987303999999999</v>
      </c>
      <c r="M1190" s="93">
        <f t="shared" si="562"/>
        <v>1.0038003200000001</v>
      </c>
      <c r="N1190" s="93">
        <f t="shared" si="563"/>
        <v>1.2107503584369796</v>
      </c>
      <c r="O1190" s="87">
        <f t="shared" si="564"/>
        <v>1.2105966399999999</v>
      </c>
      <c r="P1190" s="87">
        <f t="shared" si="565"/>
        <v>935.83569036999995</v>
      </c>
      <c r="Q1190" s="94">
        <f t="shared" si="566"/>
        <v>0</v>
      </c>
      <c r="R1190" s="95">
        <f t="shared" si="549"/>
        <v>0</v>
      </c>
      <c r="S1190" s="87">
        <f t="shared" si="567"/>
        <v>0</v>
      </c>
      <c r="T1190" s="95">
        <f t="shared" si="552"/>
        <v>0.12</v>
      </c>
      <c r="U1190" s="94">
        <f t="shared" si="568"/>
        <v>3</v>
      </c>
      <c r="V1190" s="94">
        <v>252</v>
      </c>
      <c r="W1190" s="93">
        <f t="shared" si="569"/>
        <v>1.0013500609999999</v>
      </c>
      <c r="X1190" s="87">
        <f t="shared" si="570"/>
        <v>1.2634352600000001</v>
      </c>
      <c r="Y1190" s="87">
        <f t="shared" si="571"/>
        <v>0</v>
      </c>
      <c r="Z1190" s="96" t="s">
        <v>142</v>
      </c>
      <c r="AA1190" s="90">
        <f t="shared" si="572"/>
        <v>45565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3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2"/>
      <c r="DB1190" s="1"/>
      <c r="DC1190" s="1"/>
      <c r="DD1190" s="1"/>
      <c r="DE1190" s="1"/>
      <c r="DF1190" s="1"/>
      <c r="DG1190" s="1"/>
    </row>
    <row r="1191" spans="1:111" x14ac:dyDescent="0.2">
      <c r="A1191" s="86">
        <f t="shared" si="550"/>
        <v>45540</v>
      </c>
      <c r="B1191" s="87">
        <f t="shared" si="553"/>
        <v>937.51215488000003</v>
      </c>
      <c r="C1191" s="87">
        <f t="shared" si="551"/>
        <v>773.03674853999996</v>
      </c>
      <c r="D1191" s="88">
        <f t="shared" si="554"/>
        <v>6967.89</v>
      </c>
      <c r="E1191" s="89">
        <f>IF(K1191=1,VLOOKUP(A1191,[1]Plan1!$BO$80:$BQ$314,3),E1190)</f>
        <v>6966.5</v>
      </c>
      <c r="F1191" s="98">
        <f t="shared" si="555"/>
        <v>45520</v>
      </c>
      <c r="G1191" s="91">
        <f t="shared" si="556"/>
        <v>-1.9948650165257931E-4</v>
      </c>
      <c r="H1191" s="90">
        <f t="shared" si="557"/>
        <v>45551</v>
      </c>
      <c r="I1191" s="90">
        <f t="shared" si="558"/>
        <v>45551</v>
      </c>
      <c r="J1191" s="92">
        <f t="shared" si="559"/>
        <v>22</v>
      </c>
      <c r="K1191" s="92">
        <f t="shared" si="560"/>
        <v>15</v>
      </c>
      <c r="L1191" s="87">
        <f t="shared" si="561"/>
        <v>0.99986397999999999</v>
      </c>
      <c r="M1191" s="93">
        <f t="shared" si="562"/>
        <v>1.0038003200000001</v>
      </c>
      <c r="N1191" s="93">
        <f t="shared" si="563"/>
        <v>1.2107503584369796</v>
      </c>
      <c r="O1191" s="87">
        <f t="shared" si="564"/>
        <v>1.2105856699999999</v>
      </c>
      <c r="P1191" s="87">
        <f t="shared" si="565"/>
        <v>935.82721016000005</v>
      </c>
      <c r="Q1191" s="94">
        <f t="shared" si="566"/>
        <v>0</v>
      </c>
      <c r="R1191" s="95">
        <f t="shared" si="549"/>
        <v>0</v>
      </c>
      <c r="S1191" s="87">
        <f t="shared" si="567"/>
        <v>0</v>
      </c>
      <c r="T1191" s="95">
        <f t="shared" si="552"/>
        <v>0.12</v>
      </c>
      <c r="U1191" s="94">
        <f t="shared" si="568"/>
        <v>4</v>
      </c>
      <c r="V1191" s="94">
        <v>252</v>
      </c>
      <c r="W1191" s="93">
        <f t="shared" si="569"/>
        <v>1.0018004869999999</v>
      </c>
      <c r="X1191" s="87">
        <f t="shared" si="570"/>
        <v>1.6849447200000001</v>
      </c>
      <c r="Y1191" s="87">
        <f t="shared" si="571"/>
        <v>0</v>
      </c>
      <c r="Z1191" s="96" t="s">
        <v>142</v>
      </c>
      <c r="AA1191" s="90">
        <f t="shared" si="572"/>
        <v>45565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3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2"/>
      <c r="DB1191" s="1"/>
      <c r="DC1191" s="1"/>
      <c r="DD1191" s="1"/>
      <c r="DE1191" s="1"/>
      <c r="DF1191" s="1"/>
      <c r="DG1191" s="1"/>
    </row>
    <row r="1192" spans="1:111" x14ac:dyDescent="0.2">
      <c r="A1192" s="86">
        <f t="shared" si="550"/>
        <v>45541</v>
      </c>
      <c r="B1192" s="87">
        <f t="shared" si="553"/>
        <v>937.92535778000001</v>
      </c>
      <c r="C1192" s="87">
        <f t="shared" si="551"/>
        <v>773.03674853999996</v>
      </c>
      <c r="D1192" s="88">
        <f t="shared" si="554"/>
        <v>6967.89</v>
      </c>
      <c r="E1192" s="89">
        <f>IF(K1192=1,VLOOKUP(A1192,[1]Plan1!$BO$80:$BQ$314,3),E1191)</f>
        <v>6966.5</v>
      </c>
      <c r="F1192" s="98">
        <f t="shared" si="555"/>
        <v>45520</v>
      </c>
      <c r="G1192" s="91">
        <f t="shared" si="556"/>
        <v>-1.9948650165257931E-4</v>
      </c>
      <c r="H1192" s="90">
        <f t="shared" si="557"/>
        <v>45551</v>
      </c>
      <c r="I1192" s="90">
        <f t="shared" si="558"/>
        <v>45551</v>
      </c>
      <c r="J1192" s="92">
        <f t="shared" si="559"/>
        <v>22</v>
      </c>
      <c r="K1192" s="92">
        <f t="shared" si="560"/>
        <v>16</v>
      </c>
      <c r="L1192" s="87">
        <f t="shared" si="561"/>
        <v>0.99985491000000004</v>
      </c>
      <c r="M1192" s="93">
        <f t="shared" si="562"/>
        <v>1.0038003200000001</v>
      </c>
      <c r="N1192" s="93">
        <f t="shared" si="563"/>
        <v>1.2107503584369796</v>
      </c>
      <c r="O1192" s="87">
        <f t="shared" si="564"/>
        <v>1.2105746900000001</v>
      </c>
      <c r="P1192" s="87">
        <f t="shared" si="565"/>
        <v>935.81872222000004</v>
      </c>
      <c r="Q1192" s="94">
        <f t="shared" si="566"/>
        <v>0</v>
      </c>
      <c r="R1192" s="95">
        <f t="shared" si="549"/>
        <v>0</v>
      </c>
      <c r="S1192" s="87">
        <f t="shared" si="567"/>
        <v>0</v>
      </c>
      <c r="T1192" s="95">
        <f t="shared" si="552"/>
        <v>0.12</v>
      </c>
      <c r="U1192" s="94">
        <f t="shared" si="568"/>
        <v>5</v>
      </c>
      <c r="V1192" s="94">
        <v>252</v>
      </c>
      <c r="W1192" s="93">
        <f t="shared" si="569"/>
        <v>1.002251115</v>
      </c>
      <c r="X1192" s="87">
        <f t="shared" si="570"/>
        <v>2.10663556</v>
      </c>
      <c r="Y1192" s="87">
        <f t="shared" si="571"/>
        <v>0</v>
      </c>
      <c r="Z1192" s="96" t="s">
        <v>142</v>
      </c>
      <c r="AA1192" s="90">
        <f t="shared" si="572"/>
        <v>45565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3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2"/>
      <c r="DB1192" s="1"/>
      <c r="DC1192" s="1"/>
      <c r="DD1192" s="1"/>
      <c r="DE1192" s="1"/>
      <c r="DF1192" s="1"/>
      <c r="DG1192" s="1"/>
    </row>
    <row r="1193" spans="1:111" x14ac:dyDescent="0.2">
      <c r="A1193" s="86">
        <f t="shared" si="550"/>
        <v>45542</v>
      </c>
      <c r="B1193" s="87">
        <f t="shared" si="553"/>
        <v>938.33873523</v>
      </c>
      <c r="C1193" s="87">
        <f t="shared" si="551"/>
        <v>773.03674853999996</v>
      </c>
      <c r="D1193" s="88">
        <f t="shared" si="554"/>
        <v>6967.89</v>
      </c>
      <c r="E1193" s="89">
        <f>IF(K1193=1,VLOOKUP(A1193,[1]Plan1!$BO$80:$BQ$314,3),E1192)</f>
        <v>6966.5</v>
      </c>
      <c r="F1193" s="98">
        <f t="shared" si="555"/>
        <v>45520</v>
      </c>
      <c r="G1193" s="91">
        <f t="shared" si="556"/>
        <v>-1.9948650165257931E-4</v>
      </c>
      <c r="H1193" s="90">
        <f t="shared" si="557"/>
        <v>45551</v>
      </c>
      <c r="I1193" s="90">
        <f t="shared" si="558"/>
        <v>45551</v>
      </c>
      <c r="J1193" s="92">
        <f t="shared" si="559"/>
        <v>22</v>
      </c>
      <c r="K1193" s="92">
        <f t="shared" si="560"/>
        <v>17</v>
      </c>
      <c r="L1193" s="87">
        <f t="shared" si="561"/>
        <v>0.99984583999999999</v>
      </c>
      <c r="M1193" s="93">
        <f t="shared" si="562"/>
        <v>1.0038003200000001</v>
      </c>
      <c r="N1193" s="93">
        <f t="shared" si="563"/>
        <v>1.2107503584369796</v>
      </c>
      <c r="O1193" s="87">
        <f t="shared" si="564"/>
        <v>1.2105637</v>
      </c>
      <c r="P1193" s="87">
        <f t="shared" si="565"/>
        <v>935.81022654000003</v>
      </c>
      <c r="Q1193" s="94">
        <f t="shared" si="566"/>
        <v>0</v>
      </c>
      <c r="R1193" s="95">
        <f t="shared" si="549"/>
        <v>0</v>
      </c>
      <c r="S1193" s="87">
        <f t="shared" si="567"/>
        <v>0</v>
      </c>
      <c r="T1193" s="95">
        <f t="shared" si="552"/>
        <v>0.12</v>
      </c>
      <c r="U1193" s="94">
        <f t="shared" si="568"/>
        <v>6</v>
      </c>
      <c r="V1193" s="94">
        <v>252</v>
      </c>
      <c r="W1193" s="93">
        <f t="shared" si="569"/>
        <v>1.002701946</v>
      </c>
      <c r="X1193" s="87">
        <f t="shared" si="570"/>
        <v>2.5285086899999998</v>
      </c>
      <c r="Y1193" s="87">
        <f t="shared" si="571"/>
        <v>0</v>
      </c>
      <c r="Z1193" s="96" t="s">
        <v>142</v>
      </c>
      <c r="AA1193" s="90">
        <f t="shared" si="572"/>
        <v>45565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3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2"/>
      <c r="DB1193" s="1"/>
      <c r="DC1193" s="1"/>
      <c r="DD1193" s="1"/>
      <c r="DE1193" s="1"/>
      <c r="DF1193" s="1"/>
      <c r="DG1193" s="1"/>
    </row>
    <row r="1194" spans="1:111" x14ac:dyDescent="0.2">
      <c r="A1194" s="86">
        <f t="shared" si="550"/>
        <v>45543</v>
      </c>
      <c r="B1194" s="87">
        <f t="shared" si="553"/>
        <v>938.33873523</v>
      </c>
      <c r="C1194" s="87">
        <f t="shared" si="551"/>
        <v>773.03674853999996</v>
      </c>
      <c r="D1194" s="88">
        <f t="shared" si="554"/>
        <v>6967.89</v>
      </c>
      <c r="E1194" s="89">
        <f>IF(K1194=1,VLOOKUP(A1194,[1]Plan1!$BO$80:$BQ$314,3),E1193)</f>
        <v>6966.5</v>
      </c>
      <c r="F1194" s="98">
        <f t="shared" si="555"/>
        <v>45520</v>
      </c>
      <c r="G1194" s="91">
        <f t="shared" si="556"/>
        <v>-1.9948650165257931E-4</v>
      </c>
      <c r="H1194" s="90">
        <f t="shared" si="557"/>
        <v>45551</v>
      </c>
      <c r="I1194" s="90">
        <f t="shared" si="558"/>
        <v>45551</v>
      </c>
      <c r="J1194" s="92">
        <f t="shared" si="559"/>
        <v>22</v>
      </c>
      <c r="K1194" s="92">
        <f t="shared" si="560"/>
        <v>17</v>
      </c>
      <c r="L1194" s="87">
        <f t="shared" si="561"/>
        <v>0.99984583999999999</v>
      </c>
      <c r="M1194" s="93">
        <f t="shared" si="562"/>
        <v>1.0038003200000001</v>
      </c>
      <c r="N1194" s="93">
        <f t="shared" si="563"/>
        <v>1.2107503584369796</v>
      </c>
      <c r="O1194" s="87">
        <f t="shared" si="564"/>
        <v>1.2105637</v>
      </c>
      <c r="P1194" s="87">
        <f t="shared" si="565"/>
        <v>935.81022654000003</v>
      </c>
      <c r="Q1194" s="94">
        <f t="shared" si="566"/>
        <v>0</v>
      </c>
      <c r="R1194" s="95">
        <f t="shared" ref="R1194:R1257" si="573">IF(Q1194&gt;0,VLOOKUP($A1194,$AD$13:$AI$117,6),0)</f>
        <v>0</v>
      </c>
      <c r="S1194" s="87">
        <f t="shared" si="567"/>
        <v>0</v>
      </c>
      <c r="T1194" s="95">
        <f t="shared" si="552"/>
        <v>0.12</v>
      </c>
      <c r="U1194" s="94">
        <f t="shared" si="568"/>
        <v>6</v>
      </c>
      <c r="V1194" s="94">
        <v>252</v>
      </c>
      <c r="W1194" s="93">
        <f t="shared" si="569"/>
        <v>1.002701946</v>
      </c>
      <c r="X1194" s="87">
        <f t="shared" si="570"/>
        <v>2.5285086899999998</v>
      </c>
      <c r="Y1194" s="87">
        <f t="shared" si="571"/>
        <v>0</v>
      </c>
      <c r="Z1194" s="96" t="s">
        <v>142</v>
      </c>
      <c r="AA1194" s="90">
        <f t="shared" si="572"/>
        <v>45565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3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2"/>
      <c r="DB1194" s="1"/>
      <c r="DC1194" s="1"/>
      <c r="DD1194" s="1"/>
      <c r="DE1194" s="1"/>
      <c r="DF1194" s="1"/>
      <c r="DG1194" s="1"/>
    </row>
    <row r="1195" spans="1:111" x14ac:dyDescent="0.2">
      <c r="A1195" s="86">
        <f t="shared" si="550"/>
        <v>45544</v>
      </c>
      <c r="B1195" s="87">
        <f t="shared" si="553"/>
        <v>938.33873523</v>
      </c>
      <c r="C1195" s="87">
        <f t="shared" si="551"/>
        <v>773.03674853999996</v>
      </c>
      <c r="D1195" s="88">
        <f t="shared" si="554"/>
        <v>6967.89</v>
      </c>
      <c r="E1195" s="89">
        <f>IF(K1195=1,VLOOKUP(A1195,[1]Plan1!$BO$80:$BQ$314,3),E1194)</f>
        <v>6966.5</v>
      </c>
      <c r="F1195" s="98">
        <f t="shared" si="555"/>
        <v>45520</v>
      </c>
      <c r="G1195" s="91">
        <f t="shared" si="556"/>
        <v>-1.9948650165257931E-4</v>
      </c>
      <c r="H1195" s="90">
        <f t="shared" si="557"/>
        <v>45551</v>
      </c>
      <c r="I1195" s="90">
        <f t="shared" si="558"/>
        <v>45551</v>
      </c>
      <c r="J1195" s="92">
        <f t="shared" si="559"/>
        <v>22</v>
      </c>
      <c r="K1195" s="92">
        <f t="shared" si="560"/>
        <v>17</v>
      </c>
      <c r="L1195" s="87">
        <f t="shared" si="561"/>
        <v>0.99984583999999999</v>
      </c>
      <c r="M1195" s="93">
        <f t="shared" si="562"/>
        <v>1.0038003200000001</v>
      </c>
      <c r="N1195" s="93">
        <f t="shared" si="563"/>
        <v>1.2107503584369796</v>
      </c>
      <c r="O1195" s="87">
        <f t="shared" si="564"/>
        <v>1.2105637</v>
      </c>
      <c r="P1195" s="87">
        <f t="shared" si="565"/>
        <v>935.81022654000003</v>
      </c>
      <c r="Q1195" s="94">
        <f t="shared" si="566"/>
        <v>0</v>
      </c>
      <c r="R1195" s="95">
        <f t="shared" si="573"/>
        <v>0</v>
      </c>
      <c r="S1195" s="87">
        <f t="shared" si="567"/>
        <v>0</v>
      </c>
      <c r="T1195" s="95">
        <f t="shared" si="552"/>
        <v>0.12</v>
      </c>
      <c r="U1195" s="94">
        <f t="shared" si="568"/>
        <v>6</v>
      </c>
      <c r="V1195" s="94">
        <v>252</v>
      </c>
      <c r="W1195" s="93">
        <f t="shared" si="569"/>
        <v>1.002701946</v>
      </c>
      <c r="X1195" s="87">
        <f t="shared" si="570"/>
        <v>2.5285086899999998</v>
      </c>
      <c r="Y1195" s="87">
        <f t="shared" si="571"/>
        <v>0</v>
      </c>
      <c r="Z1195" s="96" t="s">
        <v>142</v>
      </c>
      <c r="AA1195" s="90">
        <f t="shared" si="572"/>
        <v>45565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3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2"/>
      <c r="DB1195" s="1"/>
      <c r="DC1195" s="1"/>
      <c r="DD1195" s="1"/>
      <c r="DE1195" s="1"/>
      <c r="DF1195" s="1"/>
      <c r="DG1195" s="1"/>
    </row>
    <row r="1196" spans="1:111" x14ac:dyDescent="0.2">
      <c r="A1196" s="86">
        <f t="shared" si="550"/>
        <v>45545</v>
      </c>
      <c r="B1196" s="87">
        <f t="shared" si="553"/>
        <v>938.75230957999997</v>
      </c>
      <c r="C1196" s="87">
        <f t="shared" si="551"/>
        <v>773.03674853999996</v>
      </c>
      <c r="D1196" s="88">
        <f t="shared" si="554"/>
        <v>6967.89</v>
      </c>
      <c r="E1196" s="89">
        <f>IF(K1196=1,VLOOKUP(A1196,[1]Plan1!$BO$80:$BQ$314,3),E1195)</f>
        <v>6966.5</v>
      </c>
      <c r="F1196" s="98">
        <f t="shared" si="555"/>
        <v>45520</v>
      </c>
      <c r="G1196" s="91">
        <f t="shared" si="556"/>
        <v>-1.9948650165257931E-4</v>
      </c>
      <c r="H1196" s="90">
        <f t="shared" si="557"/>
        <v>45551</v>
      </c>
      <c r="I1196" s="90">
        <f t="shared" si="558"/>
        <v>45551</v>
      </c>
      <c r="J1196" s="92">
        <f t="shared" si="559"/>
        <v>22</v>
      </c>
      <c r="K1196" s="92">
        <f t="shared" si="560"/>
        <v>18</v>
      </c>
      <c r="L1196" s="87">
        <f t="shared" si="561"/>
        <v>0.99983677999999998</v>
      </c>
      <c r="M1196" s="93">
        <f t="shared" si="562"/>
        <v>1.0038003200000001</v>
      </c>
      <c r="N1196" s="93">
        <f t="shared" si="563"/>
        <v>1.2107503584369796</v>
      </c>
      <c r="O1196" s="87">
        <f t="shared" si="564"/>
        <v>1.2105527300000001</v>
      </c>
      <c r="P1196" s="87">
        <f t="shared" si="565"/>
        <v>935.80174633000001</v>
      </c>
      <c r="Q1196" s="94">
        <f t="shared" si="566"/>
        <v>0</v>
      </c>
      <c r="R1196" s="95">
        <f t="shared" si="573"/>
        <v>0</v>
      </c>
      <c r="S1196" s="87">
        <f t="shared" si="567"/>
        <v>0</v>
      </c>
      <c r="T1196" s="95">
        <f t="shared" si="552"/>
        <v>0.12</v>
      </c>
      <c r="U1196" s="94">
        <f t="shared" si="568"/>
        <v>7</v>
      </c>
      <c r="V1196" s="94">
        <v>252</v>
      </c>
      <c r="W1196" s="93">
        <f t="shared" si="569"/>
        <v>1.003152979</v>
      </c>
      <c r="X1196" s="87">
        <f t="shared" si="570"/>
        <v>2.9505632500000001</v>
      </c>
      <c r="Y1196" s="87">
        <f t="shared" si="571"/>
        <v>0</v>
      </c>
      <c r="Z1196" s="96" t="s">
        <v>142</v>
      </c>
      <c r="AA1196" s="90">
        <f t="shared" si="572"/>
        <v>45565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3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2"/>
      <c r="DB1196" s="1"/>
      <c r="DC1196" s="1"/>
      <c r="DD1196" s="1"/>
      <c r="DE1196" s="1"/>
      <c r="DF1196" s="1"/>
      <c r="DG1196" s="1"/>
    </row>
    <row r="1197" spans="1:111" x14ac:dyDescent="0.2">
      <c r="A1197" s="86">
        <f t="shared" si="550"/>
        <v>45546</v>
      </c>
      <c r="B1197" s="87">
        <f t="shared" si="553"/>
        <v>939.16605942000001</v>
      </c>
      <c r="C1197" s="87">
        <f t="shared" si="551"/>
        <v>773.03674853999996</v>
      </c>
      <c r="D1197" s="88">
        <f t="shared" si="554"/>
        <v>6967.89</v>
      </c>
      <c r="E1197" s="89">
        <f>IF(K1197=1,VLOOKUP(A1197,[1]Plan1!$BO$80:$BQ$314,3),E1196)</f>
        <v>6966.5</v>
      </c>
      <c r="F1197" s="98">
        <f t="shared" si="555"/>
        <v>45520</v>
      </c>
      <c r="G1197" s="91">
        <f t="shared" si="556"/>
        <v>-1.9948650165257931E-4</v>
      </c>
      <c r="H1197" s="90">
        <f t="shared" si="557"/>
        <v>45551</v>
      </c>
      <c r="I1197" s="90">
        <f t="shared" si="558"/>
        <v>45551</v>
      </c>
      <c r="J1197" s="92">
        <f t="shared" si="559"/>
        <v>22</v>
      </c>
      <c r="K1197" s="92">
        <f t="shared" si="560"/>
        <v>19</v>
      </c>
      <c r="L1197" s="87">
        <f t="shared" si="561"/>
        <v>0.99982771000000004</v>
      </c>
      <c r="M1197" s="93">
        <f t="shared" si="562"/>
        <v>1.0038003200000001</v>
      </c>
      <c r="N1197" s="93">
        <f t="shared" si="563"/>
        <v>1.2107503584369796</v>
      </c>
      <c r="O1197" s="87">
        <f t="shared" si="564"/>
        <v>1.21054175</v>
      </c>
      <c r="P1197" s="87">
        <f t="shared" si="565"/>
        <v>935.79325839000001</v>
      </c>
      <c r="Q1197" s="94">
        <f t="shared" si="566"/>
        <v>0</v>
      </c>
      <c r="R1197" s="95">
        <f t="shared" si="573"/>
        <v>0</v>
      </c>
      <c r="S1197" s="87">
        <f t="shared" si="567"/>
        <v>0</v>
      </c>
      <c r="T1197" s="95">
        <f t="shared" si="552"/>
        <v>0.12</v>
      </c>
      <c r="U1197" s="94">
        <f t="shared" si="568"/>
        <v>8</v>
      </c>
      <c r="V1197" s="94">
        <v>252</v>
      </c>
      <c r="W1197" s="93">
        <f t="shared" si="569"/>
        <v>1.003604216</v>
      </c>
      <c r="X1197" s="87">
        <f t="shared" si="570"/>
        <v>3.3728010300000002</v>
      </c>
      <c r="Y1197" s="87">
        <f t="shared" si="571"/>
        <v>0</v>
      </c>
      <c r="Z1197" s="96" t="s">
        <v>142</v>
      </c>
      <c r="AA1197" s="90">
        <f t="shared" si="572"/>
        <v>45565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3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2"/>
      <c r="DB1197" s="1"/>
      <c r="DC1197" s="1"/>
      <c r="DD1197" s="1"/>
      <c r="DE1197" s="1"/>
      <c r="DF1197" s="1"/>
      <c r="DG1197" s="1"/>
    </row>
    <row r="1198" spans="1:111" x14ac:dyDescent="0.2">
      <c r="A1198" s="86">
        <f t="shared" si="550"/>
        <v>45547</v>
      </c>
      <c r="B1198" s="87">
        <f t="shared" si="553"/>
        <v>939.57999061999999</v>
      </c>
      <c r="C1198" s="87">
        <f t="shared" si="551"/>
        <v>773.03674853999996</v>
      </c>
      <c r="D1198" s="88">
        <f t="shared" si="554"/>
        <v>6967.89</v>
      </c>
      <c r="E1198" s="89">
        <f>IF(K1198=1,VLOOKUP(A1198,[1]Plan1!$BO$80:$BQ$314,3),E1197)</f>
        <v>6966.5</v>
      </c>
      <c r="F1198" s="98">
        <f t="shared" si="555"/>
        <v>45520</v>
      </c>
      <c r="G1198" s="91">
        <f t="shared" si="556"/>
        <v>-1.9948650165257931E-4</v>
      </c>
      <c r="H1198" s="90">
        <f t="shared" si="557"/>
        <v>45551</v>
      </c>
      <c r="I1198" s="90">
        <f t="shared" si="558"/>
        <v>45551</v>
      </c>
      <c r="J1198" s="92">
        <f t="shared" si="559"/>
        <v>22</v>
      </c>
      <c r="K1198" s="92">
        <f t="shared" si="560"/>
        <v>20</v>
      </c>
      <c r="L1198" s="87">
        <f t="shared" si="561"/>
        <v>0.99981863999999998</v>
      </c>
      <c r="M1198" s="93">
        <f t="shared" si="562"/>
        <v>1.0038003200000001</v>
      </c>
      <c r="N1198" s="93">
        <f t="shared" si="563"/>
        <v>1.2107503584369796</v>
      </c>
      <c r="O1198" s="87">
        <f t="shared" si="564"/>
        <v>1.2105307700000001</v>
      </c>
      <c r="P1198" s="87">
        <f t="shared" si="565"/>
        <v>935.78477043999999</v>
      </c>
      <c r="Q1198" s="94">
        <f t="shared" si="566"/>
        <v>0</v>
      </c>
      <c r="R1198" s="95">
        <f t="shared" si="573"/>
        <v>0</v>
      </c>
      <c r="S1198" s="87">
        <f t="shared" si="567"/>
        <v>0</v>
      </c>
      <c r="T1198" s="95">
        <f t="shared" si="552"/>
        <v>0.12</v>
      </c>
      <c r="U1198" s="94">
        <f t="shared" si="568"/>
        <v>9</v>
      </c>
      <c r="V1198" s="94">
        <v>252</v>
      </c>
      <c r="W1198" s="93">
        <f t="shared" si="569"/>
        <v>1.0040556549999999</v>
      </c>
      <c r="X1198" s="87">
        <f t="shared" si="570"/>
        <v>3.7952201799999998</v>
      </c>
      <c r="Y1198" s="87">
        <f t="shared" si="571"/>
        <v>0</v>
      </c>
      <c r="Z1198" s="96" t="s">
        <v>142</v>
      </c>
      <c r="AA1198" s="90">
        <f t="shared" si="572"/>
        <v>45565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3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2"/>
      <c r="DB1198" s="1"/>
      <c r="DC1198" s="1"/>
      <c r="DD1198" s="1"/>
      <c r="DE1198" s="1"/>
      <c r="DF1198" s="1"/>
      <c r="DG1198" s="1"/>
    </row>
    <row r="1199" spans="1:111" x14ac:dyDescent="0.2">
      <c r="A1199" s="86">
        <f t="shared" si="550"/>
        <v>45548</v>
      </c>
      <c r="B1199" s="87">
        <f t="shared" si="553"/>
        <v>939.99411189</v>
      </c>
      <c r="C1199" s="87">
        <f t="shared" si="551"/>
        <v>773.03674853999996</v>
      </c>
      <c r="D1199" s="88">
        <f t="shared" si="554"/>
        <v>6967.89</v>
      </c>
      <c r="E1199" s="89">
        <f>IF(K1199=1,VLOOKUP(A1199,[1]Plan1!$BO$80:$BQ$314,3),E1198)</f>
        <v>6966.5</v>
      </c>
      <c r="F1199" s="98">
        <f t="shared" si="555"/>
        <v>45520</v>
      </c>
      <c r="G1199" s="91">
        <f t="shared" si="556"/>
        <v>-1.9948650165257931E-4</v>
      </c>
      <c r="H1199" s="90">
        <f t="shared" si="557"/>
        <v>45551</v>
      </c>
      <c r="I1199" s="90">
        <f t="shared" si="558"/>
        <v>45551</v>
      </c>
      <c r="J1199" s="92">
        <f t="shared" si="559"/>
        <v>22</v>
      </c>
      <c r="K1199" s="92">
        <f t="shared" si="560"/>
        <v>21</v>
      </c>
      <c r="L1199" s="87">
        <f t="shared" si="561"/>
        <v>0.99980957999999998</v>
      </c>
      <c r="M1199" s="93">
        <f t="shared" si="562"/>
        <v>1.0038003200000001</v>
      </c>
      <c r="N1199" s="93">
        <f t="shared" si="563"/>
        <v>1.2107503584369796</v>
      </c>
      <c r="O1199" s="87">
        <f t="shared" si="564"/>
        <v>1.2105197999999999</v>
      </c>
      <c r="P1199" s="87">
        <f t="shared" si="565"/>
        <v>935.77629022999997</v>
      </c>
      <c r="Q1199" s="94">
        <f t="shared" si="566"/>
        <v>0</v>
      </c>
      <c r="R1199" s="95">
        <f t="shared" si="573"/>
        <v>0</v>
      </c>
      <c r="S1199" s="87">
        <f t="shared" si="567"/>
        <v>0</v>
      </c>
      <c r="T1199" s="95">
        <f t="shared" si="552"/>
        <v>0.12</v>
      </c>
      <c r="U1199" s="94">
        <f t="shared" si="568"/>
        <v>10</v>
      </c>
      <c r="V1199" s="94">
        <v>252</v>
      </c>
      <c r="W1199" s="93">
        <f t="shared" si="569"/>
        <v>1.004507297</v>
      </c>
      <c r="X1199" s="87">
        <f t="shared" si="570"/>
        <v>4.2178216600000003</v>
      </c>
      <c r="Y1199" s="87">
        <f t="shared" si="571"/>
        <v>0</v>
      </c>
      <c r="Z1199" s="96" t="s">
        <v>142</v>
      </c>
      <c r="AA1199" s="90">
        <f t="shared" si="572"/>
        <v>45565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3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2"/>
      <c r="DB1199" s="1"/>
      <c r="DC1199" s="1"/>
      <c r="DD1199" s="1"/>
      <c r="DE1199" s="1"/>
      <c r="DF1199" s="1"/>
      <c r="DG1199" s="1"/>
    </row>
    <row r="1200" spans="1:111" x14ac:dyDescent="0.2">
      <c r="A1200" s="86">
        <f t="shared" si="550"/>
        <v>45549</v>
      </c>
      <c r="B1200" s="87">
        <f t="shared" si="553"/>
        <v>940.40840862999994</v>
      </c>
      <c r="C1200" s="87">
        <f t="shared" si="551"/>
        <v>773.03674853999996</v>
      </c>
      <c r="D1200" s="88">
        <f t="shared" si="554"/>
        <v>6967.89</v>
      </c>
      <c r="E1200" s="89">
        <f>IF(K1200=1,VLOOKUP(A1200,[1]Plan1!$BO$80:$BQ$314,3),E1199)</f>
        <v>6966.5</v>
      </c>
      <c r="F1200" s="98">
        <f t="shared" si="555"/>
        <v>45520</v>
      </c>
      <c r="G1200" s="91">
        <f t="shared" si="556"/>
        <v>-1.9948650165257931E-4</v>
      </c>
      <c r="H1200" s="90">
        <f t="shared" si="557"/>
        <v>45551</v>
      </c>
      <c r="I1200" s="90">
        <f t="shared" si="558"/>
        <v>45551</v>
      </c>
      <c r="J1200" s="92">
        <f t="shared" si="559"/>
        <v>22</v>
      </c>
      <c r="K1200" s="92">
        <f t="shared" si="560"/>
        <v>22</v>
      </c>
      <c r="L1200" s="87">
        <f t="shared" si="561"/>
        <v>0.99980051000000003</v>
      </c>
      <c r="M1200" s="93">
        <f t="shared" si="562"/>
        <v>1.0038003200000001</v>
      </c>
      <c r="N1200" s="93">
        <f t="shared" si="563"/>
        <v>1.2107503584369796</v>
      </c>
      <c r="O1200" s="87">
        <f t="shared" si="564"/>
        <v>1.21050882</v>
      </c>
      <c r="P1200" s="87">
        <f t="shared" si="565"/>
        <v>935.76780228999996</v>
      </c>
      <c r="Q1200" s="94">
        <f t="shared" si="566"/>
        <v>0</v>
      </c>
      <c r="R1200" s="95">
        <f t="shared" si="573"/>
        <v>0</v>
      </c>
      <c r="S1200" s="87">
        <f t="shared" si="567"/>
        <v>0</v>
      </c>
      <c r="T1200" s="95">
        <f t="shared" si="552"/>
        <v>0.12</v>
      </c>
      <c r="U1200" s="94">
        <f t="shared" si="568"/>
        <v>11</v>
      </c>
      <c r="V1200" s="94">
        <v>252</v>
      </c>
      <c r="W1200" s="93">
        <f t="shared" si="569"/>
        <v>1.004959143</v>
      </c>
      <c r="X1200" s="87">
        <f t="shared" si="570"/>
        <v>4.6406063399999997</v>
      </c>
      <c r="Y1200" s="87">
        <f t="shared" si="571"/>
        <v>0</v>
      </c>
      <c r="Z1200" s="96" t="s">
        <v>142</v>
      </c>
      <c r="AA1200" s="90">
        <f t="shared" si="572"/>
        <v>45565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3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2"/>
      <c r="DB1200" s="1"/>
      <c r="DC1200" s="1"/>
      <c r="DD1200" s="1"/>
      <c r="DE1200" s="1"/>
      <c r="DF1200" s="1"/>
      <c r="DG1200" s="1"/>
    </row>
    <row r="1201" spans="1:111" x14ac:dyDescent="0.2">
      <c r="A1201" s="86">
        <f t="shared" si="550"/>
        <v>45550</v>
      </c>
      <c r="B1201" s="87">
        <f t="shared" si="553"/>
        <v>940.40840862999994</v>
      </c>
      <c r="C1201" s="87">
        <f t="shared" si="551"/>
        <v>773.03674853999996</v>
      </c>
      <c r="D1201" s="88">
        <f t="shared" si="554"/>
        <v>6967.89</v>
      </c>
      <c r="E1201" s="89">
        <f>IF(K1201=1,VLOOKUP(A1201,[1]Plan1!$BO$80:$BQ$314,3),E1200)</f>
        <v>6966.5</v>
      </c>
      <c r="F1201" s="98">
        <f t="shared" si="555"/>
        <v>45520</v>
      </c>
      <c r="G1201" s="91">
        <f t="shared" si="556"/>
        <v>-1.9948650165257931E-4</v>
      </c>
      <c r="H1201" s="90">
        <f t="shared" si="557"/>
        <v>45580</v>
      </c>
      <c r="I1201" s="90">
        <f t="shared" si="558"/>
        <v>45551</v>
      </c>
      <c r="J1201" s="92">
        <f t="shared" si="559"/>
        <v>22</v>
      </c>
      <c r="K1201" s="92">
        <f t="shared" si="560"/>
        <v>22</v>
      </c>
      <c r="L1201" s="87">
        <f t="shared" si="561"/>
        <v>0.99980051000000003</v>
      </c>
      <c r="M1201" s="93">
        <f t="shared" si="562"/>
        <v>1.0038003200000001</v>
      </c>
      <c r="N1201" s="93">
        <f t="shared" si="563"/>
        <v>1.2107503584369796</v>
      </c>
      <c r="O1201" s="87">
        <f t="shared" si="564"/>
        <v>1.21050882</v>
      </c>
      <c r="P1201" s="87">
        <f t="shared" si="565"/>
        <v>935.76780228999996</v>
      </c>
      <c r="Q1201" s="94">
        <f t="shared" si="566"/>
        <v>0</v>
      </c>
      <c r="R1201" s="95">
        <f t="shared" si="573"/>
        <v>0</v>
      </c>
      <c r="S1201" s="87">
        <f t="shared" si="567"/>
        <v>0</v>
      </c>
      <c r="T1201" s="95">
        <f t="shared" si="552"/>
        <v>0.12</v>
      </c>
      <c r="U1201" s="94">
        <f t="shared" si="568"/>
        <v>11</v>
      </c>
      <c r="V1201" s="94">
        <v>252</v>
      </c>
      <c r="W1201" s="93">
        <f t="shared" si="569"/>
        <v>1.004959143</v>
      </c>
      <c r="X1201" s="87">
        <f t="shared" si="570"/>
        <v>4.6406063399999997</v>
      </c>
      <c r="Y1201" s="87">
        <f t="shared" si="571"/>
        <v>0</v>
      </c>
      <c r="Z1201" s="96" t="s">
        <v>142</v>
      </c>
      <c r="AA1201" s="90">
        <f t="shared" si="572"/>
        <v>45565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3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2"/>
      <c r="DB1201" s="1"/>
      <c r="DC1201" s="1"/>
      <c r="DD1201" s="1"/>
      <c r="DE1201" s="1"/>
      <c r="DF1201" s="1"/>
      <c r="DG1201" s="1"/>
    </row>
    <row r="1202" spans="1:111" x14ac:dyDescent="0.2">
      <c r="A1202" s="86">
        <f t="shared" si="550"/>
        <v>45551</v>
      </c>
      <c r="B1202" s="87">
        <f t="shared" si="553"/>
        <v>940.40840862999994</v>
      </c>
      <c r="C1202" s="87">
        <f t="shared" si="551"/>
        <v>773.03674853999996</v>
      </c>
      <c r="D1202" s="88">
        <f t="shared" si="554"/>
        <v>6967.89</v>
      </c>
      <c r="E1202" s="89">
        <f>IF(K1202=1,VLOOKUP(A1202,[1]Plan1!$BO$80:$BQ$314,3),E1201)</f>
        <v>6966.5</v>
      </c>
      <c r="F1202" s="98">
        <f t="shared" si="555"/>
        <v>45520</v>
      </c>
      <c r="G1202" s="91">
        <f t="shared" si="556"/>
        <v>-1.9948650165257931E-4</v>
      </c>
      <c r="H1202" s="90">
        <f t="shared" si="557"/>
        <v>45580</v>
      </c>
      <c r="I1202" s="90">
        <f t="shared" si="558"/>
        <v>45551</v>
      </c>
      <c r="J1202" s="92">
        <f t="shared" si="559"/>
        <v>22</v>
      </c>
      <c r="K1202" s="92">
        <f t="shared" si="560"/>
        <v>22</v>
      </c>
      <c r="L1202" s="87">
        <f t="shared" si="561"/>
        <v>0.99980051000000003</v>
      </c>
      <c r="M1202" s="93">
        <f t="shared" si="562"/>
        <v>1.0038003200000001</v>
      </c>
      <c r="N1202" s="93">
        <f t="shared" si="563"/>
        <v>1.2107503584369796</v>
      </c>
      <c r="O1202" s="87">
        <f t="shared" si="564"/>
        <v>1.21050882</v>
      </c>
      <c r="P1202" s="87">
        <f t="shared" si="565"/>
        <v>935.76780228999996</v>
      </c>
      <c r="Q1202" s="94">
        <f t="shared" si="566"/>
        <v>0</v>
      </c>
      <c r="R1202" s="95">
        <f t="shared" si="573"/>
        <v>0</v>
      </c>
      <c r="S1202" s="87">
        <f t="shared" si="567"/>
        <v>0</v>
      </c>
      <c r="T1202" s="95">
        <f t="shared" si="552"/>
        <v>0.12</v>
      </c>
      <c r="U1202" s="94">
        <f t="shared" si="568"/>
        <v>11</v>
      </c>
      <c r="V1202" s="94">
        <v>252</v>
      </c>
      <c r="W1202" s="93">
        <f t="shared" si="569"/>
        <v>1.004959143</v>
      </c>
      <c r="X1202" s="87">
        <f t="shared" si="570"/>
        <v>4.6406063399999997</v>
      </c>
      <c r="Y1202" s="87">
        <f t="shared" si="571"/>
        <v>0</v>
      </c>
      <c r="Z1202" s="96" t="s">
        <v>142</v>
      </c>
      <c r="AA1202" s="90">
        <f t="shared" si="572"/>
        <v>45565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3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2"/>
      <c r="DB1202" s="1"/>
      <c r="DC1202" s="1"/>
      <c r="DD1202" s="1"/>
      <c r="DE1202" s="1"/>
      <c r="DF1202" s="1"/>
      <c r="DG1202" s="1"/>
    </row>
    <row r="1203" spans="1:111" x14ac:dyDescent="0.2">
      <c r="A1203" s="86">
        <f t="shared" si="550"/>
        <v>45552</v>
      </c>
      <c r="B1203" s="87">
        <f t="shared" si="553"/>
        <v>941.02811254999995</v>
      </c>
      <c r="C1203" s="87">
        <f t="shared" si="551"/>
        <v>773.03674853999996</v>
      </c>
      <c r="D1203" s="88">
        <f t="shared" si="554"/>
        <v>6966.5</v>
      </c>
      <c r="E1203" s="89">
        <f>IF(K1203=1,VLOOKUP(A1203,[1]Plan1!$BO$80:$BQ$314,3),E1202)</f>
        <v>6997.15</v>
      </c>
      <c r="F1203" s="98">
        <f t="shared" si="555"/>
        <v>45552</v>
      </c>
      <c r="G1203" s="91">
        <f t="shared" si="556"/>
        <v>4.39962678532968E-3</v>
      </c>
      <c r="H1203" s="90">
        <f t="shared" si="557"/>
        <v>45580</v>
      </c>
      <c r="I1203" s="90">
        <f t="shared" si="558"/>
        <v>45580</v>
      </c>
      <c r="J1203" s="92">
        <f t="shared" si="559"/>
        <v>21</v>
      </c>
      <c r="K1203" s="92">
        <f t="shared" si="560"/>
        <v>1</v>
      </c>
      <c r="L1203" s="87">
        <f t="shared" si="561"/>
        <v>1.00020906</v>
      </c>
      <c r="M1203" s="93">
        <f t="shared" si="562"/>
        <v>0.99980051000000003</v>
      </c>
      <c r="N1203" s="93">
        <f t="shared" si="563"/>
        <v>1.210508825847975</v>
      </c>
      <c r="O1203" s="87">
        <f t="shared" si="564"/>
        <v>1.2107618899999999</v>
      </c>
      <c r="P1203" s="87">
        <f t="shared" si="565"/>
        <v>935.96343469999999</v>
      </c>
      <c r="Q1203" s="94">
        <f t="shared" si="566"/>
        <v>0</v>
      </c>
      <c r="R1203" s="95">
        <f t="shared" si="573"/>
        <v>0</v>
      </c>
      <c r="S1203" s="87">
        <f t="shared" si="567"/>
        <v>0</v>
      </c>
      <c r="T1203" s="95">
        <f t="shared" si="552"/>
        <v>0.12</v>
      </c>
      <c r="U1203" s="94">
        <f t="shared" si="568"/>
        <v>12</v>
      </c>
      <c r="V1203" s="94">
        <v>252</v>
      </c>
      <c r="W1203" s="93">
        <f t="shared" si="569"/>
        <v>1.005411192</v>
      </c>
      <c r="X1203" s="87">
        <f t="shared" si="570"/>
        <v>5.0646778499999998</v>
      </c>
      <c r="Y1203" s="87">
        <f t="shared" si="571"/>
        <v>0</v>
      </c>
      <c r="Z1203" s="96" t="s">
        <v>142</v>
      </c>
      <c r="AA1203" s="90">
        <f t="shared" si="572"/>
        <v>45565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3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2"/>
      <c r="DB1203" s="1"/>
      <c r="DC1203" s="1"/>
      <c r="DD1203" s="1"/>
      <c r="DE1203" s="1"/>
      <c r="DF1203" s="1"/>
      <c r="DG1203" s="1"/>
    </row>
    <row r="1204" spans="1:111" x14ac:dyDescent="0.2">
      <c r="A1204" s="86">
        <f t="shared" si="550"/>
        <v>45553</v>
      </c>
      <c r="B1204" s="87">
        <f t="shared" si="553"/>
        <v>941.64823779999995</v>
      </c>
      <c r="C1204" s="87">
        <f t="shared" si="551"/>
        <v>773.03674853999996</v>
      </c>
      <c r="D1204" s="88">
        <f t="shared" si="554"/>
        <v>6966.5</v>
      </c>
      <c r="E1204" s="89">
        <f>IF(K1204=1,VLOOKUP(A1204,[1]Plan1!$BO$80:$BQ$314,3),E1203)</f>
        <v>6997.15</v>
      </c>
      <c r="F1204" s="98">
        <f t="shared" si="555"/>
        <v>45552</v>
      </c>
      <c r="G1204" s="91">
        <f t="shared" si="556"/>
        <v>4.39962678532968E-3</v>
      </c>
      <c r="H1204" s="90">
        <f t="shared" si="557"/>
        <v>45580</v>
      </c>
      <c r="I1204" s="90">
        <f t="shared" si="558"/>
        <v>45580</v>
      </c>
      <c r="J1204" s="92">
        <f t="shared" si="559"/>
        <v>21</v>
      </c>
      <c r="K1204" s="92">
        <f t="shared" si="560"/>
        <v>2</v>
      </c>
      <c r="L1204" s="87">
        <f t="shared" si="561"/>
        <v>1.00041818</v>
      </c>
      <c r="M1204" s="93">
        <f t="shared" si="562"/>
        <v>0.99980051000000003</v>
      </c>
      <c r="N1204" s="93">
        <f t="shared" si="563"/>
        <v>1.210508825847975</v>
      </c>
      <c r="O1204" s="87">
        <f t="shared" si="564"/>
        <v>1.21101503</v>
      </c>
      <c r="P1204" s="87">
        <f t="shared" si="565"/>
        <v>936.15912121999997</v>
      </c>
      <c r="Q1204" s="94">
        <f t="shared" si="566"/>
        <v>0</v>
      </c>
      <c r="R1204" s="95">
        <f t="shared" si="573"/>
        <v>0</v>
      </c>
      <c r="S1204" s="87">
        <f t="shared" si="567"/>
        <v>0</v>
      </c>
      <c r="T1204" s="95">
        <f t="shared" si="552"/>
        <v>0.12</v>
      </c>
      <c r="U1204" s="94">
        <f t="shared" si="568"/>
        <v>13</v>
      </c>
      <c r="V1204" s="94">
        <v>252</v>
      </c>
      <c r="W1204" s="93">
        <f t="shared" si="569"/>
        <v>1.0058634440000001</v>
      </c>
      <c r="X1204" s="87">
        <f t="shared" si="570"/>
        <v>5.4891165800000001</v>
      </c>
      <c r="Y1204" s="87">
        <f t="shared" si="571"/>
        <v>0</v>
      </c>
      <c r="Z1204" s="96" t="s">
        <v>142</v>
      </c>
      <c r="AA1204" s="90">
        <f t="shared" si="572"/>
        <v>45565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3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2"/>
      <c r="DB1204" s="1"/>
      <c r="DC1204" s="1"/>
      <c r="DD1204" s="1"/>
      <c r="DE1204" s="1"/>
      <c r="DF1204" s="1"/>
      <c r="DG1204" s="1"/>
    </row>
    <row r="1205" spans="1:111" x14ac:dyDescent="0.2">
      <c r="A1205" s="86">
        <f t="shared" si="550"/>
        <v>45554</v>
      </c>
      <c r="B1205" s="87">
        <f t="shared" si="553"/>
        <v>942.26876218000007</v>
      </c>
      <c r="C1205" s="87">
        <f t="shared" si="551"/>
        <v>773.03674853999996</v>
      </c>
      <c r="D1205" s="88">
        <f t="shared" si="554"/>
        <v>6966.5</v>
      </c>
      <c r="E1205" s="89">
        <f>IF(K1205=1,VLOOKUP(A1205,[1]Plan1!$BO$80:$BQ$314,3),E1204)</f>
        <v>6997.15</v>
      </c>
      <c r="F1205" s="98">
        <f t="shared" si="555"/>
        <v>45552</v>
      </c>
      <c r="G1205" s="91">
        <f t="shared" si="556"/>
        <v>4.39962678532968E-3</v>
      </c>
      <c r="H1205" s="90">
        <f t="shared" si="557"/>
        <v>45580</v>
      </c>
      <c r="I1205" s="90">
        <f t="shared" si="558"/>
        <v>45580</v>
      </c>
      <c r="J1205" s="92">
        <f t="shared" si="559"/>
        <v>21</v>
      </c>
      <c r="K1205" s="92">
        <f t="shared" si="560"/>
        <v>3</v>
      </c>
      <c r="L1205" s="87">
        <f t="shared" si="561"/>
        <v>1.0006273299999999</v>
      </c>
      <c r="M1205" s="93">
        <f t="shared" si="562"/>
        <v>0.99980051000000003</v>
      </c>
      <c r="N1205" s="93">
        <f t="shared" si="563"/>
        <v>1.210508825847975</v>
      </c>
      <c r="O1205" s="87">
        <f t="shared" si="564"/>
        <v>1.2112682100000001</v>
      </c>
      <c r="P1205" s="87">
        <f t="shared" si="565"/>
        <v>936.35483866000004</v>
      </c>
      <c r="Q1205" s="94">
        <f t="shared" si="566"/>
        <v>0</v>
      </c>
      <c r="R1205" s="95">
        <f t="shared" si="573"/>
        <v>0</v>
      </c>
      <c r="S1205" s="87">
        <f t="shared" si="567"/>
        <v>0</v>
      </c>
      <c r="T1205" s="95">
        <f t="shared" si="552"/>
        <v>0.12</v>
      </c>
      <c r="U1205" s="94">
        <f t="shared" si="568"/>
        <v>14</v>
      </c>
      <c r="V1205" s="94">
        <v>252</v>
      </c>
      <c r="W1205" s="93">
        <f t="shared" si="569"/>
        <v>1.0063158999999999</v>
      </c>
      <c r="X1205" s="87">
        <f t="shared" si="570"/>
        <v>5.91392352</v>
      </c>
      <c r="Y1205" s="87">
        <f t="shared" si="571"/>
        <v>0</v>
      </c>
      <c r="Z1205" s="96" t="s">
        <v>142</v>
      </c>
      <c r="AA1205" s="90">
        <f t="shared" si="572"/>
        <v>45565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3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2"/>
      <c r="DB1205" s="1"/>
      <c r="DC1205" s="1"/>
      <c r="DD1205" s="1"/>
      <c r="DE1205" s="1"/>
      <c r="DF1205" s="1"/>
      <c r="DG1205" s="1"/>
    </row>
    <row r="1206" spans="1:111" x14ac:dyDescent="0.2">
      <c r="A1206" s="86">
        <f t="shared" si="550"/>
        <v>45555</v>
      </c>
      <c r="B1206" s="87">
        <f t="shared" si="553"/>
        <v>942.88970049</v>
      </c>
      <c r="C1206" s="87">
        <f t="shared" si="551"/>
        <v>773.03674853999996</v>
      </c>
      <c r="D1206" s="88">
        <f t="shared" si="554"/>
        <v>6966.5</v>
      </c>
      <c r="E1206" s="89">
        <f>IF(K1206=1,VLOOKUP(A1206,[1]Plan1!$BO$80:$BQ$314,3),E1205)</f>
        <v>6997.15</v>
      </c>
      <c r="F1206" s="98">
        <f t="shared" si="555"/>
        <v>45552</v>
      </c>
      <c r="G1206" s="91">
        <f t="shared" si="556"/>
        <v>4.39962678532968E-3</v>
      </c>
      <c r="H1206" s="90">
        <f t="shared" si="557"/>
        <v>45580</v>
      </c>
      <c r="I1206" s="90">
        <f t="shared" si="558"/>
        <v>45580</v>
      </c>
      <c r="J1206" s="92">
        <f t="shared" si="559"/>
        <v>21</v>
      </c>
      <c r="K1206" s="92">
        <f t="shared" si="560"/>
        <v>4</v>
      </c>
      <c r="L1206" s="87">
        <f t="shared" si="561"/>
        <v>1.0008365299999999</v>
      </c>
      <c r="M1206" s="93">
        <f t="shared" si="562"/>
        <v>0.99980051000000003</v>
      </c>
      <c r="N1206" s="93">
        <f t="shared" si="563"/>
        <v>1.210508825847975</v>
      </c>
      <c r="O1206" s="87">
        <f t="shared" si="564"/>
        <v>1.21152145</v>
      </c>
      <c r="P1206" s="87">
        <f t="shared" si="565"/>
        <v>936.55060248999996</v>
      </c>
      <c r="Q1206" s="94">
        <f t="shared" si="566"/>
        <v>0</v>
      </c>
      <c r="R1206" s="95">
        <f t="shared" si="573"/>
        <v>0</v>
      </c>
      <c r="S1206" s="87">
        <f t="shared" si="567"/>
        <v>0</v>
      </c>
      <c r="T1206" s="95">
        <f t="shared" si="552"/>
        <v>0.12</v>
      </c>
      <c r="U1206" s="94">
        <f t="shared" si="568"/>
        <v>15</v>
      </c>
      <c r="V1206" s="94">
        <v>252</v>
      </c>
      <c r="W1206" s="93">
        <f t="shared" si="569"/>
        <v>1.006768559</v>
      </c>
      <c r="X1206" s="87">
        <f t="shared" si="570"/>
        <v>6.3390979999999999</v>
      </c>
      <c r="Y1206" s="87">
        <f t="shared" si="571"/>
        <v>0</v>
      </c>
      <c r="Z1206" s="96" t="s">
        <v>142</v>
      </c>
      <c r="AA1206" s="90">
        <f t="shared" si="572"/>
        <v>45565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3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2"/>
      <c r="DB1206" s="1"/>
      <c r="DC1206" s="1"/>
      <c r="DD1206" s="1"/>
      <c r="DE1206" s="1"/>
      <c r="DF1206" s="1"/>
      <c r="DG1206" s="1"/>
    </row>
    <row r="1207" spans="1:111" x14ac:dyDescent="0.2">
      <c r="A1207" s="86">
        <f t="shared" si="550"/>
        <v>45556</v>
      </c>
      <c r="B1207" s="87">
        <f t="shared" si="553"/>
        <v>943.51103827999998</v>
      </c>
      <c r="C1207" s="87">
        <f t="shared" si="551"/>
        <v>773.03674853999996</v>
      </c>
      <c r="D1207" s="88">
        <f t="shared" si="554"/>
        <v>6966.5</v>
      </c>
      <c r="E1207" s="89">
        <f>IF(K1207=1,VLOOKUP(A1207,[1]Plan1!$BO$80:$BQ$314,3),E1206)</f>
        <v>6997.15</v>
      </c>
      <c r="F1207" s="98">
        <f t="shared" si="555"/>
        <v>45552</v>
      </c>
      <c r="G1207" s="91">
        <f t="shared" si="556"/>
        <v>4.39962678532968E-3</v>
      </c>
      <c r="H1207" s="90">
        <f t="shared" si="557"/>
        <v>45580</v>
      </c>
      <c r="I1207" s="90">
        <f t="shared" si="558"/>
        <v>45580</v>
      </c>
      <c r="J1207" s="92">
        <f t="shared" si="559"/>
        <v>21</v>
      </c>
      <c r="K1207" s="92">
        <f t="shared" si="560"/>
        <v>5</v>
      </c>
      <c r="L1207" s="87">
        <f t="shared" si="561"/>
        <v>1.0010457699999999</v>
      </c>
      <c r="M1207" s="93">
        <f t="shared" si="562"/>
        <v>0.99980051000000003</v>
      </c>
      <c r="N1207" s="93">
        <f t="shared" si="563"/>
        <v>1.210508825847975</v>
      </c>
      <c r="O1207" s="87">
        <f t="shared" si="564"/>
        <v>1.2117747299999999</v>
      </c>
      <c r="P1207" s="87">
        <f t="shared" si="565"/>
        <v>936.74639723999996</v>
      </c>
      <c r="Q1207" s="94">
        <f t="shared" si="566"/>
        <v>0</v>
      </c>
      <c r="R1207" s="95">
        <f t="shared" si="573"/>
        <v>0</v>
      </c>
      <c r="S1207" s="87">
        <f t="shared" si="567"/>
        <v>0</v>
      </c>
      <c r="T1207" s="95">
        <f t="shared" si="552"/>
        <v>0.12</v>
      </c>
      <c r="U1207" s="94">
        <f t="shared" si="568"/>
        <v>16</v>
      </c>
      <c r="V1207" s="94">
        <v>252</v>
      </c>
      <c r="W1207" s="93">
        <f t="shared" si="569"/>
        <v>1.007221422</v>
      </c>
      <c r="X1207" s="87">
        <f t="shared" si="570"/>
        <v>6.7646410399999999</v>
      </c>
      <c r="Y1207" s="87">
        <f t="shared" si="571"/>
        <v>0</v>
      </c>
      <c r="Z1207" s="96" t="s">
        <v>142</v>
      </c>
      <c r="AA1207" s="90">
        <f t="shared" si="572"/>
        <v>45565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3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2"/>
      <c r="DB1207" s="1"/>
      <c r="DC1207" s="1"/>
      <c r="DD1207" s="1"/>
      <c r="DE1207" s="1"/>
      <c r="DF1207" s="1"/>
      <c r="DG1207" s="1"/>
    </row>
    <row r="1208" spans="1:111" x14ac:dyDescent="0.2">
      <c r="A1208" s="86">
        <f t="shared" si="550"/>
        <v>45557</v>
      </c>
      <c r="B1208" s="87">
        <f t="shared" si="553"/>
        <v>943.51103827999998</v>
      </c>
      <c r="C1208" s="87">
        <f t="shared" si="551"/>
        <v>773.03674853999996</v>
      </c>
      <c r="D1208" s="88">
        <f t="shared" si="554"/>
        <v>6966.5</v>
      </c>
      <c r="E1208" s="89">
        <f>IF(K1208=1,VLOOKUP(A1208,[1]Plan1!$BO$80:$BQ$314,3),E1207)</f>
        <v>6997.15</v>
      </c>
      <c r="F1208" s="98">
        <f t="shared" si="555"/>
        <v>45552</v>
      </c>
      <c r="G1208" s="91">
        <f t="shared" si="556"/>
        <v>4.39962678532968E-3</v>
      </c>
      <c r="H1208" s="90">
        <f t="shared" si="557"/>
        <v>45580</v>
      </c>
      <c r="I1208" s="90">
        <f t="shared" si="558"/>
        <v>45580</v>
      </c>
      <c r="J1208" s="92">
        <f t="shared" si="559"/>
        <v>21</v>
      </c>
      <c r="K1208" s="92">
        <f t="shared" si="560"/>
        <v>5</v>
      </c>
      <c r="L1208" s="87">
        <f t="shared" si="561"/>
        <v>1.0010457699999999</v>
      </c>
      <c r="M1208" s="93">
        <f t="shared" si="562"/>
        <v>0.99980051000000003</v>
      </c>
      <c r="N1208" s="93">
        <f t="shared" si="563"/>
        <v>1.210508825847975</v>
      </c>
      <c r="O1208" s="87">
        <f t="shared" si="564"/>
        <v>1.2117747299999999</v>
      </c>
      <c r="P1208" s="87">
        <f t="shared" si="565"/>
        <v>936.74639723999996</v>
      </c>
      <c r="Q1208" s="94">
        <f t="shared" si="566"/>
        <v>0</v>
      </c>
      <c r="R1208" s="95">
        <f t="shared" si="573"/>
        <v>0</v>
      </c>
      <c r="S1208" s="87">
        <f t="shared" si="567"/>
        <v>0</v>
      </c>
      <c r="T1208" s="95">
        <f t="shared" si="552"/>
        <v>0.12</v>
      </c>
      <c r="U1208" s="94">
        <f t="shared" si="568"/>
        <v>16</v>
      </c>
      <c r="V1208" s="94">
        <v>252</v>
      </c>
      <c r="W1208" s="93">
        <f t="shared" si="569"/>
        <v>1.007221422</v>
      </c>
      <c r="X1208" s="87">
        <f t="shared" si="570"/>
        <v>6.7646410399999999</v>
      </c>
      <c r="Y1208" s="87">
        <f t="shared" si="571"/>
        <v>0</v>
      </c>
      <c r="Z1208" s="96" t="s">
        <v>142</v>
      </c>
      <c r="AA1208" s="90">
        <f t="shared" si="572"/>
        <v>45565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3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2"/>
      <c r="DB1208" s="1"/>
      <c r="DC1208" s="1"/>
      <c r="DD1208" s="1"/>
      <c r="DE1208" s="1"/>
      <c r="DF1208" s="1"/>
      <c r="DG1208" s="1"/>
    </row>
    <row r="1209" spans="1:111" x14ac:dyDescent="0.2">
      <c r="A1209" s="86">
        <f t="shared" si="550"/>
        <v>45558</v>
      </c>
      <c r="B1209" s="87">
        <f t="shared" si="553"/>
        <v>943.51103827999998</v>
      </c>
      <c r="C1209" s="87">
        <f t="shared" si="551"/>
        <v>773.03674853999996</v>
      </c>
      <c r="D1209" s="88">
        <f t="shared" si="554"/>
        <v>6966.5</v>
      </c>
      <c r="E1209" s="89">
        <f>IF(K1209=1,VLOOKUP(A1209,[1]Plan1!$BO$80:$BQ$314,3),E1208)</f>
        <v>6997.15</v>
      </c>
      <c r="F1209" s="98">
        <f t="shared" si="555"/>
        <v>45552</v>
      </c>
      <c r="G1209" s="91">
        <f t="shared" si="556"/>
        <v>4.39962678532968E-3</v>
      </c>
      <c r="H1209" s="90">
        <f t="shared" si="557"/>
        <v>45580</v>
      </c>
      <c r="I1209" s="90">
        <f t="shared" si="558"/>
        <v>45580</v>
      </c>
      <c r="J1209" s="92">
        <f t="shared" si="559"/>
        <v>21</v>
      </c>
      <c r="K1209" s="92">
        <f t="shared" si="560"/>
        <v>5</v>
      </c>
      <c r="L1209" s="87">
        <f t="shared" si="561"/>
        <v>1.0010457699999999</v>
      </c>
      <c r="M1209" s="93">
        <f t="shared" si="562"/>
        <v>0.99980051000000003</v>
      </c>
      <c r="N1209" s="93">
        <f t="shared" si="563"/>
        <v>1.210508825847975</v>
      </c>
      <c r="O1209" s="87">
        <f t="shared" si="564"/>
        <v>1.2117747299999999</v>
      </c>
      <c r="P1209" s="87">
        <f t="shared" si="565"/>
        <v>936.74639723999996</v>
      </c>
      <c r="Q1209" s="94">
        <f t="shared" si="566"/>
        <v>0</v>
      </c>
      <c r="R1209" s="95">
        <f t="shared" si="573"/>
        <v>0</v>
      </c>
      <c r="S1209" s="87">
        <f t="shared" si="567"/>
        <v>0</v>
      </c>
      <c r="T1209" s="95">
        <f t="shared" si="552"/>
        <v>0.12</v>
      </c>
      <c r="U1209" s="94">
        <f t="shared" si="568"/>
        <v>16</v>
      </c>
      <c r="V1209" s="94">
        <v>252</v>
      </c>
      <c r="W1209" s="93">
        <f t="shared" si="569"/>
        <v>1.007221422</v>
      </c>
      <c r="X1209" s="87">
        <f t="shared" si="570"/>
        <v>6.7646410399999999</v>
      </c>
      <c r="Y1209" s="87">
        <f t="shared" si="571"/>
        <v>0</v>
      </c>
      <c r="Z1209" s="96" t="s">
        <v>142</v>
      </c>
      <c r="AA1209" s="90">
        <f t="shared" si="572"/>
        <v>45565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3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2"/>
      <c r="DB1209" s="1"/>
      <c r="DC1209" s="1"/>
      <c r="DD1209" s="1"/>
      <c r="DE1209" s="1"/>
      <c r="DF1209" s="1"/>
      <c r="DG1209" s="1"/>
    </row>
    <row r="1210" spans="1:111" x14ac:dyDescent="0.2">
      <c r="A1210" s="86">
        <f t="shared" si="550"/>
        <v>45559</v>
      </c>
      <c r="B1210" s="87">
        <f t="shared" si="553"/>
        <v>944.13279812000007</v>
      </c>
      <c r="C1210" s="87">
        <f t="shared" si="551"/>
        <v>773.03674853999996</v>
      </c>
      <c r="D1210" s="88">
        <f t="shared" si="554"/>
        <v>6966.5</v>
      </c>
      <c r="E1210" s="89">
        <f>IF(K1210=1,VLOOKUP(A1210,[1]Plan1!$BO$80:$BQ$314,3),E1209)</f>
        <v>6997.15</v>
      </c>
      <c r="F1210" s="98">
        <f t="shared" si="555"/>
        <v>45552</v>
      </c>
      <c r="G1210" s="91">
        <f t="shared" si="556"/>
        <v>4.39962678532968E-3</v>
      </c>
      <c r="H1210" s="90">
        <f t="shared" si="557"/>
        <v>45580</v>
      </c>
      <c r="I1210" s="90">
        <f t="shared" si="558"/>
        <v>45580</v>
      </c>
      <c r="J1210" s="92">
        <f t="shared" si="559"/>
        <v>21</v>
      </c>
      <c r="K1210" s="92">
        <f t="shared" si="560"/>
        <v>6</v>
      </c>
      <c r="L1210" s="87">
        <f t="shared" si="561"/>
        <v>1.0012550600000001</v>
      </c>
      <c r="M1210" s="93">
        <f t="shared" si="562"/>
        <v>0.99980051000000003</v>
      </c>
      <c r="N1210" s="93">
        <f t="shared" si="563"/>
        <v>1.210508825847975</v>
      </c>
      <c r="O1210" s="87">
        <f t="shared" si="564"/>
        <v>1.2120280800000001</v>
      </c>
      <c r="P1210" s="87">
        <f t="shared" si="565"/>
        <v>936.94224610000003</v>
      </c>
      <c r="Q1210" s="94">
        <f t="shared" si="566"/>
        <v>0</v>
      </c>
      <c r="R1210" s="95">
        <f t="shared" si="573"/>
        <v>0</v>
      </c>
      <c r="S1210" s="87">
        <f t="shared" si="567"/>
        <v>0</v>
      </c>
      <c r="T1210" s="95">
        <f t="shared" si="552"/>
        <v>0.12</v>
      </c>
      <c r="U1210" s="94">
        <f t="shared" si="568"/>
        <v>17</v>
      </c>
      <c r="V1210" s="94">
        <v>252</v>
      </c>
      <c r="W1210" s="93">
        <f t="shared" si="569"/>
        <v>1.0076744879999999</v>
      </c>
      <c r="X1210" s="87">
        <f t="shared" si="570"/>
        <v>7.1905520200000002</v>
      </c>
      <c r="Y1210" s="87">
        <f t="shared" si="571"/>
        <v>0</v>
      </c>
      <c r="Z1210" s="96" t="s">
        <v>142</v>
      </c>
      <c r="AA1210" s="90">
        <f t="shared" si="572"/>
        <v>45565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3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2"/>
      <c r="DB1210" s="1"/>
      <c r="DC1210" s="1"/>
      <c r="DD1210" s="1"/>
      <c r="DE1210" s="1"/>
      <c r="DF1210" s="1"/>
      <c r="DG1210" s="1"/>
    </row>
    <row r="1211" spans="1:111" x14ac:dyDescent="0.2">
      <c r="A1211" s="86">
        <f t="shared" si="550"/>
        <v>45560</v>
      </c>
      <c r="B1211" s="87">
        <f t="shared" si="553"/>
        <v>944.75496556999997</v>
      </c>
      <c r="C1211" s="87">
        <f t="shared" si="551"/>
        <v>773.03674853999996</v>
      </c>
      <c r="D1211" s="88">
        <f t="shared" si="554"/>
        <v>6966.5</v>
      </c>
      <c r="E1211" s="89">
        <f>IF(K1211=1,VLOOKUP(A1211,[1]Plan1!$BO$80:$BQ$314,3),E1210)</f>
        <v>6997.15</v>
      </c>
      <c r="F1211" s="98">
        <f t="shared" si="555"/>
        <v>45552</v>
      </c>
      <c r="G1211" s="91">
        <f t="shared" si="556"/>
        <v>4.39962678532968E-3</v>
      </c>
      <c r="H1211" s="90">
        <f t="shared" si="557"/>
        <v>45580</v>
      </c>
      <c r="I1211" s="90">
        <f t="shared" si="558"/>
        <v>45580</v>
      </c>
      <c r="J1211" s="92">
        <f t="shared" si="559"/>
        <v>21</v>
      </c>
      <c r="K1211" s="92">
        <f t="shared" si="560"/>
        <v>7</v>
      </c>
      <c r="L1211" s="87">
        <f t="shared" si="561"/>
        <v>1.00146439</v>
      </c>
      <c r="M1211" s="93">
        <f t="shared" si="562"/>
        <v>0.99980051000000003</v>
      </c>
      <c r="N1211" s="93">
        <f t="shared" si="563"/>
        <v>1.210508825847975</v>
      </c>
      <c r="O1211" s="87">
        <f t="shared" si="564"/>
        <v>1.2122814799999999</v>
      </c>
      <c r="P1211" s="87">
        <f t="shared" si="565"/>
        <v>937.13813360999995</v>
      </c>
      <c r="Q1211" s="94">
        <f t="shared" si="566"/>
        <v>0</v>
      </c>
      <c r="R1211" s="95">
        <f t="shared" si="573"/>
        <v>0</v>
      </c>
      <c r="S1211" s="87">
        <f t="shared" si="567"/>
        <v>0</v>
      </c>
      <c r="T1211" s="95">
        <f t="shared" si="552"/>
        <v>0.12</v>
      </c>
      <c r="U1211" s="94">
        <f t="shared" si="568"/>
        <v>18</v>
      </c>
      <c r="V1211" s="94">
        <v>252</v>
      </c>
      <c r="W1211" s="93">
        <f t="shared" si="569"/>
        <v>1.0081277580000001</v>
      </c>
      <c r="X1211" s="87">
        <f t="shared" si="570"/>
        <v>7.6168319599999998</v>
      </c>
      <c r="Y1211" s="87">
        <f t="shared" si="571"/>
        <v>0</v>
      </c>
      <c r="Z1211" s="96" t="s">
        <v>142</v>
      </c>
      <c r="AA1211" s="90">
        <f t="shared" si="572"/>
        <v>45565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3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2"/>
      <c r="DB1211" s="1"/>
      <c r="DC1211" s="1"/>
      <c r="DD1211" s="1"/>
      <c r="DE1211" s="1"/>
      <c r="DF1211" s="1"/>
      <c r="DG1211" s="1"/>
    </row>
    <row r="1212" spans="1:111" x14ac:dyDescent="0.2">
      <c r="A1212" s="86">
        <f t="shared" si="550"/>
        <v>45561</v>
      </c>
      <c r="B1212" s="87">
        <f t="shared" si="553"/>
        <v>945.37754172999996</v>
      </c>
      <c r="C1212" s="87">
        <f t="shared" si="551"/>
        <v>773.03674853999996</v>
      </c>
      <c r="D1212" s="88">
        <f t="shared" si="554"/>
        <v>6966.5</v>
      </c>
      <c r="E1212" s="89">
        <f>IF(K1212=1,VLOOKUP(A1212,[1]Plan1!$BO$80:$BQ$314,3),E1211)</f>
        <v>6997.15</v>
      </c>
      <c r="F1212" s="98">
        <f t="shared" si="555"/>
        <v>45552</v>
      </c>
      <c r="G1212" s="91">
        <f t="shared" si="556"/>
        <v>4.39962678532968E-3</v>
      </c>
      <c r="H1212" s="90">
        <f t="shared" si="557"/>
        <v>45580</v>
      </c>
      <c r="I1212" s="90">
        <f t="shared" si="558"/>
        <v>45580</v>
      </c>
      <c r="J1212" s="92">
        <f t="shared" si="559"/>
        <v>21</v>
      </c>
      <c r="K1212" s="92">
        <f t="shared" si="560"/>
        <v>8</v>
      </c>
      <c r="L1212" s="87">
        <f t="shared" si="561"/>
        <v>1.00167377</v>
      </c>
      <c r="M1212" s="93">
        <f t="shared" si="562"/>
        <v>0.99980051000000003</v>
      </c>
      <c r="N1212" s="93">
        <f t="shared" si="563"/>
        <v>1.210508825847975</v>
      </c>
      <c r="O1212" s="87">
        <f t="shared" si="564"/>
        <v>1.2125349299999999</v>
      </c>
      <c r="P1212" s="87">
        <f t="shared" si="565"/>
        <v>937.33405976999995</v>
      </c>
      <c r="Q1212" s="94">
        <f t="shared" si="566"/>
        <v>0</v>
      </c>
      <c r="R1212" s="95">
        <f t="shared" si="573"/>
        <v>0</v>
      </c>
      <c r="S1212" s="87">
        <f t="shared" si="567"/>
        <v>0</v>
      </c>
      <c r="T1212" s="95">
        <f t="shared" si="552"/>
        <v>0.12</v>
      </c>
      <c r="U1212" s="94">
        <f t="shared" si="568"/>
        <v>19</v>
      </c>
      <c r="V1212" s="94">
        <v>252</v>
      </c>
      <c r="W1212" s="93">
        <f t="shared" si="569"/>
        <v>1.0085812329999999</v>
      </c>
      <c r="X1212" s="87">
        <f t="shared" si="570"/>
        <v>8.0434819599999994</v>
      </c>
      <c r="Y1212" s="87">
        <f t="shared" si="571"/>
        <v>0</v>
      </c>
      <c r="Z1212" s="96" t="s">
        <v>142</v>
      </c>
      <c r="AA1212" s="90">
        <f t="shared" si="572"/>
        <v>45565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3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2"/>
      <c r="DB1212" s="1"/>
      <c r="DC1212" s="1"/>
      <c r="DD1212" s="1"/>
      <c r="DE1212" s="1"/>
      <c r="DF1212" s="1"/>
      <c r="DG1212" s="1"/>
    </row>
    <row r="1213" spans="1:111" x14ac:dyDescent="0.2">
      <c r="A1213" s="86">
        <f t="shared" si="550"/>
        <v>45562</v>
      </c>
      <c r="B1213" s="87">
        <f t="shared" si="553"/>
        <v>946.00052492000009</v>
      </c>
      <c r="C1213" s="87">
        <f t="shared" si="551"/>
        <v>773.03674853999996</v>
      </c>
      <c r="D1213" s="88">
        <f t="shared" si="554"/>
        <v>6966.5</v>
      </c>
      <c r="E1213" s="89">
        <f>IF(K1213=1,VLOOKUP(A1213,[1]Plan1!$BO$80:$BQ$314,3),E1212)</f>
        <v>6997.15</v>
      </c>
      <c r="F1213" s="98">
        <f t="shared" si="555"/>
        <v>45552</v>
      </c>
      <c r="G1213" s="91">
        <f t="shared" si="556"/>
        <v>4.39962678532968E-3</v>
      </c>
      <c r="H1213" s="90">
        <f t="shared" si="557"/>
        <v>45580</v>
      </c>
      <c r="I1213" s="90">
        <f t="shared" si="558"/>
        <v>45580</v>
      </c>
      <c r="J1213" s="92">
        <f t="shared" si="559"/>
        <v>21</v>
      </c>
      <c r="K1213" s="92">
        <f t="shared" si="560"/>
        <v>9</v>
      </c>
      <c r="L1213" s="87">
        <f t="shared" si="561"/>
        <v>1.0018831800000001</v>
      </c>
      <c r="M1213" s="93">
        <f t="shared" si="562"/>
        <v>0.99980051000000003</v>
      </c>
      <c r="N1213" s="93">
        <f t="shared" si="563"/>
        <v>1.210508825847975</v>
      </c>
      <c r="O1213" s="87">
        <f t="shared" si="564"/>
        <v>1.21278843</v>
      </c>
      <c r="P1213" s="87">
        <f t="shared" si="565"/>
        <v>937.53002459000004</v>
      </c>
      <c r="Q1213" s="94">
        <f t="shared" si="566"/>
        <v>0</v>
      </c>
      <c r="R1213" s="95">
        <f t="shared" si="573"/>
        <v>0</v>
      </c>
      <c r="S1213" s="87">
        <f t="shared" si="567"/>
        <v>0</v>
      </c>
      <c r="T1213" s="95">
        <f t="shared" si="552"/>
        <v>0.12</v>
      </c>
      <c r="U1213" s="94">
        <f t="shared" si="568"/>
        <v>20</v>
      </c>
      <c r="V1213" s="94">
        <v>252</v>
      </c>
      <c r="W1213" s="93">
        <f t="shared" si="569"/>
        <v>1.0090349110000001</v>
      </c>
      <c r="X1213" s="87">
        <f t="shared" si="570"/>
        <v>8.4705003300000001</v>
      </c>
      <c r="Y1213" s="87">
        <f t="shared" si="571"/>
        <v>0</v>
      </c>
      <c r="Z1213" s="96" t="s">
        <v>142</v>
      </c>
      <c r="AA1213" s="90">
        <f t="shared" si="572"/>
        <v>45565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3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2"/>
      <c r="DB1213" s="1"/>
      <c r="DC1213" s="1"/>
      <c r="DD1213" s="1"/>
      <c r="DE1213" s="1"/>
      <c r="DF1213" s="1"/>
      <c r="DG1213" s="1"/>
    </row>
    <row r="1214" spans="1:111" x14ac:dyDescent="0.2">
      <c r="A1214" s="86">
        <f t="shared" si="550"/>
        <v>45563</v>
      </c>
      <c r="B1214" s="87">
        <f t="shared" si="553"/>
        <v>946.62392403000001</v>
      </c>
      <c r="C1214" s="87">
        <f t="shared" si="551"/>
        <v>773.03674853999996</v>
      </c>
      <c r="D1214" s="88">
        <f t="shared" si="554"/>
        <v>6966.5</v>
      </c>
      <c r="E1214" s="89">
        <f>IF(K1214=1,VLOOKUP(A1214,[1]Plan1!$BO$80:$BQ$314,3),E1213)</f>
        <v>6997.15</v>
      </c>
      <c r="F1214" s="98">
        <f t="shared" si="555"/>
        <v>45552</v>
      </c>
      <c r="G1214" s="91">
        <f t="shared" si="556"/>
        <v>4.39962678532968E-3</v>
      </c>
      <c r="H1214" s="90">
        <f t="shared" si="557"/>
        <v>45580</v>
      </c>
      <c r="I1214" s="90">
        <f t="shared" si="558"/>
        <v>45580</v>
      </c>
      <c r="J1214" s="92">
        <f t="shared" si="559"/>
        <v>21</v>
      </c>
      <c r="K1214" s="92">
        <f t="shared" si="560"/>
        <v>10</v>
      </c>
      <c r="L1214" s="87">
        <f t="shared" si="561"/>
        <v>1.00209265</v>
      </c>
      <c r="M1214" s="93">
        <f t="shared" si="562"/>
        <v>0.99980051000000003</v>
      </c>
      <c r="N1214" s="93">
        <f t="shared" si="563"/>
        <v>1.210508825847975</v>
      </c>
      <c r="O1214" s="87">
        <f t="shared" si="564"/>
        <v>1.21304199</v>
      </c>
      <c r="P1214" s="87">
        <f t="shared" si="565"/>
        <v>937.72603578999997</v>
      </c>
      <c r="Q1214" s="94">
        <f t="shared" si="566"/>
        <v>0</v>
      </c>
      <c r="R1214" s="95">
        <f t="shared" si="573"/>
        <v>0</v>
      </c>
      <c r="S1214" s="87">
        <f t="shared" si="567"/>
        <v>0</v>
      </c>
      <c r="T1214" s="95">
        <f t="shared" si="552"/>
        <v>0.12</v>
      </c>
      <c r="U1214" s="94">
        <f t="shared" si="568"/>
        <v>21</v>
      </c>
      <c r="V1214" s="94">
        <v>252</v>
      </c>
      <c r="W1214" s="93">
        <f t="shared" si="569"/>
        <v>1.0094887930000001</v>
      </c>
      <c r="X1214" s="87">
        <f t="shared" si="570"/>
        <v>8.8978882400000003</v>
      </c>
      <c r="Y1214" s="87">
        <f t="shared" si="571"/>
        <v>0</v>
      </c>
      <c r="Z1214" s="96" t="s">
        <v>142</v>
      </c>
      <c r="AA1214" s="90">
        <f t="shared" si="572"/>
        <v>45565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3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2"/>
      <c r="DB1214" s="1"/>
      <c r="DC1214" s="1"/>
      <c r="DD1214" s="1"/>
      <c r="DE1214" s="1"/>
      <c r="DF1214" s="1"/>
      <c r="DG1214" s="1"/>
    </row>
    <row r="1215" spans="1:111" x14ac:dyDescent="0.2">
      <c r="A1215" s="86">
        <f t="shared" si="550"/>
        <v>45564</v>
      </c>
      <c r="B1215" s="87">
        <f t="shared" si="553"/>
        <v>946.62392403000001</v>
      </c>
      <c r="C1215" s="87">
        <f t="shared" si="551"/>
        <v>773.03674853999996</v>
      </c>
      <c r="D1215" s="88">
        <f t="shared" si="554"/>
        <v>6966.5</v>
      </c>
      <c r="E1215" s="89">
        <f>IF(K1215=1,VLOOKUP(A1215,[1]Plan1!$BO$80:$BQ$314,3),E1214)</f>
        <v>6997.15</v>
      </c>
      <c r="F1215" s="98">
        <f t="shared" si="555"/>
        <v>45552</v>
      </c>
      <c r="G1215" s="91">
        <f t="shared" si="556"/>
        <v>4.39962678532968E-3</v>
      </c>
      <c r="H1215" s="90">
        <f t="shared" si="557"/>
        <v>45580</v>
      </c>
      <c r="I1215" s="90">
        <f t="shared" si="558"/>
        <v>45580</v>
      </c>
      <c r="J1215" s="92">
        <f t="shared" si="559"/>
        <v>21</v>
      </c>
      <c r="K1215" s="92">
        <f t="shared" si="560"/>
        <v>10</v>
      </c>
      <c r="L1215" s="87">
        <f t="shared" si="561"/>
        <v>1.00209265</v>
      </c>
      <c r="M1215" s="93">
        <f t="shared" si="562"/>
        <v>0.99980051000000003</v>
      </c>
      <c r="N1215" s="93">
        <f t="shared" si="563"/>
        <v>1.210508825847975</v>
      </c>
      <c r="O1215" s="87">
        <f t="shared" si="564"/>
        <v>1.21304199</v>
      </c>
      <c r="P1215" s="87">
        <f t="shared" si="565"/>
        <v>937.72603578999997</v>
      </c>
      <c r="Q1215" s="94">
        <f t="shared" si="566"/>
        <v>0</v>
      </c>
      <c r="R1215" s="95">
        <f t="shared" si="573"/>
        <v>0</v>
      </c>
      <c r="S1215" s="87">
        <f t="shared" si="567"/>
        <v>0</v>
      </c>
      <c r="T1215" s="95">
        <f t="shared" si="552"/>
        <v>0.12</v>
      </c>
      <c r="U1215" s="94">
        <f t="shared" si="568"/>
        <v>21</v>
      </c>
      <c r="V1215" s="94">
        <v>252</v>
      </c>
      <c r="W1215" s="93">
        <f t="shared" si="569"/>
        <v>1.0094887930000001</v>
      </c>
      <c r="X1215" s="87">
        <f t="shared" si="570"/>
        <v>8.8978882400000003</v>
      </c>
      <c r="Y1215" s="87">
        <f t="shared" si="571"/>
        <v>0</v>
      </c>
      <c r="Z1215" s="96" t="s">
        <v>142</v>
      </c>
      <c r="AA1215" s="90">
        <f t="shared" si="572"/>
        <v>45565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3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2"/>
      <c r="DB1215" s="1"/>
      <c r="DC1215" s="1"/>
      <c r="DD1215" s="1"/>
      <c r="DE1215" s="1"/>
      <c r="DF1215" s="1"/>
      <c r="DG1215" s="1"/>
    </row>
    <row r="1216" spans="1:111" x14ac:dyDescent="0.2">
      <c r="A1216" s="86">
        <f t="shared" si="550"/>
        <v>45565</v>
      </c>
      <c r="B1216" s="87">
        <f t="shared" si="553"/>
        <v>946.62392403000001</v>
      </c>
      <c r="C1216" s="87">
        <f t="shared" si="551"/>
        <v>773.03674853999996</v>
      </c>
      <c r="D1216" s="88">
        <f t="shared" si="554"/>
        <v>6966.5</v>
      </c>
      <c r="E1216" s="89">
        <f>IF(K1216=1,VLOOKUP(A1216,[1]Plan1!$BO$80:$BQ$314,3),E1215)</f>
        <v>6997.15</v>
      </c>
      <c r="F1216" s="98">
        <f t="shared" si="555"/>
        <v>45552</v>
      </c>
      <c r="G1216" s="91">
        <f t="shared" si="556"/>
        <v>4.39962678532968E-3</v>
      </c>
      <c r="H1216" s="90">
        <f t="shared" si="557"/>
        <v>45580</v>
      </c>
      <c r="I1216" s="90">
        <f t="shared" si="558"/>
        <v>45580</v>
      </c>
      <c r="J1216" s="92">
        <f t="shared" si="559"/>
        <v>21</v>
      </c>
      <c r="K1216" s="92">
        <f t="shared" si="560"/>
        <v>10</v>
      </c>
      <c r="L1216" s="87">
        <f t="shared" si="561"/>
        <v>1.00209265</v>
      </c>
      <c r="M1216" s="93">
        <f t="shared" si="562"/>
        <v>0.99980051000000003</v>
      </c>
      <c r="N1216" s="93">
        <f t="shared" si="563"/>
        <v>1.210508825847975</v>
      </c>
      <c r="O1216" s="87">
        <f t="shared" si="564"/>
        <v>1.21304199</v>
      </c>
      <c r="P1216" s="87">
        <f t="shared" si="565"/>
        <v>937.72603578999997</v>
      </c>
      <c r="Q1216" s="94">
        <f t="shared" si="566"/>
        <v>34</v>
      </c>
      <c r="R1216" s="95">
        <f t="shared" si="573"/>
        <v>0</v>
      </c>
      <c r="S1216" s="87">
        <f t="shared" si="567"/>
        <v>0</v>
      </c>
      <c r="T1216" s="95">
        <f t="shared" si="552"/>
        <v>0.12</v>
      </c>
      <c r="U1216" s="94">
        <f t="shared" si="568"/>
        <v>21</v>
      </c>
      <c r="V1216" s="94">
        <v>252</v>
      </c>
      <c r="W1216" s="93">
        <f t="shared" si="569"/>
        <v>1.0094887930000001</v>
      </c>
      <c r="X1216" s="87">
        <f t="shared" si="570"/>
        <v>8.8978882400000003</v>
      </c>
      <c r="Y1216" s="87">
        <f t="shared" si="571"/>
        <v>8.8978882400000003</v>
      </c>
      <c r="Z1216" s="96" t="s">
        <v>142</v>
      </c>
      <c r="AA1216" s="90">
        <f t="shared" si="572"/>
        <v>45565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3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2"/>
      <c r="DB1216" s="1"/>
      <c r="DC1216" s="1"/>
      <c r="DD1216" s="1"/>
      <c r="DE1216" s="1"/>
      <c r="DF1216" s="1"/>
      <c r="DG1216" s="1"/>
    </row>
    <row r="1217" spans="1:111" x14ac:dyDescent="0.2">
      <c r="A1217" s="86">
        <f t="shared" si="550"/>
        <v>45566</v>
      </c>
      <c r="B1217" s="87">
        <f t="shared" si="553"/>
        <v>938.34397214000001</v>
      </c>
      <c r="C1217" s="87">
        <f t="shared" si="551"/>
        <v>773.03674853999996</v>
      </c>
      <c r="D1217" s="88">
        <f t="shared" si="554"/>
        <v>6966.5</v>
      </c>
      <c r="E1217" s="89">
        <f>IF(K1217=1,VLOOKUP(A1217,[1]Plan1!$BO$80:$BQ$314,3),E1216)</f>
        <v>6997.15</v>
      </c>
      <c r="F1217" s="98">
        <f t="shared" si="555"/>
        <v>45552</v>
      </c>
      <c r="G1217" s="91">
        <f t="shared" si="556"/>
        <v>4.39962678532968E-3</v>
      </c>
      <c r="H1217" s="90">
        <f t="shared" si="557"/>
        <v>45580</v>
      </c>
      <c r="I1217" s="90">
        <f t="shared" si="558"/>
        <v>45580</v>
      </c>
      <c r="J1217" s="92">
        <f t="shared" si="559"/>
        <v>21</v>
      </c>
      <c r="K1217" s="92">
        <f t="shared" si="560"/>
        <v>11</v>
      </c>
      <c r="L1217" s="87">
        <f t="shared" si="561"/>
        <v>1.00230215</v>
      </c>
      <c r="M1217" s="93">
        <f t="shared" si="562"/>
        <v>0.99980051000000003</v>
      </c>
      <c r="N1217" s="93">
        <f t="shared" si="563"/>
        <v>1.210508825847975</v>
      </c>
      <c r="O1217" s="87">
        <f t="shared" si="564"/>
        <v>1.21329559</v>
      </c>
      <c r="P1217" s="87">
        <f t="shared" si="565"/>
        <v>937.92207790999998</v>
      </c>
      <c r="Q1217" s="94">
        <f t="shared" si="566"/>
        <v>0</v>
      </c>
      <c r="R1217" s="95">
        <f t="shared" si="573"/>
        <v>0</v>
      </c>
      <c r="S1217" s="87">
        <f t="shared" si="567"/>
        <v>0</v>
      </c>
      <c r="T1217" s="95">
        <f t="shared" si="552"/>
        <v>0.12</v>
      </c>
      <c r="U1217" s="94">
        <f t="shared" si="568"/>
        <v>1</v>
      </c>
      <c r="V1217" s="94">
        <v>252</v>
      </c>
      <c r="W1217" s="93">
        <f t="shared" si="569"/>
        <v>1.0004498180000001</v>
      </c>
      <c r="X1217" s="87">
        <f t="shared" si="570"/>
        <v>0.42189422999999998</v>
      </c>
      <c r="Y1217" s="87">
        <f t="shared" si="571"/>
        <v>0</v>
      </c>
      <c r="Z1217" s="96" t="s">
        <v>142</v>
      </c>
      <c r="AA1217" s="90">
        <f t="shared" si="572"/>
        <v>45595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3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2"/>
      <c r="DB1217" s="1"/>
      <c r="DC1217" s="1"/>
      <c r="DD1217" s="1"/>
      <c r="DE1217" s="1"/>
      <c r="DF1217" s="1"/>
      <c r="DG1217" s="1"/>
    </row>
    <row r="1218" spans="1:111" x14ac:dyDescent="0.2">
      <c r="A1218" s="86">
        <f t="shared" si="550"/>
        <v>45567</v>
      </c>
      <c r="B1218" s="87">
        <f t="shared" si="553"/>
        <v>938.96232944999997</v>
      </c>
      <c r="C1218" s="87">
        <f t="shared" si="551"/>
        <v>773.03674853999996</v>
      </c>
      <c r="D1218" s="88">
        <f t="shared" si="554"/>
        <v>6966.5</v>
      </c>
      <c r="E1218" s="89">
        <f>IF(K1218=1,VLOOKUP(A1218,[1]Plan1!$BO$80:$BQ$314,3),E1217)</f>
        <v>6997.15</v>
      </c>
      <c r="F1218" s="98">
        <f t="shared" si="555"/>
        <v>45552</v>
      </c>
      <c r="G1218" s="91">
        <f t="shared" si="556"/>
        <v>4.39962678532968E-3</v>
      </c>
      <c r="H1218" s="90">
        <f t="shared" si="557"/>
        <v>45580</v>
      </c>
      <c r="I1218" s="90">
        <f t="shared" si="558"/>
        <v>45580</v>
      </c>
      <c r="J1218" s="92">
        <f t="shared" si="559"/>
        <v>21</v>
      </c>
      <c r="K1218" s="92">
        <f t="shared" si="560"/>
        <v>12</v>
      </c>
      <c r="L1218" s="87">
        <f t="shared" si="561"/>
        <v>1.0025116999999999</v>
      </c>
      <c r="M1218" s="93">
        <f t="shared" si="562"/>
        <v>0.99980051000000003</v>
      </c>
      <c r="N1218" s="93">
        <f t="shared" si="563"/>
        <v>1.210508825847975</v>
      </c>
      <c r="O1218" s="87">
        <f t="shared" si="564"/>
        <v>1.21354926</v>
      </c>
      <c r="P1218" s="87">
        <f t="shared" si="565"/>
        <v>938.11817413999995</v>
      </c>
      <c r="Q1218" s="94">
        <f t="shared" si="566"/>
        <v>0</v>
      </c>
      <c r="R1218" s="95">
        <f t="shared" si="573"/>
        <v>0</v>
      </c>
      <c r="S1218" s="87">
        <f t="shared" si="567"/>
        <v>0</v>
      </c>
      <c r="T1218" s="95">
        <f t="shared" si="552"/>
        <v>0.12</v>
      </c>
      <c r="U1218" s="94">
        <f t="shared" si="568"/>
        <v>2</v>
      </c>
      <c r="V1218" s="94">
        <v>252</v>
      </c>
      <c r="W1218" s="93">
        <f t="shared" si="569"/>
        <v>1.0008998389999999</v>
      </c>
      <c r="X1218" s="87">
        <f t="shared" si="570"/>
        <v>0.84415530999999999</v>
      </c>
      <c r="Y1218" s="87">
        <f t="shared" si="571"/>
        <v>0</v>
      </c>
      <c r="Z1218" s="96" t="s">
        <v>142</v>
      </c>
      <c r="AA1218" s="90">
        <f t="shared" si="572"/>
        <v>45595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3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2"/>
      <c r="DB1218" s="1"/>
      <c r="DC1218" s="1"/>
      <c r="DD1218" s="1"/>
      <c r="DE1218" s="1"/>
      <c r="DF1218" s="1"/>
      <c r="DG1218" s="1"/>
    </row>
    <row r="1219" spans="1:111" x14ac:dyDescent="0.2">
      <c r="A1219" s="86">
        <f t="shared" si="550"/>
        <v>45568</v>
      </c>
      <c r="B1219" s="87">
        <f t="shared" si="553"/>
        <v>939.58109057000001</v>
      </c>
      <c r="C1219" s="87">
        <f t="shared" si="551"/>
        <v>773.03674853999996</v>
      </c>
      <c r="D1219" s="88">
        <f t="shared" si="554"/>
        <v>6966.5</v>
      </c>
      <c r="E1219" s="89">
        <f>IF(K1219=1,VLOOKUP(A1219,[1]Plan1!$BO$80:$BQ$314,3),E1218)</f>
        <v>6997.15</v>
      </c>
      <c r="F1219" s="98">
        <f t="shared" si="555"/>
        <v>45552</v>
      </c>
      <c r="G1219" s="91">
        <f t="shared" si="556"/>
        <v>4.39962678532968E-3</v>
      </c>
      <c r="H1219" s="90">
        <f t="shared" si="557"/>
        <v>45580</v>
      </c>
      <c r="I1219" s="90">
        <f t="shared" si="558"/>
        <v>45580</v>
      </c>
      <c r="J1219" s="92">
        <f t="shared" si="559"/>
        <v>21</v>
      </c>
      <c r="K1219" s="92">
        <f t="shared" si="560"/>
        <v>13</v>
      </c>
      <c r="L1219" s="87">
        <f t="shared" si="561"/>
        <v>1.0027212999999999</v>
      </c>
      <c r="M1219" s="93">
        <f t="shared" si="562"/>
        <v>0.99980051000000003</v>
      </c>
      <c r="N1219" s="93">
        <f t="shared" si="563"/>
        <v>1.210508825847975</v>
      </c>
      <c r="O1219" s="87">
        <f t="shared" si="564"/>
        <v>1.2138029800000001</v>
      </c>
      <c r="P1219" s="87">
        <f t="shared" si="565"/>
        <v>938.31430902</v>
      </c>
      <c r="Q1219" s="94">
        <f t="shared" si="566"/>
        <v>0</v>
      </c>
      <c r="R1219" s="95">
        <f t="shared" si="573"/>
        <v>0</v>
      </c>
      <c r="S1219" s="87">
        <f t="shared" si="567"/>
        <v>0</v>
      </c>
      <c r="T1219" s="95">
        <f t="shared" si="552"/>
        <v>0.12</v>
      </c>
      <c r="U1219" s="94">
        <f t="shared" si="568"/>
        <v>3</v>
      </c>
      <c r="V1219" s="94">
        <v>252</v>
      </c>
      <c r="W1219" s="93">
        <f t="shared" si="569"/>
        <v>1.0013500609999999</v>
      </c>
      <c r="X1219" s="87">
        <f t="shared" si="570"/>
        <v>1.2667815499999999</v>
      </c>
      <c r="Y1219" s="87">
        <f t="shared" si="571"/>
        <v>0</v>
      </c>
      <c r="Z1219" s="96" t="s">
        <v>142</v>
      </c>
      <c r="AA1219" s="90">
        <f t="shared" si="572"/>
        <v>45595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3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2"/>
      <c r="DB1219" s="1"/>
      <c r="DC1219" s="1"/>
      <c r="DD1219" s="1"/>
      <c r="DE1219" s="1"/>
      <c r="DF1219" s="1"/>
      <c r="DG1219" s="1"/>
    </row>
    <row r="1220" spans="1:111" x14ac:dyDescent="0.2">
      <c r="A1220" s="86">
        <f t="shared" si="550"/>
        <v>45569</v>
      </c>
      <c r="B1220" s="87">
        <f t="shared" si="553"/>
        <v>940.20025072999999</v>
      </c>
      <c r="C1220" s="87">
        <f t="shared" si="551"/>
        <v>773.03674853999996</v>
      </c>
      <c r="D1220" s="88">
        <f t="shared" si="554"/>
        <v>6966.5</v>
      </c>
      <c r="E1220" s="89">
        <f>IF(K1220=1,VLOOKUP(A1220,[1]Plan1!$BO$80:$BQ$314,3),E1219)</f>
        <v>6997.15</v>
      </c>
      <c r="F1220" s="98">
        <f t="shared" si="555"/>
        <v>45552</v>
      </c>
      <c r="G1220" s="91">
        <f t="shared" si="556"/>
        <v>4.39962678532968E-3</v>
      </c>
      <c r="H1220" s="90">
        <f t="shared" si="557"/>
        <v>45580</v>
      </c>
      <c r="I1220" s="90">
        <f t="shared" si="558"/>
        <v>45580</v>
      </c>
      <c r="J1220" s="92">
        <f t="shared" si="559"/>
        <v>21</v>
      </c>
      <c r="K1220" s="92">
        <f t="shared" si="560"/>
        <v>14</v>
      </c>
      <c r="L1220" s="87">
        <f t="shared" si="561"/>
        <v>1.00293093</v>
      </c>
      <c r="M1220" s="93">
        <f t="shared" si="562"/>
        <v>0.99980051000000003</v>
      </c>
      <c r="N1220" s="93">
        <f t="shared" si="563"/>
        <v>1.210508825847975</v>
      </c>
      <c r="O1220" s="87">
        <f t="shared" si="564"/>
        <v>1.21405674</v>
      </c>
      <c r="P1220" s="87">
        <f t="shared" si="565"/>
        <v>938.51047483000002</v>
      </c>
      <c r="Q1220" s="94">
        <f t="shared" si="566"/>
        <v>0</v>
      </c>
      <c r="R1220" s="95">
        <f t="shared" si="573"/>
        <v>0</v>
      </c>
      <c r="S1220" s="87">
        <f t="shared" si="567"/>
        <v>0</v>
      </c>
      <c r="T1220" s="95">
        <f t="shared" si="552"/>
        <v>0.12</v>
      </c>
      <c r="U1220" s="94">
        <f t="shared" si="568"/>
        <v>4</v>
      </c>
      <c r="V1220" s="94">
        <v>252</v>
      </c>
      <c r="W1220" s="93">
        <f t="shared" si="569"/>
        <v>1.0018004869999999</v>
      </c>
      <c r="X1220" s="87">
        <f t="shared" si="570"/>
        <v>1.6897759000000001</v>
      </c>
      <c r="Y1220" s="87">
        <f t="shared" si="571"/>
        <v>0</v>
      </c>
      <c r="Z1220" s="96" t="s">
        <v>142</v>
      </c>
      <c r="AA1220" s="90">
        <f t="shared" si="572"/>
        <v>45595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3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2"/>
      <c r="DB1220" s="1"/>
      <c r="DC1220" s="1"/>
      <c r="DD1220" s="1"/>
      <c r="DE1220" s="1"/>
      <c r="DF1220" s="1"/>
      <c r="DG1220" s="1"/>
    </row>
    <row r="1221" spans="1:111" x14ac:dyDescent="0.2">
      <c r="A1221" s="86">
        <f t="shared" si="550"/>
        <v>45570</v>
      </c>
      <c r="B1221" s="87">
        <f t="shared" si="553"/>
        <v>940.81982372000004</v>
      </c>
      <c r="C1221" s="87">
        <f t="shared" si="551"/>
        <v>773.03674853999996</v>
      </c>
      <c r="D1221" s="88">
        <f t="shared" si="554"/>
        <v>6966.5</v>
      </c>
      <c r="E1221" s="89">
        <f>IF(K1221=1,VLOOKUP(A1221,[1]Plan1!$BO$80:$BQ$314,3),E1220)</f>
        <v>6997.15</v>
      </c>
      <c r="F1221" s="98">
        <f t="shared" si="555"/>
        <v>45552</v>
      </c>
      <c r="G1221" s="91">
        <f t="shared" si="556"/>
        <v>4.39962678532968E-3</v>
      </c>
      <c r="H1221" s="90">
        <f t="shared" si="557"/>
        <v>45580</v>
      </c>
      <c r="I1221" s="90">
        <f t="shared" si="558"/>
        <v>45580</v>
      </c>
      <c r="J1221" s="92">
        <f t="shared" si="559"/>
        <v>21</v>
      </c>
      <c r="K1221" s="92">
        <f t="shared" si="560"/>
        <v>15</v>
      </c>
      <c r="L1221" s="87">
        <f t="shared" si="561"/>
        <v>1.00314061</v>
      </c>
      <c r="M1221" s="93">
        <f t="shared" si="562"/>
        <v>0.99980051000000003</v>
      </c>
      <c r="N1221" s="93">
        <f t="shared" si="563"/>
        <v>1.210508825847975</v>
      </c>
      <c r="O1221" s="87">
        <f t="shared" si="564"/>
        <v>1.2143105599999999</v>
      </c>
      <c r="P1221" s="87">
        <f t="shared" si="565"/>
        <v>938.70668702</v>
      </c>
      <c r="Q1221" s="94">
        <f t="shared" si="566"/>
        <v>0</v>
      </c>
      <c r="R1221" s="95">
        <f t="shared" si="573"/>
        <v>0</v>
      </c>
      <c r="S1221" s="87">
        <f t="shared" si="567"/>
        <v>0</v>
      </c>
      <c r="T1221" s="95">
        <f t="shared" si="552"/>
        <v>0.12</v>
      </c>
      <c r="U1221" s="94">
        <f t="shared" si="568"/>
        <v>5</v>
      </c>
      <c r="V1221" s="94">
        <v>252</v>
      </c>
      <c r="W1221" s="93">
        <f t="shared" si="569"/>
        <v>1.002251115</v>
      </c>
      <c r="X1221" s="87">
        <f t="shared" si="570"/>
        <v>2.1131367000000001</v>
      </c>
      <c r="Y1221" s="87">
        <f t="shared" si="571"/>
        <v>0</v>
      </c>
      <c r="Z1221" s="96" t="s">
        <v>142</v>
      </c>
      <c r="AA1221" s="90">
        <f t="shared" si="572"/>
        <v>45595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3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2"/>
      <c r="DB1221" s="1"/>
      <c r="DC1221" s="1"/>
      <c r="DD1221" s="1"/>
      <c r="DE1221" s="1"/>
      <c r="DF1221" s="1"/>
      <c r="DG1221" s="1"/>
    </row>
    <row r="1222" spans="1:111" x14ac:dyDescent="0.2">
      <c r="A1222" s="86">
        <f t="shared" si="550"/>
        <v>45571</v>
      </c>
      <c r="B1222" s="87">
        <f t="shared" si="553"/>
        <v>940.81982372000004</v>
      </c>
      <c r="C1222" s="87">
        <f t="shared" si="551"/>
        <v>773.03674853999996</v>
      </c>
      <c r="D1222" s="88">
        <f t="shared" si="554"/>
        <v>6966.5</v>
      </c>
      <c r="E1222" s="89">
        <f>IF(K1222=1,VLOOKUP(A1222,[1]Plan1!$BO$80:$BQ$314,3),E1221)</f>
        <v>6997.15</v>
      </c>
      <c r="F1222" s="98">
        <f t="shared" si="555"/>
        <v>45552</v>
      </c>
      <c r="G1222" s="91">
        <f t="shared" si="556"/>
        <v>4.39962678532968E-3</v>
      </c>
      <c r="H1222" s="90">
        <f t="shared" si="557"/>
        <v>45580</v>
      </c>
      <c r="I1222" s="90">
        <f t="shared" si="558"/>
        <v>45580</v>
      </c>
      <c r="J1222" s="92">
        <f t="shared" si="559"/>
        <v>21</v>
      </c>
      <c r="K1222" s="92">
        <f t="shared" si="560"/>
        <v>15</v>
      </c>
      <c r="L1222" s="87">
        <f t="shared" si="561"/>
        <v>1.00314061</v>
      </c>
      <c r="M1222" s="93">
        <f t="shared" si="562"/>
        <v>0.99980051000000003</v>
      </c>
      <c r="N1222" s="93">
        <f t="shared" si="563"/>
        <v>1.210508825847975</v>
      </c>
      <c r="O1222" s="87">
        <f t="shared" si="564"/>
        <v>1.2143105599999999</v>
      </c>
      <c r="P1222" s="87">
        <f t="shared" si="565"/>
        <v>938.70668702</v>
      </c>
      <c r="Q1222" s="94">
        <f t="shared" si="566"/>
        <v>0</v>
      </c>
      <c r="R1222" s="95">
        <f t="shared" si="573"/>
        <v>0</v>
      </c>
      <c r="S1222" s="87">
        <f t="shared" si="567"/>
        <v>0</v>
      </c>
      <c r="T1222" s="95">
        <f t="shared" si="552"/>
        <v>0.12</v>
      </c>
      <c r="U1222" s="94">
        <f t="shared" si="568"/>
        <v>5</v>
      </c>
      <c r="V1222" s="94">
        <v>252</v>
      </c>
      <c r="W1222" s="93">
        <f t="shared" si="569"/>
        <v>1.002251115</v>
      </c>
      <c r="X1222" s="87">
        <f t="shared" si="570"/>
        <v>2.1131367000000001</v>
      </c>
      <c r="Y1222" s="87">
        <f t="shared" si="571"/>
        <v>0</v>
      </c>
      <c r="Z1222" s="96" t="s">
        <v>142</v>
      </c>
      <c r="AA1222" s="90">
        <f t="shared" si="572"/>
        <v>45595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3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2"/>
      <c r="DB1222" s="1"/>
      <c r="DC1222" s="1"/>
      <c r="DD1222" s="1"/>
      <c r="DE1222" s="1"/>
      <c r="DF1222" s="1"/>
      <c r="DG1222" s="1"/>
    </row>
    <row r="1223" spans="1:111" x14ac:dyDescent="0.2">
      <c r="A1223" s="86">
        <f t="shared" si="550"/>
        <v>45572</v>
      </c>
      <c r="B1223" s="87">
        <f t="shared" si="553"/>
        <v>940.81982372000004</v>
      </c>
      <c r="C1223" s="87">
        <f t="shared" si="551"/>
        <v>773.03674853999996</v>
      </c>
      <c r="D1223" s="88">
        <f t="shared" si="554"/>
        <v>6966.5</v>
      </c>
      <c r="E1223" s="89">
        <f>IF(K1223=1,VLOOKUP(A1223,[1]Plan1!$BO$80:$BQ$314,3),E1222)</f>
        <v>6997.15</v>
      </c>
      <c r="F1223" s="98">
        <f t="shared" si="555"/>
        <v>45552</v>
      </c>
      <c r="G1223" s="91">
        <f t="shared" si="556"/>
        <v>4.39962678532968E-3</v>
      </c>
      <c r="H1223" s="90">
        <f t="shared" si="557"/>
        <v>45580</v>
      </c>
      <c r="I1223" s="90">
        <f t="shared" si="558"/>
        <v>45580</v>
      </c>
      <c r="J1223" s="92">
        <f t="shared" si="559"/>
        <v>21</v>
      </c>
      <c r="K1223" s="92">
        <f t="shared" si="560"/>
        <v>15</v>
      </c>
      <c r="L1223" s="87">
        <f t="shared" si="561"/>
        <v>1.00314061</v>
      </c>
      <c r="M1223" s="93">
        <f t="shared" si="562"/>
        <v>0.99980051000000003</v>
      </c>
      <c r="N1223" s="93">
        <f t="shared" si="563"/>
        <v>1.210508825847975</v>
      </c>
      <c r="O1223" s="87">
        <f t="shared" si="564"/>
        <v>1.2143105599999999</v>
      </c>
      <c r="P1223" s="87">
        <f t="shared" si="565"/>
        <v>938.70668702</v>
      </c>
      <c r="Q1223" s="94">
        <f t="shared" si="566"/>
        <v>0</v>
      </c>
      <c r="R1223" s="95">
        <f t="shared" si="573"/>
        <v>0</v>
      </c>
      <c r="S1223" s="87">
        <f t="shared" si="567"/>
        <v>0</v>
      </c>
      <c r="T1223" s="95">
        <f t="shared" si="552"/>
        <v>0.12</v>
      </c>
      <c r="U1223" s="94">
        <f t="shared" si="568"/>
        <v>5</v>
      </c>
      <c r="V1223" s="94">
        <v>252</v>
      </c>
      <c r="W1223" s="93">
        <f t="shared" si="569"/>
        <v>1.002251115</v>
      </c>
      <c r="X1223" s="87">
        <f t="shared" si="570"/>
        <v>2.1131367000000001</v>
      </c>
      <c r="Y1223" s="87">
        <f t="shared" si="571"/>
        <v>0</v>
      </c>
      <c r="Z1223" s="96" t="s">
        <v>142</v>
      </c>
      <c r="AA1223" s="90">
        <f t="shared" si="572"/>
        <v>45595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3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2"/>
      <c r="DB1223" s="1"/>
      <c r="DC1223" s="1"/>
      <c r="DD1223" s="1"/>
      <c r="DE1223" s="1"/>
      <c r="DF1223" s="1"/>
      <c r="DG1223" s="1"/>
    </row>
    <row r="1224" spans="1:111" x14ac:dyDescent="0.2">
      <c r="A1224" s="86">
        <f t="shared" si="550"/>
        <v>45573</v>
      </c>
      <c r="B1224" s="87">
        <f t="shared" si="553"/>
        <v>941.43981063000001</v>
      </c>
      <c r="C1224" s="87">
        <f t="shared" si="551"/>
        <v>773.03674853999996</v>
      </c>
      <c r="D1224" s="88">
        <f t="shared" si="554"/>
        <v>6966.5</v>
      </c>
      <c r="E1224" s="89">
        <f>IF(K1224=1,VLOOKUP(A1224,[1]Plan1!$BO$80:$BQ$314,3),E1223)</f>
        <v>6997.15</v>
      </c>
      <c r="F1224" s="98">
        <f t="shared" si="555"/>
        <v>45552</v>
      </c>
      <c r="G1224" s="91">
        <f t="shared" si="556"/>
        <v>4.39962678532968E-3</v>
      </c>
      <c r="H1224" s="90">
        <f t="shared" si="557"/>
        <v>45580</v>
      </c>
      <c r="I1224" s="90">
        <f t="shared" si="558"/>
        <v>45580</v>
      </c>
      <c r="J1224" s="92">
        <f t="shared" si="559"/>
        <v>21</v>
      </c>
      <c r="K1224" s="92">
        <f t="shared" si="560"/>
        <v>16</v>
      </c>
      <c r="L1224" s="87">
        <f t="shared" si="561"/>
        <v>1.0033503399999999</v>
      </c>
      <c r="M1224" s="93">
        <f t="shared" si="562"/>
        <v>0.99980051000000003</v>
      </c>
      <c r="N1224" s="93">
        <f t="shared" si="563"/>
        <v>1.210508825847975</v>
      </c>
      <c r="O1224" s="87">
        <f t="shared" si="564"/>
        <v>1.21456444</v>
      </c>
      <c r="P1224" s="87">
        <f t="shared" si="565"/>
        <v>938.90294558000005</v>
      </c>
      <c r="Q1224" s="94">
        <f t="shared" si="566"/>
        <v>0</v>
      </c>
      <c r="R1224" s="95">
        <f t="shared" si="573"/>
        <v>0</v>
      </c>
      <c r="S1224" s="87">
        <f t="shared" si="567"/>
        <v>0</v>
      </c>
      <c r="T1224" s="95">
        <f t="shared" si="552"/>
        <v>0.12</v>
      </c>
      <c r="U1224" s="94">
        <f t="shared" si="568"/>
        <v>6</v>
      </c>
      <c r="V1224" s="94">
        <v>252</v>
      </c>
      <c r="W1224" s="93">
        <f t="shared" si="569"/>
        <v>1.002701946</v>
      </c>
      <c r="X1224" s="87">
        <f t="shared" si="570"/>
        <v>2.5368650499999998</v>
      </c>
      <c r="Y1224" s="87">
        <f t="shared" si="571"/>
        <v>0</v>
      </c>
      <c r="Z1224" s="96" t="s">
        <v>142</v>
      </c>
      <c r="AA1224" s="90">
        <f t="shared" si="572"/>
        <v>45595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3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2"/>
      <c r="DB1224" s="1"/>
      <c r="DC1224" s="1"/>
      <c r="DD1224" s="1"/>
      <c r="DE1224" s="1"/>
      <c r="DF1224" s="1"/>
      <c r="DG1224" s="1"/>
    </row>
    <row r="1225" spans="1:111" x14ac:dyDescent="0.2">
      <c r="A1225" s="86">
        <f t="shared" si="550"/>
        <v>45574</v>
      </c>
      <c r="B1225" s="87">
        <f t="shared" si="553"/>
        <v>942.060203</v>
      </c>
      <c r="C1225" s="87">
        <f t="shared" si="551"/>
        <v>773.03674853999996</v>
      </c>
      <c r="D1225" s="88">
        <f t="shared" si="554"/>
        <v>6966.5</v>
      </c>
      <c r="E1225" s="89">
        <f>IF(K1225=1,VLOOKUP(A1225,[1]Plan1!$BO$80:$BQ$314,3),E1224)</f>
        <v>6997.15</v>
      </c>
      <c r="F1225" s="98">
        <f t="shared" si="555"/>
        <v>45552</v>
      </c>
      <c r="G1225" s="91">
        <f t="shared" si="556"/>
        <v>4.39962678532968E-3</v>
      </c>
      <c r="H1225" s="90">
        <f t="shared" si="557"/>
        <v>45580</v>
      </c>
      <c r="I1225" s="90">
        <f t="shared" si="558"/>
        <v>45580</v>
      </c>
      <c r="J1225" s="92">
        <f t="shared" si="559"/>
        <v>21</v>
      </c>
      <c r="K1225" s="92">
        <f t="shared" si="560"/>
        <v>17</v>
      </c>
      <c r="L1225" s="87">
        <f t="shared" si="561"/>
        <v>1.00356011</v>
      </c>
      <c r="M1225" s="93">
        <f t="shared" si="562"/>
        <v>0.99980051000000003</v>
      </c>
      <c r="N1225" s="93">
        <f t="shared" si="563"/>
        <v>1.210508825847975</v>
      </c>
      <c r="O1225" s="87">
        <f t="shared" si="564"/>
        <v>1.2148183699999999</v>
      </c>
      <c r="P1225" s="87">
        <f t="shared" si="565"/>
        <v>939.09924280999996</v>
      </c>
      <c r="Q1225" s="94">
        <f t="shared" si="566"/>
        <v>0</v>
      </c>
      <c r="R1225" s="95">
        <f t="shared" si="573"/>
        <v>0</v>
      </c>
      <c r="S1225" s="87">
        <f t="shared" si="567"/>
        <v>0</v>
      </c>
      <c r="T1225" s="95">
        <f t="shared" si="552"/>
        <v>0.12</v>
      </c>
      <c r="U1225" s="94">
        <f t="shared" si="568"/>
        <v>7</v>
      </c>
      <c r="V1225" s="94">
        <v>252</v>
      </c>
      <c r="W1225" s="93">
        <f t="shared" si="569"/>
        <v>1.003152979</v>
      </c>
      <c r="X1225" s="87">
        <f t="shared" si="570"/>
        <v>2.9609601900000002</v>
      </c>
      <c r="Y1225" s="87">
        <f t="shared" si="571"/>
        <v>0</v>
      </c>
      <c r="Z1225" s="96" t="s">
        <v>142</v>
      </c>
      <c r="AA1225" s="90">
        <f t="shared" si="572"/>
        <v>45595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3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2"/>
      <c r="DB1225" s="1"/>
      <c r="DC1225" s="1"/>
      <c r="DD1225" s="1"/>
      <c r="DE1225" s="1"/>
      <c r="DF1225" s="1"/>
      <c r="DG1225" s="1"/>
    </row>
    <row r="1226" spans="1:111" x14ac:dyDescent="0.2">
      <c r="A1226" s="86">
        <f t="shared" si="550"/>
        <v>45575</v>
      </c>
      <c r="B1226" s="87">
        <f t="shared" si="553"/>
        <v>942.68099506999999</v>
      </c>
      <c r="C1226" s="87">
        <f t="shared" si="551"/>
        <v>773.03674853999996</v>
      </c>
      <c r="D1226" s="88">
        <f t="shared" si="554"/>
        <v>6966.5</v>
      </c>
      <c r="E1226" s="89">
        <f>IF(K1226=1,VLOOKUP(A1226,[1]Plan1!$BO$80:$BQ$314,3),E1225)</f>
        <v>6997.15</v>
      </c>
      <c r="F1226" s="98">
        <f t="shared" si="555"/>
        <v>45552</v>
      </c>
      <c r="G1226" s="91">
        <f t="shared" si="556"/>
        <v>4.39962678532968E-3</v>
      </c>
      <c r="H1226" s="90">
        <f t="shared" si="557"/>
        <v>45580</v>
      </c>
      <c r="I1226" s="90">
        <f t="shared" si="558"/>
        <v>45580</v>
      </c>
      <c r="J1226" s="92">
        <f t="shared" si="559"/>
        <v>21</v>
      </c>
      <c r="K1226" s="92">
        <f t="shared" si="560"/>
        <v>18</v>
      </c>
      <c r="L1226" s="87">
        <f t="shared" si="561"/>
        <v>1.0037699200000001</v>
      </c>
      <c r="M1226" s="93">
        <f t="shared" si="562"/>
        <v>0.99980051000000003</v>
      </c>
      <c r="N1226" s="93">
        <f t="shared" si="563"/>
        <v>1.210508825847975</v>
      </c>
      <c r="O1226" s="87">
        <f t="shared" si="564"/>
        <v>1.2150723400000001</v>
      </c>
      <c r="P1226" s="87">
        <f t="shared" si="565"/>
        <v>939.29557094999996</v>
      </c>
      <c r="Q1226" s="94">
        <f t="shared" si="566"/>
        <v>0</v>
      </c>
      <c r="R1226" s="95">
        <f t="shared" si="573"/>
        <v>0</v>
      </c>
      <c r="S1226" s="87">
        <f t="shared" si="567"/>
        <v>0</v>
      </c>
      <c r="T1226" s="95">
        <f t="shared" si="552"/>
        <v>0.12</v>
      </c>
      <c r="U1226" s="94">
        <f t="shared" si="568"/>
        <v>8</v>
      </c>
      <c r="V1226" s="94">
        <v>252</v>
      </c>
      <c r="W1226" s="93">
        <f t="shared" si="569"/>
        <v>1.003604216</v>
      </c>
      <c r="X1226" s="87">
        <f t="shared" si="570"/>
        <v>3.3854241200000001</v>
      </c>
      <c r="Y1226" s="87">
        <f t="shared" si="571"/>
        <v>0</v>
      </c>
      <c r="Z1226" s="96" t="s">
        <v>142</v>
      </c>
      <c r="AA1226" s="90">
        <f t="shared" si="572"/>
        <v>45595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3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2"/>
      <c r="DB1226" s="1"/>
      <c r="DC1226" s="1"/>
      <c r="DD1226" s="1"/>
      <c r="DE1226" s="1"/>
      <c r="DF1226" s="1"/>
      <c r="DG1226" s="1"/>
    </row>
    <row r="1227" spans="1:111" x14ac:dyDescent="0.2">
      <c r="A1227" s="86">
        <f t="shared" si="550"/>
        <v>45576</v>
      </c>
      <c r="B1227" s="87">
        <f t="shared" si="553"/>
        <v>943.30220844000007</v>
      </c>
      <c r="C1227" s="87">
        <f t="shared" si="551"/>
        <v>773.03674853999996</v>
      </c>
      <c r="D1227" s="88">
        <f t="shared" si="554"/>
        <v>6966.5</v>
      </c>
      <c r="E1227" s="89">
        <f>IF(K1227=1,VLOOKUP(A1227,[1]Plan1!$BO$80:$BQ$314,3),E1226)</f>
        <v>6997.15</v>
      </c>
      <c r="F1227" s="98">
        <f t="shared" si="555"/>
        <v>45552</v>
      </c>
      <c r="G1227" s="91">
        <f t="shared" si="556"/>
        <v>4.39962678532968E-3</v>
      </c>
      <c r="H1227" s="90">
        <f t="shared" si="557"/>
        <v>45580</v>
      </c>
      <c r="I1227" s="90">
        <f t="shared" si="558"/>
        <v>45580</v>
      </c>
      <c r="J1227" s="92">
        <f t="shared" si="559"/>
        <v>21</v>
      </c>
      <c r="K1227" s="92">
        <f t="shared" si="560"/>
        <v>19</v>
      </c>
      <c r="L1227" s="87">
        <f t="shared" si="561"/>
        <v>1.0039797800000001</v>
      </c>
      <c r="M1227" s="93">
        <f t="shared" si="562"/>
        <v>0.99980051000000003</v>
      </c>
      <c r="N1227" s="93">
        <f t="shared" si="563"/>
        <v>1.210508825847975</v>
      </c>
      <c r="O1227" s="87">
        <f t="shared" si="564"/>
        <v>1.21532638</v>
      </c>
      <c r="P1227" s="87">
        <f t="shared" si="565"/>
        <v>939.49195321000002</v>
      </c>
      <c r="Q1227" s="94">
        <f t="shared" si="566"/>
        <v>0</v>
      </c>
      <c r="R1227" s="95">
        <f t="shared" si="573"/>
        <v>0</v>
      </c>
      <c r="S1227" s="87">
        <f t="shared" si="567"/>
        <v>0</v>
      </c>
      <c r="T1227" s="95">
        <f t="shared" si="552"/>
        <v>0.12</v>
      </c>
      <c r="U1227" s="94">
        <f t="shared" si="568"/>
        <v>9</v>
      </c>
      <c r="V1227" s="94">
        <v>252</v>
      </c>
      <c r="W1227" s="93">
        <f t="shared" si="569"/>
        <v>1.0040556549999999</v>
      </c>
      <c r="X1227" s="87">
        <f t="shared" si="570"/>
        <v>3.8102552300000001</v>
      </c>
      <c r="Y1227" s="87">
        <f t="shared" si="571"/>
        <v>0</v>
      </c>
      <c r="Z1227" s="96" t="s">
        <v>142</v>
      </c>
      <c r="AA1227" s="90">
        <f t="shared" si="572"/>
        <v>45595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3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2"/>
      <c r="DB1227" s="1"/>
      <c r="DC1227" s="1"/>
      <c r="DD1227" s="1"/>
      <c r="DE1227" s="1"/>
      <c r="DF1227" s="1"/>
      <c r="DG1227" s="1"/>
    </row>
    <row r="1228" spans="1:111" x14ac:dyDescent="0.2">
      <c r="A1228" s="86">
        <f t="shared" si="550"/>
        <v>45577</v>
      </c>
      <c r="B1228" s="87">
        <f t="shared" si="553"/>
        <v>943.92382869000005</v>
      </c>
      <c r="C1228" s="87">
        <f t="shared" si="551"/>
        <v>773.03674853999996</v>
      </c>
      <c r="D1228" s="88">
        <f t="shared" si="554"/>
        <v>6966.5</v>
      </c>
      <c r="E1228" s="89">
        <f>IF(K1228=1,VLOOKUP(A1228,[1]Plan1!$BO$80:$BQ$314,3),E1227)</f>
        <v>6997.15</v>
      </c>
      <c r="F1228" s="98">
        <f t="shared" si="555"/>
        <v>45552</v>
      </c>
      <c r="G1228" s="91">
        <f t="shared" si="556"/>
        <v>4.39962678532968E-3</v>
      </c>
      <c r="H1228" s="90">
        <f t="shared" si="557"/>
        <v>45580</v>
      </c>
      <c r="I1228" s="90">
        <f t="shared" si="558"/>
        <v>45580</v>
      </c>
      <c r="J1228" s="92">
        <f t="shared" si="559"/>
        <v>21</v>
      </c>
      <c r="K1228" s="92">
        <f t="shared" si="560"/>
        <v>20</v>
      </c>
      <c r="L1228" s="87">
        <f t="shared" si="561"/>
        <v>1.0041896800000001</v>
      </c>
      <c r="M1228" s="93">
        <f t="shared" si="562"/>
        <v>0.99980051000000003</v>
      </c>
      <c r="N1228" s="93">
        <f t="shared" si="563"/>
        <v>1.210508825847975</v>
      </c>
      <c r="O1228" s="87">
        <f t="shared" si="564"/>
        <v>1.2155804699999999</v>
      </c>
      <c r="P1228" s="87">
        <f t="shared" si="565"/>
        <v>939.68837411000004</v>
      </c>
      <c r="Q1228" s="94">
        <f t="shared" si="566"/>
        <v>0</v>
      </c>
      <c r="R1228" s="95">
        <f t="shared" si="573"/>
        <v>0</v>
      </c>
      <c r="S1228" s="87">
        <f t="shared" si="567"/>
        <v>0</v>
      </c>
      <c r="T1228" s="95">
        <f t="shared" si="552"/>
        <v>0.12</v>
      </c>
      <c r="U1228" s="94">
        <f t="shared" si="568"/>
        <v>10</v>
      </c>
      <c r="V1228" s="94">
        <v>252</v>
      </c>
      <c r="W1228" s="93">
        <f t="shared" si="569"/>
        <v>1.004507297</v>
      </c>
      <c r="X1228" s="87">
        <f t="shared" si="570"/>
        <v>4.2354545799999999</v>
      </c>
      <c r="Y1228" s="87">
        <f t="shared" si="571"/>
        <v>0</v>
      </c>
      <c r="Z1228" s="96" t="s">
        <v>142</v>
      </c>
      <c r="AA1228" s="90">
        <f t="shared" si="572"/>
        <v>45595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3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2"/>
      <c r="DB1228" s="1"/>
      <c r="DC1228" s="1"/>
      <c r="DD1228" s="1"/>
      <c r="DE1228" s="1"/>
      <c r="DF1228" s="1"/>
      <c r="DG1228" s="1"/>
    </row>
    <row r="1229" spans="1:111" x14ac:dyDescent="0.2">
      <c r="A1229" s="86">
        <f t="shared" si="550"/>
        <v>45578</v>
      </c>
      <c r="B1229" s="87">
        <f t="shared" si="553"/>
        <v>943.92382869000005</v>
      </c>
      <c r="C1229" s="87">
        <f t="shared" si="551"/>
        <v>773.03674853999996</v>
      </c>
      <c r="D1229" s="88">
        <f t="shared" si="554"/>
        <v>6966.5</v>
      </c>
      <c r="E1229" s="89">
        <f>IF(K1229=1,VLOOKUP(A1229,[1]Plan1!$BO$80:$BQ$314,3),E1228)</f>
        <v>6997.15</v>
      </c>
      <c r="F1229" s="98">
        <f t="shared" si="555"/>
        <v>45552</v>
      </c>
      <c r="G1229" s="91">
        <f t="shared" si="556"/>
        <v>4.39962678532968E-3</v>
      </c>
      <c r="H1229" s="90">
        <f t="shared" si="557"/>
        <v>45580</v>
      </c>
      <c r="I1229" s="90">
        <f t="shared" si="558"/>
        <v>45580</v>
      </c>
      <c r="J1229" s="92">
        <f t="shared" si="559"/>
        <v>21</v>
      </c>
      <c r="K1229" s="92">
        <f t="shared" si="560"/>
        <v>20</v>
      </c>
      <c r="L1229" s="87">
        <f t="shared" si="561"/>
        <v>1.0041896800000001</v>
      </c>
      <c r="M1229" s="93">
        <f t="shared" si="562"/>
        <v>0.99980051000000003</v>
      </c>
      <c r="N1229" s="93">
        <f t="shared" si="563"/>
        <v>1.210508825847975</v>
      </c>
      <c r="O1229" s="87">
        <f t="shared" si="564"/>
        <v>1.2155804699999999</v>
      </c>
      <c r="P1229" s="87">
        <f t="shared" si="565"/>
        <v>939.68837411000004</v>
      </c>
      <c r="Q1229" s="94">
        <f t="shared" si="566"/>
        <v>0</v>
      </c>
      <c r="R1229" s="95">
        <f t="shared" si="573"/>
        <v>0</v>
      </c>
      <c r="S1229" s="87">
        <f t="shared" si="567"/>
        <v>0</v>
      </c>
      <c r="T1229" s="95">
        <f t="shared" si="552"/>
        <v>0.12</v>
      </c>
      <c r="U1229" s="94">
        <f t="shared" si="568"/>
        <v>10</v>
      </c>
      <c r="V1229" s="94">
        <v>252</v>
      </c>
      <c r="W1229" s="93">
        <f t="shared" si="569"/>
        <v>1.004507297</v>
      </c>
      <c r="X1229" s="87">
        <f t="shared" si="570"/>
        <v>4.2354545799999999</v>
      </c>
      <c r="Y1229" s="87">
        <f t="shared" si="571"/>
        <v>0</v>
      </c>
      <c r="Z1229" s="96" t="s">
        <v>142</v>
      </c>
      <c r="AA1229" s="90">
        <f t="shared" si="572"/>
        <v>45595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3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2"/>
      <c r="DB1229" s="1"/>
      <c r="DC1229" s="1"/>
      <c r="DD1229" s="1"/>
      <c r="DE1229" s="1"/>
      <c r="DF1229" s="1"/>
      <c r="DG1229" s="1"/>
    </row>
    <row r="1230" spans="1:111" x14ac:dyDescent="0.2">
      <c r="A1230" s="86">
        <f t="shared" ref="A1230:A1293" si="574">(A1229+1)</f>
        <v>45579</v>
      </c>
      <c r="B1230" s="87">
        <f t="shared" si="553"/>
        <v>943.92382869000005</v>
      </c>
      <c r="C1230" s="87">
        <f t="shared" ref="C1230:C1293" si="575">TRUNC(IF(Q1229&gt;0,C1229-(S1229/O1229),C1229),8)</f>
        <v>773.03674853999996</v>
      </c>
      <c r="D1230" s="88">
        <f t="shared" si="554"/>
        <v>6966.5</v>
      </c>
      <c r="E1230" s="89">
        <f>IF(K1230=1,VLOOKUP(A1230,[1]Plan1!$BO$80:$BQ$314,3),E1229)</f>
        <v>6997.15</v>
      </c>
      <c r="F1230" s="98">
        <f t="shared" si="555"/>
        <v>45552</v>
      </c>
      <c r="G1230" s="91">
        <f t="shared" si="556"/>
        <v>4.39962678532968E-3</v>
      </c>
      <c r="H1230" s="90">
        <f t="shared" si="557"/>
        <v>45580</v>
      </c>
      <c r="I1230" s="90">
        <f t="shared" si="558"/>
        <v>45580</v>
      </c>
      <c r="J1230" s="92">
        <f t="shared" si="559"/>
        <v>21</v>
      </c>
      <c r="K1230" s="92">
        <f t="shared" si="560"/>
        <v>20</v>
      </c>
      <c r="L1230" s="87">
        <f t="shared" si="561"/>
        <v>1.0041896800000001</v>
      </c>
      <c r="M1230" s="93">
        <f t="shared" si="562"/>
        <v>0.99980051000000003</v>
      </c>
      <c r="N1230" s="93">
        <f t="shared" si="563"/>
        <v>1.210508825847975</v>
      </c>
      <c r="O1230" s="87">
        <f t="shared" si="564"/>
        <v>1.2155804699999999</v>
      </c>
      <c r="P1230" s="87">
        <f t="shared" si="565"/>
        <v>939.68837411000004</v>
      </c>
      <c r="Q1230" s="94">
        <f t="shared" si="566"/>
        <v>0</v>
      </c>
      <c r="R1230" s="95">
        <f t="shared" si="573"/>
        <v>0</v>
      </c>
      <c r="S1230" s="87">
        <f t="shared" si="567"/>
        <v>0</v>
      </c>
      <c r="T1230" s="95">
        <f t="shared" ref="T1230:T1293" si="576">(T1229)</f>
        <v>0.12</v>
      </c>
      <c r="U1230" s="94">
        <f t="shared" si="568"/>
        <v>10</v>
      </c>
      <c r="V1230" s="94">
        <v>252</v>
      </c>
      <c r="W1230" s="93">
        <f t="shared" si="569"/>
        <v>1.004507297</v>
      </c>
      <c r="X1230" s="87">
        <f t="shared" si="570"/>
        <v>4.2354545799999999</v>
      </c>
      <c r="Y1230" s="87">
        <f t="shared" si="571"/>
        <v>0</v>
      </c>
      <c r="Z1230" s="96" t="s">
        <v>142</v>
      </c>
      <c r="AA1230" s="90">
        <f t="shared" si="572"/>
        <v>45595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3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2"/>
      <c r="DB1230" s="1"/>
      <c r="DC1230" s="1"/>
      <c r="DD1230" s="1"/>
      <c r="DE1230" s="1"/>
      <c r="DF1230" s="1"/>
      <c r="DG1230" s="1"/>
    </row>
    <row r="1231" spans="1:111" x14ac:dyDescent="0.2">
      <c r="A1231" s="86">
        <f t="shared" si="574"/>
        <v>45580</v>
      </c>
      <c r="B1231" s="87">
        <f t="shared" si="553"/>
        <v>944.54584919000001</v>
      </c>
      <c r="C1231" s="87">
        <f t="shared" si="575"/>
        <v>773.03674853999996</v>
      </c>
      <c r="D1231" s="88">
        <f t="shared" si="554"/>
        <v>6966.5</v>
      </c>
      <c r="E1231" s="89">
        <f>IF(K1231=1,VLOOKUP(A1231,[1]Plan1!$BO$80:$BQ$314,3),E1230)</f>
        <v>6997.15</v>
      </c>
      <c r="F1231" s="98">
        <f t="shared" si="555"/>
        <v>45552</v>
      </c>
      <c r="G1231" s="91">
        <f t="shared" si="556"/>
        <v>4.39962678532968E-3</v>
      </c>
      <c r="H1231" s="90">
        <f t="shared" si="557"/>
        <v>45614</v>
      </c>
      <c r="I1231" s="90">
        <f t="shared" si="558"/>
        <v>45580</v>
      </c>
      <c r="J1231" s="92">
        <f t="shared" si="559"/>
        <v>21</v>
      </c>
      <c r="K1231" s="92">
        <f t="shared" si="560"/>
        <v>21</v>
      </c>
      <c r="L1231" s="87">
        <f t="shared" si="561"/>
        <v>1.00439962</v>
      </c>
      <c r="M1231" s="93">
        <f t="shared" si="562"/>
        <v>0.99980051000000003</v>
      </c>
      <c r="N1231" s="93">
        <f t="shared" si="563"/>
        <v>1.210508825847975</v>
      </c>
      <c r="O1231" s="87">
        <f t="shared" si="564"/>
        <v>1.2158346</v>
      </c>
      <c r="P1231" s="87">
        <f t="shared" si="565"/>
        <v>939.88482594000004</v>
      </c>
      <c r="Q1231" s="94">
        <f t="shared" si="566"/>
        <v>0</v>
      </c>
      <c r="R1231" s="95">
        <f t="shared" si="573"/>
        <v>0</v>
      </c>
      <c r="S1231" s="87">
        <f t="shared" si="567"/>
        <v>0</v>
      </c>
      <c r="T1231" s="95">
        <f t="shared" si="576"/>
        <v>0.12</v>
      </c>
      <c r="U1231" s="94">
        <f t="shared" si="568"/>
        <v>11</v>
      </c>
      <c r="V1231" s="94">
        <v>252</v>
      </c>
      <c r="W1231" s="93">
        <f t="shared" si="569"/>
        <v>1.004959143</v>
      </c>
      <c r="X1231" s="87">
        <f t="shared" si="570"/>
        <v>4.6610232500000004</v>
      </c>
      <c r="Y1231" s="87">
        <f t="shared" si="571"/>
        <v>0</v>
      </c>
      <c r="Z1231" s="96" t="s">
        <v>142</v>
      </c>
      <c r="AA1231" s="90">
        <f t="shared" si="572"/>
        <v>45595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3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2"/>
      <c r="DB1231" s="1"/>
      <c r="DC1231" s="1"/>
      <c r="DD1231" s="1"/>
      <c r="DE1231" s="1"/>
      <c r="DF1231" s="1"/>
      <c r="DG1231" s="1"/>
    </row>
    <row r="1232" spans="1:111" x14ac:dyDescent="0.2">
      <c r="A1232" s="86">
        <f t="shared" si="574"/>
        <v>45581</v>
      </c>
      <c r="B1232" s="87">
        <f t="shared" si="553"/>
        <v>945.20015846999991</v>
      </c>
      <c r="C1232" s="87">
        <f t="shared" si="575"/>
        <v>773.03674853999996</v>
      </c>
      <c r="D1232" s="88">
        <f t="shared" si="554"/>
        <v>6997.15</v>
      </c>
      <c r="E1232" s="89">
        <f>IF(K1232=1,VLOOKUP(A1232,[1]Plan1!$BO$80:$BQ$314,3),E1231)</f>
        <v>7036.33</v>
      </c>
      <c r="F1232" s="98">
        <f t="shared" si="555"/>
        <v>45581</v>
      </c>
      <c r="G1232" s="91">
        <f t="shared" si="556"/>
        <v>5.5994226220676957E-3</v>
      </c>
      <c r="H1232" s="90">
        <f t="shared" si="557"/>
        <v>45614</v>
      </c>
      <c r="I1232" s="90">
        <f t="shared" si="558"/>
        <v>45614</v>
      </c>
      <c r="J1232" s="92">
        <f t="shared" si="559"/>
        <v>23</v>
      </c>
      <c r="K1232" s="92">
        <f t="shared" si="560"/>
        <v>1</v>
      </c>
      <c r="L1232" s="87">
        <f t="shared" si="561"/>
        <v>1.0002428000000001</v>
      </c>
      <c r="M1232" s="93">
        <f t="shared" si="562"/>
        <v>1.00439962</v>
      </c>
      <c r="N1232" s="93">
        <f t="shared" si="563"/>
        <v>1.2158346046883524</v>
      </c>
      <c r="O1232" s="87">
        <f t="shared" si="564"/>
        <v>1.2161298</v>
      </c>
      <c r="P1232" s="87">
        <f t="shared" si="565"/>
        <v>940.11302638999996</v>
      </c>
      <c r="Q1232" s="94">
        <f t="shared" si="566"/>
        <v>0</v>
      </c>
      <c r="R1232" s="95">
        <f t="shared" si="573"/>
        <v>0</v>
      </c>
      <c r="S1232" s="87">
        <f t="shared" si="567"/>
        <v>0</v>
      </c>
      <c r="T1232" s="95">
        <f t="shared" si="576"/>
        <v>0.12</v>
      </c>
      <c r="U1232" s="94">
        <f t="shared" si="568"/>
        <v>12</v>
      </c>
      <c r="V1232" s="94">
        <v>252</v>
      </c>
      <c r="W1232" s="93">
        <f t="shared" si="569"/>
        <v>1.005411192</v>
      </c>
      <c r="X1232" s="87">
        <f t="shared" si="570"/>
        <v>5.0871320799999999</v>
      </c>
      <c r="Y1232" s="87">
        <f t="shared" si="571"/>
        <v>0</v>
      </c>
      <c r="Z1232" s="96" t="s">
        <v>142</v>
      </c>
      <c r="AA1232" s="90">
        <f t="shared" si="572"/>
        <v>45595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3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2"/>
      <c r="DB1232" s="1"/>
      <c r="DC1232" s="1"/>
      <c r="DD1232" s="1"/>
      <c r="DE1232" s="1"/>
      <c r="DF1232" s="1"/>
      <c r="DG1232" s="1"/>
    </row>
    <row r="1233" spans="1:111" x14ac:dyDescent="0.2">
      <c r="A1233" s="86">
        <f t="shared" si="574"/>
        <v>45582</v>
      </c>
      <c r="B1233" s="87">
        <f t="shared" si="553"/>
        <v>945.8549271600001</v>
      </c>
      <c r="C1233" s="87">
        <f t="shared" si="575"/>
        <v>773.03674853999996</v>
      </c>
      <c r="D1233" s="88">
        <f t="shared" si="554"/>
        <v>6997.15</v>
      </c>
      <c r="E1233" s="89">
        <f>IF(K1233=1,VLOOKUP(A1233,[1]Plan1!$BO$80:$BQ$314,3),E1232)</f>
        <v>7036.33</v>
      </c>
      <c r="F1233" s="98">
        <f t="shared" si="555"/>
        <v>45581</v>
      </c>
      <c r="G1233" s="91">
        <f t="shared" si="556"/>
        <v>5.5994226220676957E-3</v>
      </c>
      <c r="H1233" s="90">
        <f t="shared" si="557"/>
        <v>45614</v>
      </c>
      <c r="I1233" s="90">
        <f t="shared" si="558"/>
        <v>45614</v>
      </c>
      <c r="J1233" s="92">
        <f t="shared" si="559"/>
        <v>23</v>
      </c>
      <c r="K1233" s="92">
        <f t="shared" si="560"/>
        <v>2</v>
      </c>
      <c r="L1233" s="87">
        <f t="shared" si="561"/>
        <v>1.0004856600000001</v>
      </c>
      <c r="M1233" s="93">
        <f t="shared" si="562"/>
        <v>1.00439962</v>
      </c>
      <c r="N1233" s="93">
        <f t="shared" si="563"/>
        <v>1.2158346046883524</v>
      </c>
      <c r="O1233" s="87">
        <f t="shared" si="564"/>
        <v>1.21642508</v>
      </c>
      <c r="P1233" s="87">
        <f t="shared" si="565"/>
        <v>940.34128868000005</v>
      </c>
      <c r="Q1233" s="94">
        <f t="shared" si="566"/>
        <v>0</v>
      </c>
      <c r="R1233" s="95">
        <f t="shared" si="573"/>
        <v>0</v>
      </c>
      <c r="S1233" s="87">
        <f t="shared" si="567"/>
        <v>0</v>
      </c>
      <c r="T1233" s="95">
        <f t="shared" si="576"/>
        <v>0.12</v>
      </c>
      <c r="U1233" s="94">
        <f t="shared" si="568"/>
        <v>13</v>
      </c>
      <c r="V1233" s="94">
        <v>252</v>
      </c>
      <c r="W1233" s="93">
        <f t="shared" si="569"/>
        <v>1.0058634440000001</v>
      </c>
      <c r="X1233" s="87">
        <f t="shared" si="570"/>
        <v>5.51363848</v>
      </c>
      <c r="Y1233" s="87">
        <f t="shared" si="571"/>
        <v>0</v>
      </c>
      <c r="Z1233" s="96" t="s">
        <v>142</v>
      </c>
      <c r="AA1233" s="90">
        <f t="shared" si="572"/>
        <v>45595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3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2"/>
      <c r="DB1233" s="1"/>
      <c r="DC1233" s="1"/>
      <c r="DD1233" s="1"/>
      <c r="DE1233" s="1"/>
      <c r="DF1233" s="1"/>
      <c r="DG1233" s="1"/>
    </row>
    <row r="1234" spans="1:111" x14ac:dyDescent="0.2">
      <c r="A1234" s="86">
        <f t="shared" si="574"/>
        <v>45583</v>
      </c>
      <c r="B1234" s="87">
        <f t="shared" ref="B1234:B1297" si="577">(P1234+X1234)</f>
        <v>946.51014864000001</v>
      </c>
      <c r="C1234" s="87">
        <f t="shared" si="575"/>
        <v>773.03674853999996</v>
      </c>
      <c r="D1234" s="88">
        <f t="shared" ref="D1234:D1297" si="578">IF(E1234=E1233,D1233,E1233)</f>
        <v>6997.15</v>
      </c>
      <c r="E1234" s="89">
        <f>IF(K1234=1,VLOOKUP(A1234,[1]Plan1!$BO$80:$BQ$314,3),E1233)</f>
        <v>7036.33</v>
      </c>
      <c r="F1234" s="98">
        <f t="shared" ref="F1234:F1297" si="579">IF(D1234=D1233,F1233,A1234)</f>
        <v>45581</v>
      </c>
      <c r="G1234" s="91">
        <f t="shared" ref="G1234:G1297" si="580">(E1234/D1234)-1</f>
        <v>5.5994226220676957E-3</v>
      </c>
      <c r="H1234" s="90">
        <f t="shared" ref="H1234:H1297" si="581">IF(DAY(A1234)=15,VLOOKUP(A1234,AH$121:AK$170,4),H1233)</f>
        <v>45614</v>
      </c>
      <c r="I1234" s="90">
        <f t="shared" ref="I1234:I1297" si="582">IF(A1234&gt;I1233,H1234,I1233)</f>
        <v>45614</v>
      </c>
      <c r="J1234" s="92">
        <f t="shared" ref="J1234:J1297" si="583">IF(I1234=I1233,J1233,NETWORKDAYS(I1233,I1234,$AD$121:$AD$505)-1)</f>
        <v>23</v>
      </c>
      <c r="K1234" s="92">
        <f t="shared" ref="K1234:K1297" si="584">(J1234-(NETWORKDAYS(A1234,I1234,AD$121:AD$505)-1))</f>
        <v>3</v>
      </c>
      <c r="L1234" s="87">
        <f t="shared" ref="L1234:L1297" si="585">TRUNC((E1234/D1234)^TRUNC((K1234/J1234),9),8)</f>
        <v>1.0007285800000001</v>
      </c>
      <c r="M1234" s="93">
        <f t="shared" ref="M1234:M1297" si="586">IF(I1234&gt;I1233,L1233,M1233)</f>
        <v>1.00439962</v>
      </c>
      <c r="N1234" s="93">
        <f t="shared" ref="N1234:N1297" si="587">IF(I1234&gt;I1233,N1233*M1234,N1233)</f>
        <v>1.2158346046883524</v>
      </c>
      <c r="O1234" s="87">
        <f t="shared" ref="O1234:O1297" si="588">TRUNC(TRUNC((L1234*N1234),15),8)</f>
        <v>1.2167204300000001</v>
      </c>
      <c r="P1234" s="87">
        <f t="shared" ref="P1234:P1297" si="589">TRUNC(C1234*O1234,8)</f>
        <v>940.56960507999997</v>
      </c>
      <c r="Q1234" s="94">
        <f t="shared" ref="Q1234:Q1297" si="590">IF(VLOOKUP(A1234,AD$13:AK$117,8)=VLOOKUP(A1233,AD$13:AK$117,8),0,VLOOKUP(A1234,AD$13:AK$117,8))</f>
        <v>0</v>
      </c>
      <c r="R1234" s="95">
        <f t="shared" si="573"/>
        <v>0</v>
      </c>
      <c r="S1234" s="87">
        <f t="shared" ref="S1234:S1297" si="591">IF(R1234&gt;0,TRUNC(R1234*P1234,8),0)</f>
        <v>0</v>
      </c>
      <c r="T1234" s="95">
        <f t="shared" si="576"/>
        <v>0.12</v>
      </c>
      <c r="U1234" s="94">
        <f t="shared" ref="U1234:U1297" si="592">IF(Q1233&gt;0,1,IF(K1234=K1233,U1233,U1233+1))</f>
        <v>14</v>
      </c>
      <c r="V1234" s="94">
        <v>252</v>
      </c>
      <c r="W1234" s="93">
        <f t="shared" ref="W1234:W1297" si="593">ROUND((1+T1234)^TRUNC((U1234/V1234),9),9)</f>
        <v>1.0063158999999999</v>
      </c>
      <c r="X1234" s="87">
        <f t="shared" ref="X1234:X1297" si="594">TRUNC((P1234*(W1234-1)),8)</f>
        <v>5.9405435600000001</v>
      </c>
      <c r="Y1234" s="87">
        <f t="shared" ref="Y1234:Y1297" si="595">IF(Q1234&gt;0,S1234+X1234,0)</f>
        <v>0</v>
      </c>
      <c r="Z1234" s="96" t="s">
        <v>142</v>
      </c>
      <c r="AA1234" s="90">
        <f t="shared" ref="AA1234:AA1297" si="596">IF(Q1233&gt;0,VLOOKUP(A1233,$AD$13:$AL$117,9),AA1233)</f>
        <v>45595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3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2"/>
      <c r="DB1234" s="1"/>
      <c r="DC1234" s="1"/>
      <c r="DD1234" s="1"/>
      <c r="DE1234" s="1"/>
      <c r="DF1234" s="1"/>
      <c r="DG1234" s="1"/>
    </row>
    <row r="1235" spans="1:111" x14ac:dyDescent="0.2">
      <c r="A1235" s="86">
        <f t="shared" si="574"/>
        <v>45584</v>
      </c>
      <c r="B1235" s="87">
        <f t="shared" si="577"/>
        <v>947.16582998000001</v>
      </c>
      <c r="C1235" s="87">
        <f t="shared" si="575"/>
        <v>773.03674853999996</v>
      </c>
      <c r="D1235" s="88">
        <f t="shared" si="578"/>
        <v>6997.15</v>
      </c>
      <c r="E1235" s="89">
        <f>IF(K1235=1,VLOOKUP(A1235,[1]Plan1!$BO$80:$BQ$314,3),E1234)</f>
        <v>7036.33</v>
      </c>
      <c r="F1235" s="98">
        <f t="shared" si="579"/>
        <v>45581</v>
      </c>
      <c r="G1235" s="91">
        <f t="shared" si="580"/>
        <v>5.5994226220676957E-3</v>
      </c>
      <c r="H1235" s="90">
        <f t="shared" si="581"/>
        <v>45614</v>
      </c>
      <c r="I1235" s="90">
        <f t="shared" si="582"/>
        <v>45614</v>
      </c>
      <c r="J1235" s="92">
        <f t="shared" si="583"/>
        <v>23</v>
      </c>
      <c r="K1235" s="92">
        <f t="shared" si="584"/>
        <v>4</v>
      </c>
      <c r="L1235" s="87">
        <f t="shared" si="585"/>
        <v>1.00097156</v>
      </c>
      <c r="M1235" s="93">
        <f t="shared" si="586"/>
        <v>1.00439962</v>
      </c>
      <c r="N1235" s="93">
        <f t="shared" si="587"/>
        <v>1.2158346046883524</v>
      </c>
      <c r="O1235" s="87">
        <f t="shared" si="588"/>
        <v>1.2170158600000001</v>
      </c>
      <c r="P1235" s="87">
        <f t="shared" si="589"/>
        <v>940.79798332999997</v>
      </c>
      <c r="Q1235" s="94">
        <f t="shared" si="590"/>
        <v>0</v>
      </c>
      <c r="R1235" s="95">
        <f t="shared" si="573"/>
        <v>0</v>
      </c>
      <c r="S1235" s="87">
        <f t="shared" si="591"/>
        <v>0</v>
      </c>
      <c r="T1235" s="95">
        <f t="shared" si="576"/>
        <v>0.12</v>
      </c>
      <c r="U1235" s="94">
        <f t="shared" si="592"/>
        <v>15</v>
      </c>
      <c r="V1235" s="94">
        <v>252</v>
      </c>
      <c r="W1235" s="93">
        <f t="shared" si="593"/>
        <v>1.006768559</v>
      </c>
      <c r="X1235" s="87">
        <f t="shared" si="594"/>
        <v>6.3678466499999997</v>
      </c>
      <c r="Y1235" s="87">
        <f t="shared" si="595"/>
        <v>0</v>
      </c>
      <c r="Z1235" s="96" t="s">
        <v>142</v>
      </c>
      <c r="AA1235" s="90">
        <f t="shared" si="596"/>
        <v>45595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3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2"/>
      <c r="DB1235" s="1"/>
      <c r="DC1235" s="1"/>
      <c r="DD1235" s="1"/>
      <c r="DE1235" s="1"/>
      <c r="DF1235" s="1"/>
      <c r="DG1235" s="1"/>
    </row>
    <row r="1236" spans="1:111" x14ac:dyDescent="0.2">
      <c r="A1236" s="86">
        <f t="shared" si="574"/>
        <v>45585</v>
      </c>
      <c r="B1236" s="87">
        <f t="shared" si="577"/>
        <v>947.16582998000001</v>
      </c>
      <c r="C1236" s="87">
        <f t="shared" si="575"/>
        <v>773.03674853999996</v>
      </c>
      <c r="D1236" s="88">
        <f t="shared" si="578"/>
        <v>6997.15</v>
      </c>
      <c r="E1236" s="89">
        <f>IF(K1236=1,VLOOKUP(A1236,[1]Plan1!$BO$80:$BQ$314,3),E1235)</f>
        <v>7036.33</v>
      </c>
      <c r="F1236" s="98">
        <f t="shared" si="579"/>
        <v>45581</v>
      </c>
      <c r="G1236" s="91">
        <f t="shared" si="580"/>
        <v>5.5994226220676957E-3</v>
      </c>
      <c r="H1236" s="90">
        <f t="shared" si="581"/>
        <v>45614</v>
      </c>
      <c r="I1236" s="90">
        <f t="shared" si="582"/>
        <v>45614</v>
      </c>
      <c r="J1236" s="92">
        <f t="shared" si="583"/>
        <v>23</v>
      </c>
      <c r="K1236" s="92">
        <f t="shared" si="584"/>
        <v>4</v>
      </c>
      <c r="L1236" s="87">
        <f t="shared" si="585"/>
        <v>1.00097156</v>
      </c>
      <c r="M1236" s="93">
        <f t="shared" si="586"/>
        <v>1.00439962</v>
      </c>
      <c r="N1236" s="93">
        <f t="shared" si="587"/>
        <v>1.2158346046883524</v>
      </c>
      <c r="O1236" s="87">
        <f t="shared" si="588"/>
        <v>1.2170158600000001</v>
      </c>
      <c r="P1236" s="87">
        <f t="shared" si="589"/>
        <v>940.79798332999997</v>
      </c>
      <c r="Q1236" s="94">
        <f t="shared" si="590"/>
        <v>0</v>
      </c>
      <c r="R1236" s="95">
        <f t="shared" si="573"/>
        <v>0</v>
      </c>
      <c r="S1236" s="87">
        <f t="shared" si="591"/>
        <v>0</v>
      </c>
      <c r="T1236" s="95">
        <f t="shared" si="576"/>
        <v>0.12</v>
      </c>
      <c r="U1236" s="94">
        <f t="shared" si="592"/>
        <v>15</v>
      </c>
      <c r="V1236" s="94">
        <v>252</v>
      </c>
      <c r="W1236" s="93">
        <f t="shared" si="593"/>
        <v>1.006768559</v>
      </c>
      <c r="X1236" s="87">
        <f t="shared" si="594"/>
        <v>6.3678466499999997</v>
      </c>
      <c r="Y1236" s="87">
        <f t="shared" si="595"/>
        <v>0</v>
      </c>
      <c r="Z1236" s="96" t="s">
        <v>142</v>
      </c>
      <c r="AA1236" s="90">
        <f t="shared" si="596"/>
        <v>45595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3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2"/>
      <c r="DB1236" s="1"/>
      <c r="DC1236" s="1"/>
      <c r="DD1236" s="1"/>
      <c r="DE1236" s="1"/>
      <c r="DF1236" s="1"/>
      <c r="DG1236" s="1"/>
    </row>
    <row r="1237" spans="1:111" x14ac:dyDescent="0.2">
      <c r="A1237" s="86">
        <f t="shared" si="574"/>
        <v>45586</v>
      </c>
      <c r="B1237" s="87">
        <f t="shared" si="577"/>
        <v>947.16582998000001</v>
      </c>
      <c r="C1237" s="87">
        <f t="shared" si="575"/>
        <v>773.03674853999996</v>
      </c>
      <c r="D1237" s="88">
        <f t="shared" si="578"/>
        <v>6997.15</v>
      </c>
      <c r="E1237" s="89">
        <f>IF(K1237=1,VLOOKUP(A1237,[1]Plan1!$BO$80:$BQ$314,3),E1236)</f>
        <v>7036.33</v>
      </c>
      <c r="F1237" s="98">
        <f t="shared" si="579"/>
        <v>45581</v>
      </c>
      <c r="G1237" s="91">
        <f t="shared" si="580"/>
        <v>5.5994226220676957E-3</v>
      </c>
      <c r="H1237" s="90">
        <f t="shared" si="581"/>
        <v>45614</v>
      </c>
      <c r="I1237" s="90">
        <f t="shared" si="582"/>
        <v>45614</v>
      </c>
      <c r="J1237" s="92">
        <f t="shared" si="583"/>
        <v>23</v>
      </c>
      <c r="K1237" s="92">
        <f t="shared" si="584"/>
        <v>4</v>
      </c>
      <c r="L1237" s="87">
        <f t="shared" si="585"/>
        <v>1.00097156</v>
      </c>
      <c r="M1237" s="93">
        <f t="shared" si="586"/>
        <v>1.00439962</v>
      </c>
      <c r="N1237" s="93">
        <f t="shared" si="587"/>
        <v>1.2158346046883524</v>
      </c>
      <c r="O1237" s="87">
        <f t="shared" si="588"/>
        <v>1.2170158600000001</v>
      </c>
      <c r="P1237" s="87">
        <f t="shared" si="589"/>
        <v>940.79798332999997</v>
      </c>
      <c r="Q1237" s="94">
        <f t="shared" si="590"/>
        <v>0</v>
      </c>
      <c r="R1237" s="95">
        <f t="shared" si="573"/>
        <v>0</v>
      </c>
      <c r="S1237" s="87">
        <f t="shared" si="591"/>
        <v>0</v>
      </c>
      <c r="T1237" s="95">
        <f t="shared" si="576"/>
        <v>0.12</v>
      </c>
      <c r="U1237" s="94">
        <f t="shared" si="592"/>
        <v>15</v>
      </c>
      <c r="V1237" s="94">
        <v>252</v>
      </c>
      <c r="W1237" s="93">
        <f t="shared" si="593"/>
        <v>1.006768559</v>
      </c>
      <c r="X1237" s="87">
        <f t="shared" si="594"/>
        <v>6.3678466499999997</v>
      </c>
      <c r="Y1237" s="87">
        <f t="shared" si="595"/>
        <v>0</v>
      </c>
      <c r="Z1237" s="96" t="s">
        <v>142</v>
      </c>
      <c r="AA1237" s="90">
        <f t="shared" si="596"/>
        <v>45595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3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2"/>
      <c r="DB1237" s="1"/>
      <c r="DC1237" s="1"/>
      <c r="DD1237" s="1"/>
      <c r="DE1237" s="1"/>
      <c r="DF1237" s="1"/>
      <c r="DG1237" s="1"/>
    </row>
    <row r="1238" spans="1:111" x14ac:dyDescent="0.2">
      <c r="A1238" s="86">
        <f t="shared" si="574"/>
        <v>45587</v>
      </c>
      <c r="B1238" s="87">
        <f t="shared" si="577"/>
        <v>947.82195676000003</v>
      </c>
      <c r="C1238" s="87">
        <f t="shared" si="575"/>
        <v>773.03674853999996</v>
      </c>
      <c r="D1238" s="88">
        <f t="shared" si="578"/>
        <v>6997.15</v>
      </c>
      <c r="E1238" s="89">
        <f>IF(K1238=1,VLOOKUP(A1238,[1]Plan1!$BO$80:$BQ$314,3),E1237)</f>
        <v>7036.33</v>
      </c>
      <c r="F1238" s="98">
        <f t="shared" si="579"/>
        <v>45581</v>
      </c>
      <c r="G1238" s="91">
        <f t="shared" si="580"/>
        <v>5.5994226220676957E-3</v>
      </c>
      <c r="H1238" s="90">
        <f t="shared" si="581"/>
        <v>45614</v>
      </c>
      <c r="I1238" s="90">
        <f t="shared" si="582"/>
        <v>45614</v>
      </c>
      <c r="J1238" s="92">
        <f t="shared" si="583"/>
        <v>23</v>
      </c>
      <c r="K1238" s="92">
        <f t="shared" si="584"/>
        <v>5</v>
      </c>
      <c r="L1238" s="87">
        <f t="shared" si="585"/>
        <v>1.0012146</v>
      </c>
      <c r="M1238" s="93">
        <f t="shared" si="586"/>
        <v>1.00439962</v>
      </c>
      <c r="N1238" s="93">
        <f t="shared" si="587"/>
        <v>1.2158346046883524</v>
      </c>
      <c r="O1238" s="87">
        <f t="shared" si="588"/>
        <v>1.2173113499999999</v>
      </c>
      <c r="P1238" s="87">
        <f t="shared" si="589"/>
        <v>941.02640796000003</v>
      </c>
      <c r="Q1238" s="94">
        <f t="shared" si="590"/>
        <v>0</v>
      </c>
      <c r="R1238" s="95">
        <f t="shared" si="573"/>
        <v>0</v>
      </c>
      <c r="S1238" s="87">
        <f t="shared" si="591"/>
        <v>0</v>
      </c>
      <c r="T1238" s="95">
        <f t="shared" si="576"/>
        <v>0.12</v>
      </c>
      <c r="U1238" s="94">
        <f t="shared" si="592"/>
        <v>16</v>
      </c>
      <c r="V1238" s="94">
        <v>252</v>
      </c>
      <c r="W1238" s="93">
        <f t="shared" si="593"/>
        <v>1.007221422</v>
      </c>
      <c r="X1238" s="87">
        <f t="shared" si="594"/>
        <v>6.7955487999999997</v>
      </c>
      <c r="Y1238" s="87">
        <f t="shared" si="595"/>
        <v>0</v>
      </c>
      <c r="Z1238" s="96" t="s">
        <v>142</v>
      </c>
      <c r="AA1238" s="90">
        <f t="shared" si="596"/>
        <v>45595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3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2"/>
      <c r="DB1238" s="1"/>
      <c r="DC1238" s="1"/>
      <c r="DD1238" s="1"/>
      <c r="DE1238" s="1"/>
      <c r="DF1238" s="1"/>
      <c r="DG1238" s="1"/>
    </row>
    <row r="1239" spans="1:111" x14ac:dyDescent="0.2">
      <c r="A1239" s="86">
        <f t="shared" si="574"/>
        <v>45588</v>
      </c>
      <c r="B1239" s="87">
        <f t="shared" si="577"/>
        <v>948.47854382000003</v>
      </c>
      <c r="C1239" s="87">
        <f t="shared" si="575"/>
        <v>773.03674853999996</v>
      </c>
      <c r="D1239" s="88">
        <f t="shared" si="578"/>
        <v>6997.15</v>
      </c>
      <c r="E1239" s="89">
        <f>IF(K1239=1,VLOOKUP(A1239,[1]Plan1!$BO$80:$BQ$314,3),E1238)</f>
        <v>7036.33</v>
      </c>
      <c r="F1239" s="98">
        <f t="shared" si="579"/>
        <v>45581</v>
      </c>
      <c r="G1239" s="91">
        <f t="shared" si="580"/>
        <v>5.5994226220676957E-3</v>
      </c>
      <c r="H1239" s="90">
        <f t="shared" si="581"/>
        <v>45614</v>
      </c>
      <c r="I1239" s="90">
        <f t="shared" si="582"/>
        <v>45614</v>
      </c>
      <c r="J1239" s="92">
        <f t="shared" si="583"/>
        <v>23</v>
      </c>
      <c r="K1239" s="92">
        <f t="shared" si="584"/>
        <v>6</v>
      </c>
      <c r="L1239" s="87">
        <f t="shared" si="585"/>
        <v>1.0014577</v>
      </c>
      <c r="M1239" s="93">
        <f t="shared" si="586"/>
        <v>1.00439962</v>
      </c>
      <c r="N1239" s="93">
        <f t="shared" si="587"/>
        <v>1.2158346046883524</v>
      </c>
      <c r="O1239" s="87">
        <f t="shared" si="588"/>
        <v>1.2176069199999999</v>
      </c>
      <c r="P1239" s="87">
        <f t="shared" si="589"/>
        <v>941.25489443000004</v>
      </c>
      <c r="Q1239" s="94">
        <f t="shared" si="590"/>
        <v>0</v>
      </c>
      <c r="R1239" s="95">
        <f t="shared" si="573"/>
        <v>0</v>
      </c>
      <c r="S1239" s="87">
        <f t="shared" si="591"/>
        <v>0</v>
      </c>
      <c r="T1239" s="95">
        <f t="shared" si="576"/>
        <v>0.12</v>
      </c>
      <c r="U1239" s="94">
        <f t="shared" si="592"/>
        <v>17</v>
      </c>
      <c r="V1239" s="94">
        <v>252</v>
      </c>
      <c r="W1239" s="93">
        <f t="shared" si="593"/>
        <v>1.0076744879999999</v>
      </c>
      <c r="X1239" s="87">
        <f t="shared" si="594"/>
        <v>7.2236493900000003</v>
      </c>
      <c r="Y1239" s="87">
        <f t="shared" si="595"/>
        <v>0</v>
      </c>
      <c r="Z1239" s="96" t="s">
        <v>142</v>
      </c>
      <c r="AA1239" s="90">
        <f t="shared" si="596"/>
        <v>45595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3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2"/>
      <c r="DB1239" s="1"/>
      <c r="DC1239" s="1"/>
      <c r="DD1239" s="1"/>
      <c r="DE1239" s="1"/>
      <c r="DF1239" s="1"/>
      <c r="DG1239" s="1"/>
    </row>
    <row r="1240" spans="1:111" x14ac:dyDescent="0.2">
      <c r="A1240" s="86">
        <f t="shared" si="574"/>
        <v>45589</v>
      </c>
      <c r="B1240" s="87">
        <f t="shared" si="577"/>
        <v>949.13558453999997</v>
      </c>
      <c r="C1240" s="87">
        <f t="shared" si="575"/>
        <v>773.03674853999996</v>
      </c>
      <c r="D1240" s="88">
        <f t="shared" si="578"/>
        <v>6997.15</v>
      </c>
      <c r="E1240" s="89">
        <f>IF(K1240=1,VLOOKUP(A1240,[1]Plan1!$BO$80:$BQ$314,3),E1239)</f>
        <v>7036.33</v>
      </c>
      <c r="F1240" s="98">
        <f t="shared" si="579"/>
        <v>45581</v>
      </c>
      <c r="G1240" s="91">
        <f t="shared" si="580"/>
        <v>5.5994226220676957E-3</v>
      </c>
      <c r="H1240" s="90">
        <f t="shared" si="581"/>
        <v>45614</v>
      </c>
      <c r="I1240" s="90">
        <f t="shared" si="582"/>
        <v>45614</v>
      </c>
      <c r="J1240" s="92">
        <f t="shared" si="583"/>
        <v>23</v>
      </c>
      <c r="K1240" s="92">
        <f t="shared" si="584"/>
        <v>7</v>
      </c>
      <c r="L1240" s="87">
        <f t="shared" si="585"/>
        <v>1.0017008599999999</v>
      </c>
      <c r="M1240" s="93">
        <f t="shared" si="586"/>
        <v>1.00439962</v>
      </c>
      <c r="N1240" s="93">
        <f t="shared" si="587"/>
        <v>1.2158346046883524</v>
      </c>
      <c r="O1240" s="87">
        <f t="shared" si="588"/>
        <v>1.21790256</v>
      </c>
      <c r="P1240" s="87">
        <f t="shared" si="589"/>
        <v>941.48343502</v>
      </c>
      <c r="Q1240" s="94">
        <f t="shared" si="590"/>
        <v>0</v>
      </c>
      <c r="R1240" s="95">
        <f t="shared" si="573"/>
        <v>0</v>
      </c>
      <c r="S1240" s="87">
        <f t="shared" si="591"/>
        <v>0</v>
      </c>
      <c r="T1240" s="95">
        <f t="shared" si="576"/>
        <v>0.12</v>
      </c>
      <c r="U1240" s="94">
        <f t="shared" si="592"/>
        <v>18</v>
      </c>
      <c r="V1240" s="94">
        <v>252</v>
      </c>
      <c r="W1240" s="93">
        <f t="shared" si="593"/>
        <v>1.0081277580000001</v>
      </c>
      <c r="X1240" s="87">
        <f t="shared" si="594"/>
        <v>7.65214952</v>
      </c>
      <c r="Y1240" s="87">
        <f t="shared" si="595"/>
        <v>0</v>
      </c>
      <c r="Z1240" s="96" t="s">
        <v>142</v>
      </c>
      <c r="AA1240" s="90">
        <f t="shared" si="596"/>
        <v>45595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3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2"/>
      <c r="DB1240" s="1"/>
      <c r="DC1240" s="1"/>
      <c r="DD1240" s="1"/>
      <c r="DE1240" s="1"/>
      <c r="DF1240" s="1"/>
      <c r="DG1240" s="1"/>
    </row>
    <row r="1241" spans="1:111" x14ac:dyDescent="0.2">
      <c r="A1241" s="86">
        <f t="shared" si="574"/>
        <v>45590</v>
      </c>
      <c r="B1241" s="87">
        <f t="shared" si="577"/>
        <v>949.79308785000001</v>
      </c>
      <c r="C1241" s="87">
        <f t="shared" si="575"/>
        <v>773.03674853999996</v>
      </c>
      <c r="D1241" s="88">
        <f t="shared" si="578"/>
        <v>6997.15</v>
      </c>
      <c r="E1241" s="89">
        <f>IF(K1241=1,VLOOKUP(A1241,[1]Plan1!$BO$80:$BQ$314,3),E1240)</f>
        <v>7036.33</v>
      </c>
      <c r="F1241" s="98">
        <f t="shared" si="579"/>
        <v>45581</v>
      </c>
      <c r="G1241" s="91">
        <f t="shared" si="580"/>
        <v>5.5994226220676957E-3</v>
      </c>
      <c r="H1241" s="90">
        <f t="shared" si="581"/>
        <v>45614</v>
      </c>
      <c r="I1241" s="90">
        <f t="shared" si="582"/>
        <v>45614</v>
      </c>
      <c r="J1241" s="92">
        <f t="shared" si="583"/>
        <v>23</v>
      </c>
      <c r="K1241" s="92">
        <f t="shared" si="584"/>
        <v>8</v>
      </c>
      <c r="L1241" s="87">
        <f t="shared" si="585"/>
        <v>1.0019440799999999</v>
      </c>
      <c r="M1241" s="93">
        <f t="shared" si="586"/>
        <v>1.00439962</v>
      </c>
      <c r="N1241" s="93">
        <f t="shared" si="587"/>
        <v>1.2158346046883524</v>
      </c>
      <c r="O1241" s="87">
        <f t="shared" si="588"/>
        <v>1.21819828</v>
      </c>
      <c r="P1241" s="87">
        <f t="shared" si="589"/>
        <v>941.71203744000002</v>
      </c>
      <c r="Q1241" s="94">
        <f t="shared" si="590"/>
        <v>0</v>
      </c>
      <c r="R1241" s="95">
        <f t="shared" si="573"/>
        <v>0</v>
      </c>
      <c r="S1241" s="87">
        <f t="shared" si="591"/>
        <v>0</v>
      </c>
      <c r="T1241" s="95">
        <f t="shared" si="576"/>
        <v>0.12</v>
      </c>
      <c r="U1241" s="94">
        <f t="shared" si="592"/>
        <v>19</v>
      </c>
      <c r="V1241" s="94">
        <v>252</v>
      </c>
      <c r="W1241" s="93">
        <f t="shared" si="593"/>
        <v>1.0085812329999999</v>
      </c>
      <c r="X1241" s="87">
        <f t="shared" si="594"/>
        <v>8.0810504099999996</v>
      </c>
      <c r="Y1241" s="87">
        <f t="shared" si="595"/>
        <v>0</v>
      </c>
      <c r="Z1241" s="96" t="s">
        <v>142</v>
      </c>
      <c r="AA1241" s="90">
        <f t="shared" si="596"/>
        <v>45595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3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2"/>
      <c r="DB1241" s="1"/>
      <c r="DC1241" s="1"/>
      <c r="DD1241" s="1"/>
      <c r="DE1241" s="1"/>
      <c r="DF1241" s="1"/>
      <c r="DG1241" s="1"/>
    </row>
    <row r="1242" spans="1:111" x14ac:dyDescent="0.2">
      <c r="A1242" s="86">
        <f t="shared" si="574"/>
        <v>45591</v>
      </c>
      <c r="B1242" s="87">
        <f t="shared" si="577"/>
        <v>950.45103650999999</v>
      </c>
      <c r="C1242" s="87">
        <f t="shared" si="575"/>
        <v>773.03674853999996</v>
      </c>
      <c r="D1242" s="88">
        <f t="shared" si="578"/>
        <v>6997.15</v>
      </c>
      <c r="E1242" s="89">
        <f>IF(K1242=1,VLOOKUP(A1242,[1]Plan1!$BO$80:$BQ$314,3),E1241)</f>
        <v>7036.33</v>
      </c>
      <c r="F1242" s="98">
        <f t="shared" si="579"/>
        <v>45581</v>
      </c>
      <c r="G1242" s="91">
        <f t="shared" si="580"/>
        <v>5.5994226220676957E-3</v>
      </c>
      <c r="H1242" s="90">
        <f t="shared" si="581"/>
        <v>45614</v>
      </c>
      <c r="I1242" s="90">
        <f t="shared" si="582"/>
        <v>45614</v>
      </c>
      <c r="J1242" s="92">
        <f t="shared" si="583"/>
        <v>23</v>
      </c>
      <c r="K1242" s="92">
        <f t="shared" si="584"/>
        <v>9</v>
      </c>
      <c r="L1242" s="87">
        <f t="shared" si="585"/>
        <v>1.00218735</v>
      </c>
      <c r="M1242" s="93">
        <f t="shared" si="586"/>
        <v>1.00439962</v>
      </c>
      <c r="N1242" s="93">
        <f t="shared" si="587"/>
        <v>1.2158346046883524</v>
      </c>
      <c r="O1242" s="87">
        <f t="shared" si="588"/>
        <v>1.21849406</v>
      </c>
      <c r="P1242" s="87">
        <f t="shared" si="589"/>
        <v>941.94068625</v>
      </c>
      <c r="Q1242" s="94">
        <f t="shared" si="590"/>
        <v>0</v>
      </c>
      <c r="R1242" s="95">
        <f t="shared" si="573"/>
        <v>0</v>
      </c>
      <c r="S1242" s="87">
        <f t="shared" si="591"/>
        <v>0</v>
      </c>
      <c r="T1242" s="95">
        <f t="shared" si="576"/>
        <v>0.12</v>
      </c>
      <c r="U1242" s="94">
        <f t="shared" si="592"/>
        <v>20</v>
      </c>
      <c r="V1242" s="94">
        <v>252</v>
      </c>
      <c r="W1242" s="93">
        <f t="shared" si="593"/>
        <v>1.0090349110000001</v>
      </c>
      <c r="X1242" s="87">
        <f t="shared" si="594"/>
        <v>8.5103502599999992</v>
      </c>
      <c r="Y1242" s="87">
        <f t="shared" si="595"/>
        <v>0</v>
      </c>
      <c r="Z1242" s="96" t="s">
        <v>142</v>
      </c>
      <c r="AA1242" s="90">
        <f t="shared" si="596"/>
        <v>45595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3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2"/>
      <c r="DB1242" s="1"/>
      <c r="DC1242" s="1"/>
      <c r="DD1242" s="1"/>
      <c r="DE1242" s="1"/>
      <c r="DF1242" s="1"/>
      <c r="DG1242" s="1"/>
    </row>
    <row r="1243" spans="1:111" x14ac:dyDescent="0.2">
      <c r="A1243" s="86">
        <f t="shared" si="574"/>
        <v>45592</v>
      </c>
      <c r="B1243" s="87">
        <f t="shared" si="577"/>
        <v>950.45103650999999</v>
      </c>
      <c r="C1243" s="87">
        <f t="shared" si="575"/>
        <v>773.03674853999996</v>
      </c>
      <c r="D1243" s="88">
        <f t="shared" si="578"/>
        <v>6997.15</v>
      </c>
      <c r="E1243" s="89">
        <f>IF(K1243=1,VLOOKUP(A1243,[1]Plan1!$BO$80:$BQ$314,3),E1242)</f>
        <v>7036.33</v>
      </c>
      <c r="F1243" s="98">
        <f t="shared" si="579"/>
        <v>45581</v>
      </c>
      <c r="G1243" s="91">
        <f t="shared" si="580"/>
        <v>5.5994226220676957E-3</v>
      </c>
      <c r="H1243" s="90">
        <f t="shared" si="581"/>
        <v>45614</v>
      </c>
      <c r="I1243" s="90">
        <f t="shared" si="582"/>
        <v>45614</v>
      </c>
      <c r="J1243" s="92">
        <f t="shared" si="583"/>
        <v>23</v>
      </c>
      <c r="K1243" s="92">
        <f t="shared" si="584"/>
        <v>9</v>
      </c>
      <c r="L1243" s="87">
        <f t="shared" si="585"/>
        <v>1.00218735</v>
      </c>
      <c r="M1243" s="93">
        <f t="shared" si="586"/>
        <v>1.00439962</v>
      </c>
      <c r="N1243" s="93">
        <f t="shared" si="587"/>
        <v>1.2158346046883524</v>
      </c>
      <c r="O1243" s="87">
        <f t="shared" si="588"/>
        <v>1.21849406</v>
      </c>
      <c r="P1243" s="87">
        <f t="shared" si="589"/>
        <v>941.94068625</v>
      </c>
      <c r="Q1243" s="94">
        <f t="shared" si="590"/>
        <v>0</v>
      </c>
      <c r="R1243" s="95">
        <f t="shared" si="573"/>
        <v>0</v>
      </c>
      <c r="S1243" s="87">
        <f t="shared" si="591"/>
        <v>0</v>
      </c>
      <c r="T1243" s="95">
        <f t="shared" si="576"/>
        <v>0.12</v>
      </c>
      <c r="U1243" s="94">
        <f t="shared" si="592"/>
        <v>20</v>
      </c>
      <c r="V1243" s="94">
        <v>252</v>
      </c>
      <c r="W1243" s="93">
        <f t="shared" si="593"/>
        <v>1.0090349110000001</v>
      </c>
      <c r="X1243" s="87">
        <f t="shared" si="594"/>
        <v>8.5103502599999992</v>
      </c>
      <c r="Y1243" s="87">
        <f t="shared" si="595"/>
        <v>0</v>
      </c>
      <c r="Z1243" s="96" t="s">
        <v>142</v>
      </c>
      <c r="AA1243" s="90">
        <f t="shared" si="596"/>
        <v>45595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3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2"/>
      <c r="DB1243" s="1"/>
      <c r="DC1243" s="1"/>
      <c r="DD1243" s="1"/>
      <c r="DE1243" s="1"/>
      <c r="DF1243" s="1"/>
      <c r="DG1243" s="1"/>
    </row>
    <row r="1244" spans="1:111" x14ac:dyDescent="0.2">
      <c r="A1244" s="86">
        <f t="shared" si="574"/>
        <v>45593</v>
      </c>
      <c r="B1244" s="87">
        <f t="shared" si="577"/>
        <v>950.45103650999999</v>
      </c>
      <c r="C1244" s="87">
        <f t="shared" si="575"/>
        <v>773.03674853999996</v>
      </c>
      <c r="D1244" s="88">
        <f t="shared" si="578"/>
        <v>6997.15</v>
      </c>
      <c r="E1244" s="89">
        <f>IF(K1244=1,VLOOKUP(A1244,[1]Plan1!$BO$80:$BQ$314,3),E1243)</f>
        <v>7036.33</v>
      </c>
      <c r="F1244" s="98">
        <f t="shared" si="579"/>
        <v>45581</v>
      </c>
      <c r="G1244" s="91">
        <f t="shared" si="580"/>
        <v>5.5994226220676957E-3</v>
      </c>
      <c r="H1244" s="90">
        <f t="shared" si="581"/>
        <v>45614</v>
      </c>
      <c r="I1244" s="90">
        <f t="shared" si="582"/>
        <v>45614</v>
      </c>
      <c r="J1244" s="92">
        <f t="shared" si="583"/>
        <v>23</v>
      </c>
      <c r="K1244" s="92">
        <f t="shared" si="584"/>
        <v>9</v>
      </c>
      <c r="L1244" s="87">
        <f t="shared" si="585"/>
        <v>1.00218735</v>
      </c>
      <c r="M1244" s="93">
        <f t="shared" si="586"/>
        <v>1.00439962</v>
      </c>
      <c r="N1244" s="93">
        <f t="shared" si="587"/>
        <v>1.2158346046883524</v>
      </c>
      <c r="O1244" s="87">
        <f t="shared" si="588"/>
        <v>1.21849406</v>
      </c>
      <c r="P1244" s="87">
        <f t="shared" si="589"/>
        <v>941.94068625</v>
      </c>
      <c r="Q1244" s="94">
        <f t="shared" si="590"/>
        <v>0</v>
      </c>
      <c r="R1244" s="95">
        <f t="shared" si="573"/>
        <v>0</v>
      </c>
      <c r="S1244" s="87">
        <f t="shared" si="591"/>
        <v>0</v>
      </c>
      <c r="T1244" s="95">
        <f t="shared" si="576"/>
        <v>0.12</v>
      </c>
      <c r="U1244" s="94">
        <f t="shared" si="592"/>
        <v>20</v>
      </c>
      <c r="V1244" s="94">
        <v>252</v>
      </c>
      <c r="W1244" s="93">
        <f t="shared" si="593"/>
        <v>1.0090349110000001</v>
      </c>
      <c r="X1244" s="87">
        <f t="shared" si="594"/>
        <v>8.5103502599999992</v>
      </c>
      <c r="Y1244" s="87">
        <f t="shared" si="595"/>
        <v>0</v>
      </c>
      <c r="Z1244" s="96" t="s">
        <v>142</v>
      </c>
      <c r="AA1244" s="90">
        <f t="shared" si="596"/>
        <v>45595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3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2"/>
      <c r="DB1244" s="1"/>
      <c r="DC1244" s="1"/>
      <c r="DD1244" s="1"/>
      <c r="DE1244" s="1"/>
      <c r="DF1244" s="1"/>
      <c r="DG1244" s="1"/>
    </row>
    <row r="1245" spans="1:111" x14ac:dyDescent="0.2">
      <c r="A1245" s="86">
        <f t="shared" si="574"/>
        <v>45594</v>
      </c>
      <c r="B1245" s="87">
        <f t="shared" si="577"/>
        <v>951.10944728000004</v>
      </c>
      <c r="C1245" s="87">
        <f t="shared" si="575"/>
        <v>773.03674853999996</v>
      </c>
      <c r="D1245" s="88">
        <f t="shared" si="578"/>
        <v>6997.15</v>
      </c>
      <c r="E1245" s="89">
        <f>IF(K1245=1,VLOOKUP(A1245,[1]Plan1!$BO$80:$BQ$314,3),E1244)</f>
        <v>7036.33</v>
      </c>
      <c r="F1245" s="98">
        <f t="shared" si="579"/>
        <v>45581</v>
      </c>
      <c r="G1245" s="91">
        <f t="shared" si="580"/>
        <v>5.5994226220676957E-3</v>
      </c>
      <c r="H1245" s="90">
        <f t="shared" si="581"/>
        <v>45614</v>
      </c>
      <c r="I1245" s="90">
        <f t="shared" si="582"/>
        <v>45614</v>
      </c>
      <c r="J1245" s="92">
        <f t="shared" si="583"/>
        <v>23</v>
      </c>
      <c r="K1245" s="92">
        <f t="shared" si="584"/>
        <v>10</v>
      </c>
      <c r="L1245" s="87">
        <f t="shared" si="585"/>
        <v>1.00243069</v>
      </c>
      <c r="M1245" s="93">
        <f t="shared" si="586"/>
        <v>1.00439962</v>
      </c>
      <c r="N1245" s="93">
        <f t="shared" si="587"/>
        <v>1.2158346046883524</v>
      </c>
      <c r="O1245" s="87">
        <f t="shared" si="588"/>
        <v>1.2187899200000001</v>
      </c>
      <c r="P1245" s="87">
        <f t="shared" si="589"/>
        <v>942.16939691000005</v>
      </c>
      <c r="Q1245" s="94">
        <f t="shared" si="590"/>
        <v>0</v>
      </c>
      <c r="R1245" s="95">
        <f t="shared" si="573"/>
        <v>0</v>
      </c>
      <c r="S1245" s="87">
        <f t="shared" si="591"/>
        <v>0</v>
      </c>
      <c r="T1245" s="95">
        <f t="shared" si="576"/>
        <v>0.12</v>
      </c>
      <c r="U1245" s="94">
        <f t="shared" si="592"/>
        <v>21</v>
      </c>
      <c r="V1245" s="94">
        <v>252</v>
      </c>
      <c r="W1245" s="93">
        <f t="shared" si="593"/>
        <v>1.0094887930000001</v>
      </c>
      <c r="X1245" s="87">
        <f t="shared" si="594"/>
        <v>8.9400503699999998</v>
      </c>
      <c r="Y1245" s="87">
        <f t="shared" si="595"/>
        <v>0</v>
      </c>
      <c r="Z1245" s="96" t="s">
        <v>142</v>
      </c>
      <c r="AA1245" s="90">
        <f t="shared" si="596"/>
        <v>45595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3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2"/>
      <c r="DB1245" s="1"/>
      <c r="DC1245" s="1"/>
      <c r="DD1245" s="1"/>
      <c r="DE1245" s="1"/>
      <c r="DF1245" s="1"/>
      <c r="DG1245" s="1"/>
    </row>
    <row r="1246" spans="1:111" x14ac:dyDescent="0.2">
      <c r="A1246" s="86">
        <f t="shared" si="574"/>
        <v>45595</v>
      </c>
      <c r="B1246" s="87">
        <f t="shared" si="577"/>
        <v>951.76830475000008</v>
      </c>
      <c r="C1246" s="87">
        <f t="shared" si="575"/>
        <v>773.03674853999996</v>
      </c>
      <c r="D1246" s="88">
        <f t="shared" si="578"/>
        <v>6997.15</v>
      </c>
      <c r="E1246" s="89">
        <f>IF(K1246=1,VLOOKUP(A1246,[1]Plan1!$BO$80:$BQ$314,3),E1245)</f>
        <v>7036.33</v>
      </c>
      <c r="F1246" s="98">
        <f t="shared" si="579"/>
        <v>45581</v>
      </c>
      <c r="G1246" s="91">
        <f t="shared" si="580"/>
        <v>5.5994226220676957E-3</v>
      </c>
      <c r="H1246" s="90">
        <f t="shared" si="581"/>
        <v>45614</v>
      </c>
      <c r="I1246" s="90">
        <f t="shared" si="582"/>
        <v>45614</v>
      </c>
      <c r="J1246" s="92">
        <f t="shared" si="583"/>
        <v>23</v>
      </c>
      <c r="K1246" s="92">
        <f t="shared" si="584"/>
        <v>11</v>
      </c>
      <c r="L1246" s="87">
        <f t="shared" si="585"/>
        <v>1.00267408</v>
      </c>
      <c r="M1246" s="93">
        <f t="shared" si="586"/>
        <v>1.00439962</v>
      </c>
      <c r="N1246" s="93">
        <f t="shared" si="587"/>
        <v>1.2158346046883524</v>
      </c>
      <c r="O1246" s="87">
        <f t="shared" si="588"/>
        <v>1.21908584</v>
      </c>
      <c r="P1246" s="87">
        <f t="shared" si="589"/>
        <v>942.39815394000004</v>
      </c>
      <c r="Q1246" s="94">
        <f t="shared" si="590"/>
        <v>35</v>
      </c>
      <c r="R1246" s="95">
        <f t="shared" si="573"/>
        <v>0</v>
      </c>
      <c r="S1246" s="87">
        <f t="shared" si="591"/>
        <v>0</v>
      </c>
      <c r="T1246" s="95">
        <f t="shared" si="576"/>
        <v>0.12</v>
      </c>
      <c r="U1246" s="94">
        <f t="shared" si="592"/>
        <v>22</v>
      </c>
      <c r="V1246" s="94">
        <v>252</v>
      </c>
      <c r="W1246" s="93">
        <f t="shared" si="593"/>
        <v>1.009942879</v>
      </c>
      <c r="X1246" s="87">
        <f t="shared" si="594"/>
        <v>9.3701508100000002</v>
      </c>
      <c r="Y1246" s="87">
        <f t="shared" si="595"/>
        <v>9.3701508100000002</v>
      </c>
      <c r="Z1246" s="96" t="s">
        <v>142</v>
      </c>
      <c r="AA1246" s="90">
        <f t="shared" si="596"/>
        <v>45595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3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2"/>
      <c r="DB1246" s="1"/>
      <c r="DC1246" s="1"/>
      <c r="DD1246" s="1"/>
      <c r="DE1246" s="1"/>
      <c r="DF1246" s="1"/>
      <c r="DG1246" s="1"/>
    </row>
    <row r="1247" spans="1:111" x14ac:dyDescent="0.2">
      <c r="A1247" s="86">
        <f t="shared" si="574"/>
        <v>45596</v>
      </c>
      <c r="B1247" s="87">
        <f t="shared" si="577"/>
        <v>943.05097565999995</v>
      </c>
      <c r="C1247" s="87">
        <f t="shared" si="575"/>
        <v>773.03674853999996</v>
      </c>
      <c r="D1247" s="88">
        <f t="shared" si="578"/>
        <v>6997.15</v>
      </c>
      <c r="E1247" s="89">
        <f>IF(K1247=1,VLOOKUP(A1247,[1]Plan1!$BO$80:$BQ$314,3),E1246)</f>
        <v>7036.33</v>
      </c>
      <c r="F1247" s="98">
        <f t="shared" si="579"/>
        <v>45581</v>
      </c>
      <c r="G1247" s="91">
        <f t="shared" si="580"/>
        <v>5.5994226220676957E-3</v>
      </c>
      <c r="H1247" s="90">
        <f t="shared" si="581"/>
        <v>45614</v>
      </c>
      <c r="I1247" s="90">
        <f t="shared" si="582"/>
        <v>45614</v>
      </c>
      <c r="J1247" s="92">
        <f t="shared" si="583"/>
        <v>23</v>
      </c>
      <c r="K1247" s="92">
        <f t="shared" si="584"/>
        <v>12</v>
      </c>
      <c r="L1247" s="87">
        <f t="shared" si="585"/>
        <v>1.0029175299999999</v>
      </c>
      <c r="M1247" s="93">
        <f t="shared" si="586"/>
        <v>1.00439962</v>
      </c>
      <c r="N1247" s="93">
        <f t="shared" si="587"/>
        <v>1.2158346046883524</v>
      </c>
      <c r="O1247" s="87">
        <f t="shared" si="588"/>
        <v>1.2193818300000001</v>
      </c>
      <c r="P1247" s="87">
        <f t="shared" si="589"/>
        <v>942.62696509</v>
      </c>
      <c r="Q1247" s="94">
        <f t="shared" si="590"/>
        <v>0</v>
      </c>
      <c r="R1247" s="95">
        <f t="shared" si="573"/>
        <v>0</v>
      </c>
      <c r="S1247" s="87">
        <f t="shared" si="591"/>
        <v>0</v>
      </c>
      <c r="T1247" s="95">
        <f t="shared" si="576"/>
        <v>0.12</v>
      </c>
      <c r="U1247" s="94">
        <f t="shared" si="592"/>
        <v>1</v>
      </c>
      <c r="V1247" s="94">
        <v>252</v>
      </c>
      <c r="W1247" s="93">
        <f t="shared" si="593"/>
        <v>1.0004498180000001</v>
      </c>
      <c r="X1247" s="87">
        <f t="shared" si="594"/>
        <v>0.42401056999999998</v>
      </c>
      <c r="Y1247" s="87">
        <f t="shared" si="595"/>
        <v>0</v>
      </c>
      <c r="Z1247" s="96" t="s">
        <v>142</v>
      </c>
      <c r="AA1247" s="90">
        <f t="shared" si="596"/>
        <v>45628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3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2"/>
      <c r="DB1247" s="1"/>
      <c r="DC1247" s="1"/>
      <c r="DD1247" s="1"/>
      <c r="DE1247" s="1"/>
      <c r="DF1247" s="1"/>
      <c r="DG1247" s="1"/>
    </row>
    <row r="1248" spans="1:111" x14ac:dyDescent="0.2">
      <c r="A1248" s="86">
        <f t="shared" si="574"/>
        <v>45597</v>
      </c>
      <c r="B1248" s="87">
        <f t="shared" si="577"/>
        <v>943.70425653000007</v>
      </c>
      <c r="C1248" s="87">
        <f t="shared" si="575"/>
        <v>773.03674853999996</v>
      </c>
      <c r="D1248" s="88">
        <f t="shared" si="578"/>
        <v>6997.15</v>
      </c>
      <c r="E1248" s="89">
        <f>IF(K1248=1,VLOOKUP(A1248,[1]Plan1!$BO$80:$BQ$314,3),E1247)</f>
        <v>7036.33</v>
      </c>
      <c r="F1248" s="98">
        <f t="shared" si="579"/>
        <v>45581</v>
      </c>
      <c r="G1248" s="91">
        <f t="shared" si="580"/>
        <v>5.5994226220676957E-3</v>
      </c>
      <c r="H1248" s="90">
        <f t="shared" si="581"/>
        <v>45614</v>
      </c>
      <c r="I1248" s="90">
        <f t="shared" si="582"/>
        <v>45614</v>
      </c>
      <c r="J1248" s="92">
        <f t="shared" si="583"/>
        <v>23</v>
      </c>
      <c r="K1248" s="92">
        <f t="shared" si="584"/>
        <v>13</v>
      </c>
      <c r="L1248" s="87">
        <f t="shared" si="585"/>
        <v>1.0031610399999999</v>
      </c>
      <c r="M1248" s="93">
        <f t="shared" si="586"/>
        <v>1.00439962</v>
      </c>
      <c r="N1248" s="93">
        <f t="shared" si="587"/>
        <v>1.2158346046883524</v>
      </c>
      <c r="O1248" s="87">
        <f t="shared" si="588"/>
        <v>1.2196779</v>
      </c>
      <c r="P1248" s="87">
        <f t="shared" si="589"/>
        <v>942.85583808000001</v>
      </c>
      <c r="Q1248" s="94">
        <f t="shared" si="590"/>
        <v>0</v>
      </c>
      <c r="R1248" s="95">
        <f t="shared" si="573"/>
        <v>0</v>
      </c>
      <c r="S1248" s="87">
        <f t="shared" si="591"/>
        <v>0</v>
      </c>
      <c r="T1248" s="95">
        <f t="shared" si="576"/>
        <v>0.12</v>
      </c>
      <c r="U1248" s="94">
        <f t="shared" si="592"/>
        <v>2</v>
      </c>
      <c r="V1248" s="94">
        <v>252</v>
      </c>
      <c r="W1248" s="93">
        <f t="shared" si="593"/>
        <v>1.0008998389999999</v>
      </c>
      <c r="X1248" s="87">
        <f t="shared" si="594"/>
        <v>0.84841845000000005</v>
      </c>
      <c r="Y1248" s="87">
        <f t="shared" si="595"/>
        <v>0</v>
      </c>
      <c r="Z1248" s="96" t="s">
        <v>142</v>
      </c>
      <c r="AA1248" s="90">
        <f t="shared" si="596"/>
        <v>45628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3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2"/>
      <c r="DB1248" s="1"/>
      <c r="DC1248" s="1"/>
      <c r="DD1248" s="1"/>
      <c r="DE1248" s="1"/>
      <c r="DF1248" s="1"/>
      <c r="DG1248" s="1"/>
    </row>
    <row r="1249" spans="1:111" x14ac:dyDescent="0.2">
      <c r="A1249" s="86">
        <f t="shared" si="574"/>
        <v>45598</v>
      </c>
      <c r="B1249" s="87">
        <f t="shared" si="577"/>
        <v>944.35798713999998</v>
      </c>
      <c r="C1249" s="87">
        <f t="shared" si="575"/>
        <v>773.03674853999996</v>
      </c>
      <c r="D1249" s="88">
        <f t="shared" si="578"/>
        <v>6997.15</v>
      </c>
      <c r="E1249" s="89">
        <f>IF(K1249=1,VLOOKUP(A1249,[1]Plan1!$BO$80:$BQ$314,3),E1248)</f>
        <v>7036.33</v>
      </c>
      <c r="F1249" s="98">
        <f t="shared" si="579"/>
        <v>45581</v>
      </c>
      <c r="G1249" s="91">
        <f t="shared" si="580"/>
        <v>5.5994226220676957E-3</v>
      </c>
      <c r="H1249" s="90">
        <f t="shared" si="581"/>
        <v>45614</v>
      </c>
      <c r="I1249" s="90">
        <f t="shared" si="582"/>
        <v>45614</v>
      </c>
      <c r="J1249" s="92">
        <f t="shared" si="583"/>
        <v>23</v>
      </c>
      <c r="K1249" s="92">
        <f t="shared" si="584"/>
        <v>14</v>
      </c>
      <c r="L1249" s="87">
        <f t="shared" si="585"/>
        <v>1.00340461</v>
      </c>
      <c r="M1249" s="93">
        <f t="shared" si="586"/>
        <v>1.00439962</v>
      </c>
      <c r="N1249" s="93">
        <f t="shared" si="587"/>
        <v>1.2158346046883524</v>
      </c>
      <c r="O1249" s="87">
        <f t="shared" si="588"/>
        <v>1.2199740400000001</v>
      </c>
      <c r="P1249" s="87">
        <f t="shared" si="589"/>
        <v>943.08476517999998</v>
      </c>
      <c r="Q1249" s="94">
        <f t="shared" si="590"/>
        <v>0</v>
      </c>
      <c r="R1249" s="95">
        <f t="shared" si="573"/>
        <v>0</v>
      </c>
      <c r="S1249" s="87">
        <f t="shared" si="591"/>
        <v>0</v>
      </c>
      <c r="T1249" s="95">
        <f t="shared" si="576"/>
        <v>0.12</v>
      </c>
      <c r="U1249" s="94">
        <f t="shared" si="592"/>
        <v>3</v>
      </c>
      <c r="V1249" s="94">
        <v>252</v>
      </c>
      <c r="W1249" s="93">
        <f t="shared" si="593"/>
        <v>1.0013500609999999</v>
      </c>
      <c r="X1249" s="87">
        <f t="shared" si="594"/>
        <v>1.2732219600000001</v>
      </c>
      <c r="Y1249" s="87">
        <f t="shared" si="595"/>
        <v>0</v>
      </c>
      <c r="Z1249" s="96" t="s">
        <v>142</v>
      </c>
      <c r="AA1249" s="90">
        <f t="shared" si="596"/>
        <v>45628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3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2"/>
      <c r="DB1249" s="1"/>
      <c r="DC1249" s="1"/>
      <c r="DD1249" s="1"/>
      <c r="DE1249" s="1"/>
      <c r="DF1249" s="1"/>
      <c r="DG1249" s="1"/>
    </row>
    <row r="1250" spans="1:111" x14ac:dyDescent="0.2">
      <c r="A1250" s="86">
        <f t="shared" si="574"/>
        <v>45599</v>
      </c>
      <c r="B1250" s="87">
        <f t="shared" si="577"/>
        <v>944.35798713999998</v>
      </c>
      <c r="C1250" s="87">
        <f t="shared" si="575"/>
        <v>773.03674853999996</v>
      </c>
      <c r="D1250" s="88">
        <f t="shared" si="578"/>
        <v>6997.15</v>
      </c>
      <c r="E1250" s="89">
        <f>IF(K1250=1,VLOOKUP(A1250,[1]Plan1!$BO$80:$BQ$314,3),E1249)</f>
        <v>7036.33</v>
      </c>
      <c r="F1250" s="98">
        <f t="shared" si="579"/>
        <v>45581</v>
      </c>
      <c r="G1250" s="91">
        <f t="shared" si="580"/>
        <v>5.5994226220676957E-3</v>
      </c>
      <c r="H1250" s="90">
        <f t="shared" si="581"/>
        <v>45614</v>
      </c>
      <c r="I1250" s="90">
        <f t="shared" si="582"/>
        <v>45614</v>
      </c>
      <c r="J1250" s="92">
        <f t="shared" si="583"/>
        <v>23</v>
      </c>
      <c r="K1250" s="92">
        <f t="shared" si="584"/>
        <v>14</v>
      </c>
      <c r="L1250" s="87">
        <f t="shared" si="585"/>
        <v>1.00340461</v>
      </c>
      <c r="M1250" s="93">
        <f t="shared" si="586"/>
        <v>1.00439962</v>
      </c>
      <c r="N1250" s="93">
        <f t="shared" si="587"/>
        <v>1.2158346046883524</v>
      </c>
      <c r="O1250" s="87">
        <f t="shared" si="588"/>
        <v>1.2199740400000001</v>
      </c>
      <c r="P1250" s="87">
        <f t="shared" si="589"/>
        <v>943.08476517999998</v>
      </c>
      <c r="Q1250" s="94">
        <f t="shared" si="590"/>
        <v>0</v>
      </c>
      <c r="R1250" s="95">
        <f t="shared" si="573"/>
        <v>0</v>
      </c>
      <c r="S1250" s="87">
        <f t="shared" si="591"/>
        <v>0</v>
      </c>
      <c r="T1250" s="95">
        <f t="shared" si="576"/>
        <v>0.12</v>
      </c>
      <c r="U1250" s="94">
        <f t="shared" si="592"/>
        <v>3</v>
      </c>
      <c r="V1250" s="94">
        <v>252</v>
      </c>
      <c r="W1250" s="93">
        <f t="shared" si="593"/>
        <v>1.0013500609999999</v>
      </c>
      <c r="X1250" s="87">
        <f t="shared" si="594"/>
        <v>1.2732219600000001</v>
      </c>
      <c r="Y1250" s="87">
        <f t="shared" si="595"/>
        <v>0</v>
      </c>
      <c r="Z1250" s="96" t="s">
        <v>142</v>
      </c>
      <c r="AA1250" s="90">
        <f t="shared" si="596"/>
        <v>45628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3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2"/>
      <c r="DB1250" s="1"/>
      <c r="DC1250" s="1"/>
      <c r="DD1250" s="1"/>
      <c r="DE1250" s="1"/>
      <c r="DF1250" s="1"/>
      <c r="DG1250" s="1"/>
    </row>
    <row r="1251" spans="1:111" x14ac:dyDescent="0.2">
      <c r="A1251" s="86">
        <f t="shared" si="574"/>
        <v>45600</v>
      </c>
      <c r="B1251" s="87">
        <f t="shared" si="577"/>
        <v>944.35798713999998</v>
      </c>
      <c r="C1251" s="87">
        <f t="shared" si="575"/>
        <v>773.03674853999996</v>
      </c>
      <c r="D1251" s="88">
        <f t="shared" si="578"/>
        <v>6997.15</v>
      </c>
      <c r="E1251" s="89">
        <f>IF(K1251=1,VLOOKUP(A1251,[1]Plan1!$BO$80:$BQ$314,3),E1250)</f>
        <v>7036.33</v>
      </c>
      <c r="F1251" s="98">
        <f t="shared" si="579"/>
        <v>45581</v>
      </c>
      <c r="G1251" s="91">
        <f t="shared" si="580"/>
        <v>5.5994226220676957E-3</v>
      </c>
      <c r="H1251" s="90">
        <f t="shared" si="581"/>
        <v>45614</v>
      </c>
      <c r="I1251" s="90">
        <f t="shared" si="582"/>
        <v>45614</v>
      </c>
      <c r="J1251" s="92">
        <f t="shared" si="583"/>
        <v>23</v>
      </c>
      <c r="K1251" s="92">
        <f t="shared" si="584"/>
        <v>14</v>
      </c>
      <c r="L1251" s="87">
        <f t="shared" si="585"/>
        <v>1.00340461</v>
      </c>
      <c r="M1251" s="93">
        <f t="shared" si="586"/>
        <v>1.00439962</v>
      </c>
      <c r="N1251" s="93">
        <f t="shared" si="587"/>
        <v>1.2158346046883524</v>
      </c>
      <c r="O1251" s="87">
        <f t="shared" si="588"/>
        <v>1.2199740400000001</v>
      </c>
      <c r="P1251" s="87">
        <f t="shared" si="589"/>
        <v>943.08476517999998</v>
      </c>
      <c r="Q1251" s="94">
        <f t="shared" si="590"/>
        <v>0</v>
      </c>
      <c r="R1251" s="95">
        <f t="shared" si="573"/>
        <v>0</v>
      </c>
      <c r="S1251" s="87">
        <f t="shared" si="591"/>
        <v>0</v>
      </c>
      <c r="T1251" s="95">
        <f t="shared" si="576"/>
        <v>0.12</v>
      </c>
      <c r="U1251" s="94">
        <f t="shared" si="592"/>
        <v>3</v>
      </c>
      <c r="V1251" s="94">
        <v>252</v>
      </c>
      <c r="W1251" s="93">
        <f t="shared" si="593"/>
        <v>1.0013500609999999</v>
      </c>
      <c r="X1251" s="87">
        <f t="shared" si="594"/>
        <v>1.2732219600000001</v>
      </c>
      <c r="Y1251" s="87">
        <f t="shared" si="595"/>
        <v>0</v>
      </c>
      <c r="Z1251" s="96" t="s">
        <v>142</v>
      </c>
      <c r="AA1251" s="90">
        <f t="shared" si="596"/>
        <v>45628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3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2"/>
      <c r="DB1251" s="1"/>
      <c r="DC1251" s="1"/>
      <c r="DD1251" s="1"/>
      <c r="DE1251" s="1"/>
      <c r="DF1251" s="1"/>
      <c r="DG1251" s="1"/>
    </row>
    <row r="1252" spans="1:111" x14ac:dyDescent="0.2">
      <c r="A1252" s="86">
        <f t="shared" si="574"/>
        <v>45601</v>
      </c>
      <c r="B1252" s="87">
        <f t="shared" si="577"/>
        <v>945.01218601999994</v>
      </c>
      <c r="C1252" s="87">
        <f t="shared" si="575"/>
        <v>773.03674853999996</v>
      </c>
      <c r="D1252" s="88">
        <f t="shared" si="578"/>
        <v>6997.15</v>
      </c>
      <c r="E1252" s="89">
        <f>IF(K1252=1,VLOOKUP(A1252,[1]Plan1!$BO$80:$BQ$314,3),E1251)</f>
        <v>7036.33</v>
      </c>
      <c r="F1252" s="98">
        <f t="shared" si="579"/>
        <v>45581</v>
      </c>
      <c r="G1252" s="91">
        <f t="shared" si="580"/>
        <v>5.5994226220676957E-3</v>
      </c>
      <c r="H1252" s="90">
        <f t="shared" si="581"/>
        <v>45614</v>
      </c>
      <c r="I1252" s="90">
        <f t="shared" si="582"/>
        <v>45614</v>
      </c>
      <c r="J1252" s="92">
        <f t="shared" si="583"/>
        <v>23</v>
      </c>
      <c r="K1252" s="92">
        <f t="shared" si="584"/>
        <v>15</v>
      </c>
      <c r="L1252" s="87">
        <f t="shared" si="585"/>
        <v>1.0036482499999999</v>
      </c>
      <c r="M1252" s="93">
        <f t="shared" si="586"/>
        <v>1.00439962</v>
      </c>
      <c r="N1252" s="93">
        <f t="shared" si="587"/>
        <v>1.2158346046883524</v>
      </c>
      <c r="O1252" s="87">
        <f t="shared" si="588"/>
        <v>1.2202702700000001</v>
      </c>
      <c r="P1252" s="87">
        <f t="shared" si="589"/>
        <v>943.31376186</v>
      </c>
      <c r="Q1252" s="94">
        <f t="shared" si="590"/>
        <v>0</v>
      </c>
      <c r="R1252" s="95">
        <f t="shared" si="573"/>
        <v>0</v>
      </c>
      <c r="S1252" s="87">
        <f t="shared" si="591"/>
        <v>0</v>
      </c>
      <c r="T1252" s="95">
        <f t="shared" si="576"/>
        <v>0.12</v>
      </c>
      <c r="U1252" s="94">
        <f t="shared" si="592"/>
        <v>4</v>
      </c>
      <c r="V1252" s="94">
        <v>252</v>
      </c>
      <c r="W1252" s="93">
        <f t="shared" si="593"/>
        <v>1.0018004869999999</v>
      </c>
      <c r="X1252" s="87">
        <f t="shared" si="594"/>
        <v>1.6984241600000001</v>
      </c>
      <c r="Y1252" s="87">
        <f t="shared" si="595"/>
        <v>0</v>
      </c>
      <c r="Z1252" s="96" t="s">
        <v>142</v>
      </c>
      <c r="AA1252" s="90">
        <f t="shared" si="596"/>
        <v>45628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3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2"/>
      <c r="DB1252" s="1"/>
      <c r="DC1252" s="1"/>
      <c r="DD1252" s="1"/>
      <c r="DE1252" s="1"/>
      <c r="DF1252" s="1"/>
      <c r="DG1252" s="1"/>
    </row>
    <row r="1253" spans="1:111" x14ac:dyDescent="0.2">
      <c r="A1253" s="86">
        <f t="shared" si="574"/>
        <v>45602</v>
      </c>
      <c r="B1253" s="87">
        <f t="shared" si="577"/>
        <v>945.66681276999998</v>
      </c>
      <c r="C1253" s="87">
        <f t="shared" si="575"/>
        <v>773.03674853999996</v>
      </c>
      <c r="D1253" s="88">
        <f t="shared" si="578"/>
        <v>6997.15</v>
      </c>
      <c r="E1253" s="89">
        <f>IF(K1253=1,VLOOKUP(A1253,[1]Plan1!$BO$80:$BQ$314,3),E1252)</f>
        <v>7036.33</v>
      </c>
      <c r="F1253" s="98">
        <f t="shared" si="579"/>
        <v>45581</v>
      </c>
      <c r="G1253" s="91">
        <f t="shared" si="580"/>
        <v>5.5994226220676957E-3</v>
      </c>
      <c r="H1253" s="90">
        <f t="shared" si="581"/>
        <v>45614</v>
      </c>
      <c r="I1253" s="90">
        <f t="shared" si="582"/>
        <v>45614</v>
      </c>
      <c r="J1253" s="92">
        <f t="shared" si="583"/>
        <v>23</v>
      </c>
      <c r="K1253" s="92">
        <f t="shared" si="584"/>
        <v>16</v>
      </c>
      <c r="L1253" s="87">
        <f t="shared" si="585"/>
        <v>1.00389193</v>
      </c>
      <c r="M1253" s="93">
        <f t="shared" si="586"/>
        <v>1.00439962</v>
      </c>
      <c r="N1253" s="93">
        <f t="shared" si="587"/>
        <v>1.2158346046883524</v>
      </c>
      <c r="O1253" s="87">
        <f t="shared" si="588"/>
        <v>1.2205665400000001</v>
      </c>
      <c r="P1253" s="87">
        <f t="shared" si="589"/>
        <v>943.54278944999999</v>
      </c>
      <c r="Q1253" s="94">
        <f t="shared" si="590"/>
        <v>0</v>
      </c>
      <c r="R1253" s="95">
        <f t="shared" si="573"/>
        <v>0</v>
      </c>
      <c r="S1253" s="87">
        <f t="shared" si="591"/>
        <v>0</v>
      </c>
      <c r="T1253" s="95">
        <f t="shared" si="576"/>
        <v>0.12</v>
      </c>
      <c r="U1253" s="94">
        <f t="shared" si="592"/>
        <v>5</v>
      </c>
      <c r="V1253" s="94">
        <v>252</v>
      </c>
      <c r="W1253" s="93">
        <f t="shared" si="593"/>
        <v>1.002251115</v>
      </c>
      <c r="X1253" s="87">
        <f t="shared" si="594"/>
        <v>2.12402332</v>
      </c>
      <c r="Y1253" s="87">
        <f t="shared" si="595"/>
        <v>0</v>
      </c>
      <c r="Z1253" s="96" t="s">
        <v>142</v>
      </c>
      <c r="AA1253" s="90">
        <f t="shared" si="596"/>
        <v>45628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3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2"/>
      <c r="DB1253" s="1"/>
      <c r="DC1253" s="1"/>
      <c r="DD1253" s="1"/>
      <c r="DE1253" s="1"/>
      <c r="DF1253" s="1"/>
      <c r="DG1253" s="1"/>
    </row>
    <row r="1254" spans="1:111" x14ac:dyDescent="0.2">
      <c r="A1254" s="86">
        <f t="shared" si="574"/>
        <v>45603</v>
      </c>
      <c r="B1254" s="87">
        <f t="shared" si="577"/>
        <v>946.32190729000001</v>
      </c>
      <c r="C1254" s="87">
        <f t="shared" si="575"/>
        <v>773.03674853999996</v>
      </c>
      <c r="D1254" s="88">
        <f t="shared" si="578"/>
        <v>6997.15</v>
      </c>
      <c r="E1254" s="89">
        <f>IF(K1254=1,VLOOKUP(A1254,[1]Plan1!$BO$80:$BQ$314,3),E1253)</f>
        <v>7036.33</v>
      </c>
      <c r="F1254" s="98">
        <f t="shared" si="579"/>
        <v>45581</v>
      </c>
      <c r="G1254" s="91">
        <f t="shared" si="580"/>
        <v>5.5994226220676957E-3</v>
      </c>
      <c r="H1254" s="90">
        <f t="shared" si="581"/>
        <v>45614</v>
      </c>
      <c r="I1254" s="90">
        <f t="shared" si="582"/>
        <v>45614</v>
      </c>
      <c r="J1254" s="92">
        <f t="shared" si="583"/>
        <v>23</v>
      </c>
      <c r="K1254" s="92">
        <f t="shared" si="584"/>
        <v>17</v>
      </c>
      <c r="L1254" s="87">
        <f t="shared" si="585"/>
        <v>1.0041356800000001</v>
      </c>
      <c r="M1254" s="93">
        <f t="shared" si="586"/>
        <v>1.00439962</v>
      </c>
      <c r="N1254" s="93">
        <f t="shared" si="587"/>
        <v>1.2158346046883524</v>
      </c>
      <c r="O1254" s="87">
        <f t="shared" si="588"/>
        <v>1.2208629</v>
      </c>
      <c r="P1254" s="87">
        <f t="shared" si="589"/>
        <v>943.77188662000003</v>
      </c>
      <c r="Q1254" s="94">
        <f t="shared" si="590"/>
        <v>0</v>
      </c>
      <c r="R1254" s="95">
        <f t="shared" si="573"/>
        <v>0</v>
      </c>
      <c r="S1254" s="87">
        <f t="shared" si="591"/>
        <v>0</v>
      </c>
      <c r="T1254" s="95">
        <f t="shared" si="576"/>
        <v>0.12</v>
      </c>
      <c r="U1254" s="94">
        <f t="shared" si="592"/>
        <v>6</v>
      </c>
      <c r="V1254" s="94">
        <v>252</v>
      </c>
      <c r="W1254" s="93">
        <f t="shared" si="593"/>
        <v>1.002701946</v>
      </c>
      <c r="X1254" s="87">
        <f t="shared" si="594"/>
        <v>2.5500206699999999</v>
      </c>
      <c r="Y1254" s="87">
        <f t="shared" si="595"/>
        <v>0</v>
      </c>
      <c r="Z1254" s="96" t="s">
        <v>142</v>
      </c>
      <c r="AA1254" s="90">
        <f t="shared" si="596"/>
        <v>45628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3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2"/>
      <c r="DB1254" s="1"/>
      <c r="DC1254" s="1"/>
      <c r="DD1254" s="1"/>
      <c r="DE1254" s="1"/>
      <c r="DF1254" s="1"/>
      <c r="DG1254" s="1"/>
    </row>
    <row r="1255" spans="1:111" x14ac:dyDescent="0.2">
      <c r="A1255" s="86">
        <f t="shared" si="574"/>
        <v>45604</v>
      </c>
      <c r="B1255" s="87">
        <f t="shared" si="577"/>
        <v>946.97746111000004</v>
      </c>
      <c r="C1255" s="87">
        <f t="shared" si="575"/>
        <v>773.03674853999996</v>
      </c>
      <c r="D1255" s="88">
        <f t="shared" si="578"/>
        <v>6997.15</v>
      </c>
      <c r="E1255" s="89">
        <f>IF(K1255=1,VLOOKUP(A1255,[1]Plan1!$BO$80:$BQ$314,3),E1254)</f>
        <v>7036.33</v>
      </c>
      <c r="F1255" s="98">
        <f t="shared" si="579"/>
        <v>45581</v>
      </c>
      <c r="G1255" s="91">
        <f t="shared" si="580"/>
        <v>5.5994226220676957E-3</v>
      </c>
      <c r="H1255" s="90">
        <f t="shared" si="581"/>
        <v>45614</v>
      </c>
      <c r="I1255" s="90">
        <f t="shared" si="582"/>
        <v>45614</v>
      </c>
      <c r="J1255" s="92">
        <f t="shared" si="583"/>
        <v>23</v>
      </c>
      <c r="K1255" s="92">
        <f t="shared" si="584"/>
        <v>18</v>
      </c>
      <c r="L1255" s="87">
        <f t="shared" si="585"/>
        <v>1.00437949</v>
      </c>
      <c r="M1255" s="93">
        <f t="shared" si="586"/>
        <v>1.00439962</v>
      </c>
      <c r="N1255" s="93">
        <f t="shared" si="587"/>
        <v>1.2158346046883524</v>
      </c>
      <c r="O1255" s="87">
        <f t="shared" si="588"/>
        <v>1.22115934</v>
      </c>
      <c r="P1255" s="87">
        <f t="shared" si="589"/>
        <v>944.00104564000003</v>
      </c>
      <c r="Q1255" s="94">
        <f t="shared" si="590"/>
        <v>0</v>
      </c>
      <c r="R1255" s="95">
        <f t="shared" si="573"/>
        <v>0</v>
      </c>
      <c r="S1255" s="87">
        <f t="shared" si="591"/>
        <v>0</v>
      </c>
      <c r="T1255" s="95">
        <f t="shared" si="576"/>
        <v>0.12</v>
      </c>
      <c r="U1255" s="94">
        <f t="shared" si="592"/>
        <v>7</v>
      </c>
      <c r="V1255" s="94">
        <v>252</v>
      </c>
      <c r="W1255" s="93">
        <f t="shared" si="593"/>
        <v>1.003152979</v>
      </c>
      <c r="X1255" s="87">
        <f t="shared" si="594"/>
        <v>2.9764154700000001</v>
      </c>
      <c r="Y1255" s="87">
        <f t="shared" si="595"/>
        <v>0</v>
      </c>
      <c r="Z1255" s="96" t="s">
        <v>142</v>
      </c>
      <c r="AA1255" s="90">
        <f t="shared" si="596"/>
        <v>45628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3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2"/>
      <c r="DB1255" s="1"/>
      <c r="DC1255" s="1"/>
      <c r="DD1255" s="1"/>
      <c r="DE1255" s="1"/>
      <c r="DF1255" s="1"/>
      <c r="DG1255" s="1"/>
    </row>
    <row r="1256" spans="1:111" x14ac:dyDescent="0.2">
      <c r="A1256" s="86">
        <f t="shared" si="574"/>
        <v>45605</v>
      </c>
      <c r="B1256" s="87">
        <f t="shared" si="577"/>
        <v>947.63346079999997</v>
      </c>
      <c r="C1256" s="87">
        <f t="shared" si="575"/>
        <v>773.03674853999996</v>
      </c>
      <c r="D1256" s="88">
        <f t="shared" si="578"/>
        <v>6997.15</v>
      </c>
      <c r="E1256" s="89">
        <f>IF(K1256=1,VLOOKUP(A1256,[1]Plan1!$BO$80:$BQ$314,3),E1255)</f>
        <v>7036.33</v>
      </c>
      <c r="F1256" s="98">
        <f t="shared" si="579"/>
        <v>45581</v>
      </c>
      <c r="G1256" s="91">
        <f t="shared" si="580"/>
        <v>5.5994226220676957E-3</v>
      </c>
      <c r="H1256" s="90">
        <f t="shared" si="581"/>
        <v>45614</v>
      </c>
      <c r="I1256" s="90">
        <f t="shared" si="582"/>
        <v>45614</v>
      </c>
      <c r="J1256" s="92">
        <f t="shared" si="583"/>
        <v>23</v>
      </c>
      <c r="K1256" s="92">
        <f t="shared" si="584"/>
        <v>19</v>
      </c>
      <c r="L1256" s="87">
        <f t="shared" si="585"/>
        <v>1.0046233600000001</v>
      </c>
      <c r="M1256" s="93">
        <f t="shared" si="586"/>
        <v>1.00439962</v>
      </c>
      <c r="N1256" s="93">
        <f t="shared" si="587"/>
        <v>1.2158346046883524</v>
      </c>
      <c r="O1256" s="87">
        <f t="shared" si="588"/>
        <v>1.22145584</v>
      </c>
      <c r="P1256" s="87">
        <f t="shared" si="589"/>
        <v>944.23025102999998</v>
      </c>
      <c r="Q1256" s="94">
        <f t="shared" si="590"/>
        <v>0</v>
      </c>
      <c r="R1256" s="95">
        <f t="shared" si="573"/>
        <v>0</v>
      </c>
      <c r="S1256" s="87">
        <f t="shared" si="591"/>
        <v>0</v>
      </c>
      <c r="T1256" s="95">
        <f t="shared" si="576"/>
        <v>0.12</v>
      </c>
      <c r="U1256" s="94">
        <f t="shared" si="592"/>
        <v>8</v>
      </c>
      <c r="V1256" s="94">
        <v>252</v>
      </c>
      <c r="W1256" s="93">
        <f t="shared" si="593"/>
        <v>1.003604216</v>
      </c>
      <c r="X1256" s="87">
        <f t="shared" si="594"/>
        <v>3.4032097700000001</v>
      </c>
      <c r="Y1256" s="87">
        <f t="shared" si="595"/>
        <v>0</v>
      </c>
      <c r="Z1256" s="96" t="s">
        <v>142</v>
      </c>
      <c r="AA1256" s="90">
        <f t="shared" si="596"/>
        <v>45628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3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2"/>
      <c r="DB1256" s="1"/>
      <c r="DC1256" s="1"/>
      <c r="DD1256" s="1"/>
      <c r="DE1256" s="1"/>
      <c r="DF1256" s="1"/>
      <c r="DG1256" s="1"/>
    </row>
    <row r="1257" spans="1:111" x14ac:dyDescent="0.2">
      <c r="A1257" s="86">
        <f t="shared" si="574"/>
        <v>45606</v>
      </c>
      <c r="B1257" s="87">
        <f t="shared" si="577"/>
        <v>947.63346079999997</v>
      </c>
      <c r="C1257" s="87">
        <f t="shared" si="575"/>
        <v>773.03674853999996</v>
      </c>
      <c r="D1257" s="88">
        <f t="shared" si="578"/>
        <v>6997.15</v>
      </c>
      <c r="E1257" s="89">
        <f>IF(K1257=1,VLOOKUP(A1257,[1]Plan1!$BO$80:$BQ$314,3),E1256)</f>
        <v>7036.33</v>
      </c>
      <c r="F1257" s="98">
        <f t="shared" si="579"/>
        <v>45581</v>
      </c>
      <c r="G1257" s="91">
        <f t="shared" si="580"/>
        <v>5.5994226220676957E-3</v>
      </c>
      <c r="H1257" s="90">
        <f t="shared" si="581"/>
        <v>45614</v>
      </c>
      <c r="I1257" s="90">
        <f t="shared" si="582"/>
        <v>45614</v>
      </c>
      <c r="J1257" s="92">
        <f t="shared" si="583"/>
        <v>23</v>
      </c>
      <c r="K1257" s="92">
        <f t="shared" si="584"/>
        <v>19</v>
      </c>
      <c r="L1257" s="87">
        <f t="shared" si="585"/>
        <v>1.0046233600000001</v>
      </c>
      <c r="M1257" s="93">
        <f t="shared" si="586"/>
        <v>1.00439962</v>
      </c>
      <c r="N1257" s="93">
        <f t="shared" si="587"/>
        <v>1.2158346046883524</v>
      </c>
      <c r="O1257" s="87">
        <f t="shared" si="588"/>
        <v>1.22145584</v>
      </c>
      <c r="P1257" s="87">
        <f t="shared" si="589"/>
        <v>944.23025102999998</v>
      </c>
      <c r="Q1257" s="94">
        <f t="shared" si="590"/>
        <v>0</v>
      </c>
      <c r="R1257" s="95">
        <f t="shared" si="573"/>
        <v>0</v>
      </c>
      <c r="S1257" s="87">
        <f t="shared" si="591"/>
        <v>0</v>
      </c>
      <c r="T1257" s="95">
        <f t="shared" si="576"/>
        <v>0.12</v>
      </c>
      <c r="U1257" s="94">
        <f t="shared" si="592"/>
        <v>8</v>
      </c>
      <c r="V1257" s="94">
        <v>252</v>
      </c>
      <c r="W1257" s="93">
        <f t="shared" si="593"/>
        <v>1.003604216</v>
      </c>
      <c r="X1257" s="87">
        <f t="shared" si="594"/>
        <v>3.4032097700000001</v>
      </c>
      <c r="Y1257" s="87">
        <f t="shared" si="595"/>
        <v>0</v>
      </c>
      <c r="Z1257" s="96" t="s">
        <v>142</v>
      </c>
      <c r="AA1257" s="90">
        <f t="shared" si="596"/>
        <v>45628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3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2"/>
      <c r="DB1257" s="1"/>
      <c r="DC1257" s="1"/>
      <c r="DD1257" s="1"/>
      <c r="DE1257" s="1"/>
      <c r="DF1257" s="1"/>
      <c r="DG1257" s="1"/>
    </row>
    <row r="1258" spans="1:111" x14ac:dyDescent="0.2">
      <c r="A1258" s="86">
        <f t="shared" si="574"/>
        <v>45607</v>
      </c>
      <c r="B1258" s="87">
        <f t="shared" si="577"/>
        <v>947.63346079999997</v>
      </c>
      <c r="C1258" s="87">
        <f t="shared" si="575"/>
        <v>773.03674853999996</v>
      </c>
      <c r="D1258" s="88">
        <f t="shared" si="578"/>
        <v>6997.15</v>
      </c>
      <c r="E1258" s="89">
        <f>IF(K1258=1,VLOOKUP(A1258,[1]Plan1!$BO$80:$BQ$314,3),E1257)</f>
        <v>7036.33</v>
      </c>
      <c r="F1258" s="98">
        <f t="shared" si="579"/>
        <v>45581</v>
      </c>
      <c r="G1258" s="91">
        <f t="shared" si="580"/>
        <v>5.5994226220676957E-3</v>
      </c>
      <c r="H1258" s="90">
        <f t="shared" si="581"/>
        <v>45614</v>
      </c>
      <c r="I1258" s="90">
        <f t="shared" si="582"/>
        <v>45614</v>
      </c>
      <c r="J1258" s="92">
        <f t="shared" si="583"/>
        <v>23</v>
      </c>
      <c r="K1258" s="92">
        <f t="shared" si="584"/>
        <v>19</v>
      </c>
      <c r="L1258" s="87">
        <f t="shared" si="585"/>
        <v>1.0046233600000001</v>
      </c>
      <c r="M1258" s="93">
        <f t="shared" si="586"/>
        <v>1.00439962</v>
      </c>
      <c r="N1258" s="93">
        <f t="shared" si="587"/>
        <v>1.2158346046883524</v>
      </c>
      <c r="O1258" s="87">
        <f t="shared" si="588"/>
        <v>1.22145584</v>
      </c>
      <c r="P1258" s="87">
        <f t="shared" si="589"/>
        <v>944.23025102999998</v>
      </c>
      <c r="Q1258" s="94">
        <f t="shared" si="590"/>
        <v>0</v>
      </c>
      <c r="R1258" s="95">
        <f t="shared" ref="R1258:R1321" si="597">IF(Q1258&gt;0,VLOOKUP($A1258,$AD$13:$AI$117,6),0)</f>
        <v>0</v>
      </c>
      <c r="S1258" s="87">
        <f t="shared" si="591"/>
        <v>0</v>
      </c>
      <c r="T1258" s="95">
        <f t="shared" si="576"/>
        <v>0.12</v>
      </c>
      <c r="U1258" s="94">
        <f t="shared" si="592"/>
        <v>8</v>
      </c>
      <c r="V1258" s="94">
        <v>252</v>
      </c>
      <c r="W1258" s="93">
        <f t="shared" si="593"/>
        <v>1.003604216</v>
      </c>
      <c r="X1258" s="87">
        <f t="shared" si="594"/>
        <v>3.4032097700000001</v>
      </c>
      <c r="Y1258" s="87">
        <f t="shared" si="595"/>
        <v>0</v>
      </c>
      <c r="Z1258" s="96" t="s">
        <v>142</v>
      </c>
      <c r="AA1258" s="90">
        <f t="shared" si="596"/>
        <v>45628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3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2"/>
      <c r="DB1258" s="1"/>
      <c r="DC1258" s="1"/>
      <c r="DD1258" s="1"/>
      <c r="DE1258" s="1"/>
      <c r="DF1258" s="1"/>
      <c r="DG1258" s="1"/>
    </row>
    <row r="1259" spans="1:111" x14ac:dyDescent="0.2">
      <c r="A1259" s="86">
        <f t="shared" si="574"/>
        <v>45608</v>
      </c>
      <c r="B1259" s="87">
        <f t="shared" si="577"/>
        <v>948.28991246999999</v>
      </c>
      <c r="C1259" s="87">
        <f t="shared" si="575"/>
        <v>773.03674853999996</v>
      </c>
      <c r="D1259" s="88">
        <f t="shared" si="578"/>
        <v>6997.15</v>
      </c>
      <c r="E1259" s="89">
        <f>IF(K1259=1,VLOOKUP(A1259,[1]Plan1!$BO$80:$BQ$314,3),E1258)</f>
        <v>7036.33</v>
      </c>
      <c r="F1259" s="98">
        <f t="shared" si="579"/>
        <v>45581</v>
      </c>
      <c r="G1259" s="91">
        <f t="shared" si="580"/>
        <v>5.5994226220676957E-3</v>
      </c>
      <c r="H1259" s="90">
        <f t="shared" si="581"/>
        <v>45614</v>
      </c>
      <c r="I1259" s="90">
        <f t="shared" si="582"/>
        <v>45614</v>
      </c>
      <c r="J1259" s="92">
        <f t="shared" si="583"/>
        <v>23</v>
      </c>
      <c r="K1259" s="92">
        <f t="shared" si="584"/>
        <v>20</v>
      </c>
      <c r="L1259" s="87">
        <f t="shared" si="585"/>
        <v>1.00486728</v>
      </c>
      <c r="M1259" s="93">
        <f t="shared" si="586"/>
        <v>1.00439962</v>
      </c>
      <c r="N1259" s="93">
        <f t="shared" si="587"/>
        <v>1.2158346046883524</v>
      </c>
      <c r="O1259" s="87">
        <f t="shared" si="588"/>
        <v>1.2217524099999999</v>
      </c>
      <c r="P1259" s="87">
        <f t="shared" si="589"/>
        <v>944.45951054</v>
      </c>
      <c r="Q1259" s="94">
        <f t="shared" si="590"/>
        <v>0</v>
      </c>
      <c r="R1259" s="95">
        <f t="shared" si="597"/>
        <v>0</v>
      </c>
      <c r="S1259" s="87">
        <f t="shared" si="591"/>
        <v>0</v>
      </c>
      <c r="T1259" s="95">
        <f t="shared" si="576"/>
        <v>0.12</v>
      </c>
      <c r="U1259" s="94">
        <f t="shared" si="592"/>
        <v>9</v>
      </c>
      <c r="V1259" s="94">
        <v>252</v>
      </c>
      <c r="W1259" s="93">
        <f t="shared" si="593"/>
        <v>1.0040556549999999</v>
      </c>
      <c r="X1259" s="87">
        <f t="shared" si="594"/>
        <v>3.8304019299999998</v>
      </c>
      <c r="Y1259" s="87">
        <f t="shared" si="595"/>
        <v>0</v>
      </c>
      <c r="Z1259" s="96" t="s">
        <v>142</v>
      </c>
      <c r="AA1259" s="90">
        <f t="shared" si="596"/>
        <v>45628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3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2"/>
      <c r="DB1259" s="1"/>
      <c r="DC1259" s="1"/>
      <c r="DD1259" s="1"/>
      <c r="DE1259" s="1"/>
      <c r="DF1259" s="1"/>
      <c r="DG1259" s="1"/>
    </row>
    <row r="1260" spans="1:111" x14ac:dyDescent="0.2">
      <c r="A1260" s="86">
        <f t="shared" si="574"/>
        <v>45609</v>
      </c>
      <c r="B1260" s="87">
        <f t="shared" si="577"/>
        <v>948.94682502000001</v>
      </c>
      <c r="C1260" s="87">
        <f t="shared" si="575"/>
        <v>773.03674853999996</v>
      </c>
      <c r="D1260" s="88">
        <f t="shared" si="578"/>
        <v>6997.15</v>
      </c>
      <c r="E1260" s="89">
        <f>IF(K1260=1,VLOOKUP(A1260,[1]Plan1!$BO$80:$BQ$314,3),E1259)</f>
        <v>7036.33</v>
      </c>
      <c r="F1260" s="98">
        <f t="shared" si="579"/>
        <v>45581</v>
      </c>
      <c r="G1260" s="91">
        <f t="shared" si="580"/>
        <v>5.5994226220676957E-3</v>
      </c>
      <c r="H1260" s="90">
        <f t="shared" si="581"/>
        <v>45614</v>
      </c>
      <c r="I1260" s="90">
        <f t="shared" si="582"/>
        <v>45614</v>
      </c>
      <c r="J1260" s="92">
        <f t="shared" si="583"/>
        <v>23</v>
      </c>
      <c r="K1260" s="92">
        <f t="shared" si="584"/>
        <v>21</v>
      </c>
      <c r="L1260" s="87">
        <f t="shared" si="585"/>
        <v>1.00511127</v>
      </c>
      <c r="M1260" s="93">
        <f t="shared" si="586"/>
        <v>1.00439962</v>
      </c>
      <c r="N1260" s="93">
        <f t="shared" si="587"/>
        <v>1.2158346046883524</v>
      </c>
      <c r="O1260" s="87">
        <f t="shared" si="588"/>
        <v>1.22204906</v>
      </c>
      <c r="P1260" s="87">
        <f t="shared" si="589"/>
        <v>944.68883188999996</v>
      </c>
      <c r="Q1260" s="94">
        <f t="shared" si="590"/>
        <v>0</v>
      </c>
      <c r="R1260" s="95">
        <f t="shared" si="597"/>
        <v>0</v>
      </c>
      <c r="S1260" s="87">
        <f t="shared" si="591"/>
        <v>0</v>
      </c>
      <c r="T1260" s="95">
        <f t="shared" si="576"/>
        <v>0.12</v>
      </c>
      <c r="U1260" s="94">
        <f t="shared" si="592"/>
        <v>10</v>
      </c>
      <c r="V1260" s="94">
        <v>252</v>
      </c>
      <c r="W1260" s="93">
        <f t="shared" si="593"/>
        <v>1.004507297</v>
      </c>
      <c r="X1260" s="87">
        <f t="shared" si="594"/>
        <v>4.25799313</v>
      </c>
      <c r="Y1260" s="87">
        <f t="shared" si="595"/>
        <v>0</v>
      </c>
      <c r="Z1260" s="96" t="s">
        <v>142</v>
      </c>
      <c r="AA1260" s="90">
        <f t="shared" si="596"/>
        <v>45628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3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2"/>
      <c r="DB1260" s="1"/>
      <c r="DC1260" s="1"/>
      <c r="DD1260" s="1"/>
      <c r="DE1260" s="1"/>
      <c r="DF1260" s="1"/>
      <c r="DG1260" s="1"/>
    </row>
    <row r="1261" spans="1:111" x14ac:dyDescent="0.2">
      <c r="A1261" s="86">
        <f t="shared" si="574"/>
        <v>45610</v>
      </c>
      <c r="B1261" s="87">
        <f t="shared" si="577"/>
        <v>949.6041841</v>
      </c>
      <c r="C1261" s="87">
        <f t="shared" si="575"/>
        <v>773.03674853999996</v>
      </c>
      <c r="D1261" s="88">
        <f t="shared" si="578"/>
        <v>6997.15</v>
      </c>
      <c r="E1261" s="89">
        <f>IF(K1261=1,VLOOKUP(A1261,[1]Plan1!$BO$80:$BQ$314,3),E1260)</f>
        <v>7036.33</v>
      </c>
      <c r="F1261" s="98">
        <f t="shared" si="579"/>
        <v>45581</v>
      </c>
      <c r="G1261" s="91">
        <f t="shared" si="580"/>
        <v>5.5994226220676957E-3</v>
      </c>
      <c r="H1261" s="90">
        <f t="shared" si="581"/>
        <v>45614</v>
      </c>
      <c r="I1261" s="90">
        <f t="shared" si="582"/>
        <v>45614</v>
      </c>
      <c r="J1261" s="92">
        <f t="shared" si="583"/>
        <v>23</v>
      </c>
      <c r="K1261" s="92">
        <f t="shared" si="584"/>
        <v>22</v>
      </c>
      <c r="L1261" s="87">
        <f t="shared" si="585"/>
        <v>1.0053553099999999</v>
      </c>
      <c r="M1261" s="93">
        <f t="shared" si="586"/>
        <v>1.00439962</v>
      </c>
      <c r="N1261" s="93">
        <f t="shared" si="587"/>
        <v>1.2158346046883524</v>
      </c>
      <c r="O1261" s="87">
        <f t="shared" si="588"/>
        <v>1.22234577</v>
      </c>
      <c r="P1261" s="87">
        <f t="shared" si="589"/>
        <v>944.91819963</v>
      </c>
      <c r="Q1261" s="94">
        <f t="shared" si="590"/>
        <v>0</v>
      </c>
      <c r="R1261" s="95">
        <f t="shared" si="597"/>
        <v>0</v>
      </c>
      <c r="S1261" s="87">
        <f t="shared" si="591"/>
        <v>0</v>
      </c>
      <c r="T1261" s="95">
        <f t="shared" si="576"/>
        <v>0.12</v>
      </c>
      <c r="U1261" s="94">
        <f t="shared" si="592"/>
        <v>11</v>
      </c>
      <c r="V1261" s="94">
        <v>252</v>
      </c>
      <c r="W1261" s="93">
        <f t="shared" si="593"/>
        <v>1.004959143</v>
      </c>
      <c r="X1261" s="87">
        <f t="shared" si="594"/>
        <v>4.6859844700000002</v>
      </c>
      <c r="Y1261" s="87">
        <f t="shared" si="595"/>
        <v>0</v>
      </c>
      <c r="Z1261" s="96" t="s">
        <v>142</v>
      </c>
      <c r="AA1261" s="90">
        <f t="shared" si="596"/>
        <v>45628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3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2"/>
      <c r="DB1261" s="1"/>
      <c r="DC1261" s="1"/>
      <c r="DD1261" s="1"/>
      <c r="DE1261" s="1"/>
      <c r="DF1261" s="1"/>
      <c r="DG1261" s="1"/>
    </row>
    <row r="1262" spans="1:111" x14ac:dyDescent="0.2">
      <c r="A1262" s="86">
        <f t="shared" si="574"/>
        <v>45611</v>
      </c>
      <c r="B1262" s="87">
        <f t="shared" si="577"/>
        <v>950.26201226000001</v>
      </c>
      <c r="C1262" s="87">
        <f t="shared" si="575"/>
        <v>773.03674853999996</v>
      </c>
      <c r="D1262" s="88">
        <f t="shared" si="578"/>
        <v>6997.15</v>
      </c>
      <c r="E1262" s="89">
        <f>IF(K1262=1,VLOOKUP(A1262,[1]Plan1!$BO$80:$BQ$314,3),E1261)</f>
        <v>7036.33</v>
      </c>
      <c r="F1262" s="98">
        <f t="shared" si="579"/>
        <v>45581</v>
      </c>
      <c r="G1262" s="91">
        <f t="shared" si="580"/>
        <v>5.5994226220676957E-3</v>
      </c>
      <c r="H1262" s="90">
        <f t="shared" si="581"/>
        <v>45642</v>
      </c>
      <c r="I1262" s="90">
        <f t="shared" si="582"/>
        <v>45614</v>
      </c>
      <c r="J1262" s="92">
        <f t="shared" si="583"/>
        <v>23</v>
      </c>
      <c r="K1262" s="92">
        <f t="shared" si="584"/>
        <v>23</v>
      </c>
      <c r="L1262" s="87">
        <f t="shared" si="585"/>
        <v>1.00559942</v>
      </c>
      <c r="M1262" s="93">
        <f t="shared" si="586"/>
        <v>1.00439962</v>
      </c>
      <c r="N1262" s="93">
        <f t="shared" si="587"/>
        <v>1.2158346046883524</v>
      </c>
      <c r="O1262" s="87">
        <f t="shared" si="588"/>
        <v>1.2226425700000001</v>
      </c>
      <c r="P1262" s="87">
        <f t="shared" si="589"/>
        <v>945.14763692999998</v>
      </c>
      <c r="Q1262" s="94">
        <f t="shared" si="590"/>
        <v>0</v>
      </c>
      <c r="R1262" s="95">
        <f t="shared" si="597"/>
        <v>0</v>
      </c>
      <c r="S1262" s="87">
        <f t="shared" si="591"/>
        <v>0</v>
      </c>
      <c r="T1262" s="95">
        <f t="shared" si="576"/>
        <v>0.12</v>
      </c>
      <c r="U1262" s="94">
        <f t="shared" si="592"/>
        <v>12</v>
      </c>
      <c r="V1262" s="94">
        <v>252</v>
      </c>
      <c r="W1262" s="93">
        <f t="shared" si="593"/>
        <v>1.005411192</v>
      </c>
      <c r="X1262" s="87">
        <f t="shared" si="594"/>
        <v>5.1143753299999997</v>
      </c>
      <c r="Y1262" s="87">
        <f t="shared" si="595"/>
        <v>0</v>
      </c>
      <c r="Z1262" s="96" t="s">
        <v>142</v>
      </c>
      <c r="AA1262" s="90">
        <f t="shared" si="596"/>
        <v>45628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3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2"/>
      <c r="DB1262" s="1"/>
      <c r="DC1262" s="1"/>
      <c r="DD1262" s="1"/>
      <c r="DE1262" s="1"/>
      <c r="DF1262" s="1"/>
      <c r="DG1262" s="1"/>
    </row>
    <row r="1263" spans="1:111" x14ac:dyDescent="0.2">
      <c r="A1263" s="86">
        <f t="shared" si="574"/>
        <v>45612</v>
      </c>
      <c r="B1263" s="87">
        <f t="shared" si="577"/>
        <v>950.26201226000001</v>
      </c>
      <c r="C1263" s="87">
        <f t="shared" si="575"/>
        <v>773.03674853999996</v>
      </c>
      <c r="D1263" s="88">
        <f t="shared" si="578"/>
        <v>6997.15</v>
      </c>
      <c r="E1263" s="89">
        <f>IF(K1263=1,VLOOKUP(A1263,[1]Plan1!$BO$80:$BQ$314,3),E1262)</f>
        <v>7036.33</v>
      </c>
      <c r="F1263" s="98">
        <f t="shared" si="579"/>
        <v>45581</v>
      </c>
      <c r="G1263" s="91">
        <f t="shared" si="580"/>
        <v>5.5994226220676957E-3</v>
      </c>
      <c r="H1263" s="90">
        <f t="shared" si="581"/>
        <v>45642</v>
      </c>
      <c r="I1263" s="90">
        <f t="shared" si="582"/>
        <v>45614</v>
      </c>
      <c r="J1263" s="92">
        <f t="shared" si="583"/>
        <v>23</v>
      </c>
      <c r="K1263" s="92">
        <f t="shared" si="584"/>
        <v>23</v>
      </c>
      <c r="L1263" s="87">
        <f t="shared" si="585"/>
        <v>1.00559942</v>
      </c>
      <c r="M1263" s="93">
        <f t="shared" si="586"/>
        <v>1.00439962</v>
      </c>
      <c r="N1263" s="93">
        <f t="shared" si="587"/>
        <v>1.2158346046883524</v>
      </c>
      <c r="O1263" s="87">
        <f t="shared" si="588"/>
        <v>1.2226425700000001</v>
      </c>
      <c r="P1263" s="87">
        <f t="shared" si="589"/>
        <v>945.14763692999998</v>
      </c>
      <c r="Q1263" s="94">
        <f t="shared" si="590"/>
        <v>0</v>
      </c>
      <c r="R1263" s="95">
        <f t="shared" si="597"/>
        <v>0</v>
      </c>
      <c r="S1263" s="87">
        <f t="shared" si="591"/>
        <v>0</v>
      </c>
      <c r="T1263" s="95">
        <f t="shared" si="576"/>
        <v>0.12</v>
      </c>
      <c r="U1263" s="94">
        <f t="shared" si="592"/>
        <v>12</v>
      </c>
      <c r="V1263" s="94">
        <v>252</v>
      </c>
      <c r="W1263" s="93">
        <f t="shared" si="593"/>
        <v>1.005411192</v>
      </c>
      <c r="X1263" s="87">
        <f t="shared" si="594"/>
        <v>5.1143753299999997</v>
      </c>
      <c r="Y1263" s="87">
        <f t="shared" si="595"/>
        <v>0</v>
      </c>
      <c r="Z1263" s="96" t="s">
        <v>142</v>
      </c>
      <c r="AA1263" s="90">
        <f t="shared" si="596"/>
        <v>45628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3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2"/>
      <c r="DB1263" s="1"/>
      <c r="DC1263" s="1"/>
      <c r="DD1263" s="1"/>
      <c r="DE1263" s="1"/>
      <c r="DF1263" s="1"/>
      <c r="DG1263" s="1"/>
    </row>
    <row r="1264" spans="1:111" x14ac:dyDescent="0.2">
      <c r="A1264" s="86">
        <f t="shared" si="574"/>
        <v>45613</v>
      </c>
      <c r="B1264" s="87">
        <f t="shared" si="577"/>
        <v>950.26201226000001</v>
      </c>
      <c r="C1264" s="87">
        <f t="shared" si="575"/>
        <v>773.03674853999996</v>
      </c>
      <c r="D1264" s="88">
        <f t="shared" si="578"/>
        <v>6997.15</v>
      </c>
      <c r="E1264" s="89">
        <f>IF(K1264=1,VLOOKUP(A1264,[1]Plan1!$BO$80:$BQ$314,3),E1263)</f>
        <v>7036.33</v>
      </c>
      <c r="F1264" s="98">
        <f t="shared" si="579"/>
        <v>45581</v>
      </c>
      <c r="G1264" s="91">
        <f t="shared" si="580"/>
        <v>5.5994226220676957E-3</v>
      </c>
      <c r="H1264" s="90">
        <f t="shared" si="581"/>
        <v>45642</v>
      </c>
      <c r="I1264" s="90">
        <f t="shared" si="582"/>
        <v>45614</v>
      </c>
      <c r="J1264" s="92">
        <f t="shared" si="583"/>
        <v>23</v>
      </c>
      <c r="K1264" s="92">
        <f t="shared" si="584"/>
        <v>23</v>
      </c>
      <c r="L1264" s="87">
        <f t="shared" si="585"/>
        <v>1.00559942</v>
      </c>
      <c r="M1264" s="93">
        <f t="shared" si="586"/>
        <v>1.00439962</v>
      </c>
      <c r="N1264" s="93">
        <f t="shared" si="587"/>
        <v>1.2158346046883524</v>
      </c>
      <c r="O1264" s="87">
        <f t="shared" si="588"/>
        <v>1.2226425700000001</v>
      </c>
      <c r="P1264" s="87">
        <f t="shared" si="589"/>
        <v>945.14763692999998</v>
      </c>
      <c r="Q1264" s="94">
        <f t="shared" si="590"/>
        <v>0</v>
      </c>
      <c r="R1264" s="95">
        <f t="shared" si="597"/>
        <v>0</v>
      </c>
      <c r="S1264" s="87">
        <f t="shared" si="591"/>
        <v>0</v>
      </c>
      <c r="T1264" s="95">
        <f t="shared" si="576"/>
        <v>0.12</v>
      </c>
      <c r="U1264" s="94">
        <f t="shared" si="592"/>
        <v>12</v>
      </c>
      <c r="V1264" s="94">
        <v>252</v>
      </c>
      <c r="W1264" s="93">
        <f t="shared" si="593"/>
        <v>1.005411192</v>
      </c>
      <c r="X1264" s="87">
        <f t="shared" si="594"/>
        <v>5.1143753299999997</v>
      </c>
      <c r="Y1264" s="87">
        <f t="shared" si="595"/>
        <v>0</v>
      </c>
      <c r="Z1264" s="96" t="s">
        <v>142</v>
      </c>
      <c r="AA1264" s="90">
        <f t="shared" si="596"/>
        <v>45628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3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2"/>
      <c r="DB1264" s="1"/>
      <c r="DC1264" s="1"/>
      <c r="DD1264" s="1"/>
      <c r="DE1264" s="1"/>
      <c r="DF1264" s="1"/>
      <c r="DG1264" s="1"/>
    </row>
    <row r="1265" spans="1:111" x14ac:dyDescent="0.2">
      <c r="A1265" s="86">
        <f t="shared" si="574"/>
        <v>45614</v>
      </c>
      <c r="B1265" s="87">
        <f t="shared" si="577"/>
        <v>950.26201226000001</v>
      </c>
      <c r="C1265" s="87">
        <f t="shared" si="575"/>
        <v>773.03674853999996</v>
      </c>
      <c r="D1265" s="88">
        <f t="shared" si="578"/>
        <v>6997.15</v>
      </c>
      <c r="E1265" s="89">
        <f>IF(K1265=1,VLOOKUP(A1265,[1]Plan1!$BO$80:$BQ$314,3),E1264)</f>
        <v>7036.33</v>
      </c>
      <c r="F1265" s="98">
        <f t="shared" si="579"/>
        <v>45581</v>
      </c>
      <c r="G1265" s="91">
        <f t="shared" si="580"/>
        <v>5.5994226220676957E-3</v>
      </c>
      <c r="H1265" s="90">
        <f t="shared" si="581"/>
        <v>45642</v>
      </c>
      <c r="I1265" s="90">
        <f t="shared" si="582"/>
        <v>45614</v>
      </c>
      <c r="J1265" s="92">
        <f t="shared" si="583"/>
        <v>23</v>
      </c>
      <c r="K1265" s="92">
        <f t="shared" si="584"/>
        <v>23</v>
      </c>
      <c r="L1265" s="87">
        <f t="shared" si="585"/>
        <v>1.00559942</v>
      </c>
      <c r="M1265" s="93">
        <f t="shared" si="586"/>
        <v>1.00439962</v>
      </c>
      <c r="N1265" s="93">
        <f t="shared" si="587"/>
        <v>1.2158346046883524</v>
      </c>
      <c r="O1265" s="87">
        <f t="shared" si="588"/>
        <v>1.2226425700000001</v>
      </c>
      <c r="P1265" s="87">
        <f t="shared" si="589"/>
        <v>945.14763692999998</v>
      </c>
      <c r="Q1265" s="94">
        <f t="shared" si="590"/>
        <v>0</v>
      </c>
      <c r="R1265" s="95">
        <f t="shared" si="597"/>
        <v>0</v>
      </c>
      <c r="S1265" s="87">
        <f t="shared" si="591"/>
        <v>0</v>
      </c>
      <c r="T1265" s="95">
        <f t="shared" si="576"/>
        <v>0.12</v>
      </c>
      <c r="U1265" s="94">
        <f t="shared" si="592"/>
        <v>12</v>
      </c>
      <c r="V1265" s="94">
        <v>252</v>
      </c>
      <c r="W1265" s="93">
        <f t="shared" si="593"/>
        <v>1.005411192</v>
      </c>
      <c r="X1265" s="87">
        <f t="shared" si="594"/>
        <v>5.1143753299999997</v>
      </c>
      <c r="Y1265" s="87">
        <f t="shared" si="595"/>
        <v>0</v>
      </c>
      <c r="Z1265" s="96" t="s">
        <v>142</v>
      </c>
      <c r="AA1265" s="90">
        <f t="shared" si="596"/>
        <v>45628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3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2"/>
      <c r="DB1265" s="1"/>
      <c r="DC1265" s="1"/>
      <c r="DD1265" s="1"/>
      <c r="DE1265" s="1"/>
      <c r="DF1265" s="1"/>
      <c r="DG1265" s="1"/>
    </row>
    <row r="1266" spans="1:111" x14ac:dyDescent="0.2">
      <c r="A1266" s="86">
        <f t="shared" si="574"/>
        <v>45615</v>
      </c>
      <c r="B1266" s="87">
        <f t="shared" si="577"/>
        <v>950.88422276000006</v>
      </c>
      <c r="C1266" s="87">
        <f t="shared" si="575"/>
        <v>773.03674853999996</v>
      </c>
      <c r="D1266" s="88">
        <f t="shared" si="578"/>
        <v>7036.33</v>
      </c>
      <c r="E1266" s="89">
        <f>IF(K1266=1,VLOOKUP(A1266,[1]Plan1!$BO$80:$BQ$314,3),E1265)</f>
        <v>7063.77</v>
      </c>
      <c r="F1266" s="98">
        <f t="shared" si="579"/>
        <v>45615</v>
      </c>
      <c r="G1266" s="91">
        <f t="shared" si="580"/>
        <v>3.8997602443320289E-3</v>
      </c>
      <c r="H1266" s="90">
        <f t="shared" si="581"/>
        <v>45642</v>
      </c>
      <c r="I1266" s="90">
        <f t="shared" si="582"/>
        <v>45642</v>
      </c>
      <c r="J1266" s="92">
        <f t="shared" si="583"/>
        <v>19</v>
      </c>
      <c r="K1266" s="92">
        <f t="shared" si="584"/>
        <v>1</v>
      </c>
      <c r="L1266" s="87">
        <f t="shared" si="585"/>
        <v>1.0002048699999999</v>
      </c>
      <c r="M1266" s="93">
        <f t="shared" si="586"/>
        <v>1.00559942</v>
      </c>
      <c r="N1266" s="93">
        <f t="shared" si="587"/>
        <v>1.2226425732905364</v>
      </c>
      <c r="O1266" s="87">
        <f t="shared" si="588"/>
        <v>1.2228930499999999</v>
      </c>
      <c r="P1266" s="87">
        <f t="shared" si="589"/>
        <v>945.34126718000005</v>
      </c>
      <c r="Q1266" s="94">
        <f t="shared" si="590"/>
        <v>0</v>
      </c>
      <c r="R1266" s="95">
        <f t="shared" si="597"/>
        <v>0</v>
      </c>
      <c r="S1266" s="87">
        <f t="shared" si="591"/>
        <v>0</v>
      </c>
      <c r="T1266" s="95">
        <f t="shared" si="576"/>
        <v>0.12</v>
      </c>
      <c r="U1266" s="94">
        <f t="shared" si="592"/>
        <v>13</v>
      </c>
      <c r="V1266" s="94">
        <v>252</v>
      </c>
      <c r="W1266" s="93">
        <f t="shared" si="593"/>
        <v>1.0058634440000001</v>
      </c>
      <c r="X1266" s="87">
        <f t="shared" si="594"/>
        <v>5.5429555800000001</v>
      </c>
      <c r="Y1266" s="87">
        <f t="shared" si="595"/>
        <v>0</v>
      </c>
      <c r="Z1266" s="96" t="s">
        <v>142</v>
      </c>
      <c r="AA1266" s="90">
        <f t="shared" si="596"/>
        <v>45628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3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2"/>
      <c r="DB1266" s="1"/>
      <c r="DC1266" s="1"/>
      <c r="DD1266" s="1"/>
      <c r="DE1266" s="1"/>
      <c r="DF1266" s="1"/>
      <c r="DG1266" s="1"/>
    </row>
    <row r="1267" spans="1:111" x14ac:dyDescent="0.2">
      <c r="A1267" s="86">
        <f t="shared" si="574"/>
        <v>45616</v>
      </c>
      <c r="B1267" s="87">
        <f t="shared" si="577"/>
        <v>951.50684017999993</v>
      </c>
      <c r="C1267" s="87">
        <f t="shared" si="575"/>
        <v>773.03674853999996</v>
      </c>
      <c r="D1267" s="88">
        <f t="shared" si="578"/>
        <v>7036.33</v>
      </c>
      <c r="E1267" s="89">
        <f>IF(K1267=1,VLOOKUP(A1267,[1]Plan1!$BO$80:$BQ$314,3),E1266)</f>
        <v>7063.77</v>
      </c>
      <c r="F1267" s="98">
        <f t="shared" si="579"/>
        <v>45615</v>
      </c>
      <c r="G1267" s="91">
        <f t="shared" si="580"/>
        <v>3.8997602443320289E-3</v>
      </c>
      <c r="H1267" s="90">
        <f t="shared" si="581"/>
        <v>45642</v>
      </c>
      <c r="I1267" s="90">
        <f t="shared" si="582"/>
        <v>45642</v>
      </c>
      <c r="J1267" s="92">
        <f t="shared" si="583"/>
        <v>19</v>
      </c>
      <c r="K1267" s="92">
        <f t="shared" si="584"/>
        <v>2</v>
      </c>
      <c r="L1267" s="87">
        <f t="shared" si="585"/>
        <v>1.00040978</v>
      </c>
      <c r="M1267" s="93">
        <f t="shared" si="586"/>
        <v>1.00559942</v>
      </c>
      <c r="N1267" s="93">
        <f t="shared" si="587"/>
        <v>1.2226425732905364</v>
      </c>
      <c r="O1267" s="87">
        <f t="shared" si="588"/>
        <v>1.2231435799999999</v>
      </c>
      <c r="P1267" s="87">
        <f t="shared" si="589"/>
        <v>945.53493607999997</v>
      </c>
      <c r="Q1267" s="94">
        <f t="shared" si="590"/>
        <v>0</v>
      </c>
      <c r="R1267" s="95">
        <f t="shared" si="597"/>
        <v>0</v>
      </c>
      <c r="S1267" s="87">
        <f t="shared" si="591"/>
        <v>0</v>
      </c>
      <c r="T1267" s="95">
        <f t="shared" si="576"/>
        <v>0.12</v>
      </c>
      <c r="U1267" s="94">
        <f t="shared" si="592"/>
        <v>14</v>
      </c>
      <c r="V1267" s="94">
        <v>252</v>
      </c>
      <c r="W1267" s="93">
        <f t="shared" si="593"/>
        <v>1.0063158999999999</v>
      </c>
      <c r="X1267" s="87">
        <f t="shared" si="594"/>
        <v>5.9719040999999997</v>
      </c>
      <c r="Y1267" s="87">
        <f t="shared" si="595"/>
        <v>0</v>
      </c>
      <c r="Z1267" s="96" t="s">
        <v>142</v>
      </c>
      <c r="AA1267" s="90">
        <f t="shared" si="596"/>
        <v>45628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3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2"/>
      <c r="DB1267" s="1"/>
      <c r="DC1267" s="1"/>
      <c r="DD1267" s="1"/>
      <c r="DE1267" s="1"/>
      <c r="DF1267" s="1"/>
      <c r="DG1267" s="1"/>
    </row>
    <row r="1268" spans="1:111" x14ac:dyDescent="0.2">
      <c r="A1268" s="86">
        <f t="shared" si="574"/>
        <v>45617</v>
      </c>
      <c r="B1268" s="87">
        <f t="shared" si="577"/>
        <v>951.50684017999993</v>
      </c>
      <c r="C1268" s="87">
        <f t="shared" si="575"/>
        <v>773.03674853999996</v>
      </c>
      <c r="D1268" s="88">
        <f t="shared" si="578"/>
        <v>7036.33</v>
      </c>
      <c r="E1268" s="89">
        <f>IF(K1268=1,VLOOKUP(A1268,[1]Plan1!$BO$80:$BQ$314,3),E1267)</f>
        <v>7063.77</v>
      </c>
      <c r="F1268" s="98">
        <f t="shared" si="579"/>
        <v>45615</v>
      </c>
      <c r="G1268" s="91">
        <f t="shared" si="580"/>
        <v>3.8997602443320289E-3</v>
      </c>
      <c r="H1268" s="90">
        <f t="shared" si="581"/>
        <v>45642</v>
      </c>
      <c r="I1268" s="90">
        <f t="shared" si="582"/>
        <v>45642</v>
      </c>
      <c r="J1268" s="92">
        <f t="shared" si="583"/>
        <v>19</v>
      </c>
      <c r="K1268" s="92">
        <f t="shared" si="584"/>
        <v>2</v>
      </c>
      <c r="L1268" s="87">
        <f t="shared" si="585"/>
        <v>1.00040978</v>
      </c>
      <c r="M1268" s="93">
        <f t="shared" si="586"/>
        <v>1.00559942</v>
      </c>
      <c r="N1268" s="93">
        <f t="shared" si="587"/>
        <v>1.2226425732905364</v>
      </c>
      <c r="O1268" s="87">
        <f t="shared" si="588"/>
        <v>1.2231435799999999</v>
      </c>
      <c r="P1268" s="87">
        <f t="shared" si="589"/>
        <v>945.53493607999997</v>
      </c>
      <c r="Q1268" s="94">
        <f t="shared" si="590"/>
        <v>0</v>
      </c>
      <c r="R1268" s="95">
        <f t="shared" si="597"/>
        <v>0</v>
      </c>
      <c r="S1268" s="87">
        <f t="shared" si="591"/>
        <v>0</v>
      </c>
      <c r="T1268" s="95">
        <f t="shared" si="576"/>
        <v>0.12</v>
      </c>
      <c r="U1268" s="94">
        <f t="shared" si="592"/>
        <v>14</v>
      </c>
      <c r="V1268" s="94">
        <v>252</v>
      </c>
      <c r="W1268" s="93">
        <f t="shared" si="593"/>
        <v>1.0063158999999999</v>
      </c>
      <c r="X1268" s="87">
        <f t="shared" si="594"/>
        <v>5.9719040999999997</v>
      </c>
      <c r="Y1268" s="87">
        <f t="shared" si="595"/>
        <v>0</v>
      </c>
      <c r="Z1268" s="96" t="s">
        <v>142</v>
      </c>
      <c r="AA1268" s="90">
        <f t="shared" si="596"/>
        <v>45628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3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2"/>
      <c r="DB1268" s="1"/>
      <c r="DC1268" s="1"/>
      <c r="DD1268" s="1"/>
      <c r="DE1268" s="1"/>
      <c r="DF1268" s="1"/>
      <c r="DG1268" s="1"/>
    </row>
    <row r="1269" spans="1:111" x14ac:dyDescent="0.2">
      <c r="A1269" s="86">
        <f t="shared" si="574"/>
        <v>45618</v>
      </c>
      <c r="B1269" s="87">
        <f t="shared" si="577"/>
        <v>952.12987930000008</v>
      </c>
      <c r="C1269" s="87">
        <f t="shared" si="575"/>
        <v>773.03674853999996</v>
      </c>
      <c r="D1269" s="88">
        <f t="shared" si="578"/>
        <v>7036.33</v>
      </c>
      <c r="E1269" s="89">
        <f>IF(K1269=1,VLOOKUP(A1269,[1]Plan1!$BO$80:$BQ$314,3),E1268)</f>
        <v>7063.77</v>
      </c>
      <c r="F1269" s="98">
        <f t="shared" si="579"/>
        <v>45615</v>
      </c>
      <c r="G1269" s="91">
        <f t="shared" si="580"/>
        <v>3.8997602443320289E-3</v>
      </c>
      <c r="H1269" s="90">
        <f t="shared" si="581"/>
        <v>45642</v>
      </c>
      <c r="I1269" s="90">
        <f t="shared" si="582"/>
        <v>45642</v>
      </c>
      <c r="J1269" s="92">
        <f t="shared" si="583"/>
        <v>19</v>
      </c>
      <c r="K1269" s="92">
        <f t="shared" si="584"/>
        <v>3</v>
      </c>
      <c r="L1269" s="87">
        <f t="shared" si="585"/>
        <v>1.0006147400000001</v>
      </c>
      <c r="M1269" s="93">
        <f t="shared" si="586"/>
        <v>1.00559942</v>
      </c>
      <c r="N1269" s="93">
        <f t="shared" si="587"/>
        <v>1.2226425732905364</v>
      </c>
      <c r="O1269" s="87">
        <f t="shared" si="588"/>
        <v>1.2233941800000001</v>
      </c>
      <c r="P1269" s="87">
        <f t="shared" si="589"/>
        <v>945.72865908000006</v>
      </c>
      <c r="Q1269" s="94">
        <f t="shared" si="590"/>
        <v>0</v>
      </c>
      <c r="R1269" s="95">
        <f t="shared" si="597"/>
        <v>0</v>
      </c>
      <c r="S1269" s="87">
        <f t="shared" si="591"/>
        <v>0</v>
      </c>
      <c r="T1269" s="95">
        <f t="shared" si="576"/>
        <v>0.12</v>
      </c>
      <c r="U1269" s="94">
        <f t="shared" si="592"/>
        <v>15</v>
      </c>
      <c r="V1269" s="94">
        <v>252</v>
      </c>
      <c r="W1269" s="93">
        <f t="shared" si="593"/>
        <v>1.006768559</v>
      </c>
      <c r="X1269" s="87">
        <f t="shared" si="594"/>
        <v>6.4012202199999999</v>
      </c>
      <c r="Y1269" s="87">
        <f t="shared" si="595"/>
        <v>0</v>
      </c>
      <c r="Z1269" s="96" t="s">
        <v>142</v>
      </c>
      <c r="AA1269" s="90">
        <f t="shared" si="596"/>
        <v>45628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3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2"/>
      <c r="DB1269" s="1"/>
      <c r="DC1269" s="1"/>
      <c r="DD1269" s="1"/>
      <c r="DE1269" s="1"/>
      <c r="DF1269" s="1"/>
      <c r="DG1269" s="1"/>
    </row>
    <row r="1270" spans="1:111" x14ac:dyDescent="0.2">
      <c r="A1270" s="86">
        <f t="shared" si="574"/>
        <v>45619</v>
      </c>
      <c r="B1270" s="87">
        <f t="shared" si="577"/>
        <v>952.75331793999999</v>
      </c>
      <c r="C1270" s="87">
        <f t="shared" si="575"/>
        <v>773.03674853999996</v>
      </c>
      <c r="D1270" s="88">
        <f t="shared" si="578"/>
        <v>7036.33</v>
      </c>
      <c r="E1270" s="89">
        <f>IF(K1270=1,VLOOKUP(A1270,[1]Plan1!$BO$80:$BQ$314,3),E1269)</f>
        <v>7063.77</v>
      </c>
      <c r="F1270" s="98">
        <f t="shared" si="579"/>
        <v>45615</v>
      </c>
      <c r="G1270" s="91">
        <f t="shared" si="580"/>
        <v>3.8997602443320289E-3</v>
      </c>
      <c r="H1270" s="90">
        <f t="shared" si="581"/>
        <v>45642</v>
      </c>
      <c r="I1270" s="90">
        <f t="shared" si="582"/>
        <v>45642</v>
      </c>
      <c r="J1270" s="92">
        <f t="shared" si="583"/>
        <v>19</v>
      </c>
      <c r="K1270" s="92">
        <f t="shared" si="584"/>
        <v>4</v>
      </c>
      <c r="L1270" s="87">
        <f t="shared" si="585"/>
        <v>1.0008197400000001</v>
      </c>
      <c r="M1270" s="93">
        <f t="shared" si="586"/>
        <v>1.00559942</v>
      </c>
      <c r="N1270" s="93">
        <f t="shared" si="587"/>
        <v>1.2226425732905364</v>
      </c>
      <c r="O1270" s="87">
        <f t="shared" si="588"/>
        <v>1.2236448200000001</v>
      </c>
      <c r="P1270" s="87">
        <f t="shared" si="589"/>
        <v>945.92241302000002</v>
      </c>
      <c r="Q1270" s="94">
        <f t="shared" si="590"/>
        <v>0</v>
      </c>
      <c r="R1270" s="95">
        <f t="shared" si="597"/>
        <v>0</v>
      </c>
      <c r="S1270" s="87">
        <f t="shared" si="591"/>
        <v>0</v>
      </c>
      <c r="T1270" s="95">
        <f t="shared" si="576"/>
        <v>0.12</v>
      </c>
      <c r="U1270" s="94">
        <f t="shared" si="592"/>
        <v>16</v>
      </c>
      <c r="V1270" s="94">
        <v>252</v>
      </c>
      <c r="W1270" s="93">
        <f t="shared" si="593"/>
        <v>1.007221422</v>
      </c>
      <c r="X1270" s="87">
        <f t="shared" si="594"/>
        <v>6.83090492</v>
      </c>
      <c r="Y1270" s="87">
        <f t="shared" si="595"/>
        <v>0</v>
      </c>
      <c r="Z1270" s="96" t="s">
        <v>142</v>
      </c>
      <c r="AA1270" s="90">
        <f t="shared" si="596"/>
        <v>45628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3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2"/>
      <c r="DB1270" s="1"/>
      <c r="DC1270" s="1"/>
      <c r="DD1270" s="1"/>
      <c r="DE1270" s="1"/>
      <c r="DF1270" s="1"/>
      <c r="DG1270" s="1"/>
    </row>
    <row r="1271" spans="1:111" x14ac:dyDescent="0.2">
      <c r="A1271" s="86">
        <f t="shared" si="574"/>
        <v>45620</v>
      </c>
      <c r="B1271" s="87">
        <f t="shared" si="577"/>
        <v>952.75331793999999</v>
      </c>
      <c r="C1271" s="87">
        <f t="shared" si="575"/>
        <v>773.03674853999996</v>
      </c>
      <c r="D1271" s="88">
        <f t="shared" si="578"/>
        <v>7036.33</v>
      </c>
      <c r="E1271" s="89">
        <f>IF(K1271=1,VLOOKUP(A1271,[1]Plan1!$BO$80:$BQ$314,3),E1270)</f>
        <v>7063.77</v>
      </c>
      <c r="F1271" s="98">
        <f t="shared" si="579"/>
        <v>45615</v>
      </c>
      <c r="G1271" s="91">
        <f t="shared" si="580"/>
        <v>3.8997602443320289E-3</v>
      </c>
      <c r="H1271" s="90">
        <f t="shared" si="581"/>
        <v>45642</v>
      </c>
      <c r="I1271" s="90">
        <f t="shared" si="582"/>
        <v>45642</v>
      </c>
      <c r="J1271" s="92">
        <f t="shared" si="583"/>
        <v>19</v>
      </c>
      <c r="K1271" s="92">
        <f t="shared" si="584"/>
        <v>4</v>
      </c>
      <c r="L1271" s="87">
        <f t="shared" si="585"/>
        <v>1.0008197400000001</v>
      </c>
      <c r="M1271" s="93">
        <f t="shared" si="586"/>
        <v>1.00559942</v>
      </c>
      <c r="N1271" s="93">
        <f t="shared" si="587"/>
        <v>1.2226425732905364</v>
      </c>
      <c r="O1271" s="87">
        <f t="shared" si="588"/>
        <v>1.2236448200000001</v>
      </c>
      <c r="P1271" s="87">
        <f t="shared" si="589"/>
        <v>945.92241302000002</v>
      </c>
      <c r="Q1271" s="94">
        <f t="shared" si="590"/>
        <v>0</v>
      </c>
      <c r="R1271" s="95">
        <f t="shared" si="597"/>
        <v>0</v>
      </c>
      <c r="S1271" s="87">
        <f t="shared" si="591"/>
        <v>0</v>
      </c>
      <c r="T1271" s="95">
        <f t="shared" si="576"/>
        <v>0.12</v>
      </c>
      <c r="U1271" s="94">
        <f t="shared" si="592"/>
        <v>16</v>
      </c>
      <c r="V1271" s="94">
        <v>252</v>
      </c>
      <c r="W1271" s="93">
        <f t="shared" si="593"/>
        <v>1.007221422</v>
      </c>
      <c r="X1271" s="87">
        <f t="shared" si="594"/>
        <v>6.83090492</v>
      </c>
      <c r="Y1271" s="87">
        <f t="shared" si="595"/>
        <v>0</v>
      </c>
      <c r="Z1271" s="96" t="s">
        <v>142</v>
      </c>
      <c r="AA1271" s="90">
        <f t="shared" si="596"/>
        <v>45628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3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2"/>
      <c r="DB1271" s="1"/>
      <c r="DC1271" s="1"/>
      <c r="DD1271" s="1"/>
      <c r="DE1271" s="1"/>
      <c r="DF1271" s="1"/>
      <c r="DG1271" s="1"/>
    </row>
    <row r="1272" spans="1:111" x14ac:dyDescent="0.2">
      <c r="A1272" s="86">
        <f t="shared" si="574"/>
        <v>45621</v>
      </c>
      <c r="B1272" s="87">
        <f t="shared" si="577"/>
        <v>952.75331793999999</v>
      </c>
      <c r="C1272" s="87">
        <f t="shared" si="575"/>
        <v>773.03674853999996</v>
      </c>
      <c r="D1272" s="88">
        <f t="shared" si="578"/>
        <v>7036.33</v>
      </c>
      <c r="E1272" s="89">
        <f>IF(K1272=1,VLOOKUP(A1272,[1]Plan1!$BO$80:$BQ$314,3),E1271)</f>
        <v>7063.77</v>
      </c>
      <c r="F1272" s="98">
        <f t="shared" si="579"/>
        <v>45615</v>
      </c>
      <c r="G1272" s="91">
        <f t="shared" si="580"/>
        <v>3.8997602443320289E-3</v>
      </c>
      <c r="H1272" s="90">
        <f t="shared" si="581"/>
        <v>45642</v>
      </c>
      <c r="I1272" s="90">
        <f t="shared" si="582"/>
        <v>45642</v>
      </c>
      <c r="J1272" s="92">
        <f t="shared" si="583"/>
        <v>19</v>
      </c>
      <c r="K1272" s="92">
        <f t="shared" si="584"/>
        <v>4</v>
      </c>
      <c r="L1272" s="87">
        <f t="shared" si="585"/>
        <v>1.0008197400000001</v>
      </c>
      <c r="M1272" s="93">
        <f t="shared" si="586"/>
        <v>1.00559942</v>
      </c>
      <c r="N1272" s="93">
        <f t="shared" si="587"/>
        <v>1.2226425732905364</v>
      </c>
      <c r="O1272" s="87">
        <f t="shared" si="588"/>
        <v>1.2236448200000001</v>
      </c>
      <c r="P1272" s="87">
        <f t="shared" si="589"/>
        <v>945.92241302000002</v>
      </c>
      <c r="Q1272" s="94">
        <f t="shared" si="590"/>
        <v>0</v>
      </c>
      <c r="R1272" s="95">
        <f t="shared" si="597"/>
        <v>0</v>
      </c>
      <c r="S1272" s="87">
        <f t="shared" si="591"/>
        <v>0</v>
      </c>
      <c r="T1272" s="95">
        <f t="shared" si="576"/>
        <v>0.12</v>
      </c>
      <c r="U1272" s="94">
        <f t="shared" si="592"/>
        <v>16</v>
      </c>
      <c r="V1272" s="94">
        <v>252</v>
      </c>
      <c r="W1272" s="93">
        <f t="shared" si="593"/>
        <v>1.007221422</v>
      </c>
      <c r="X1272" s="87">
        <f t="shared" si="594"/>
        <v>6.83090492</v>
      </c>
      <c r="Y1272" s="87">
        <f t="shared" si="595"/>
        <v>0</v>
      </c>
      <c r="Z1272" s="96" t="s">
        <v>142</v>
      </c>
      <c r="AA1272" s="90">
        <f t="shared" si="596"/>
        <v>45628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3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2"/>
      <c r="DB1272" s="1"/>
      <c r="DC1272" s="1"/>
      <c r="DD1272" s="1"/>
      <c r="DE1272" s="1"/>
      <c r="DF1272" s="1"/>
      <c r="DG1272" s="1"/>
    </row>
    <row r="1273" spans="1:111" x14ac:dyDescent="0.2">
      <c r="A1273" s="86">
        <f t="shared" si="574"/>
        <v>45622</v>
      </c>
      <c r="B1273" s="87">
        <f t="shared" si="577"/>
        <v>953.37716305999993</v>
      </c>
      <c r="C1273" s="87">
        <f t="shared" si="575"/>
        <v>773.03674853999996</v>
      </c>
      <c r="D1273" s="88">
        <f t="shared" si="578"/>
        <v>7036.33</v>
      </c>
      <c r="E1273" s="89">
        <f>IF(K1273=1,VLOOKUP(A1273,[1]Plan1!$BO$80:$BQ$314,3),E1272)</f>
        <v>7063.77</v>
      </c>
      <c r="F1273" s="98">
        <f t="shared" si="579"/>
        <v>45615</v>
      </c>
      <c r="G1273" s="91">
        <f t="shared" si="580"/>
        <v>3.8997602443320289E-3</v>
      </c>
      <c r="H1273" s="90">
        <f t="shared" si="581"/>
        <v>45642</v>
      </c>
      <c r="I1273" s="90">
        <f t="shared" si="582"/>
        <v>45642</v>
      </c>
      <c r="J1273" s="92">
        <f t="shared" si="583"/>
        <v>19</v>
      </c>
      <c r="K1273" s="92">
        <f t="shared" si="584"/>
        <v>5</v>
      </c>
      <c r="L1273" s="87">
        <f t="shared" si="585"/>
        <v>1.0010247800000001</v>
      </c>
      <c r="M1273" s="93">
        <f t="shared" si="586"/>
        <v>1.00559942</v>
      </c>
      <c r="N1273" s="93">
        <f t="shared" si="587"/>
        <v>1.2226425732905364</v>
      </c>
      <c r="O1273" s="87">
        <f t="shared" si="588"/>
        <v>1.22389551</v>
      </c>
      <c r="P1273" s="87">
        <f t="shared" si="589"/>
        <v>946.11620559999994</v>
      </c>
      <c r="Q1273" s="94">
        <f t="shared" si="590"/>
        <v>0</v>
      </c>
      <c r="R1273" s="95">
        <f t="shared" si="597"/>
        <v>0</v>
      </c>
      <c r="S1273" s="87">
        <f t="shared" si="591"/>
        <v>0</v>
      </c>
      <c r="T1273" s="95">
        <f t="shared" si="576"/>
        <v>0.12</v>
      </c>
      <c r="U1273" s="94">
        <f t="shared" si="592"/>
        <v>17</v>
      </c>
      <c r="V1273" s="94">
        <v>252</v>
      </c>
      <c r="W1273" s="93">
        <f t="shared" si="593"/>
        <v>1.0076744879999999</v>
      </c>
      <c r="X1273" s="87">
        <f t="shared" si="594"/>
        <v>7.2609574600000002</v>
      </c>
      <c r="Y1273" s="87">
        <f t="shared" si="595"/>
        <v>0</v>
      </c>
      <c r="Z1273" s="96" t="s">
        <v>142</v>
      </c>
      <c r="AA1273" s="90">
        <f t="shared" si="596"/>
        <v>45628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3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2"/>
      <c r="DB1273" s="1"/>
      <c r="DC1273" s="1"/>
      <c r="DD1273" s="1"/>
      <c r="DE1273" s="1"/>
      <c r="DF1273" s="1"/>
      <c r="DG1273" s="1"/>
    </row>
    <row r="1274" spans="1:111" x14ac:dyDescent="0.2">
      <c r="A1274" s="86">
        <f t="shared" si="574"/>
        <v>45623</v>
      </c>
      <c r="B1274" s="87">
        <f t="shared" si="577"/>
        <v>954.0014157999999</v>
      </c>
      <c r="C1274" s="87">
        <f t="shared" si="575"/>
        <v>773.03674853999996</v>
      </c>
      <c r="D1274" s="88">
        <f t="shared" si="578"/>
        <v>7036.33</v>
      </c>
      <c r="E1274" s="89">
        <f>IF(K1274=1,VLOOKUP(A1274,[1]Plan1!$BO$80:$BQ$314,3),E1273)</f>
        <v>7063.77</v>
      </c>
      <c r="F1274" s="98">
        <f t="shared" si="579"/>
        <v>45615</v>
      </c>
      <c r="G1274" s="91">
        <f t="shared" si="580"/>
        <v>3.8997602443320289E-3</v>
      </c>
      <c r="H1274" s="90">
        <f t="shared" si="581"/>
        <v>45642</v>
      </c>
      <c r="I1274" s="90">
        <f t="shared" si="582"/>
        <v>45642</v>
      </c>
      <c r="J1274" s="92">
        <f t="shared" si="583"/>
        <v>19</v>
      </c>
      <c r="K1274" s="92">
        <f t="shared" si="584"/>
        <v>6</v>
      </c>
      <c r="L1274" s="87">
        <f t="shared" si="585"/>
        <v>1.00122986</v>
      </c>
      <c r="M1274" s="93">
        <f t="shared" si="586"/>
        <v>1.00559942</v>
      </c>
      <c r="N1274" s="93">
        <f t="shared" si="587"/>
        <v>1.2226425732905364</v>
      </c>
      <c r="O1274" s="87">
        <f t="shared" si="588"/>
        <v>1.22414625</v>
      </c>
      <c r="P1274" s="87">
        <f t="shared" si="589"/>
        <v>946.31003682999994</v>
      </c>
      <c r="Q1274" s="94">
        <f t="shared" si="590"/>
        <v>0</v>
      </c>
      <c r="R1274" s="95">
        <f t="shared" si="597"/>
        <v>0</v>
      </c>
      <c r="S1274" s="87">
        <f t="shared" si="591"/>
        <v>0</v>
      </c>
      <c r="T1274" s="95">
        <f t="shared" si="576"/>
        <v>0.12</v>
      </c>
      <c r="U1274" s="94">
        <f t="shared" si="592"/>
        <v>18</v>
      </c>
      <c r="V1274" s="94">
        <v>252</v>
      </c>
      <c r="W1274" s="93">
        <f t="shared" si="593"/>
        <v>1.0081277580000001</v>
      </c>
      <c r="X1274" s="87">
        <f t="shared" si="594"/>
        <v>7.6913789699999997</v>
      </c>
      <c r="Y1274" s="87">
        <f t="shared" si="595"/>
        <v>0</v>
      </c>
      <c r="Z1274" s="96" t="s">
        <v>142</v>
      </c>
      <c r="AA1274" s="90">
        <f t="shared" si="596"/>
        <v>45628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3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2"/>
      <c r="DB1274" s="1"/>
      <c r="DC1274" s="1"/>
      <c r="DD1274" s="1"/>
      <c r="DE1274" s="1"/>
      <c r="DF1274" s="1"/>
      <c r="DG1274" s="1"/>
    </row>
    <row r="1275" spans="1:111" x14ac:dyDescent="0.2">
      <c r="A1275" s="86">
        <f t="shared" si="574"/>
        <v>45624</v>
      </c>
      <c r="B1275" s="87">
        <f t="shared" si="577"/>
        <v>954.62607727</v>
      </c>
      <c r="C1275" s="87">
        <f t="shared" si="575"/>
        <v>773.03674853999996</v>
      </c>
      <c r="D1275" s="88">
        <f t="shared" si="578"/>
        <v>7036.33</v>
      </c>
      <c r="E1275" s="89">
        <f>IF(K1275=1,VLOOKUP(A1275,[1]Plan1!$BO$80:$BQ$314,3),E1274)</f>
        <v>7063.77</v>
      </c>
      <c r="F1275" s="98">
        <f t="shared" si="579"/>
        <v>45615</v>
      </c>
      <c r="G1275" s="91">
        <f t="shared" si="580"/>
        <v>3.8997602443320289E-3</v>
      </c>
      <c r="H1275" s="90">
        <f t="shared" si="581"/>
        <v>45642</v>
      </c>
      <c r="I1275" s="90">
        <f t="shared" si="582"/>
        <v>45642</v>
      </c>
      <c r="J1275" s="92">
        <f t="shared" si="583"/>
        <v>19</v>
      </c>
      <c r="K1275" s="92">
        <f t="shared" si="584"/>
        <v>7</v>
      </c>
      <c r="L1275" s="87">
        <f t="shared" si="585"/>
        <v>1.00143498</v>
      </c>
      <c r="M1275" s="93">
        <f t="shared" si="586"/>
        <v>1.00559942</v>
      </c>
      <c r="N1275" s="93">
        <f t="shared" si="587"/>
        <v>1.2226425732905364</v>
      </c>
      <c r="O1275" s="87">
        <f t="shared" si="588"/>
        <v>1.2243970399999999</v>
      </c>
      <c r="P1275" s="87">
        <f t="shared" si="589"/>
        <v>946.50390672000003</v>
      </c>
      <c r="Q1275" s="94">
        <f t="shared" si="590"/>
        <v>0</v>
      </c>
      <c r="R1275" s="95">
        <f t="shared" si="597"/>
        <v>0</v>
      </c>
      <c r="S1275" s="87">
        <f t="shared" si="591"/>
        <v>0</v>
      </c>
      <c r="T1275" s="95">
        <f t="shared" si="576"/>
        <v>0.12</v>
      </c>
      <c r="U1275" s="94">
        <f t="shared" si="592"/>
        <v>19</v>
      </c>
      <c r="V1275" s="94">
        <v>252</v>
      </c>
      <c r="W1275" s="93">
        <f t="shared" si="593"/>
        <v>1.0085812329999999</v>
      </c>
      <c r="X1275" s="87">
        <f t="shared" si="594"/>
        <v>8.1221705499999999</v>
      </c>
      <c r="Y1275" s="87">
        <f t="shared" si="595"/>
        <v>0</v>
      </c>
      <c r="Z1275" s="96" t="s">
        <v>142</v>
      </c>
      <c r="AA1275" s="90">
        <f t="shared" si="596"/>
        <v>45628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3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2"/>
      <c r="DB1275" s="1"/>
      <c r="DC1275" s="1"/>
      <c r="DD1275" s="1"/>
      <c r="DE1275" s="1"/>
      <c r="DF1275" s="1"/>
      <c r="DG1275" s="1"/>
    </row>
    <row r="1276" spans="1:111" x14ac:dyDescent="0.2">
      <c r="A1276" s="86">
        <f t="shared" si="574"/>
        <v>45625</v>
      </c>
      <c r="B1276" s="87">
        <f t="shared" si="577"/>
        <v>955.25115355999992</v>
      </c>
      <c r="C1276" s="87">
        <f t="shared" si="575"/>
        <v>773.03674853999996</v>
      </c>
      <c r="D1276" s="88">
        <f t="shared" si="578"/>
        <v>7036.33</v>
      </c>
      <c r="E1276" s="89">
        <f>IF(K1276=1,VLOOKUP(A1276,[1]Plan1!$BO$80:$BQ$314,3),E1275)</f>
        <v>7063.77</v>
      </c>
      <c r="F1276" s="98">
        <f t="shared" si="579"/>
        <v>45615</v>
      </c>
      <c r="G1276" s="91">
        <f t="shared" si="580"/>
        <v>3.8997602443320289E-3</v>
      </c>
      <c r="H1276" s="90">
        <f t="shared" si="581"/>
        <v>45642</v>
      </c>
      <c r="I1276" s="90">
        <f t="shared" si="582"/>
        <v>45642</v>
      </c>
      <c r="J1276" s="92">
        <f t="shared" si="583"/>
        <v>19</v>
      </c>
      <c r="K1276" s="92">
        <f t="shared" si="584"/>
        <v>8</v>
      </c>
      <c r="L1276" s="87">
        <f t="shared" si="585"/>
        <v>1.0016401500000001</v>
      </c>
      <c r="M1276" s="93">
        <f t="shared" si="586"/>
        <v>1.00559942</v>
      </c>
      <c r="N1276" s="93">
        <f t="shared" si="587"/>
        <v>1.2226425732905364</v>
      </c>
      <c r="O1276" s="87">
        <f t="shared" si="588"/>
        <v>1.22464789</v>
      </c>
      <c r="P1276" s="87">
        <f t="shared" si="589"/>
        <v>946.69782298999996</v>
      </c>
      <c r="Q1276" s="94">
        <f t="shared" si="590"/>
        <v>0</v>
      </c>
      <c r="R1276" s="95">
        <f t="shared" si="597"/>
        <v>0</v>
      </c>
      <c r="S1276" s="87">
        <f t="shared" si="591"/>
        <v>0</v>
      </c>
      <c r="T1276" s="95">
        <f t="shared" si="576"/>
        <v>0.12</v>
      </c>
      <c r="U1276" s="94">
        <f t="shared" si="592"/>
        <v>20</v>
      </c>
      <c r="V1276" s="94">
        <v>252</v>
      </c>
      <c r="W1276" s="93">
        <f t="shared" si="593"/>
        <v>1.0090349110000001</v>
      </c>
      <c r="X1276" s="87">
        <f t="shared" si="594"/>
        <v>8.55333057</v>
      </c>
      <c r="Y1276" s="87">
        <f t="shared" si="595"/>
        <v>0</v>
      </c>
      <c r="Z1276" s="96" t="s">
        <v>142</v>
      </c>
      <c r="AA1276" s="90">
        <f t="shared" si="596"/>
        <v>45628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3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2"/>
      <c r="DB1276" s="1"/>
      <c r="DC1276" s="1"/>
      <c r="DD1276" s="1"/>
      <c r="DE1276" s="1"/>
      <c r="DF1276" s="1"/>
      <c r="DG1276" s="1"/>
    </row>
    <row r="1277" spans="1:111" x14ac:dyDescent="0.2">
      <c r="A1277" s="86">
        <f t="shared" si="574"/>
        <v>45626</v>
      </c>
      <c r="B1277" s="87">
        <f t="shared" si="577"/>
        <v>955.87663018000001</v>
      </c>
      <c r="C1277" s="87">
        <f t="shared" si="575"/>
        <v>773.03674853999996</v>
      </c>
      <c r="D1277" s="88">
        <f t="shared" si="578"/>
        <v>7036.33</v>
      </c>
      <c r="E1277" s="89">
        <f>IF(K1277=1,VLOOKUP(A1277,[1]Plan1!$BO$80:$BQ$314,3),E1276)</f>
        <v>7063.77</v>
      </c>
      <c r="F1277" s="98">
        <f t="shared" si="579"/>
        <v>45615</v>
      </c>
      <c r="G1277" s="91">
        <f t="shared" si="580"/>
        <v>3.8997602443320289E-3</v>
      </c>
      <c r="H1277" s="90">
        <f t="shared" si="581"/>
        <v>45642</v>
      </c>
      <c r="I1277" s="90">
        <f t="shared" si="582"/>
        <v>45642</v>
      </c>
      <c r="J1277" s="92">
        <f t="shared" si="583"/>
        <v>19</v>
      </c>
      <c r="K1277" s="92">
        <f t="shared" si="584"/>
        <v>9</v>
      </c>
      <c r="L1277" s="87">
        <f t="shared" si="585"/>
        <v>1.0018453599999999</v>
      </c>
      <c r="M1277" s="93">
        <f t="shared" si="586"/>
        <v>1.00559942</v>
      </c>
      <c r="N1277" s="93">
        <f t="shared" si="587"/>
        <v>1.2226425732905364</v>
      </c>
      <c r="O1277" s="87">
        <f t="shared" si="588"/>
        <v>1.22489878</v>
      </c>
      <c r="P1277" s="87">
        <f t="shared" si="589"/>
        <v>946.89177017999998</v>
      </c>
      <c r="Q1277" s="94">
        <f t="shared" si="590"/>
        <v>0</v>
      </c>
      <c r="R1277" s="95">
        <f t="shared" si="597"/>
        <v>0</v>
      </c>
      <c r="S1277" s="87">
        <f t="shared" si="591"/>
        <v>0</v>
      </c>
      <c r="T1277" s="95">
        <f t="shared" si="576"/>
        <v>0.12</v>
      </c>
      <c r="U1277" s="94">
        <f t="shared" si="592"/>
        <v>21</v>
      </c>
      <c r="V1277" s="94">
        <v>252</v>
      </c>
      <c r="W1277" s="93">
        <f t="shared" si="593"/>
        <v>1.0094887930000001</v>
      </c>
      <c r="X1277" s="87">
        <f t="shared" si="594"/>
        <v>8.9848599999999994</v>
      </c>
      <c r="Y1277" s="87">
        <f t="shared" si="595"/>
        <v>0</v>
      </c>
      <c r="Z1277" s="96" t="s">
        <v>142</v>
      </c>
      <c r="AA1277" s="90">
        <f t="shared" si="596"/>
        <v>45628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3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2"/>
      <c r="DB1277" s="1"/>
      <c r="DC1277" s="1"/>
      <c r="DD1277" s="1"/>
      <c r="DE1277" s="1"/>
      <c r="DF1277" s="1"/>
      <c r="DG1277" s="1"/>
    </row>
    <row r="1278" spans="1:111" x14ac:dyDescent="0.2">
      <c r="A1278" s="86">
        <f t="shared" si="574"/>
        <v>45627</v>
      </c>
      <c r="B1278" s="87">
        <f t="shared" si="577"/>
        <v>955.87663018000001</v>
      </c>
      <c r="C1278" s="87">
        <f t="shared" si="575"/>
        <v>773.03674853999996</v>
      </c>
      <c r="D1278" s="88">
        <f t="shared" si="578"/>
        <v>7036.33</v>
      </c>
      <c r="E1278" s="89">
        <f>IF(K1278=1,VLOOKUP(A1278,[1]Plan1!$BO$80:$BQ$314,3),E1277)</f>
        <v>7063.77</v>
      </c>
      <c r="F1278" s="98">
        <f t="shared" si="579"/>
        <v>45615</v>
      </c>
      <c r="G1278" s="91">
        <f t="shared" si="580"/>
        <v>3.8997602443320289E-3</v>
      </c>
      <c r="H1278" s="90">
        <f t="shared" si="581"/>
        <v>45642</v>
      </c>
      <c r="I1278" s="90">
        <f t="shared" si="582"/>
        <v>45642</v>
      </c>
      <c r="J1278" s="92">
        <f t="shared" si="583"/>
        <v>19</v>
      </c>
      <c r="K1278" s="92">
        <f t="shared" si="584"/>
        <v>9</v>
      </c>
      <c r="L1278" s="87">
        <f t="shared" si="585"/>
        <v>1.0018453599999999</v>
      </c>
      <c r="M1278" s="93">
        <f t="shared" si="586"/>
        <v>1.00559942</v>
      </c>
      <c r="N1278" s="93">
        <f t="shared" si="587"/>
        <v>1.2226425732905364</v>
      </c>
      <c r="O1278" s="87">
        <f t="shared" si="588"/>
        <v>1.22489878</v>
      </c>
      <c r="P1278" s="87">
        <f t="shared" si="589"/>
        <v>946.89177017999998</v>
      </c>
      <c r="Q1278" s="94">
        <f t="shared" si="590"/>
        <v>0</v>
      </c>
      <c r="R1278" s="95">
        <f t="shared" si="597"/>
        <v>0</v>
      </c>
      <c r="S1278" s="87">
        <f t="shared" si="591"/>
        <v>0</v>
      </c>
      <c r="T1278" s="95">
        <f t="shared" si="576"/>
        <v>0.12</v>
      </c>
      <c r="U1278" s="94">
        <f t="shared" si="592"/>
        <v>21</v>
      </c>
      <c r="V1278" s="94">
        <v>252</v>
      </c>
      <c r="W1278" s="93">
        <f t="shared" si="593"/>
        <v>1.0094887930000001</v>
      </c>
      <c r="X1278" s="87">
        <f t="shared" si="594"/>
        <v>8.9848599999999994</v>
      </c>
      <c r="Y1278" s="87">
        <f t="shared" si="595"/>
        <v>0</v>
      </c>
      <c r="Z1278" s="96" t="s">
        <v>142</v>
      </c>
      <c r="AA1278" s="90">
        <f t="shared" si="596"/>
        <v>45628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3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2"/>
      <c r="DB1278" s="1"/>
      <c r="DC1278" s="1"/>
      <c r="DD1278" s="1"/>
      <c r="DE1278" s="1"/>
      <c r="DF1278" s="1"/>
      <c r="DG1278" s="1"/>
    </row>
    <row r="1279" spans="1:111" x14ac:dyDescent="0.2">
      <c r="A1279" s="86">
        <f t="shared" si="574"/>
        <v>45628</v>
      </c>
      <c r="B1279" s="87">
        <f t="shared" si="577"/>
        <v>955.87663018000001</v>
      </c>
      <c r="C1279" s="87">
        <f t="shared" si="575"/>
        <v>773.03674853999996</v>
      </c>
      <c r="D1279" s="88">
        <f t="shared" si="578"/>
        <v>7036.33</v>
      </c>
      <c r="E1279" s="89">
        <f>IF(K1279=1,VLOOKUP(A1279,[1]Plan1!$BO$80:$BQ$314,3),E1278)</f>
        <v>7063.77</v>
      </c>
      <c r="F1279" s="98">
        <f t="shared" si="579"/>
        <v>45615</v>
      </c>
      <c r="G1279" s="91">
        <f t="shared" si="580"/>
        <v>3.8997602443320289E-3</v>
      </c>
      <c r="H1279" s="90">
        <f t="shared" si="581"/>
        <v>45642</v>
      </c>
      <c r="I1279" s="90">
        <f t="shared" si="582"/>
        <v>45642</v>
      </c>
      <c r="J1279" s="92">
        <f t="shared" si="583"/>
        <v>19</v>
      </c>
      <c r="K1279" s="92">
        <f t="shared" si="584"/>
        <v>9</v>
      </c>
      <c r="L1279" s="87">
        <f t="shared" si="585"/>
        <v>1.0018453599999999</v>
      </c>
      <c r="M1279" s="93">
        <f t="shared" si="586"/>
        <v>1.00559942</v>
      </c>
      <c r="N1279" s="93">
        <f t="shared" si="587"/>
        <v>1.2226425732905364</v>
      </c>
      <c r="O1279" s="87">
        <f t="shared" si="588"/>
        <v>1.22489878</v>
      </c>
      <c r="P1279" s="87">
        <f t="shared" si="589"/>
        <v>946.89177017999998</v>
      </c>
      <c r="Q1279" s="94">
        <f t="shared" si="590"/>
        <v>36</v>
      </c>
      <c r="R1279" s="95">
        <f t="shared" si="597"/>
        <v>0</v>
      </c>
      <c r="S1279" s="87">
        <f t="shared" si="591"/>
        <v>0</v>
      </c>
      <c r="T1279" s="95">
        <f t="shared" si="576"/>
        <v>0.12</v>
      </c>
      <c r="U1279" s="94">
        <f t="shared" si="592"/>
        <v>21</v>
      </c>
      <c r="V1279" s="94">
        <v>252</v>
      </c>
      <c r="W1279" s="93">
        <f t="shared" si="593"/>
        <v>1.0094887930000001</v>
      </c>
      <c r="X1279" s="87">
        <f t="shared" si="594"/>
        <v>8.9848599999999994</v>
      </c>
      <c r="Y1279" s="87">
        <f t="shared" si="595"/>
        <v>8.9848599999999994</v>
      </c>
      <c r="Z1279" s="96" t="s">
        <v>142</v>
      </c>
      <c r="AA1279" s="90">
        <f t="shared" si="596"/>
        <v>45628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3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2"/>
      <c r="DB1279" s="1"/>
      <c r="DC1279" s="1"/>
      <c r="DD1279" s="1"/>
      <c r="DE1279" s="1"/>
      <c r="DF1279" s="1"/>
      <c r="DG1279" s="1"/>
    </row>
    <row r="1280" spans="1:111" x14ac:dyDescent="0.2">
      <c r="A1280" s="86">
        <f t="shared" si="574"/>
        <v>45629</v>
      </c>
      <c r="B1280" s="87">
        <f t="shared" si="577"/>
        <v>947.51177996999991</v>
      </c>
      <c r="C1280" s="87">
        <f t="shared" si="575"/>
        <v>773.03674853999996</v>
      </c>
      <c r="D1280" s="88">
        <f t="shared" si="578"/>
        <v>7036.33</v>
      </c>
      <c r="E1280" s="89">
        <f>IF(K1280=1,VLOOKUP(A1280,[1]Plan1!$BO$80:$BQ$314,3),E1279)</f>
        <v>7063.77</v>
      </c>
      <c r="F1280" s="98">
        <f t="shared" si="579"/>
        <v>45615</v>
      </c>
      <c r="G1280" s="91">
        <f t="shared" si="580"/>
        <v>3.8997602443320289E-3</v>
      </c>
      <c r="H1280" s="90">
        <f t="shared" si="581"/>
        <v>45642</v>
      </c>
      <c r="I1280" s="90">
        <f t="shared" si="582"/>
        <v>45642</v>
      </c>
      <c r="J1280" s="92">
        <f t="shared" si="583"/>
        <v>19</v>
      </c>
      <c r="K1280" s="92">
        <f t="shared" si="584"/>
        <v>10</v>
      </c>
      <c r="L1280" s="87">
        <f t="shared" si="585"/>
        <v>1.00205061</v>
      </c>
      <c r="M1280" s="93">
        <f t="shared" si="586"/>
        <v>1.00559942</v>
      </c>
      <c r="N1280" s="93">
        <f t="shared" si="587"/>
        <v>1.2226425732905364</v>
      </c>
      <c r="O1280" s="87">
        <f t="shared" si="588"/>
        <v>1.22514973</v>
      </c>
      <c r="P1280" s="87">
        <f t="shared" si="589"/>
        <v>947.08576374999996</v>
      </c>
      <c r="Q1280" s="94">
        <f t="shared" si="590"/>
        <v>0</v>
      </c>
      <c r="R1280" s="95">
        <f t="shared" si="597"/>
        <v>0</v>
      </c>
      <c r="S1280" s="87">
        <f t="shared" si="591"/>
        <v>0</v>
      </c>
      <c r="T1280" s="95">
        <f t="shared" si="576"/>
        <v>0.12</v>
      </c>
      <c r="U1280" s="94">
        <f t="shared" si="592"/>
        <v>1</v>
      </c>
      <c r="V1280" s="94">
        <v>252</v>
      </c>
      <c r="W1280" s="93">
        <f t="shared" si="593"/>
        <v>1.0004498180000001</v>
      </c>
      <c r="X1280" s="87">
        <f t="shared" si="594"/>
        <v>0.42601622</v>
      </c>
      <c r="Y1280" s="87">
        <f t="shared" si="595"/>
        <v>0</v>
      </c>
      <c r="Z1280" s="96" t="s">
        <v>142</v>
      </c>
      <c r="AA1280" s="90">
        <f t="shared" si="596"/>
        <v>45656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3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2"/>
      <c r="DB1280" s="1"/>
      <c r="DC1280" s="1"/>
      <c r="DD1280" s="1"/>
      <c r="DE1280" s="1"/>
      <c r="DF1280" s="1"/>
      <c r="DG1280" s="1"/>
    </row>
    <row r="1281" spans="1:111" x14ac:dyDescent="0.2">
      <c r="A1281" s="86">
        <f t="shared" si="574"/>
        <v>45630</v>
      </c>
      <c r="B1281" s="87">
        <f t="shared" si="577"/>
        <v>948.13219527000001</v>
      </c>
      <c r="C1281" s="87">
        <f t="shared" si="575"/>
        <v>773.03674853999996</v>
      </c>
      <c r="D1281" s="88">
        <f t="shared" si="578"/>
        <v>7036.33</v>
      </c>
      <c r="E1281" s="89">
        <f>IF(K1281=1,VLOOKUP(A1281,[1]Plan1!$BO$80:$BQ$314,3),E1280)</f>
        <v>7063.77</v>
      </c>
      <c r="F1281" s="98">
        <f t="shared" si="579"/>
        <v>45615</v>
      </c>
      <c r="G1281" s="91">
        <f t="shared" si="580"/>
        <v>3.8997602443320289E-3</v>
      </c>
      <c r="H1281" s="90">
        <f t="shared" si="581"/>
        <v>45642</v>
      </c>
      <c r="I1281" s="90">
        <f t="shared" si="582"/>
        <v>45642</v>
      </c>
      <c r="J1281" s="92">
        <f t="shared" si="583"/>
        <v>19</v>
      </c>
      <c r="K1281" s="92">
        <f t="shared" si="584"/>
        <v>11</v>
      </c>
      <c r="L1281" s="87">
        <f t="shared" si="585"/>
        <v>1.0022559</v>
      </c>
      <c r="M1281" s="93">
        <f t="shared" si="586"/>
        <v>1.00559942</v>
      </c>
      <c r="N1281" s="93">
        <f t="shared" si="587"/>
        <v>1.2226425732905364</v>
      </c>
      <c r="O1281" s="87">
        <f t="shared" si="588"/>
        <v>1.22540073</v>
      </c>
      <c r="P1281" s="87">
        <f t="shared" si="589"/>
        <v>947.27979597000001</v>
      </c>
      <c r="Q1281" s="94">
        <f t="shared" si="590"/>
        <v>0</v>
      </c>
      <c r="R1281" s="95">
        <f t="shared" si="597"/>
        <v>0</v>
      </c>
      <c r="S1281" s="87">
        <f t="shared" si="591"/>
        <v>0</v>
      </c>
      <c r="T1281" s="95">
        <f t="shared" si="576"/>
        <v>0.12</v>
      </c>
      <c r="U1281" s="94">
        <f t="shared" si="592"/>
        <v>2</v>
      </c>
      <c r="V1281" s="94">
        <v>252</v>
      </c>
      <c r="W1281" s="93">
        <f t="shared" si="593"/>
        <v>1.0008998389999999</v>
      </c>
      <c r="X1281" s="87">
        <f t="shared" si="594"/>
        <v>0.85239929999999997</v>
      </c>
      <c r="Y1281" s="87">
        <f t="shared" si="595"/>
        <v>0</v>
      </c>
      <c r="Z1281" s="96" t="s">
        <v>142</v>
      </c>
      <c r="AA1281" s="90">
        <f t="shared" si="596"/>
        <v>45656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3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2"/>
      <c r="DB1281" s="1"/>
      <c r="DC1281" s="1"/>
      <c r="DD1281" s="1"/>
      <c r="DE1281" s="1"/>
      <c r="DF1281" s="1"/>
      <c r="DG1281" s="1"/>
    </row>
    <row r="1282" spans="1:111" x14ac:dyDescent="0.2">
      <c r="A1282" s="86">
        <f t="shared" si="574"/>
        <v>45631</v>
      </c>
      <c r="B1282" s="87">
        <f t="shared" si="577"/>
        <v>948.75302210000007</v>
      </c>
      <c r="C1282" s="87">
        <f t="shared" si="575"/>
        <v>773.03674853999996</v>
      </c>
      <c r="D1282" s="88">
        <f t="shared" si="578"/>
        <v>7036.33</v>
      </c>
      <c r="E1282" s="89">
        <f>IF(K1282=1,VLOOKUP(A1282,[1]Plan1!$BO$80:$BQ$314,3),E1281)</f>
        <v>7063.77</v>
      </c>
      <c r="F1282" s="98">
        <f t="shared" si="579"/>
        <v>45615</v>
      </c>
      <c r="G1282" s="91">
        <f t="shared" si="580"/>
        <v>3.8997602443320289E-3</v>
      </c>
      <c r="H1282" s="90">
        <f t="shared" si="581"/>
        <v>45642</v>
      </c>
      <c r="I1282" s="90">
        <f t="shared" si="582"/>
        <v>45642</v>
      </c>
      <c r="J1282" s="92">
        <f t="shared" si="583"/>
        <v>19</v>
      </c>
      <c r="K1282" s="92">
        <f t="shared" si="584"/>
        <v>12</v>
      </c>
      <c r="L1282" s="87">
        <f t="shared" si="585"/>
        <v>1.0024612399999999</v>
      </c>
      <c r="M1282" s="93">
        <f t="shared" si="586"/>
        <v>1.00559942</v>
      </c>
      <c r="N1282" s="93">
        <f t="shared" si="587"/>
        <v>1.2226425732905364</v>
      </c>
      <c r="O1282" s="87">
        <f t="shared" si="588"/>
        <v>1.2256517899999999</v>
      </c>
      <c r="P1282" s="87">
        <f t="shared" si="589"/>
        <v>947.47387458000003</v>
      </c>
      <c r="Q1282" s="94">
        <f t="shared" si="590"/>
        <v>0</v>
      </c>
      <c r="R1282" s="95">
        <f t="shared" si="597"/>
        <v>0</v>
      </c>
      <c r="S1282" s="87">
        <f t="shared" si="591"/>
        <v>0</v>
      </c>
      <c r="T1282" s="95">
        <f t="shared" si="576"/>
        <v>0.12</v>
      </c>
      <c r="U1282" s="94">
        <f t="shared" si="592"/>
        <v>3</v>
      </c>
      <c r="V1282" s="94">
        <v>252</v>
      </c>
      <c r="W1282" s="93">
        <f t="shared" si="593"/>
        <v>1.0013500609999999</v>
      </c>
      <c r="X1282" s="87">
        <f t="shared" si="594"/>
        <v>1.27914752</v>
      </c>
      <c r="Y1282" s="87">
        <f t="shared" si="595"/>
        <v>0</v>
      </c>
      <c r="Z1282" s="96" t="s">
        <v>142</v>
      </c>
      <c r="AA1282" s="90">
        <f t="shared" si="596"/>
        <v>45656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3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2"/>
      <c r="DB1282" s="1"/>
      <c r="DC1282" s="1"/>
      <c r="DD1282" s="1"/>
      <c r="DE1282" s="1"/>
      <c r="DF1282" s="1"/>
      <c r="DG1282" s="1"/>
    </row>
    <row r="1283" spans="1:111" x14ac:dyDescent="0.2">
      <c r="A1283" s="86">
        <f t="shared" si="574"/>
        <v>45632</v>
      </c>
      <c r="B1283" s="87">
        <f t="shared" si="577"/>
        <v>949.37424025000007</v>
      </c>
      <c r="C1283" s="87">
        <f t="shared" si="575"/>
        <v>773.03674853999996</v>
      </c>
      <c r="D1283" s="88">
        <f t="shared" si="578"/>
        <v>7036.33</v>
      </c>
      <c r="E1283" s="89">
        <f>IF(K1283=1,VLOOKUP(A1283,[1]Plan1!$BO$80:$BQ$314,3),E1282)</f>
        <v>7063.77</v>
      </c>
      <c r="F1283" s="98">
        <f t="shared" si="579"/>
        <v>45615</v>
      </c>
      <c r="G1283" s="91">
        <f t="shared" si="580"/>
        <v>3.8997602443320289E-3</v>
      </c>
      <c r="H1283" s="90">
        <f t="shared" si="581"/>
        <v>45642</v>
      </c>
      <c r="I1283" s="90">
        <f t="shared" si="582"/>
        <v>45642</v>
      </c>
      <c r="J1283" s="92">
        <f t="shared" si="583"/>
        <v>19</v>
      </c>
      <c r="K1283" s="92">
        <f t="shared" si="584"/>
        <v>13</v>
      </c>
      <c r="L1283" s="87">
        <f t="shared" si="585"/>
        <v>1.0026666099999999</v>
      </c>
      <c r="M1283" s="93">
        <f t="shared" si="586"/>
        <v>1.00559942</v>
      </c>
      <c r="N1283" s="93">
        <f t="shared" si="587"/>
        <v>1.2226425732905364</v>
      </c>
      <c r="O1283" s="87">
        <f t="shared" si="588"/>
        <v>1.22590288</v>
      </c>
      <c r="P1283" s="87">
        <f t="shared" si="589"/>
        <v>947.66797638000003</v>
      </c>
      <c r="Q1283" s="94">
        <f t="shared" si="590"/>
        <v>0</v>
      </c>
      <c r="R1283" s="95">
        <f t="shared" si="597"/>
        <v>0</v>
      </c>
      <c r="S1283" s="87">
        <f t="shared" si="591"/>
        <v>0</v>
      </c>
      <c r="T1283" s="95">
        <f t="shared" si="576"/>
        <v>0.12</v>
      </c>
      <c r="U1283" s="94">
        <f t="shared" si="592"/>
        <v>4</v>
      </c>
      <c r="V1283" s="94">
        <v>252</v>
      </c>
      <c r="W1283" s="93">
        <f t="shared" si="593"/>
        <v>1.0018004869999999</v>
      </c>
      <c r="X1283" s="87">
        <f t="shared" si="594"/>
        <v>1.7062638699999999</v>
      </c>
      <c r="Y1283" s="87">
        <f t="shared" si="595"/>
        <v>0</v>
      </c>
      <c r="Z1283" s="96" t="s">
        <v>142</v>
      </c>
      <c r="AA1283" s="90">
        <f t="shared" si="596"/>
        <v>45656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3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2"/>
      <c r="DB1283" s="1"/>
      <c r="DC1283" s="1"/>
      <c r="DD1283" s="1"/>
      <c r="DE1283" s="1"/>
      <c r="DF1283" s="1"/>
      <c r="DG1283" s="1"/>
    </row>
    <row r="1284" spans="1:111" x14ac:dyDescent="0.2">
      <c r="A1284" s="86">
        <f t="shared" si="574"/>
        <v>45633</v>
      </c>
      <c r="B1284" s="87">
        <f t="shared" si="577"/>
        <v>949.99587120000001</v>
      </c>
      <c r="C1284" s="87">
        <f t="shared" si="575"/>
        <v>773.03674853999996</v>
      </c>
      <c r="D1284" s="88">
        <f t="shared" si="578"/>
        <v>7036.33</v>
      </c>
      <c r="E1284" s="89">
        <f>IF(K1284=1,VLOOKUP(A1284,[1]Plan1!$BO$80:$BQ$314,3),E1283)</f>
        <v>7063.77</v>
      </c>
      <c r="F1284" s="98">
        <f t="shared" si="579"/>
        <v>45615</v>
      </c>
      <c r="G1284" s="91">
        <f t="shared" si="580"/>
        <v>3.8997602443320289E-3</v>
      </c>
      <c r="H1284" s="90">
        <f t="shared" si="581"/>
        <v>45642</v>
      </c>
      <c r="I1284" s="90">
        <f t="shared" si="582"/>
        <v>45642</v>
      </c>
      <c r="J1284" s="92">
        <f t="shared" si="583"/>
        <v>19</v>
      </c>
      <c r="K1284" s="92">
        <f t="shared" si="584"/>
        <v>14</v>
      </c>
      <c r="L1284" s="87">
        <f t="shared" si="585"/>
        <v>1.00287203</v>
      </c>
      <c r="M1284" s="93">
        <f t="shared" si="586"/>
        <v>1.00559942</v>
      </c>
      <c r="N1284" s="93">
        <f t="shared" si="587"/>
        <v>1.2226425732905364</v>
      </c>
      <c r="O1284" s="87">
        <f t="shared" si="588"/>
        <v>1.22615403</v>
      </c>
      <c r="P1284" s="87">
        <f t="shared" si="589"/>
        <v>947.86212455999998</v>
      </c>
      <c r="Q1284" s="94">
        <f t="shared" si="590"/>
        <v>0</v>
      </c>
      <c r="R1284" s="95">
        <f t="shared" si="597"/>
        <v>0</v>
      </c>
      <c r="S1284" s="87">
        <f t="shared" si="591"/>
        <v>0</v>
      </c>
      <c r="T1284" s="95">
        <f t="shared" si="576"/>
        <v>0.12</v>
      </c>
      <c r="U1284" s="94">
        <f t="shared" si="592"/>
        <v>5</v>
      </c>
      <c r="V1284" s="94">
        <v>252</v>
      </c>
      <c r="W1284" s="93">
        <f t="shared" si="593"/>
        <v>1.002251115</v>
      </c>
      <c r="X1284" s="87">
        <f t="shared" si="594"/>
        <v>2.13374664</v>
      </c>
      <c r="Y1284" s="87">
        <f t="shared" si="595"/>
        <v>0</v>
      </c>
      <c r="Z1284" s="96" t="s">
        <v>142</v>
      </c>
      <c r="AA1284" s="90">
        <f t="shared" si="596"/>
        <v>45656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3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2"/>
      <c r="DB1284" s="1"/>
      <c r="DC1284" s="1"/>
      <c r="DD1284" s="1"/>
      <c r="DE1284" s="1"/>
      <c r="DF1284" s="1"/>
      <c r="DG1284" s="1"/>
    </row>
    <row r="1285" spans="1:111" x14ac:dyDescent="0.2">
      <c r="A1285" s="86">
        <f t="shared" si="574"/>
        <v>45634</v>
      </c>
      <c r="B1285" s="87">
        <f t="shared" si="577"/>
        <v>949.99587120000001</v>
      </c>
      <c r="C1285" s="87">
        <f t="shared" si="575"/>
        <v>773.03674853999996</v>
      </c>
      <c r="D1285" s="88">
        <f t="shared" si="578"/>
        <v>7036.33</v>
      </c>
      <c r="E1285" s="89">
        <f>IF(K1285=1,VLOOKUP(A1285,[1]Plan1!$BO$80:$BQ$314,3),E1284)</f>
        <v>7063.77</v>
      </c>
      <c r="F1285" s="98">
        <f t="shared" si="579"/>
        <v>45615</v>
      </c>
      <c r="G1285" s="91">
        <f t="shared" si="580"/>
        <v>3.8997602443320289E-3</v>
      </c>
      <c r="H1285" s="90">
        <f t="shared" si="581"/>
        <v>45642</v>
      </c>
      <c r="I1285" s="90">
        <f t="shared" si="582"/>
        <v>45642</v>
      </c>
      <c r="J1285" s="92">
        <f t="shared" si="583"/>
        <v>19</v>
      </c>
      <c r="K1285" s="92">
        <f t="shared" si="584"/>
        <v>14</v>
      </c>
      <c r="L1285" s="87">
        <f t="shared" si="585"/>
        <v>1.00287203</v>
      </c>
      <c r="M1285" s="93">
        <f t="shared" si="586"/>
        <v>1.00559942</v>
      </c>
      <c r="N1285" s="93">
        <f t="shared" si="587"/>
        <v>1.2226425732905364</v>
      </c>
      <c r="O1285" s="87">
        <f t="shared" si="588"/>
        <v>1.22615403</v>
      </c>
      <c r="P1285" s="87">
        <f t="shared" si="589"/>
        <v>947.86212455999998</v>
      </c>
      <c r="Q1285" s="94">
        <f t="shared" si="590"/>
        <v>0</v>
      </c>
      <c r="R1285" s="95">
        <f t="shared" si="597"/>
        <v>0</v>
      </c>
      <c r="S1285" s="87">
        <f t="shared" si="591"/>
        <v>0</v>
      </c>
      <c r="T1285" s="95">
        <f t="shared" si="576"/>
        <v>0.12</v>
      </c>
      <c r="U1285" s="94">
        <f t="shared" si="592"/>
        <v>5</v>
      </c>
      <c r="V1285" s="94">
        <v>252</v>
      </c>
      <c r="W1285" s="93">
        <f t="shared" si="593"/>
        <v>1.002251115</v>
      </c>
      <c r="X1285" s="87">
        <f t="shared" si="594"/>
        <v>2.13374664</v>
      </c>
      <c r="Y1285" s="87">
        <f t="shared" si="595"/>
        <v>0</v>
      </c>
      <c r="Z1285" s="96" t="s">
        <v>142</v>
      </c>
      <c r="AA1285" s="90">
        <f t="shared" si="596"/>
        <v>45656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3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2"/>
      <c r="DB1285" s="1"/>
      <c r="DC1285" s="1"/>
      <c r="DD1285" s="1"/>
      <c r="DE1285" s="1"/>
      <c r="DF1285" s="1"/>
      <c r="DG1285" s="1"/>
    </row>
    <row r="1286" spans="1:111" x14ac:dyDescent="0.2">
      <c r="A1286" s="86">
        <f t="shared" si="574"/>
        <v>45635</v>
      </c>
      <c r="B1286" s="87">
        <f t="shared" si="577"/>
        <v>949.99587120000001</v>
      </c>
      <c r="C1286" s="87">
        <f t="shared" si="575"/>
        <v>773.03674853999996</v>
      </c>
      <c r="D1286" s="88">
        <f t="shared" si="578"/>
        <v>7036.33</v>
      </c>
      <c r="E1286" s="89">
        <f>IF(K1286=1,VLOOKUP(A1286,[1]Plan1!$BO$80:$BQ$314,3),E1285)</f>
        <v>7063.77</v>
      </c>
      <c r="F1286" s="98">
        <f t="shared" si="579"/>
        <v>45615</v>
      </c>
      <c r="G1286" s="91">
        <f t="shared" si="580"/>
        <v>3.8997602443320289E-3</v>
      </c>
      <c r="H1286" s="90">
        <f t="shared" si="581"/>
        <v>45642</v>
      </c>
      <c r="I1286" s="90">
        <f t="shared" si="582"/>
        <v>45642</v>
      </c>
      <c r="J1286" s="92">
        <f t="shared" si="583"/>
        <v>19</v>
      </c>
      <c r="K1286" s="92">
        <f t="shared" si="584"/>
        <v>14</v>
      </c>
      <c r="L1286" s="87">
        <f t="shared" si="585"/>
        <v>1.00287203</v>
      </c>
      <c r="M1286" s="93">
        <f t="shared" si="586"/>
        <v>1.00559942</v>
      </c>
      <c r="N1286" s="93">
        <f t="shared" si="587"/>
        <v>1.2226425732905364</v>
      </c>
      <c r="O1286" s="87">
        <f t="shared" si="588"/>
        <v>1.22615403</v>
      </c>
      <c r="P1286" s="87">
        <f t="shared" si="589"/>
        <v>947.86212455999998</v>
      </c>
      <c r="Q1286" s="94">
        <f t="shared" si="590"/>
        <v>0</v>
      </c>
      <c r="R1286" s="95">
        <f t="shared" si="597"/>
        <v>0</v>
      </c>
      <c r="S1286" s="87">
        <f t="shared" si="591"/>
        <v>0</v>
      </c>
      <c r="T1286" s="95">
        <f t="shared" si="576"/>
        <v>0.12</v>
      </c>
      <c r="U1286" s="94">
        <f t="shared" si="592"/>
        <v>5</v>
      </c>
      <c r="V1286" s="94">
        <v>252</v>
      </c>
      <c r="W1286" s="93">
        <f t="shared" si="593"/>
        <v>1.002251115</v>
      </c>
      <c r="X1286" s="87">
        <f t="shared" si="594"/>
        <v>2.13374664</v>
      </c>
      <c r="Y1286" s="87">
        <f t="shared" si="595"/>
        <v>0</v>
      </c>
      <c r="Z1286" s="96" t="s">
        <v>142</v>
      </c>
      <c r="AA1286" s="90">
        <f t="shared" si="596"/>
        <v>45656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3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2"/>
      <c r="DB1286" s="1"/>
      <c r="DC1286" s="1"/>
      <c r="DD1286" s="1"/>
      <c r="DE1286" s="1"/>
      <c r="DF1286" s="1"/>
      <c r="DG1286" s="1"/>
    </row>
    <row r="1287" spans="1:111" x14ac:dyDescent="0.2">
      <c r="A1287" s="86">
        <f t="shared" si="574"/>
        <v>45636</v>
      </c>
      <c r="B1287" s="87">
        <f t="shared" si="577"/>
        <v>950.61791608999999</v>
      </c>
      <c r="C1287" s="87">
        <f t="shared" si="575"/>
        <v>773.03674853999996</v>
      </c>
      <c r="D1287" s="88">
        <f t="shared" si="578"/>
        <v>7036.33</v>
      </c>
      <c r="E1287" s="89">
        <f>IF(K1287=1,VLOOKUP(A1287,[1]Plan1!$BO$80:$BQ$314,3),E1286)</f>
        <v>7063.77</v>
      </c>
      <c r="F1287" s="98">
        <f t="shared" si="579"/>
        <v>45615</v>
      </c>
      <c r="G1287" s="91">
        <f t="shared" si="580"/>
        <v>3.8997602443320289E-3</v>
      </c>
      <c r="H1287" s="90">
        <f t="shared" si="581"/>
        <v>45642</v>
      </c>
      <c r="I1287" s="90">
        <f t="shared" si="582"/>
        <v>45642</v>
      </c>
      <c r="J1287" s="92">
        <f t="shared" si="583"/>
        <v>19</v>
      </c>
      <c r="K1287" s="92">
        <f t="shared" si="584"/>
        <v>15</v>
      </c>
      <c r="L1287" s="87">
        <f t="shared" si="585"/>
        <v>1.0030774899999999</v>
      </c>
      <c r="M1287" s="93">
        <f t="shared" si="586"/>
        <v>1.00559942</v>
      </c>
      <c r="N1287" s="93">
        <f t="shared" si="587"/>
        <v>1.2226425732905364</v>
      </c>
      <c r="O1287" s="87">
        <f t="shared" si="588"/>
        <v>1.2264052400000001</v>
      </c>
      <c r="P1287" s="87">
        <f t="shared" si="589"/>
        <v>948.05631912000001</v>
      </c>
      <c r="Q1287" s="94">
        <f t="shared" si="590"/>
        <v>0</v>
      </c>
      <c r="R1287" s="95">
        <f t="shared" si="597"/>
        <v>0</v>
      </c>
      <c r="S1287" s="87">
        <f t="shared" si="591"/>
        <v>0</v>
      </c>
      <c r="T1287" s="95">
        <f t="shared" si="576"/>
        <v>0.12</v>
      </c>
      <c r="U1287" s="94">
        <f t="shared" si="592"/>
        <v>6</v>
      </c>
      <c r="V1287" s="94">
        <v>252</v>
      </c>
      <c r="W1287" s="93">
        <f t="shared" si="593"/>
        <v>1.002701946</v>
      </c>
      <c r="X1287" s="87">
        <f t="shared" si="594"/>
        <v>2.5615969700000001</v>
      </c>
      <c r="Y1287" s="87">
        <f t="shared" si="595"/>
        <v>0</v>
      </c>
      <c r="Z1287" s="96" t="s">
        <v>142</v>
      </c>
      <c r="AA1287" s="90">
        <f t="shared" si="596"/>
        <v>45656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3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2"/>
      <c r="DB1287" s="1"/>
      <c r="DC1287" s="1"/>
      <c r="DD1287" s="1"/>
      <c r="DE1287" s="1"/>
      <c r="DF1287" s="1"/>
      <c r="DG1287" s="1"/>
    </row>
    <row r="1288" spans="1:111" x14ac:dyDescent="0.2">
      <c r="A1288" s="86">
        <f t="shared" si="574"/>
        <v>45637</v>
      </c>
      <c r="B1288" s="87">
        <f t="shared" si="577"/>
        <v>951.24035864999996</v>
      </c>
      <c r="C1288" s="87">
        <f t="shared" si="575"/>
        <v>773.03674853999996</v>
      </c>
      <c r="D1288" s="88">
        <f t="shared" si="578"/>
        <v>7036.33</v>
      </c>
      <c r="E1288" s="89">
        <f>IF(K1288=1,VLOOKUP(A1288,[1]Plan1!$BO$80:$BQ$314,3),E1287)</f>
        <v>7063.77</v>
      </c>
      <c r="F1288" s="98">
        <f t="shared" si="579"/>
        <v>45615</v>
      </c>
      <c r="G1288" s="91">
        <f t="shared" si="580"/>
        <v>3.8997602443320289E-3</v>
      </c>
      <c r="H1288" s="90">
        <f t="shared" si="581"/>
        <v>45642</v>
      </c>
      <c r="I1288" s="90">
        <f t="shared" si="582"/>
        <v>45642</v>
      </c>
      <c r="J1288" s="92">
        <f t="shared" si="583"/>
        <v>19</v>
      </c>
      <c r="K1288" s="92">
        <f t="shared" si="584"/>
        <v>16</v>
      </c>
      <c r="L1288" s="87">
        <f t="shared" si="585"/>
        <v>1.00328299</v>
      </c>
      <c r="M1288" s="93">
        <f t="shared" si="586"/>
        <v>1.00559942</v>
      </c>
      <c r="N1288" s="93">
        <f t="shared" si="587"/>
        <v>1.2226425732905364</v>
      </c>
      <c r="O1288" s="87">
        <f t="shared" si="588"/>
        <v>1.2266564900000001</v>
      </c>
      <c r="P1288" s="87">
        <f t="shared" si="589"/>
        <v>948.25054460000001</v>
      </c>
      <c r="Q1288" s="94">
        <f t="shared" si="590"/>
        <v>0</v>
      </c>
      <c r="R1288" s="95">
        <f t="shared" si="597"/>
        <v>0</v>
      </c>
      <c r="S1288" s="87">
        <f t="shared" si="591"/>
        <v>0</v>
      </c>
      <c r="T1288" s="95">
        <f t="shared" si="576"/>
        <v>0.12</v>
      </c>
      <c r="U1288" s="94">
        <f t="shared" si="592"/>
        <v>7</v>
      </c>
      <c r="V1288" s="94">
        <v>252</v>
      </c>
      <c r="W1288" s="93">
        <f t="shared" si="593"/>
        <v>1.003152979</v>
      </c>
      <c r="X1288" s="87">
        <f t="shared" si="594"/>
        <v>2.9898140500000001</v>
      </c>
      <c r="Y1288" s="87">
        <f t="shared" si="595"/>
        <v>0</v>
      </c>
      <c r="Z1288" s="96" t="s">
        <v>142</v>
      </c>
      <c r="AA1288" s="90">
        <f t="shared" si="596"/>
        <v>45656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3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2"/>
      <c r="DB1288" s="1"/>
      <c r="DC1288" s="1"/>
      <c r="DD1288" s="1"/>
      <c r="DE1288" s="1"/>
      <c r="DF1288" s="1"/>
      <c r="DG1288" s="1"/>
    </row>
    <row r="1289" spans="1:111" x14ac:dyDescent="0.2">
      <c r="A1289" s="86">
        <f t="shared" si="574"/>
        <v>45638</v>
      </c>
      <c r="B1289" s="87">
        <f t="shared" si="577"/>
        <v>951.86322421</v>
      </c>
      <c r="C1289" s="87">
        <f t="shared" si="575"/>
        <v>773.03674853999996</v>
      </c>
      <c r="D1289" s="88">
        <f t="shared" si="578"/>
        <v>7036.33</v>
      </c>
      <c r="E1289" s="89">
        <f>IF(K1289=1,VLOOKUP(A1289,[1]Plan1!$BO$80:$BQ$314,3),E1288)</f>
        <v>7063.77</v>
      </c>
      <c r="F1289" s="98">
        <f t="shared" si="579"/>
        <v>45615</v>
      </c>
      <c r="G1289" s="91">
        <f t="shared" si="580"/>
        <v>3.8997602443320289E-3</v>
      </c>
      <c r="H1289" s="90">
        <f t="shared" si="581"/>
        <v>45642</v>
      </c>
      <c r="I1289" s="90">
        <f t="shared" si="582"/>
        <v>45642</v>
      </c>
      <c r="J1289" s="92">
        <f t="shared" si="583"/>
        <v>19</v>
      </c>
      <c r="K1289" s="92">
        <f t="shared" si="584"/>
        <v>17</v>
      </c>
      <c r="L1289" s="87">
        <f t="shared" si="585"/>
        <v>1.00348854</v>
      </c>
      <c r="M1289" s="93">
        <f t="shared" si="586"/>
        <v>1.00559942</v>
      </c>
      <c r="N1289" s="93">
        <f t="shared" si="587"/>
        <v>1.2226425732905364</v>
      </c>
      <c r="O1289" s="87">
        <f t="shared" si="588"/>
        <v>1.2269078099999999</v>
      </c>
      <c r="P1289" s="87">
        <f t="shared" si="589"/>
        <v>948.44482419999997</v>
      </c>
      <c r="Q1289" s="94">
        <f t="shared" si="590"/>
        <v>0</v>
      </c>
      <c r="R1289" s="95">
        <f t="shared" si="597"/>
        <v>0</v>
      </c>
      <c r="S1289" s="87">
        <f t="shared" si="591"/>
        <v>0</v>
      </c>
      <c r="T1289" s="95">
        <f t="shared" si="576"/>
        <v>0.12</v>
      </c>
      <c r="U1289" s="94">
        <f t="shared" si="592"/>
        <v>8</v>
      </c>
      <c r="V1289" s="94">
        <v>252</v>
      </c>
      <c r="W1289" s="93">
        <f t="shared" si="593"/>
        <v>1.003604216</v>
      </c>
      <c r="X1289" s="87">
        <f t="shared" si="594"/>
        <v>3.41840001</v>
      </c>
      <c r="Y1289" s="87">
        <f t="shared" si="595"/>
        <v>0</v>
      </c>
      <c r="Z1289" s="96" t="s">
        <v>142</v>
      </c>
      <c r="AA1289" s="90">
        <f t="shared" si="596"/>
        <v>45656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3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2"/>
      <c r="DB1289" s="1"/>
      <c r="DC1289" s="1"/>
      <c r="DD1289" s="1"/>
      <c r="DE1289" s="1"/>
      <c r="DF1289" s="1"/>
      <c r="DG1289" s="1"/>
    </row>
    <row r="1290" spans="1:111" x14ac:dyDescent="0.2">
      <c r="A1290" s="86">
        <f t="shared" si="574"/>
        <v>45639</v>
      </c>
      <c r="B1290" s="87">
        <f t="shared" si="577"/>
        <v>952.48648775000004</v>
      </c>
      <c r="C1290" s="87">
        <f t="shared" si="575"/>
        <v>773.03674853999996</v>
      </c>
      <c r="D1290" s="88">
        <f t="shared" si="578"/>
        <v>7036.33</v>
      </c>
      <c r="E1290" s="89">
        <f>IF(K1290=1,VLOOKUP(A1290,[1]Plan1!$BO$80:$BQ$314,3),E1289)</f>
        <v>7063.77</v>
      </c>
      <c r="F1290" s="98">
        <f t="shared" si="579"/>
        <v>45615</v>
      </c>
      <c r="G1290" s="91">
        <f t="shared" si="580"/>
        <v>3.8997602443320289E-3</v>
      </c>
      <c r="H1290" s="90">
        <f t="shared" si="581"/>
        <v>45642</v>
      </c>
      <c r="I1290" s="90">
        <f t="shared" si="582"/>
        <v>45642</v>
      </c>
      <c r="J1290" s="92">
        <f t="shared" si="583"/>
        <v>19</v>
      </c>
      <c r="K1290" s="92">
        <f t="shared" si="584"/>
        <v>18</v>
      </c>
      <c r="L1290" s="87">
        <f t="shared" si="585"/>
        <v>1.00369413</v>
      </c>
      <c r="M1290" s="93">
        <f t="shared" si="586"/>
        <v>1.00559942</v>
      </c>
      <c r="N1290" s="93">
        <f t="shared" si="587"/>
        <v>1.2226425732905364</v>
      </c>
      <c r="O1290" s="87">
        <f t="shared" si="588"/>
        <v>1.22715917</v>
      </c>
      <c r="P1290" s="87">
        <f t="shared" si="589"/>
        <v>948.63913471000001</v>
      </c>
      <c r="Q1290" s="94">
        <f t="shared" si="590"/>
        <v>0</v>
      </c>
      <c r="R1290" s="95">
        <f t="shared" si="597"/>
        <v>0</v>
      </c>
      <c r="S1290" s="87">
        <f t="shared" si="591"/>
        <v>0</v>
      </c>
      <c r="T1290" s="95">
        <f t="shared" si="576"/>
        <v>0.12</v>
      </c>
      <c r="U1290" s="94">
        <f t="shared" si="592"/>
        <v>9</v>
      </c>
      <c r="V1290" s="94">
        <v>252</v>
      </c>
      <c r="W1290" s="93">
        <f t="shared" si="593"/>
        <v>1.0040556549999999</v>
      </c>
      <c r="X1290" s="87">
        <f t="shared" si="594"/>
        <v>3.8473530399999998</v>
      </c>
      <c r="Y1290" s="87">
        <f t="shared" si="595"/>
        <v>0</v>
      </c>
      <c r="Z1290" s="96" t="s">
        <v>142</v>
      </c>
      <c r="AA1290" s="90">
        <f t="shared" si="596"/>
        <v>45656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3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2"/>
      <c r="DB1290" s="1"/>
      <c r="DC1290" s="1"/>
      <c r="DD1290" s="1"/>
      <c r="DE1290" s="1"/>
      <c r="DF1290" s="1"/>
      <c r="DG1290" s="1"/>
    </row>
    <row r="1291" spans="1:111" x14ac:dyDescent="0.2">
      <c r="A1291" s="86">
        <f t="shared" si="574"/>
        <v>45640</v>
      </c>
      <c r="B1291" s="87">
        <f t="shared" si="577"/>
        <v>953.11015818999999</v>
      </c>
      <c r="C1291" s="87">
        <f t="shared" si="575"/>
        <v>773.03674853999996</v>
      </c>
      <c r="D1291" s="88">
        <f t="shared" si="578"/>
        <v>7036.33</v>
      </c>
      <c r="E1291" s="89">
        <f>IF(K1291=1,VLOOKUP(A1291,[1]Plan1!$BO$80:$BQ$314,3),E1290)</f>
        <v>7063.77</v>
      </c>
      <c r="F1291" s="98">
        <f t="shared" si="579"/>
        <v>45615</v>
      </c>
      <c r="G1291" s="91">
        <f t="shared" si="580"/>
        <v>3.8997602443320289E-3</v>
      </c>
      <c r="H1291" s="90">
        <f t="shared" si="581"/>
        <v>45642</v>
      </c>
      <c r="I1291" s="90">
        <f t="shared" si="582"/>
        <v>45642</v>
      </c>
      <c r="J1291" s="92">
        <f t="shared" si="583"/>
        <v>19</v>
      </c>
      <c r="K1291" s="92">
        <f t="shared" si="584"/>
        <v>19</v>
      </c>
      <c r="L1291" s="87">
        <f t="shared" si="585"/>
        <v>1.0038997599999999</v>
      </c>
      <c r="M1291" s="93">
        <f t="shared" si="586"/>
        <v>1.00559942</v>
      </c>
      <c r="N1291" s="93">
        <f t="shared" si="587"/>
        <v>1.2226425732905364</v>
      </c>
      <c r="O1291" s="87">
        <f t="shared" si="588"/>
        <v>1.2274105799999999</v>
      </c>
      <c r="P1291" s="87">
        <f t="shared" si="589"/>
        <v>948.83348388000002</v>
      </c>
      <c r="Q1291" s="94">
        <f t="shared" si="590"/>
        <v>0</v>
      </c>
      <c r="R1291" s="95">
        <f t="shared" si="597"/>
        <v>0</v>
      </c>
      <c r="S1291" s="87">
        <f t="shared" si="591"/>
        <v>0</v>
      </c>
      <c r="T1291" s="95">
        <f t="shared" si="576"/>
        <v>0.12</v>
      </c>
      <c r="U1291" s="94">
        <f t="shared" si="592"/>
        <v>10</v>
      </c>
      <c r="V1291" s="94">
        <v>252</v>
      </c>
      <c r="W1291" s="93">
        <f t="shared" si="593"/>
        <v>1.004507297</v>
      </c>
      <c r="X1291" s="87">
        <f t="shared" si="594"/>
        <v>4.2766743099999998</v>
      </c>
      <c r="Y1291" s="87">
        <f t="shared" si="595"/>
        <v>0</v>
      </c>
      <c r="Z1291" s="96" t="s">
        <v>142</v>
      </c>
      <c r="AA1291" s="90">
        <f t="shared" si="596"/>
        <v>45656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3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2"/>
      <c r="DB1291" s="1"/>
      <c r="DC1291" s="1"/>
      <c r="DD1291" s="1"/>
      <c r="DE1291" s="1"/>
      <c r="DF1291" s="1"/>
      <c r="DG1291" s="1"/>
    </row>
    <row r="1292" spans="1:111" x14ac:dyDescent="0.2">
      <c r="A1292" s="86">
        <f t="shared" si="574"/>
        <v>45641</v>
      </c>
      <c r="B1292" s="87">
        <f t="shared" si="577"/>
        <v>953.11015818999999</v>
      </c>
      <c r="C1292" s="87">
        <f t="shared" si="575"/>
        <v>773.03674853999996</v>
      </c>
      <c r="D1292" s="88">
        <f t="shared" si="578"/>
        <v>7036.33</v>
      </c>
      <c r="E1292" s="89">
        <f>IF(K1292=1,VLOOKUP(A1292,[1]Plan1!$BO$80:$BQ$314,3),E1291)</f>
        <v>7063.77</v>
      </c>
      <c r="F1292" s="98">
        <f t="shared" si="579"/>
        <v>45615</v>
      </c>
      <c r="G1292" s="91">
        <f t="shared" si="580"/>
        <v>3.8997602443320289E-3</v>
      </c>
      <c r="H1292" s="90">
        <f t="shared" si="581"/>
        <v>45672</v>
      </c>
      <c r="I1292" s="90">
        <f t="shared" si="582"/>
        <v>45642</v>
      </c>
      <c r="J1292" s="92">
        <f t="shared" si="583"/>
        <v>19</v>
      </c>
      <c r="K1292" s="92">
        <f t="shared" si="584"/>
        <v>19</v>
      </c>
      <c r="L1292" s="87">
        <f t="shared" si="585"/>
        <v>1.0038997599999999</v>
      </c>
      <c r="M1292" s="93">
        <f t="shared" si="586"/>
        <v>1.00559942</v>
      </c>
      <c r="N1292" s="93">
        <f t="shared" si="587"/>
        <v>1.2226425732905364</v>
      </c>
      <c r="O1292" s="87">
        <f t="shared" si="588"/>
        <v>1.2274105799999999</v>
      </c>
      <c r="P1292" s="87">
        <f t="shared" si="589"/>
        <v>948.83348388000002</v>
      </c>
      <c r="Q1292" s="94">
        <f t="shared" si="590"/>
        <v>0</v>
      </c>
      <c r="R1292" s="95">
        <f t="shared" si="597"/>
        <v>0</v>
      </c>
      <c r="S1292" s="87">
        <f t="shared" si="591"/>
        <v>0</v>
      </c>
      <c r="T1292" s="95">
        <f t="shared" si="576"/>
        <v>0.12</v>
      </c>
      <c r="U1292" s="94">
        <f t="shared" si="592"/>
        <v>10</v>
      </c>
      <c r="V1292" s="94">
        <v>252</v>
      </c>
      <c r="W1292" s="93">
        <f t="shared" si="593"/>
        <v>1.004507297</v>
      </c>
      <c r="X1292" s="87">
        <f t="shared" si="594"/>
        <v>4.2766743099999998</v>
      </c>
      <c r="Y1292" s="87">
        <f t="shared" si="595"/>
        <v>0</v>
      </c>
      <c r="Z1292" s="96" t="s">
        <v>142</v>
      </c>
      <c r="AA1292" s="90">
        <f t="shared" si="596"/>
        <v>45656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3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2"/>
      <c r="DB1292" s="1"/>
      <c r="DC1292" s="1"/>
      <c r="DD1292" s="1"/>
      <c r="DE1292" s="1"/>
      <c r="DF1292" s="1"/>
      <c r="DG1292" s="1"/>
    </row>
    <row r="1293" spans="1:111" x14ac:dyDescent="0.2">
      <c r="A1293" s="86">
        <f t="shared" si="574"/>
        <v>45642</v>
      </c>
      <c r="B1293" s="87">
        <f t="shared" si="577"/>
        <v>953.11015818999999</v>
      </c>
      <c r="C1293" s="87">
        <f t="shared" si="575"/>
        <v>773.03674853999996</v>
      </c>
      <c r="D1293" s="88">
        <f t="shared" si="578"/>
        <v>7036.33</v>
      </c>
      <c r="E1293" s="89">
        <f>IF(K1293=1,VLOOKUP(A1293,[1]Plan1!$BO$80:$BQ$314,3),E1292)</f>
        <v>7063.77</v>
      </c>
      <c r="F1293" s="98">
        <f t="shared" si="579"/>
        <v>45615</v>
      </c>
      <c r="G1293" s="91">
        <f t="shared" si="580"/>
        <v>3.8997602443320289E-3</v>
      </c>
      <c r="H1293" s="90">
        <f t="shared" si="581"/>
        <v>45672</v>
      </c>
      <c r="I1293" s="90">
        <f t="shared" si="582"/>
        <v>45642</v>
      </c>
      <c r="J1293" s="92">
        <f t="shared" si="583"/>
        <v>19</v>
      </c>
      <c r="K1293" s="92">
        <f t="shared" si="584"/>
        <v>19</v>
      </c>
      <c r="L1293" s="87">
        <f t="shared" si="585"/>
        <v>1.0038997599999999</v>
      </c>
      <c r="M1293" s="93">
        <f t="shared" si="586"/>
        <v>1.00559942</v>
      </c>
      <c r="N1293" s="93">
        <f t="shared" si="587"/>
        <v>1.2226425732905364</v>
      </c>
      <c r="O1293" s="87">
        <f t="shared" si="588"/>
        <v>1.2274105799999999</v>
      </c>
      <c r="P1293" s="87">
        <f t="shared" si="589"/>
        <v>948.83348388000002</v>
      </c>
      <c r="Q1293" s="94">
        <f t="shared" si="590"/>
        <v>0</v>
      </c>
      <c r="R1293" s="95">
        <f t="shared" si="597"/>
        <v>0</v>
      </c>
      <c r="S1293" s="87">
        <f t="shared" si="591"/>
        <v>0</v>
      </c>
      <c r="T1293" s="95">
        <f t="shared" si="576"/>
        <v>0.12</v>
      </c>
      <c r="U1293" s="94">
        <f t="shared" si="592"/>
        <v>10</v>
      </c>
      <c r="V1293" s="94">
        <v>252</v>
      </c>
      <c r="W1293" s="93">
        <f t="shared" si="593"/>
        <v>1.004507297</v>
      </c>
      <c r="X1293" s="87">
        <f t="shared" si="594"/>
        <v>4.2766743099999998</v>
      </c>
      <c r="Y1293" s="87">
        <f t="shared" si="595"/>
        <v>0</v>
      </c>
      <c r="Z1293" s="96" t="s">
        <v>142</v>
      </c>
      <c r="AA1293" s="90">
        <f t="shared" si="596"/>
        <v>45656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3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2"/>
      <c r="DB1293" s="1"/>
      <c r="DC1293" s="1"/>
      <c r="DD1293" s="1"/>
      <c r="DE1293" s="1"/>
      <c r="DF1293" s="1"/>
      <c r="DG1293" s="1"/>
    </row>
    <row r="1294" spans="1:111" x14ac:dyDescent="0.2">
      <c r="A1294" s="86">
        <f t="shared" ref="A1294:A1357" si="598">(A1293+1)</f>
        <v>45643</v>
      </c>
      <c r="B1294" s="87">
        <f t="shared" si="577"/>
        <v>953.78617817999998</v>
      </c>
      <c r="C1294" s="87">
        <f t="shared" ref="C1294:C1357" si="599">TRUNC(IF(Q1293&gt;0,C1293-(S1293/O1293),C1293),8)</f>
        <v>773.03674853999996</v>
      </c>
      <c r="D1294" s="88">
        <f t="shared" si="578"/>
        <v>7063.77</v>
      </c>
      <c r="E1294" s="89">
        <f>IF(K1294=1,VLOOKUP(A1294,[1]Plan1!$BO$80:$BQ$314,3),E1293)</f>
        <v>7100.5</v>
      </c>
      <c r="F1294" s="98">
        <f t="shared" si="579"/>
        <v>45643</v>
      </c>
      <c r="G1294" s="91">
        <f t="shared" si="580"/>
        <v>5.1997729257888814E-3</v>
      </c>
      <c r="H1294" s="90">
        <f t="shared" si="581"/>
        <v>45672</v>
      </c>
      <c r="I1294" s="90">
        <f t="shared" si="582"/>
        <v>45672</v>
      </c>
      <c r="J1294" s="92">
        <f t="shared" si="583"/>
        <v>20</v>
      </c>
      <c r="K1294" s="92">
        <f t="shared" si="584"/>
        <v>1</v>
      </c>
      <c r="L1294" s="87">
        <f t="shared" si="585"/>
        <v>1.0002593399999999</v>
      </c>
      <c r="M1294" s="93">
        <f t="shared" si="586"/>
        <v>1.0038997599999999</v>
      </c>
      <c r="N1294" s="93">
        <f t="shared" si="587"/>
        <v>1.2274105858921518</v>
      </c>
      <c r="O1294" s="87">
        <f t="shared" si="588"/>
        <v>1.2277289</v>
      </c>
      <c r="P1294" s="87">
        <f t="shared" si="589"/>
        <v>949.07955693999997</v>
      </c>
      <c r="Q1294" s="94">
        <f t="shared" si="590"/>
        <v>0</v>
      </c>
      <c r="R1294" s="95">
        <f t="shared" si="597"/>
        <v>0</v>
      </c>
      <c r="S1294" s="87">
        <f t="shared" si="591"/>
        <v>0</v>
      </c>
      <c r="T1294" s="95">
        <f t="shared" ref="T1294:T1357" si="600">(T1293)</f>
        <v>0.12</v>
      </c>
      <c r="U1294" s="94">
        <f t="shared" si="592"/>
        <v>11</v>
      </c>
      <c r="V1294" s="94">
        <v>252</v>
      </c>
      <c r="W1294" s="93">
        <f t="shared" si="593"/>
        <v>1.004959143</v>
      </c>
      <c r="X1294" s="87">
        <f t="shared" si="594"/>
        <v>4.7066212399999996</v>
      </c>
      <c r="Y1294" s="87">
        <f t="shared" si="595"/>
        <v>0</v>
      </c>
      <c r="Z1294" s="96" t="s">
        <v>142</v>
      </c>
      <c r="AA1294" s="90">
        <f t="shared" si="596"/>
        <v>45656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3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2"/>
      <c r="DB1294" s="1"/>
      <c r="DC1294" s="1"/>
      <c r="DD1294" s="1"/>
      <c r="DE1294" s="1"/>
      <c r="DF1294" s="1"/>
      <c r="DG1294" s="1"/>
    </row>
    <row r="1295" spans="1:111" x14ac:dyDescent="0.2">
      <c r="A1295" s="86">
        <f t="shared" si="598"/>
        <v>45644</v>
      </c>
      <c r="B1295" s="87">
        <f t="shared" si="577"/>
        <v>954.46268320000001</v>
      </c>
      <c r="C1295" s="87">
        <f t="shared" si="599"/>
        <v>773.03674853999996</v>
      </c>
      <c r="D1295" s="88">
        <f t="shared" si="578"/>
        <v>7063.77</v>
      </c>
      <c r="E1295" s="89">
        <f>IF(K1295=1,VLOOKUP(A1295,[1]Plan1!$BO$80:$BQ$314,3),E1294)</f>
        <v>7100.5</v>
      </c>
      <c r="F1295" s="98">
        <f t="shared" si="579"/>
        <v>45643</v>
      </c>
      <c r="G1295" s="91">
        <f t="shared" si="580"/>
        <v>5.1997729257888814E-3</v>
      </c>
      <c r="H1295" s="90">
        <f t="shared" si="581"/>
        <v>45672</v>
      </c>
      <c r="I1295" s="90">
        <f t="shared" si="582"/>
        <v>45672</v>
      </c>
      <c r="J1295" s="92">
        <f t="shared" si="583"/>
        <v>20</v>
      </c>
      <c r="K1295" s="92">
        <f t="shared" si="584"/>
        <v>2</v>
      </c>
      <c r="L1295" s="87">
        <f t="shared" si="585"/>
        <v>1.0005187600000001</v>
      </c>
      <c r="M1295" s="93">
        <f t="shared" si="586"/>
        <v>1.0038997599999999</v>
      </c>
      <c r="N1295" s="93">
        <f t="shared" si="587"/>
        <v>1.2274105858921518</v>
      </c>
      <c r="O1295" s="87">
        <f t="shared" si="588"/>
        <v>1.22804731</v>
      </c>
      <c r="P1295" s="87">
        <f t="shared" si="589"/>
        <v>949.32569956999998</v>
      </c>
      <c r="Q1295" s="94">
        <f t="shared" si="590"/>
        <v>0</v>
      </c>
      <c r="R1295" s="95">
        <f t="shared" si="597"/>
        <v>0</v>
      </c>
      <c r="S1295" s="87">
        <f t="shared" si="591"/>
        <v>0</v>
      </c>
      <c r="T1295" s="95">
        <f t="shared" si="600"/>
        <v>0.12</v>
      </c>
      <c r="U1295" s="94">
        <f t="shared" si="592"/>
        <v>12</v>
      </c>
      <c r="V1295" s="94">
        <v>252</v>
      </c>
      <c r="W1295" s="93">
        <f t="shared" si="593"/>
        <v>1.005411192</v>
      </c>
      <c r="X1295" s="87">
        <f t="shared" si="594"/>
        <v>5.1369836299999996</v>
      </c>
      <c r="Y1295" s="87">
        <f t="shared" si="595"/>
        <v>0</v>
      </c>
      <c r="Z1295" s="96" t="s">
        <v>142</v>
      </c>
      <c r="AA1295" s="90">
        <f t="shared" si="596"/>
        <v>45656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3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2"/>
      <c r="DB1295" s="1"/>
      <c r="DC1295" s="1"/>
      <c r="DD1295" s="1"/>
      <c r="DE1295" s="1"/>
      <c r="DF1295" s="1"/>
      <c r="DG1295" s="1"/>
    </row>
    <row r="1296" spans="1:111" x14ac:dyDescent="0.2">
      <c r="A1296" s="86">
        <f t="shared" si="598"/>
        <v>45645</v>
      </c>
      <c r="B1296" s="87">
        <f t="shared" si="577"/>
        <v>955.13966572000004</v>
      </c>
      <c r="C1296" s="87">
        <f t="shared" si="599"/>
        <v>773.03674853999996</v>
      </c>
      <c r="D1296" s="88">
        <f t="shared" si="578"/>
        <v>7063.77</v>
      </c>
      <c r="E1296" s="89">
        <f>IF(K1296=1,VLOOKUP(A1296,[1]Plan1!$BO$80:$BQ$314,3),E1295)</f>
        <v>7100.5</v>
      </c>
      <c r="F1296" s="98">
        <f t="shared" si="579"/>
        <v>45643</v>
      </c>
      <c r="G1296" s="91">
        <f t="shared" si="580"/>
        <v>5.1997729257888814E-3</v>
      </c>
      <c r="H1296" s="90">
        <f t="shared" si="581"/>
        <v>45672</v>
      </c>
      <c r="I1296" s="90">
        <f t="shared" si="582"/>
        <v>45672</v>
      </c>
      <c r="J1296" s="92">
        <f t="shared" si="583"/>
        <v>20</v>
      </c>
      <c r="K1296" s="92">
        <f t="shared" si="584"/>
        <v>3</v>
      </c>
      <c r="L1296" s="87">
        <f t="shared" si="585"/>
        <v>1.00077824</v>
      </c>
      <c r="M1296" s="93">
        <f t="shared" si="586"/>
        <v>1.0038997599999999</v>
      </c>
      <c r="N1296" s="93">
        <f t="shared" si="587"/>
        <v>1.2274105858921518</v>
      </c>
      <c r="O1296" s="87">
        <f t="shared" si="588"/>
        <v>1.2283658</v>
      </c>
      <c r="P1296" s="87">
        <f t="shared" si="589"/>
        <v>949.57190404000005</v>
      </c>
      <c r="Q1296" s="94">
        <f t="shared" si="590"/>
        <v>0</v>
      </c>
      <c r="R1296" s="95">
        <f t="shared" si="597"/>
        <v>0</v>
      </c>
      <c r="S1296" s="87">
        <f t="shared" si="591"/>
        <v>0</v>
      </c>
      <c r="T1296" s="95">
        <f t="shared" si="600"/>
        <v>0.12</v>
      </c>
      <c r="U1296" s="94">
        <f t="shared" si="592"/>
        <v>13</v>
      </c>
      <c r="V1296" s="94">
        <v>252</v>
      </c>
      <c r="W1296" s="93">
        <f t="shared" si="593"/>
        <v>1.0058634440000001</v>
      </c>
      <c r="X1296" s="87">
        <f t="shared" si="594"/>
        <v>5.5677616800000003</v>
      </c>
      <c r="Y1296" s="87">
        <f t="shared" si="595"/>
        <v>0</v>
      </c>
      <c r="Z1296" s="96" t="s">
        <v>142</v>
      </c>
      <c r="AA1296" s="90">
        <f t="shared" si="596"/>
        <v>45656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3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2"/>
      <c r="DB1296" s="1"/>
      <c r="DC1296" s="1"/>
      <c r="DD1296" s="1"/>
      <c r="DE1296" s="1"/>
      <c r="DF1296" s="1"/>
      <c r="DG1296" s="1"/>
    </row>
    <row r="1297" spans="1:111" x14ac:dyDescent="0.2">
      <c r="A1297" s="86">
        <f t="shared" si="598"/>
        <v>45646</v>
      </c>
      <c r="B1297" s="87">
        <f t="shared" si="577"/>
        <v>955.8171347199999</v>
      </c>
      <c r="C1297" s="87">
        <f t="shared" si="599"/>
        <v>773.03674853999996</v>
      </c>
      <c r="D1297" s="88">
        <f t="shared" si="578"/>
        <v>7063.77</v>
      </c>
      <c r="E1297" s="89">
        <f>IF(K1297=1,VLOOKUP(A1297,[1]Plan1!$BO$80:$BQ$314,3),E1296)</f>
        <v>7100.5</v>
      </c>
      <c r="F1297" s="98">
        <f t="shared" si="579"/>
        <v>45643</v>
      </c>
      <c r="G1297" s="91">
        <f t="shared" si="580"/>
        <v>5.1997729257888814E-3</v>
      </c>
      <c r="H1297" s="90">
        <f t="shared" si="581"/>
        <v>45672</v>
      </c>
      <c r="I1297" s="90">
        <f t="shared" si="582"/>
        <v>45672</v>
      </c>
      <c r="J1297" s="92">
        <f t="shared" si="583"/>
        <v>20</v>
      </c>
      <c r="K1297" s="92">
        <f t="shared" si="584"/>
        <v>4</v>
      </c>
      <c r="L1297" s="87">
        <f t="shared" si="585"/>
        <v>1.00103779</v>
      </c>
      <c r="M1297" s="93">
        <f t="shared" si="586"/>
        <v>1.0038997599999999</v>
      </c>
      <c r="N1297" s="93">
        <f t="shared" si="587"/>
        <v>1.2274105858921518</v>
      </c>
      <c r="O1297" s="87">
        <f t="shared" si="588"/>
        <v>1.22868438</v>
      </c>
      <c r="P1297" s="87">
        <f t="shared" si="589"/>
        <v>949.81817808999995</v>
      </c>
      <c r="Q1297" s="94">
        <f t="shared" si="590"/>
        <v>0</v>
      </c>
      <c r="R1297" s="95">
        <f t="shared" si="597"/>
        <v>0</v>
      </c>
      <c r="S1297" s="87">
        <f t="shared" si="591"/>
        <v>0</v>
      </c>
      <c r="T1297" s="95">
        <f t="shared" si="600"/>
        <v>0.12</v>
      </c>
      <c r="U1297" s="94">
        <f t="shared" si="592"/>
        <v>14</v>
      </c>
      <c r="V1297" s="94">
        <v>252</v>
      </c>
      <c r="W1297" s="93">
        <f t="shared" si="593"/>
        <v>1.0063158999999999</v>
      </c>
      <c r="X1297" s="87">
        <f t="shared" si="594"/>
        <v>5.9989566300000003</v>
      </c>
      <c r="Y1297" s="87">
        <f t="shared" si="595"/>
        <v>0</v>
      </c>
      <c r="Z1297" s="96" t="s">
        <v>142</v>
      </c>
      <c r="AA1297" s="90">
        <f t="shared" si="596"/>
        <v>45656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3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2"/>
      <c r="DB1297" s="1"/>
      <c r="DC1297" s="1"/>
      <c r="DD1297" s="1"/>
      <c r="DE1297" s="1"/>
      <c r="DF1297" s="1"/>
      <c r="DG1297" s="1"/>
    </row>
    <row r="1298" spans="1:111" x14ac:dyDescent="0.2">
      <c r="A1298" s="86">
        <f t="shared" si="598"/>
        <v>45647</v>
      </c>
      <c r="B1298" s="87">
        <f t="shared" ref="B1298:B1361" si="601">(P1298+X1298)</f>
        <v>956.49508169000001</v>
      </c>
      <c r="C1298" s="87">
        <f t="shared" si="599"/>
        <v>773.03674853999996</v>
      </c>
      <c r="D1298" s="88">
        <f t="shared" ref="D1298:D1361" si="602">IF(E1298=E1297,D1297,E1297)</f>
        <v>7063.77</v>
      </c>
      <c r="E1298" s="89">
        <f>IF(K1298=1,VLOOKUP(A1298,[1]Plan1!$BO$80:$BQ$314,3),E1297)</f>
        <v>7100.5</v>
      </c>
      <c r="F1298" s="98">
        <f t="shared" ref="F1298:F1361" si="603">IF(D1298=D1297,F1297,A1298)</f>
        <v>45643</v>
      </c>
      <c r="G1298" s="91">
        <f t="shared" ref="G1298:G1361" si="604">(E1298/D1298)-1</f>
        <v>5.1997729257888814E-3</v>
      </c>
      <c r="H1298" s="90">
        <f t="shared" ref="H1298:H1361" si="605">IF(DAY(A1298)=15,VLOOKUP(A1298,AH$121:AK$170,4),H1297)</f>
        <v>45672</v>
      </c>
      <c r="I1298" s="90">
        <f t="shared" ref="I1298:I1361" si="606">IF(A1298&gt;I1297,H1298,I1297)</f>
        <v>45672</v>
      </c>
      <c r="J1298" s="92">
        <f t="shared" ref="J1298:J1361" si="607">IF(I1298=I1297,J1297,NETWORKDAYS(I1297,I1298,$AD$121:$AD$505)-1)</f>
        <v>20</v>
      </c>
      <c r="K1298" s="92">
        <f t="shared" ref="K1298:K1361" si="608">(J1298-(NETWORKDAYS(A1298,I1298,AD$121:AD$505)-1))</f>
        <v>5</v>
      </c>
      <c r="L1298" s="87">
        <f t="shared" ref="L1298:L1361" si="609">TRUNC((E1298/D1298)^TRUNC((K1298/J1298),9),8)</f>
        <v>1.0012974100000001</v>
      </c>
      <c r="M1298" s="93">
        <f t="shared" ref="M1298:M1361" si="610">IF(I1298&gt;I1297,L1297,M1297)</f>
        <v>1.0038997599999999</v>
      </c>
      <c r="N1298" s="93">
        <f t="shared" ref="N1298:N1361" si="611">IF(I1298&gt;I1297,N1297*M1298,N1297)</f>
        <v>1.2274105858921518</v>
      </c>
      <c r="O1298" s="87">
        <f t="shared" ref="O1298:O1361" si="612">TRUNC(TRUNC((L1298*N1298),15),8)</f>
        <v>1.22900304</v>
      </c>
      <c r="P1298" s="87">
        <f t="shared" ref="P1298:P1361" si="613">TRUNC(C1298*O1298,8)</f>
        <v>950.06451398000002</v>
      </c>
      <c r="Q1298" s="94">
        <f t="shared" ref="Q1298:Q1361" si="614">IF(VLOOKUP(A1298,AD$13:AK$117,8)=VLOOKUP(A1297,AD$13:AK$117,8),0,VLOOKUP(A1298,AD$13:AK$117,8))</f>
        <v>0</v>
      </c>
      <c r="R1298" s="95">
        <f t="shared" si="597"/>
        <v>0</v>
      </c>
      <c r="S1298" s="87">
        <f t="shared" ref="S1298:S1361" si="615">IF(R1298&gt;0,TRUNC(R1298*P1298,8),0)</f>
        <v>0</v>
      </c>
      <c r="T1298" s="95">
        <f t="shared" si="600"/>
        <v>0.12</v>
      </c>
      <c r="U1298" s="94">
        <f t="shared" ref="U1298:U1361" si="616">IF(Q1297&gt;0,1,IF(K1298=K1297,U1297,U1297+1))</f>
        <v>15</v>
      </c>
      <c r="V1298" s="94">
        <v>252</v>
      </c>
      <c r="W1298" s="93">
        <f t="shared" ref="W1298:W1361" si="617">ROUND((1+T1298)^TRUNC((U1298/V1298),9),9)</f>
        <v>1.006768559</v>
      </c>
      <c r="X1298" s="87">
        <f t="shared" ref="X1298:X1361" si="618">TRUNC((P1298*(W1298-1)),8)</f>
        <v>6.43056771</v>
      </c>
      <c r="Y1298" s="87">
        <f t="shared" ref="Y1298:Y1361" si="619">IF(Q1298&gt;0,S1298+X1298,0)</f>
        <v>0</v>
      </c>
      <c r="Z1298" s="96" t="s">
        <v>142</v>
      </c>
      <c r="AA1298" s="90">
        <f t="shared" ref="AA1298:AA1361" si="620">IF(Q1297&gt;0,VLOOKUP(A1297,$AD$13:$AL$117,9),AA1297)</f>
        <v>45656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3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2"/>
      <c r="DB1298" s="1"/>
      <c r="DC1298" s="1"/>
      <c r="DD1298" s="1"/>
      <c r="DE1298" s="1"/>
      <c r="DF1298" s="1"/>
      <c r="DG1298" s="1"/>
    </row>
    <row r="1299" spans="1:111" x14ac:dyDescent="0.2">
      <c r="A1299" s="86">
        <f t="shared" si="598"/>
        <v>45648</v>
      </c>
      <c r="B1299" s="87">
        <f t="shared" si="601"/>
        <v>956.49508169000001</v>
      </c>
      <c r="C1299" s="87">
        <f t="shared" si="599"/>
        <v>773.03674853999996</v>
      </c>
      <c r="D1299" s="88">
        <f t="shared" si="602"/>
        <v>7063.77</v>
      </c>
      <c r="E1299" s="89">
        <f>IF(K1299=1,VLOOKUP(A1299,[1]Plan1!$BO$80:$BQ$314,3),E1298)</f>
        <v>7100.5</v>
      </c>
      <c r="F1299" s="98">
        <f t="shared" si="603"/>
        <v>45643</v>
      </c>
      <c r="G1299" s="91">
        <f t="shared" si="604"/>
        <v>5.1997729257888814E-3</v>
      </c>
      <c r="H1299" s="90">
        <f t="shared" si="605"/>
        <v>45672</v>
      </c>
      <c r="I1299" s="90">
        <f t="shared" si="606"/>
        <v>45672</v>
      </c>
      <c r="J1299" s="92">
        <f t="shared" si="607"/>
        <v>20</v>
      </c>
      <c r="K1299" s="92">
        <f t="shared" si="608"/>
        <v>5</v>
      </c>
      <c r="L1299" s="87">
        <f t="shared" si="609"/>
        <v>1.0012974100000001</v>
      </c>
      <c r="M1299" s="93">
        <f t="shared" si="610"/>
        <v>1.0038997599999999</v>
      </c>
      <c r="N1299" s="93">
        <f t="shared" si="611"/>
        <v>1.2274105858921518</v>
      </c>
      <c r="O1299" s="87">
        <f t="shared" si="612"/>
        <v>1.22900304</v>
      </c>
      <c r="P1299" s="87">
        <f t="shared" si="613"/>
        <v>950.06451398000002</v>
      </c>
      <c r="Q1299" s="94">
        <f t="shared" si="614"/>
        <v>0</v>
      </c>
      <c r="R1299" s="95">
        <f t="shared" si="597"/>
        <v>0</v>
      </c>
      <c r="S1299" s="87">
        <f t="shared" si="615"/>
        <v>0</v>
      </c>
      <c r="T1299" s="95">
        <f t="shared" si="600"/>
        <v>0.12</v>
      </c>
      <c r="U1299" s="94">
        <f t="shared" si="616"/>
        <v>15</v>
      </c>
      <c r="V1299" s="94">
        <v>252</v>
      </c>
      <c r="W1299" s="93">
        <f t="shared" si="617"/>
        <v>1.006768559</v>
      </c>
      <c r="X1299" s="87">
        <f t="shared" si="618"/>
        <v>6.43056771</v>
      </c>
      <c r="Y1299" s="87">
        <f t="shared" si="619"/>
        <v>0</v>
      </c>
      <c r="Z1299" s="96" t="s">
        <v>142</v>
      </c>
      <c r="AA1299" s="90">
        <f t="shared" si="620"/>
        <v>45656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3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2"/>
      <c r="DB1299" s="1"/>
      <c r="DC1299" s="1"/>
      <c r="DD1299" s="1"/>
      <c r="DE1299" s="1"/>
      <c r="DF1299" s="1"/>
      <c r="DG1299" s="1"/>
    </row>
    <row r="1300" spans="1:111" x14ac:dyDescent="0.2">
      <c r="A1300" s="86">
        <f t="shared" si="598"/>
        <v>45649</v>
      </c>
      <c r="B1300" s="87">
        <f t="shared" si="601"/>
        <v>956.49508169000001</v>
      </c>
      <c r="C1300" s="87">
        <f t="shared" si="599"/>
        <v>773.03674853999996</v>
      </c>
      <c r="D1300" s="88">
        <f t="shared" si="602"/>
        <v>7063.77</v>
      </c>
      <c r="E1300" s="89">
        <f>IF(K1300=1,VLOOKUP(A1300,[1]Plan1!$BO$80:$BQ$314,3),E1299)</f>
        <v>7100.5</v>
      </c>
      <c r="F1300" s="98">
        <f t="shared" si="603"/>
        <v>45643</v>
      </c>
      <c r="G1300" s="91">
        <f t="shared" si="604"/>
        <v>5.1997729257888814E-3</v>
      </c>
      <c r="H1300" s="90">
        <f t="shared" si="605"/>
        <v>45672</v>
      </c>
      <c r="I1300" s="90">
        <f t="shared" si="606"/>
        <v>45672</v>
      </c>
      <c r="J1300" s="92">
        <f t="shared" si="607"/>
        <v>20</v>
      </c>
      <c r="K1300" s="92">
        <f t="shared" si="608"/>
        <v>5</v>
      </c>
      <c r="L1300" s="87">
        <f t="shared" si="609"/>
        <v>1.0012974100000001</v>
      </c>
      <c r="M1300" s="93">
        <f t="shared" si="610"/>
        <v>1.0038997599999999</v>
      </c>
      <c r="N1300" s="93">
        <f t="shared" si="611"/>
        <v>1.2274105858921518</v>
      </c>
      <c r="O1300" s="87">
        <f t="shared" si="612"/>
        <v>1.22900304</v>
      </c>
      <c r="P1300" s="87">
        <f t="shared" si="613"/>
        <v>950.06451398000002</v>
      </c>
      <c r="Q1300" s="94">
        <f t="shared" si="614"/>
        <v>0</v>
      </c>
      <c r="R1300" s="95">
        <f t="shared" si="597"/>
        <v>0</v>
      </c>
      <c r="S1300" s="87">
        <f t="shared" si="615"/>
        <v>0</v>
      </c>
      <c r="T1300" s="95">
        <f t="shared" si="600"/>
        <v>0.12</v>
      </c>
      <c r="U1300" s="94">
        <f t="shared" si="616"/>
        <v>15</v>
      </c>
      <c r="V1300" s="94">
        <v>252</v>
      </c>
      <c r="W1300" s="93">
        <f t="shared" si="617"/>
        <v>1.006768559</v>
      </c>
      <c r="X1300" s="87">
        <f t="shared" si="618"/>
        <v>6.43056771</v>
      </c>
      <c r="Y1300" s="87">
        <f t="shared" si="619"/>
        <v>0</v>
      </c>
      <c r="Z1300" s="96" t="s">
        <v>142</v>
      </c>
      <c r="AA1300" s="90">
        <f t="shared" si="620"/>
        <v>45656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3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2"/>
      <c r="DB1300" s="1"/>
      <c r="DC1300" s="1"/>
      <c r="DD1300" s="1"/>
      <c r="DE1300" s="1"/>
      <c r="DF1300" s="1"/>
      <c r="DG1300" s="1"/>
    </row>
    <row r="1301" spans="1:111" x14ac:dyDescent="0.2">
      <c r="A1301" s="86">
        <f t="shared" si="598"/>
        <v>45650</v>
      </c>
      <c r="B1301" s="87">
        <f t="shared" si="601"/>
        <v>957.17350784000007</v>
      </c>
      <c r="C1301" s="87">
        <f t="shared" si="599"/>
        <v>773.03674853999996</v>
      </c>
      <c r="D1301" s="88">
        <f t="shared" si="602"/>
        <v>7063.77</v>
      </c>
      <c r="E1301" s="89">
        <f>IF(K1301=1,VLOOKUP(A1301,[1]Plan1!$BO$80:$BQ$314,3),E1300)</f>
        <v>7100.5</v>
      </c>
      <c r="F1301" s="98">
        <f t="shared" si="603"/>
        <v>45643</v>
      </c>
      <c r="G1301" s="91">
        <f t="shared" si="604"/>
        <v>5.1997729257888814E-3</v>
      </c>
      <c r="H1301" s="90">
        <f t="shared" si="605"/>
        <v>45672</v>
      </c>
      <c r="I1301" s="90">
        <f t="shared" si="606"/>
        <v>45672</v>
      </c>
      <c r="J1301" s="92">
        <f t="shared" si="607"/>
        <v>20</v>
      </c>
      <c r="K1301" s="92">
        <f t="shared" si="608"/>
        <v>6</v>
      </c>
      <c r="L1301" s="87">
        <f t="shared" si="609"/>
        <v>1.0015571000000001</v>
      </c>
      <c r="M1301" s="93">
        <f t="shared" si="610"/>
        <v>1.0038997599999999</v>
      </c>
      <c r="N1301" s="93">
        <f t="shared" si="611"/>
        <v>1.2274105858921518</v>
      </c>
      <c r="O1301" s="87">
        <f t="shared" si="612"/>
        <v>1.22932178</v>
      </c>
      <c r="P1301" s="87">
        <f t="shared" si="613"/>
        <v>950.31091172000004</v>
      </c>
      <c r="Q1301" s="94">
        <f t="shared" si="614"/>
        <v>0</v>
      </c>
      <c r="R1301" s="95">
        <f t="shared" si="597"/>
        <v>0</v>
      </c>
      <c r="S1301" s="87">
        <f t="shared" si="615"/>
        <v>0</v>
      </c>
      <c r="T1301" s="95">
        <f t="shared" si="600"/>
        <v>0.12</v>
      </c>
      <c r="U1301" s="94">
        <f t="shared" si="616"/>
        <v>16</v>
      </c>
      <c r="V1301" s="94">
        <v>252</v>
      </c>
      <c r="W1301" s="93">
        <f t="shared" si="617"/>
        <v>1.007221422</v>
      </c>
      <c r="X1301" s="87">
        <f t="shared" si="618"/>
        <v>6.8625961200000001</v>
      </c>
      <c r="Y1301" s="87">
        <f t="shared" si="619"/>
        <v>0</v>
      </c>
      <c r="Z1301" s="96" t="s">
        <v>142</v>
      </c>
      <c r="AA1301" s="90">
        <f t="shared" si="620"/>
        <v>45656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3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2"/>
      <c r="DB1301" s="1"/>
      <c r="DC1301" s="1"/>
      <c r="DD1301" s="1"/>
      <c r="DE1301" s="1"/>
      <c r="DF1301" s="1"/>
      <c r="DG1301" s="1"/>
    </row>
    <row r="1302" spans="1:111" x14ac:dyDescent="0.2">
      <c r="A1302" s="86">
        <f t="shared" si="598"/>
        <v>45651</v>
      </c>
      <c r="B1302" s="87">
        <f t="shared" si="601"/>
        <v>957.85241241999995</v>
      </c>
      <c r="C1302" s="87">
        <f t="shared" si="599"/>
        <v>773.03674853999996</v>
      </c>
      <c r="D1302" s="88">
        <f t="shared" si="602"/>
        <v>7063.77</v>
      </c>
      <c r="E1302" s="89">
        <f>IF(K1302=1,VLOOKUP(A1302,[1]Plan1!$BO$80:$BQ$314,3),E1301)</f>
        <v>7100.5</v>
      </c>
      <c r="F1302" s="98">
        <f t="shared" si="603"/>
        <v>45643</v>
      </c>
      <c r="G1302" s="91">
        <f t="shared" si="604"/>
        <v>5.1997729257888814E-3</v>
      </c>
      <c r="H1302" s="90">
        <f t="shared" si="605"/>
        <v>45672</v>
      </c>
      <c r="I1302" s="90">
        <f t="shared" si="606"/>
        <v>45672</v>
      </c>
      <c r="J1302" s="92">
        <f t="shared" si="607"/>
        <v>20</v>
      </c>
      <c r="K1302" s="92">
        <f t="shared" si="608"/>
        <v>7</v>
      </c>
      <c r="L1302" s="87">
        <f t="shared" si="609"/>
        <v>1.00181685</v>
      </c>
      <c r="M1302" s="93">
        <f t="shared" si="610"/>
        <v>1.0038997599999999</v>
      </c>
      <c r="N1302" s="93">
        <f t="shared" si="611"/>
        <v>1.2274105858921518</v>
      </c>
      <c r="O1302" s="87">
        <f t="shared" si="612"/>
        <v>1.2296406</v>
      </c>
      <c r="P1302" s="87">
        <f t="shared" si="613"/>
        <v>950.55737128999999</v>
      </c>
      <c r="Q1302" s="94">
        <f t="shared" si="614"/>
        <v>0</v>
      </c>
      <c r="R1302" s="95">
        <f t="shared" si="597"/>
        <v>0</v>
      </c>
      <c r="S1302" s="87">
        <f t="shared" si="615"/>
        <v>0</v>
      </c>
      <c r="T1302" s="95">
        <f t="shared" si="600"/>
        <v>0.12</v>
      </c>
      <c r="U1302" s="94">
        <f t="shared" si="616"/>
        <v>17</v>
      </c>
      <c r="V1302" s="94">
        <v>252</v>
      </c>
      <c r="W1302" s="93">
        <f t="shared" si="617"/>
        <v>1.0076744879999999</v>
      </c>
      <c r="X1302" s="87">
        <f t="shared" si="618"/>
        <v>7.2950411300000004</v>
      </c>
      <c r="Y1302" s="87">
        <f t="shared" si="619"/>
        <v>0</v>
      </c>
      <c r="Z1302" s="96" t="s">
        <v>142</v>
      </c>
      <c r="AA1302" s="90">
        <f t="shared" si="620"/>
        <v>45656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3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2"/>
      <c r="DB1302" s="1"/>
      <c r="DC1302" s="1"/>
      <c r="DD1302" s="1"/>
      <c r="DE1302" s="1"/>
      <c r="DF1302" s="1"/>
      <c r="DG1302" s="1"/>
    </row>
    <row r="1303" spans="1:111" x14ac:dyDescent="0.2">
      <c r="A1303" s="86">
        <f t="shared" si="598"/>
        <v>45652</v>
      </c>
      <c r="B1303" s="87">
        <f t="shared" si="601"/>
        <v>957.85241241999995</v>
      </c>
      <c r="C1303" s="87">
        <f t="shared" si="599"/>
        <v>773.03674853999996</v>
      </c>
      <c r="D1303" s="88">
        <f t="shared" si="602"/>
        <v>7063.77</v>
      </c>
      <c r="E1303" s="89">
        <f>IF(K1303=1,VLOOKUP(A1303,[1]Plan1!$BO$80:$BQ$314,3),E1302)</f>
        <v>7100.5</v>
      </c>
      <c r="F1303" s="98">
        <f t="shared" si="603"/>
        <v>45643</v>
      </c>
      <c r="G1303" s="91">
        <f t="shared" si="604"/>
        <v>5.1997729257888814E-3</v>
      </c>
      <c r="H1303" s="90">
        <f t="shared" si="605"/>
        <v>45672</v>
      </c>
      <c r="I1303" s="90">
        <f t="shared" si="606"/>
        <v>45672</v>
      </c>
      <c r="J1303" s="92">
        <f t="shared" si="607"/>
        <v>20</v>
      </c>
      <c r="K1303" s="92">
        <f t="shared" si="608"/>
        <v>7</v>
      </c>
      <c r="L1303" s="87">
        <f t="shared" si="609"/>
        <v>1.00181685</v>
      </c>
      <c r="M1303" s="93">
        <f t="shared" si="610"/>
        <v>1.0038997599999999</v>
      </c>
      <c r="N1303" s="93">
        <f t="shared" si="611"/>
        <v>1.2274105858921518</v>
      </c>
      <c r="O1303" s="87">
        <f t="shared" si="612"/>
        <v>1.2296406</v>
      </c>
      <c r="P1303" s="87">
        <f t="shared" si="613"/>
        <v>950.55737128999999</v>
      </c>
      <c r="Q1303" s="94">
        <f t="shared" si="614"/>
        <v>0</v>
      </c>
      <c r="R1303" s="95">
        <f t="shared" si="597"/>
        <v>0</v>
      </c>
      <c r="S1303" s="87">
        <f t="shared" si="615"/>
        <v>0</v>
      </c>
      <c r="T1303" s="95">
        <f t="shared" si="600"/>
        <v>0.12</v>
      </c>
      <c r="U1303" s="94">
        <f t="shared" si="616"/>
        <v>17</v>
      </c>
      <c r="V1303" s="94">
        <v>252</v>
      </c>
      <c r="W1303" s="93">
        <f t="shared" si="617"/>
        <v>1.0076744879999999</v>
      </c>
      <c r="X1303" s="87">
        <f t="shared" si="618"/>
        <v>7.2950411300000004</v>
      </c>
      <c r="Y1303" s="87">
        <f t="shared" si="619"/>
        <v>0</v>
      </c>
      <c r="Z1303" s="96" t="s">
        <v>142</v>
      </c>
      <c r="AA1303" s="90">
        <f t="shared" si="620"/>
        <v>45656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3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2"/>
      <c r="DB1303" s="1"/>
      <c r="DC1303" s="1"/>
      <c r="DD1303" s="1"/>
      <c r="DE1303" s="1"/>
      <c r="DF1303" s="1"/>
      <c r="DG1303" s="1"/>
    </row>
    <row r="1304" spans="1:111" x14ac:dyDescent="0.2">
      <c r="A1304" s="86">
        <f t="shared" si="598"/>
        <v>45653</v>
      </c>
      <c r="B1304" s="87">
        <f t="shared" si="601"/>
        <v>958.53180443999997</v>
      </c>
      <c r="C1304" s="87">
        <f t="shared" si="599"/>
        <v>773.03674853999996</v>
      </c>
      <c r="D1304" s="88">
        <f t="shared" si="602"/>
        <v>7063.77</v>
      </c>
      <c r="E1304" s="89">
        <f>IF(K1304=1,VLOOKUP(A1304,[1]Plan1!$BO$80:$BQ$314,3),E1303)</f>
        <v>7100.5</v>
      </c>
      <c r="F1304" s="98">
        <f t="shared" si="603"/>
        <v>45643</v>
      </c>
      <c r="G1304" s="91">
        <f t="shared" si="604"/>
        <v>5.1997729257888814E-3</v>
      </c>
      <c r="H1304" s="90">
        <f t="shared" si="605"/>
        <v>45672</v>
      </c>
      <c r="I1304" s="90">
        <f t="shared" si="606"/>
        <v>45672</v>
      </c>
      <c r="J1304" s="92">
        <f t="shared" si="607"/>
        <v>20</v>
      </c>
      <c r="K1304" s="92">
        <f t="shared" si="608"/>
        <v>8</v>
      </c>
      <c r="L1304" s="87">
        <f t="shared" si="609"/>
        <v>1.0020766699999999</v>
      </c>
      <c r="M1304" s="93">
        <f t="shared" si="610"/>
        <v>1.0038997599999999</v>
      </c>
      <c r="N1304" s="93">
        <f t="shared" si="611"/>
        <v>1.2274105858921518</v>
      </c>
      <c r="O1304" s="87">
        <f t="shared" si="612"/>
        <v>1.22995951</v>
      </c>
      <c r="P1304" s="87">
        <f t="shared" si="613"/>
        <v>950.80390044000001</v>
      </c>
      <c r="Q1304" s="94">
        <f t="shared" si="614"/>
        <v>0</v>
      </c>
      <c r="R1304" s="95">
        <f t="shared" si="597"/>
        <v>0</v>
      </c>
      <c r="S1304" s="87">
        <f t="shared" si="615"/>
        <v>0</v>
      </c>
      <c r="T1304" s="95">
        <f t="shared" si="600"/>
        <v>0.12</v>
      </c>
      <c r="U1304" s="94">
        <f t="shared" si="616"/>
        <v>18</v>
      </c>
      <c r="V1304" s="94">
        <v>252</v>
      </c>
      <c r="W1304" s="93">
        <f t="shared" si="617"/>
        <v>1.0081277580000001</v>
      </c>
      <c r="X1304" s="87">
        <f t="shared" si="618"/>
        <v>7.7279039999999997</v>
      </c>
      <c r="Y1304" s="87">
        <f t="shared" si="619"/>
        <v>0</v>
      </c>
      <c r="Z1304" s="96" t="s">
        <v>142</v>
      </c>
      <c r="AA1304" s="90">
        <f t="shared" si="620"/>
        <v>45656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3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2"/>
      <c r="DB1304" s="1"/>
      <c r="DC1304" s="1"/>
      <c r="DD1304" s="1"/>
      <c r="DE1304" s="1"/>
      <c r="DF1304" s="1"/>
      <c r="DG1304" s="1"/>
    </row>
    <row r="1305" spans="1:111" x14ac:dyDescent="0.2">
      <c r="A1305" s="86">
        <f t="shared" si="598"/>
        <v>45654</v>
      </c>
      <c r="B1305" s="87">
        <f t="shared" si="601"/>
        <v>959.21167729000001</v>
      </c>
      <c r="C1305" s="87">
        <f t="shared" si="599"/>
        <v>773.03674853999996</v>
      </c>
      <c r="D1305" s="88">
        <f t="shared" si="602"/>
        <v>7063.77</v>
      </c>
      <c r="E1305" s="89">
        <f>IF(K1305=1,VLOOKUP(A1305,[1]Plan1!$BO$80:$BQ$314,3),E1304)</f>
        <v>7100.5</v>
      </c>
      <c r="F1305" s="98">
        <f t="shared" si="603"/>
        <v>45643</v>
      </c>
      <c r="G1305" s="91">
        <f t="shared" si="604"/>
        <v>5.1997729257888814E-3</v>
      </c>
      <c r="H1305" s="90">
        <f t="shared" si="605"/>
        <v>45672</v>
      </c>
      <c r="I1305" s="90">
        <f t="shared" si="606"/>
        <v>45672</v>
      </c>
      <c r="J1305" s="92">
        <f t="shared" si="607"/>
        <v>20</v>
      </c>
      <c r="K1305" s="92">
        <f t="shared" si="608"/>
        <v>9</v>
      </c>
      <c r="L1305" s="87">
        <f t="shared" si="609"/>
        <v>1.00233656</v>
      </c>
      <c r="M1305" s="93">
        <f t="shared" si="610"/>
        <v>1.0038997599999999</v>
      </c>
      <c r="N1305" s="93">
        <f t="shared" si="611"/>
        <v>1.2274105858921518</v>
      </c>
      <c r="O1305" s="87">
        <f t="shared" si="612"/>
        <v>1.2302785000000001</v>
      </c>
      <c r="P1305" s="87">
        <f t="shared" si="613"/>
        <v>951.05049142999997</v>
      </c>
      <c r="Q1305" s="94">
        <f t="shared" si="614"/>
        <v>0</v>
      </c>
      <c r="R1305" s="95">
        <f t="shared" si="597"/>
        <v>0</v>
      </c>
      <c r="S1305" s="87">
        <f t="shared" si="615"/>
        <v>0</v>
      </c>
      <c r="T1305" s="95">
        <f t="shared" si="600"/>
        <v>0.12</v>
      </c>
      <c r="U1305" s="94">
        <f t="shared" si="616"/>
        <v>19</v>
      </c>
      <c r="V1305" s="94">
        <v>252</v>
      </c>
      <c r="W1305" s="93">
        <f t="shared" si="617"/>
        <v>1.0085812329999999</v>
      </c>
      <c r="X1305" s="87">
        <f t="shared" si="618"/>
        <v>8.1611858599999998</v>
      </c>
      <c r="Y1305" s="87">
        <f t="shared" si="619"/>
        <v>0</v>
      </c>
      <c r="Z1305" s="96" t="s">
        <v>142</v>
      </c>
      <c r="AA1305" s="90">
        <f t="shared" si="620"/>
        <v>45656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3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2"/>
      <c r="DB1305" s="1"/>
      <c r="DC1305" s="1"/>
      <c r="DD1305" s="1"/>
      <c r="DE1305" s="1"/>
      <c r="DF1305" s="1"/>
      <c r="DG1305" s="1"/>
    </row>
    <row r="1306" spans="1:111" x14ac:dyDescent="0.2">
      <c r="A1306" s="86">
        <f t="shared" si="598"/>
        <v>45655</v>
      </c>
      <c r="B1306" s="87">
        <f t="shared" si="601"/>
        <v>959.21167729000001</v>
      </c>
      <c r="C1306" s="87">
        <f t="shared" si="599"/>
        <v>773.03674853999996</v>
      </c>
      <c r="D1306" s="88">
        <f t="shared" si="602"/>
        <v>7063.77</v>
      </c>
      <c r="E1306" s="89">
        <f>IF(K1306=1,VLOOKUP(A1306,[1]Plan1!$BO$80:$BQ$314,3),E1305)</f>
        <v>7100.5</v>
      </c>
      <c r="F1306" s="98">
        <f t="shared" si="603"/>
        <v>45643</v>
      </c>
      <c r="G1306" s="91">
        <f t="shared" si="604"/>
        <v>5.1997729257888814E-3</v>
      </c>
      <c r="H1306" s="90">
        <f t="shared" si="605"/>
        <v>45672</v>
      </c>
      <c r="I1306" s="90">
        <f t="shared" si="606"/>
        <v>45672</v>
      </c>
      <c r="J1306" s="92">
        <f t="shared" si="607"/>
        <v>20</v>
      </c>
      <c r="K1306" s="92">
        <f t="shared" si="608"/>
        <v>9</v>
      </c>
      <c r="L1306" s="87">
        <f t="shared" si="609"/>
        <v>1.00233656</v>
      </c>
      <c r="M1306" s="93">
        <f t="shared" si="610"/>
        <v>1.0038997599999999</v>
      </c>
      <c r="N1306" s="93">
        <f t="shared" si="611"/>
        <v>1.2274105858921518</v>
      </c>
      <c r="O1306" s="87">
        <f t="shared" si="612"/>
        <v>1.2302785000000001</v>
      </c>
      <c r="P1306" s="87">
        <f t="shared" si="613"/>
        <v>951.05049142999997</v>
      </c>
      <c r="Q1306" s="94">
        <f t="shared" si="614"/>
        <v>0</v>
      </c>
      <c r="R1306" s="95">
        <f t="shared" si="597"/>
        <v>0</v>
      </c>
      <c r="S1306" s="87">
        <f t="shared" si="615"/>
        <v>0</v>
      </c>
      <c r="T1306" s="95">
        <f t="shared" si="600"/>
        <v>0.12</v>
      </c>
      <c r="U1306" s="94">
        <f t="shared" si="616"/>
        <v>19</v>
      </c>
      <c r="V1306" s="94">
        <v>252</v>
      </c>
      <c r="W1306" s="93">
        <f t="shared" si="617"/>
        <v>1.0085812329999999</v>
      </c>
      <c r="X1306" s="87">
        <f t="shared" si="618"/>
        <v>8.1611858599999998</v>
      </c>
      <c r="Y1306" s="87">
        <f t="shared" si="619"/>
        <v>0</v>
      </c>
      <c r="Z1306" s="96" t="s">
        <v>142</v>
      </c>
      <c r="AA1306" s="90">
        <f t="shared" si="620"/>
        <v>45656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3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2"/>
      <c r="DB1306" s="1"/>
      <c r="DC1306" s="1"/>
      <c r="DD1306" s="1"/>
      <c r="DE1306" s="1"/>
      <c r="DF1306" s="1"/>
      <c r="DG1306" s="1"/>
    </row>
    <row r="1307" spans="1:111" x14ac:dyDescent="0.2">
      <c r="A1307" s="86">
        <f t="shared" si="598"/>
        <v>45656</v>
      </c>
      <c r="B1307" s="87">
        <f t="shared" si="601"/>
        <v>959.21167729000001</v>
      </c>
      <c r="C1307" s="87">
        <f t="shared" si="599"/>
        <v>773.03674853999996</v>
      </c>
      <c r="D1307" s="88">
        <f t="shared" si="602"/>
        <v>7063.77</v>
      </c>
      <c r="E1307" s="89">
        <f>IF(K1307=1,VLOOKUP(A1307,[1]Plan1!$BO$80:$BQ$314,3),E1306)</f>
        <v>7100.5</v>
      </c>
      <c r="F1307" s="98">
        <f t="shared" si="603"/>
        <v>45643</v>
      </c>
      <c r="G1307" s="91">
        <f t="shared" si="604"/>
        <v>5.1997729257888814E-3</v>
      </c>
      <c r="H1307" s="90">
        <f t="shared" si="605"/>
        <v>45672</v>
      </c>
      <c r="I1307" s="90">
        <f t="shared" si="606"/>
        <v>45672</v>
      </c>
      <c r="J1307" s="92">
        <f t="shared" si="607"/>
        <v>20</v>
      </c>
      <c r="K1307" s="92">
        <f t="shared" si="608"/>
        <v>9</v>
      </c>
      <c r="L1307" s="87">
        <f t="shared" si="609"/>
        <v>1.00233656</v>
      </c>
      <c r="M1307" s="93">
        <f t="shared" si="610"/>
        <v>1.0038997599999999</v>
      </c>
      <c r="N1307" s="93">
        <f t="shared" si="611"/>
        <v>1.2274105858921518</v>
      </c>
      <c r="O1307" s="87">
        <f t="shared" si="612"/>
        <v>1.2302785000000001</v>
      </c>
      <c r="P1307" s="87">
        <f t="shared" si="613"/>
        <v>951.05049142999997</v>
      </c>
      <c r="Q1307" s="94">
        <f t="shared" si="614"/>
        <v>37</v>
      </c>
      <c r="R1307" s="95">
        <f t="shared" si="597"/>
        <v>0</v>
      </c>
      <c r="S1307" s="87">
        <f t="shared" si="615"/>
        <v>0</v>
      </c>
      <c r="T1307" s="95">
        <f t="shared" si="600"/>
        <v>0.12</v>
      </c>
      <c r="U1307" s="94">
        <f t="shared" si="616"/>
        <v>19</v>
      </c>
      <c r="V1307" s="94">
        <v>252</v>
      </c>
      <c r="W1307" s="93">
        <f t="shared" si="617"/>
        <v>1.0085812329999999</v>
      </c>
      <c r="X1307" s="87">
        <f t="shared" si="618"/>
        <v>8.1611858599999998</v>
      </c>
      <c r="Y1307" s="87">
        <f t="shared" si="619"/>
        <v>8.1611858599999998</v>
      </c>
      <c r="Z1307" s="96" t="s">
        <v>142</v>
      </c>
      <c r="AA1307" s="90">
        <f t="shared" si="620"/>
        <v>45656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3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2"/>
      <c r="DB1307" s="1"/>
      <c r="DC1307" s="1"/>
      <c r="DD1307" s="1"/>
      <c r="DE1307" s="1"/>
      <c r="DF1307" s="1"/>
      <c r="DG1307" s="1"/>
    </row>
    <row r="1308" spans="1:111" x14ac:dyDescent="0.2">
      <c r="A1308" s="86">
        <f t="shared" si="598"/>
        <v>45657</v>
      </c>
      <c r="B1308" s="87">
        <f t="shared" si="601"/>
        <v>951.72504710999999</v>
      </c>
      <c r="C1308" s="87">
        <f t="shared" si="599"/>
        <v>773.03674853999996</v>
      </c>
      <c r="D1308" s="88">
        <f t="shared" si="602"/>
        <v>7063.77</v>
      </c>
      <c r="E1308" s="89">
        <f>IF(K1308=1,VLOOKUP(A1308,[1]Plan1!$BO$80:$BQ$314,3),E1307)</f>
        <v>7100.5</v>
      </c>
      <c r="F1308" s="98">
        <f t="shared" si="603"/>
        <v>45643</v>
      </c>
      <c r="G1308" s="91">
        <f t="shared" si="604"/>
        <v>5.1997729257888814E-3</v>
      </c>
      <c r="H1308" s="90">
        <f t="shared" si="605"/>
        <v>45672</v>
      </c>
      <c r="I1308" s="90">
        <f t="shared" si="606"/>
        <v>45672</v>
      </c>
      <c r="J1308" s="92">
        <f t="shared" si="607"/>
        <v>20</v>
      </c>
      <c r="K1308" s="92">
        <f t="shared" si="608"/>
        <v>10</v>
      </c>
      <c r="L1308" s="87">
        <f t="shared" si="609"/>
        <v>1.0025965100000001</v>
      </c>
      <c r="M1308" s="93">
        <f t="shared" si="610"/>
        <v>1.0038997599999999</v>
      </c>
      <c r="N1308" s="93">
        <f t="shared" si="611"/>
        <v>1.2274105858921518</v>
      </c>
      <c r="O1308" s="87">
        <f t="shared" si="612"/>
        <v>1.2305975600000001</v>
      </c>
      <c r="P1308" s="87">
        <f t="shared" si="613"/>
        <v>951.29713654</v>
      </c>
      <c r="Q1308" s="94">
        <f t="shared" si="614"/>
        <v>0</v>
      </c>
      <c r="R1308" s="95">
        <f t="shared" si="597"/>
        <v>0</v>
      </c>
      <c r="S1308" s="87">
        <f t="shared" si="615"/>
        <v>0</v>
      </c>
      <c r="T1308" s="95">
        <f t="shared" si="600"/>
        <v>0.12</v>
      </c>
      <c r="U1308" s="94">
        <f t="shared" si="616"/>
        <v>1</v>
      </c>
      <c r="V1308" s="94">
        <v>252</v>
      </c>
      <c r="W1308" s="93">
        <f t="shared" si="617"/>
        <v>1.0004498180000001</v>
      </c>
      <c r="X1308" s="87">
        <f t="shared" si="618"/>
        <v>0.42791056999999999</v>
      </c>
      <c r="Y1308" s="87">
        <f t="shared" si="619"/>
        <v>0</v>
      </c>
      <c r="Z1308" s="96" t="s">
        <v>142</v>
      </c>
      <c r="AA1308" s="90">
        <f t="shared" si="620"/>
        <v>45687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3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2"/>
      <c r="DB1308" s="1"/>
      <c r="DC1308" s="1"/>
      <c r="DD1308" s="1"/>
      <c r="DE1308" s="1"/>
      <c r="DF1308" s="1"/>
      <c r="DG1308" s="1"/>
    </row>
    <row r="1309" spans="1:111" x14ac:dyDescent="0.2">
      <c r="A1309" s="86">
        <f t="shared" si="598"/>
        <v>45658</v>
      </c>
      <c r="B1309" s="87">
        <f t="shared" si="601"/>
        <v>952.40009521999991</v>
      </c>
      <c r="C1309" s="87">
        <f t="shared" si="599"/>
        <v>773.03674853999996</v>
      </c>
      <c r="D1309" s="88">
        <f t="shared" si="602"/>
        <v>7063.77</v>
      </c>
      <c r="E1309" s="89">
        <f>IF(K1309=1,VLOOKUP(A1309,[1]Plan1!$BO$80:$BQ$314,3),E1308)</f>
        <v>7100.5</v>
      </c>
      <c r="F1309" s="98">
        <f t="shared" si="603"/>
        <v>45643</v>
      </c>
      <c r="G1309" s="91">
        <f t="shared" si="604"/>
        <v>5.1997729257888814E-3</v>
      </c>
      <c r="H1309" s="90">
        <f t="shared" si="605"/>
        <v>45672</v>
      </c>
      <c r="I1309" s="90">
        <f t="shared" si="606"/>
        <v>45672</v>
      </c>
      <c r="J1309" s="92">
        <f t="shared" si="607"/>
        <v>20</v>
      </c>
      <c r="K1309" s="92">
        <f t="shared" si="608"/>
        <v>11</v>
      </c>
      <c r="L1309" s="87">
        <f t="shared" si="609"/>
        <v>1.0028565300000001</v>
      </c>
      <c r="M1309" s="93">
        <f t="shared" si="610"/>
        <v>1.0038997599999999</v>
      </c>
      <c r="N1309" s="93">
        <f t="shared" si="611"/>
        <v>1.2274105858921518</v>
      </c>
      <c r="O1309" s="87">
        <f t="shared" si="612"/>
        <v>1.23091672</v>
      </c>
      <c r="P1309" s="87">
        <f t="shared" si="613"/>
        <v>951.54385894999996</v>
      </c>
      <c r="Q1309" s="94">
        <f t="shared" si="614"/>
        <v>0</v>
      </c>
      <c r="R1309" s="95">
        <f t="shared" si="597"/>
        <v>0</v>
      </c>
      <c r="S1309" s="87">
        <f t="shared" si="615"/>
        <v>0</v>
      </c>
      <c r="T1309" s="95">
        <f t="shared" si="600"/>
        <v>0.12</v>
      </c>
      <c r="U1309" s="94">
        <f t="shared" si="616"/>
        <v>2</v>
      </c>
      <c r="V1309" s="94">
        <v>252</v>
      </c>
      <c r="W1309" s="93">
        <f t="shared" si="617"/>
        <v>1.0008998389999999</v>
      </c>
      <c r="X1309" s="87">
        <f t="shared" si="618"/>
        <v>0.85623627000000002</v>
      </c>
      <c r="Y1309" s="87">
        <f t="shared" si="619"/>
        <v>0</v>
      </c>
      <c r="Z1309" s="96" t="s">
        <v>142</v>
      </c>
      <c r="AA1309" s="90">
        <f t="shared" si="620"/>
        <v>45687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3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2"/>
      <c r="DB1309" s="1"/>
      <c r="DC1309" s="1"/>
      <c r="DD1309" s="1"/>
      <c r="DE1309" s="1"/>
      <c r="DF1309" s="1"/>
      <c r="DG1309" s="1"/>
    </row>
    <row r="1310" spans="1:111" x14ac:dyDescent="0.2">
      <c r="A1310" s="86">
        <f t="shared" si="598"/>
        <v>45659</v>
      </c>
      <c r="B1310" s="87">
        <f t="shared" si="601"/>
        <v>952.40009521999991</v>
      </c>
      <c r="C1310" s="87">
        <f t="shared" si="599"/>
        <v>773.03674853999996</v>
      </c>
      <c r="D1310" s="88">
        <f t="shared" si="602"/>
        <v>7063.77</v>
      </c>
      <c r="E1310" s="89">
        <f>IF(K1310=1,VLOOKUP(A1310,[1]Plan1!$BO$80:$BQ$314,3),E1309)</f>
        <v>7100.5</v>
      </c>
      <c r="F1310" s="98">
        <f t="shared" si="603"/>
        <v>45643</v>
      </c>
      <c r="G1310" s="91">
        <f t="shared" si="604"/>
        <v>5.1997729257888814E-3</v>
      </c>
      <c r="H1310" s="90">
        <f t="shared" si="605"/>
        <v>45672</v>
      </c>
      <c r="I1310" s="90">
        <f t="shared" si="606"/>
        <v>45672</v>
      </c>
      <c r="J1310" s="92">
        <f t="shared" si="607"/>
        <v>20</v>
      </c>
      <c r="K1310" s="92">
        <f t="shared" si="608"/>
        <v>11</v>
      </c>
      <c r="L1310" s="87">
        <f t="shared" si="609"/>
        <v>1.0028565300000001</v>
      </c>
      <c r="M1310" s="93">
        <f t="shared" si="610"/>
        <v>1.0038997599999999</v>
      </c>
      <c r="N1310" s="93">
        <f t="shared" si="611"/>
        <v>1.2274105858921518</v>
      </c>
      <c r="O1310" s="87">
        <f t="shared" si="612"/>
        <v>1.23091672</v>
      </c>
      <c r="P1310" s="87">
        <f t="shared" si="613"/>
        <v>951.54385894999996</v>
      </c>
      <c r="Q1310" s="94">
        <f t="shared" si="614"/>
        <v>0</v>
      </c>
      <c r="R1310" s="95">
        <f t="shared" si="597"/>
        <v>0</v>
      </c>
      <c r="S1310" s="87">
        <f t="shared" si="615"/>
        <v>0</v>
      </c>
      <c r="T1310" s="95">
        <f t="shared" si="600"/>
        <v>0.12</v>
      </c>
      <c r="U1310" s="94">
        <f t="shared" si="616"/>
        <v>2</v>
      </c>
      <c r="V1310" s="94">
        <v>252</v>
      </c>
      <c r="W1310" s="93">
        <f t="shared" si="617"/>
        <v>1.0008998389999999</v>
      </c>
      <c r="X1310" s="87">
        <f t="shared" si="618"/>
        <v>0.85623627000000002</v>
      </c>
      <c r="Y1310" s="87">
        <f t="shared" si="619"/>
        <v>0</v>
      </c>
      <c r="Z1310" s="96" t="s">
        <v>142</v>
      </c>
      <c r="AA1310" s="90">
        <f t="shared" si="620"/>
        <v>45687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3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2"/>
      <c r="DB1310" s="1"/>
      <c r="DC1310" s="1"/>
      <c r="DD1310" s="1"/>
      <c r="DE1310" s="1"/>
      <c r="DF1310" s="1"/>
      <c r="DG1310" s="1"/>
    </row>
    <row r="1311" spans="1:111" x14ac:dyDescent="0.2">
      <c r="A1311" s="86">
        <f t="shared" si="598"/>
        <v>45660</v>
      </c>
      <c r="B1311" s="87">
        <f t="shared" si="601"/>
        <v>953.07561088</v>
      </c>
      <c r="C1311" s="87">
        <f t="shared" si="599"/>
        <v>773.03674853999996</v>
      </c>
      <c r="D1311" s="88">
        <f t="shared" si="602"/>
        <v>7063.77</v>
      </c>
      <c r="E1311" s="89">
        <f>IF(K1311=1,VLOOKUP(A1311,[1]Plan1!$BO$80:$BQ$314,3),E1310)</f>
        <v>7100.5</v>
      </c>
      <c r="F1311" s="98">
        <f t="shared" si="603"/>
        <v>45643</v>
      </c>
      <c r="G1311" s="91">
        <f t="shared" si="604"/>
        <v>5.1997729257888814E-3</v>
      </c>
      <c r="H1311" s="90">
        <f t="shared" si="605"/>
        <v>45672</v>
      </c>
      <c r="I1311" s="90">
        <f t="shared" si="606"/>
        <v>45672</v>
      </c>
      <c r="J1311" s="92">
        <f t="shared" si="607"/>
        <v>20</v>
      </c>
      <c r="K1311" s="92">
        <f t="shared" si="608"/>
        <v>12</v>
      </c>
      <c r="L1311" s="87">
        <f t="shared" si="609"/>
        <v>1.0031166199999999</v>
      </c>
      <c r="M1311" s="93">
        <f t="shared" si="610"/>
        <v>1.0038997599999999</v>
      </c>
      <c r="N1311" s="93">
        <f t="shared" si="611"/>
        <v>1.2274105858921518</v>
      </c>
      <c r="O1311" s="87">
        <f t="shared" si="612"/>
        <v>1.2312359500000001</v>
      </c>
      <c r="P1311" s="87">
        <f t="shared" si="613"/>
        <v>951.79063546999998</v>
      </c>
      <c r="Q1311" s="94">
        <f t="shared" si="614"/>
        <v>0</v>
      </c>
      <c r="R1311" s="95">
        <f t="shared" si="597"/>
        <v>0</v>
      </c>
      <c r="S1311" s="87">
        <f t="shared" si="615"/>
        <v>0</v>
      </c>
      <c r="T1311" s="95">
        <f t="shared" si="600"/>
        <v>0.12</v>
      </c>
      <c r="U1311" s="94">
        <f t="shared" si="616"/>
        <v>3</v>
      </c>
      <c r="V1311" s="94">
        <v>252</v>
      </c>
      <c r="W1311" s="93">
        <f t="shared" si="617"/>
        <v>1.0013500609999999</v>
      </c>
      <c r="X1311" s="87">
        <f t="shared" si="618"/>
        <v>1.2849754099999999</v>
      </c>
      <c r="Y1311" s="87">
        <f t="shared" si="619"/>
        <v>0</v>
      </c>
      <c r="Z1311" s="96" t="s">
        <v>142</v>
      </c>
      <c r="AA1311" s="90">
        <f t="shared" si="620"/>
        <v>45687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3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2"/>
      <c r="DB1311" s="1"/>
      <c r="DC1311" s="1"/>
      <c r="DD1311" s="1"/>
      <c r="DE1311" s="1"/>
      <c r="DF1311" s="1"/>
      <c r="DG1311" s="1"/>
    </row>
    <row r="1312" spans="1:111" x14ac:dyDescent="0.2">
      <c r="A1312" s="86">
        <f t="shared" si="598"/>
        <v>45661</v>
      </c>
      <c r="B1312" s="87">
        <f t="shared" si="601"/>
        <v>953.7516204100001</v>
      </c>
      <c r="C1312" s="87">
        <f t="shared" si="599"/>
        <v>773.03674853999996</v>
      </c>
      <c r="D1312" s="88">
        <f t="shared" si="602"/>
        <v>7063.77</v>
      </c>
      <c r="E1312" s="89">
        <f>IF(K1312=1,VLOOKUP(A1312,[1]Plan1!$BO$80:$BQ$314,3),E1311)</f>
        <v>7100.5</v>
      </c>
      <c r="F1312" s="98">
        <f t="shared" si="603"/>
        <v>45643</v>
      </c>
      <c r="G1312" s="91">
        <f t="shared" si="604"/>
        <v>5.1997729257888814E-3</v>
      </c>
      <c r="H1312" s="90">
        <f t="shared" si="605"/>
        <v>45672</v>
      </c>
      <c r="I1312" s="90">
        <f t="shared" si="606"/>
        <v>45672</v>
      </c>
      <c r="J1312" s="92">
        <f t="shared" si="607"/>
        <v>20</v>
      </c>
      <c r="K1312" s="92">
        <f t="shared" si="608"/>
        <v>13</v>
      </c>
      <c r="L1312" s="87">
        <f t="shared" si="609"/>
        <v>1.00337678</v>
      </c>
      <c r="M1312" s="93">
        <f t="shared" si="610"/>
        <v>1.0038997599999999</v>
      </c>
      <c r="N1312" s="93">
        <f t="shared" si="611"/>
        <v>1.2274105858921518</v>
      </c>
      <c r="O1312" s="87">
        <f t="shared" si="612"/>
        <v>1.23155528</v>
      </c>
      <c r="P1312" s="87">
        <f t="shared" si="613"/>
        <v>952.03748929000005</v>
      </c>
      <c r="Q1312" s="94">
        <f t="shared" si="614"/>
        <v>0</v>
      </c>
      <c r="R1312" s="95">
        <f t="shared" si="597"/>
        <v>0</v>
      </c>
      <c r="S1312" s="87">
        <f t="shared" si="615"/>
        <v>0</v>
      </c>
      <c r="T1312" s="95">
        <f t="shared" si="600"/>
        <v>0.12</v>
      </c>
      <c r="U1312" s="94">
        <f t="shared" si="616"/>
        <v>4</v>
      </c>
      <c r="V1312" s="94">
        <v>252</v>
      </c>
      <c r="W1312" s="93">
        <f t="shared" si="617"/>
        <v>1.0018004869999999</v>
      </c>
      <c r="X1312" s="87">
        <f t="shared" si="618"/>
        <v>1.71413112</v>
      </c>
      <c r="Y1312" s="87">
        <f t="shared" si="619"/>
        <v>0</v>
      </c>
      <c r="Z1312" s="96" t="s">
        <v>142</v>
      </c>
      <c r="AA1312" s="90">
        <f t="shared" si="620"/>
        <v>45687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3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2"/>
      <c r="DB1312" s="1"/>
      <c r="DC1312" s="1"/>
      <c r="DD1312" s="1"/>
      <c r="DE1312" s="1"/>
      <c r="DF1312" s="1"/>
      <c r="DG1312" s="1"/>
    </row>
    <row r="1313" spans="1:111" x14ac:dyDescent="0.2">
      <c r="A1313" s="86">
        <f t="shared" si="598"/>
        <v>45662</v>
      </c>
      <c r="B1313" s="87">
        <f t="shared" si="601"/>
        <v>953.7516204100001</v>
      </c>
      <c r="C1313" s="87">
        <f t="shared" si="599"/>
        <v>773.03674853999996</v>
      </c>
      <c r="D1313" s="88">
        <f t="shared" si="602"/>
        <v>7063.77</v>
      </c>
      <c r="E1313" s="89">
        <f>IF(K1313=1,VLOOKUP(A1313,[1]Plan1!$BO$80:$BQ$314,3),E1312)</f>
        <v>7100.5</v>
      </c>
      <c r="F1313" s="98">
        <f t="shared" si="603"/>
        <v>45643</v>
      </c>
      <c r="G1313" s="91">
        <f t="shared" si="604"/>
        <v>5.1997729257888814E-3</v>
      </c>
      <c r="H1313" s="90">
        <f t="shared" si="605"/>
        <v>45672</v>
      </c>
      <c r="I1313" s="90">
        <f t="shared" si="606"/>
        <v>45672</v>
      </c>
      <c r="J1313" s="92">
        <f t="shared" si="607"/>
        <v>20</v>
      </c>
      <c r="K1313" s="92">
        <f t="shared" si="608"/>
        <v>13</v>
      </c>
      <c r="L1313" s="87">
        <f t="shared" si="609"/>
        <v>1.00337678</v>
      </c>
      <c r="M1313" s="93">
        <f t="shared" si="610"/>
        <v>1.0038997599999999</v>
      </c>
      <c r="N1313" s="93">
        <f t="shared" si="611"/>
        <v>1.2274105858921518</v>
      </c>
      <c r="O1313" s="87">
        <f t="shared" si="612"/>
        <v>1.23155528</v>
      </c>
      <c r="P1313" s="87">
        <f t="shared" si="613"/>
        <v>952.03748929000005</v>
      </c>
      <c r="Q1313" s="94">
        <f t="shared" si="614"/>
        <v>0</v>
      </c>
      <c r="R1313" s="95">
        <f t="shared" si="597"/>
        <v>0</v>
      </c>
      <c r="S1313" s="87">
        <f t="shared" si="615"/>
        <v>0</v>
      </c>
      <c r="T1313" s="95">
        <f t="shared" si="600"/>
        <v>0.12</v>
      </c>
      <c r="U1313" s="94">
        <f t="shared" si="616"/>
        <v>4</v>
      </c>
      <c r="V1313" s="94">
        <v>252</v>
      </c>
      <c r="W1313" s="93">
        <f t="shared" si="617"/>
        <v>1.0018004869999999</v>
      </c>
      <c r="X1313" s="87">
        <f t="shared" si="618"/>
        <v>1.71413112</v>
      </c>
      <c r="Y1313" s="87">
        <f t="shared" si="619"/>
        <v>0</v>
      </c>
      <c r="Z1313" s="96" t="s">
        <v>142</v>
      </c>
      <c r="AA1313" s="90">
        <f t="shared" si="620"/>
        <v>45687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3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2"/>
      <c r="DB1313" s="1"/>
      <c r="DC1313" s="1"/>
      <c r="DD1313" s="1"/>
      <c r="DE1313" s="1"/>
      <c r="DF1313" s="1"/>
      <c r="DG1313" s="1"/>
    </row>
    <row r="1314" spans="1:111" x14ac:dyDescent="0.2">
      <c r="A1314" s="86">
        <f t="shared" si="598"/>
        <v>45663</v>
      </c>
      <c r="B1314" s="87">
        <f t="shared" si="601"/>
        <v>953.7516204100001</v>
      </c>
      <c r="C1314" s="87">
        <f t="shared" si="599"/>
        <v>773.03674853999996</v>
      </c>
      <c r="D1314" s="88">
        <f t="shared" si="602"/>
        <v>7063.77</v>
      </c>
      <c r="E1314" s="89">
        <f>IF(K1314=1,VLOOKUP(A1314,[1]Plan1!$BO$80:$BQ$314,3),E1313)</f>
        <v>7100.5</v>
      </c>
      <c r="F1314" s="98">
        <f t="shared" si="603"/>
        <v>45643</v>
      </c>
      <c r="G1314" s="91">
        <f t="shared" si="604"/>
        <v>5.1997729257888814E-3</v>
      </c>
      <c r="H1314" s="90">
        <f t="shared" si="605"/>
        <v>45672</v>
      </c>
      <c r="I1314" s="90">
        <f t="shared" si="606"/>
        <v>45672</v>
      </c>
      <c r="J1314" s="92">
        <f t="shared" si="607"/>
        <v>20</v>
      </c>
      <c r="K1314" s="92">
        <f t="shared" si="608"/>
        <v>13</v>
      </c>
      <c r="L1314" s="87">
        <f t="shared" si="609"/>
        <v>1.00337678</v>
      </c>
      <c r="M1314" s="93">
        <f t="shared" si="610"/>
        <v>1.0038997599999999</v>
      </c>
      <c r="N1314" s="93">
        <f t="shared" si="611"/>
        <v>1.2274105858921518</v>
      </c>
      <c r="O1314" s="87">
        <f t="shared" si="612"/>
        <v>1.23155528</v>
      </c>
      <c r="P1314" s="87">
        <f t="shared" si="613"/>
        <v>952.03748929000005</v>
      </c>
      <c r="Q1314" s="94">
        <f t="shared" si="614"/>
        <v>0</v>
      </c>
      <c r="R1314" s="95">
        <f t="shared" si="597"/>
        <v>0</v>
      </c>
      <c r="S1314" s="87">
        <f t="shared" si="615"/>
        <v>0</v>
      </c>
      <c r="T1314" s="95">
        <f t="shared" si="600"/>
        <v>0.12</v>
      </c>
      <c r="U1314" s="94">
        <f t="shared" si="616"/>
        <v>4</v>
      </c>
      <c r="V1314" s="94">
        <v>252</v>
      </c>
      <c r="W1314" s="93">
        <f t="shared" si="617"/>
        <v>1.0018004869999999</v>
      </c>
      <c r="X1314" s="87">
        <f t="shared" si="618"/>
        <v>1.71413112</v>
      </c>
      <c r="Y1314" s="87">
        <f t="shared" si="619"/>
        <v>0</v>
      </c>
      <c r="Z1314" s="96" t="s">
        <v>142</v>
      </c>
      <c r="AA1314" s="90">
        <f t="shared" si="620"/>
        <v>45687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3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2"/>
      <c r="DB1314" s="1"/>
      <c r="DC1314" s="1"/>
      <c r="DD1314" s="1"/>
      <c r="DE1314" s="1"/>
      <c r="DF1314" s="1"/>
      <c r="DG1314" s="1"/>
    </row>
    <row r="1315" spans="1:111" x14ac:dyDescent="0.2">
      <c r="A1315" s="86">
        <f t="shared" si="598"/>
        <v>45664</v>
      </c>
      <c r="B1315" s="87">
        <f t="shared" si="601"/>
        <v>954.42809117000002</v>
      </c>
      <c r="C1315" s="87">
        <f t="shared" si="599"/>
        <v>773.03674853999996</v>
      </c>
      <c r="D1315" s="88">
        <f t="shared" si="602"/>
        <v>7063.77</v>
      </c>
      <c r="E1315" s="89">
        <f>IF(K1315=1,VLOOKUP(A1315,[1]Plan1!$BO$80:$BQ$314,3),E1314)</f>
        <v>7100.5</v>
      </c>
      <c r="F1315" s="98">
        <f t="shared" si="603"/>
        <v>45643</v>
      </c>
      <c r="G1315" s="91">
        <f t="shared" si="604"/>
        <v>5.1997729257888814E-3</v>
      </c>
      <c r="H1315" s="90">
        <f t="shared" si="605"/>
        <v>45672</v>
      </c>
      <c r="I1315" s="90">
        <f t="shared" si="606"/>
        <v>45672</v>
      </c>
      <c r="J1315" s="92">
        <f t="shared" si="607"/>
        <v>20</v>
      </c>
      <c r="K1315" s="92">
        <f t="shared" si="608"/>
        <v>14</v>
      </c>
      <c r="L1315" s="87">
        <f t="shared" si="609"/>
        <v>1.0036369999999999</v>
      </c>
      <c r="M1315" s="93">
        <f t="shared" si="610"/>
        <v>1.0038997599999999</v>
      </c>
      <c r="N1315" s="93">
        <f t="shared" si="611"/>
        <v>1.2274105858921518</v>
      </c>
      <c r="O1315" s="87">
        <f t="shared" si="612"/>
        <v>1.2318746700000001</v>
      </c>
      <c r="P1315" s="87">
        <f t="shared" si="613"/>
        <v>952.28438949999997</v>
      </c>
      <c r="Q1315" s="94">
        <f t="shared" si="614"/>
        <v>0</v>
      </c>
      <c r="R1315" s="95">
        <f t="shared" si="597"/>
        <v>0</v>
      </c>
      <c r="S1315" s="87">
        <f t="shared" si="615"/>
        <v>0</v>
      </c>
      <c r="T1315" s="95">
        <f t="shared" si="600"/>
        <v>0.12</v>
      </c>
      <c r="U1315" s="94">
        <f t="shared" si="616"/>
        <v>5</v>
      </c>
      <c r="V1315" s="94">
        <v>252</v>
      </c>
      <c r="W1315" s="93">
        <f t="shared" si="617"/>
        <v>1.002251115</v>
      </c>
      <c r="X1315" s="87">
        <f t="shared" si="618"/>
        <v>2.14370167</v>
      </c>
      <c r="Y1315" s="87">
        <f t="shared" si="619"/>
        <v>0</v>
      </c>
      <c r="Z1315" s="96" t="s">
        <v>142</v>
      </c>
      <c r="AA1315" s="90">
        <f t="shared" si="620"/>
        <v>45687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3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2"/>
      <c r="DB1315" s="1"/>
      <c r="DC1315" s="1"/>
      <c r="DD1315" s="1"/>
      <c r="DE1315" s="1"/>
      <c r="DF1315" s="1"/>
      <c r="DG1315" s="1"/>
    </row>
    <row r="1316" spans="1:111" x14ac:dyDescent="0.2">
      <c r="A1316" s="86">
        <f t="shared" si="598"/>
        <v>45665</v>
      </c>
      <c r="B1316" s="87">
        <f t="shared" si="601"/>
        <v>955.10506307000003</v>
      </c>
      <c r="C1316" s="87">
        <f t="shared" si="599"/>
        <v>773.03674853999996</v>
      </c>
      <c r="D1316" s="88">
        <f t="shared" si="602"/>
        <v>7063.77</v>
      </c>
      <c r="E1316" s="89">
        <f>IF(K1316=1,VLOOKUP(A1316,[1]Plan1!$BO$80:$BQ$314,3),E1315)</f>
        <v>7100.5</v>
      </c>
      <c r="F1316" s="98">
        <f t="shared" si="603"/>
        <v>45643</v>
      </c>
      <c r="G1316" s="91">
        <f t="shared" si="604"/>
        <v>5.1997729257888814E-3</v>
      </c>
      <c r="H1316" s="90">
        <f t="shared" si="605"/>
        <v>45672</v>
      </c>
      <c r="I1316" s="90">
        <f t="shared" si="606"/>
        <v>45672</v>
      </c>
      <c r="J1316" s="92">
        <f t="shared" si="607"/>
        <v>20</v>
      </c>
      <c r="K1316" s="92">
        <f t="shared" si="608"/>
        <v>15</v>
      </c>
      <c r="L1316" s="87">
        <f t="shared" si="609"/>
        <v>1.0038973</v>
      </c>
      <c r="M1316" s="93">
        <f t="shared" si="610"/>
        <v>1.0038997599999999</v>
      </c>
      <c r="N1316" s="93">
        <f t="shared" si="611"/>
        <v>1.2274105858921518</v>
      </c>
      <c r="O1316" s="87">
        <f t="shared" si="612"/>
        <v>1.2321941700000001</v>
      </c>
      <c r="P1316" s="87">
        <f t="shared" si="613"/>
        <v>952.53137474000005</v>
      </c>
      <c r="Q1316" s="94">
        <f t="shared" si="614"/>
        <v>0</v>
      </c>
      <c r="R1316" s="95">
        <f t="shared" si="597"/>
        <v>0</v>
      </c>
      <c r="S1316" s="87">
        <f t="shared" si="615"/>
        <v>0</v>
      </c>
      <c r="T1316" s="95">
        <f t="shared" si="600"/>
        <v>0.12</v>
      </c>
      <c r="U1316" s="94">
        <f t="shared" si="616"/>
        <v>6</v>
      </c>
      <c r="V1316" s="94">
        <v>252</v>
      </c>
      <c r="W1316" s="93">
        <f t="shared" si="617"/>
        <v>1.002701946</v>
      </c>
      <c r="X1316" s="87">
        <f t="shared" si="618"/>
        <v>2.57368833</v>
      </c>
      <c r="Y1316" s="87">
        <f t="shared" si="619"/>
        <v>0</v>
      </c>
      <c r="Z1316" s="96" t="s">
        <v>142</v>
      </c>
      <c r="AA1316" s="90">
        <f t="shared" si="620"/>
        <v>45687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3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2"/>
      <c r="DB1316" s="1"/>
      <c r="DC1316" s="1"/>
      <c r="DD1316" s="1"/>
      <c r="DE1316" s="1"/>
      <c r="DF1316" s="1"/>
      <c r="DG1316" s="1"/>
    </row>
    <row r="1317" spans="1:111" x14ac:dyDescent="0.2">
      <c r="A1317" s="86">
        <f t="shared" si="598"/>
        <v>45666</v>
      </c>
      <c r="B1317" s="87">
        <f t="shared" si="601"/>
        <v>955.78248890999998</v>
      </c>
      <c r="C1317" s="87">
        <f t="shared" si="599"/>
        <v>773.03674853999996</v>
      </c>
      <c r="D1317" s="88">
        <f t="shared" si="602"/>
        <v>7063.77</v>
      </c>
      <c r="E1317" s="89">
        <f>IF(K1317=1,VLOOKUP(A1317,[1]Plan1!$BO$80:$BQ$314,3),E1316)</f>
        <v>7100.5</v>
      </c>
      <c r="F1317" s="98">
        <f t="shared" si="603"/>
        <v>45643</v>
      </c>
      <c r="G1317" s="91">
        <f t="shared" si="604"/>
        <v>5.1997729257888814E-3</v>
      </c>
      <c r="H1317" s="90">
        <f t="shared" si="605"/>
        <v>45672</v>
      </c>
      <c r="I1317" s="90">
        <f t="shared" si="606"/>
        <v>45672</v>
      </c>
      <c r="J1317" s="92">
        <f t="shared" si="607"/>
        <v>20</v>
      </c>
      <c r="K1317" s="92">
        <f t="shared" si="608"/>
        <v>16</v>
      </c>
      <c r="L1317" s="87">
        <f t="shared" si="609"/>
        <v>1.00415765</v>
      </c>
      <c r="M1317" s="93">
        <f t="shared" si="610"/>
        <v>1.0038997599999999</v>
      </c>
      <c r="N1317" s="93">
        <f t="shared" si="611"/>
        <v>1.2274105858921518</v>
      </c>
      <c r="O1317" s="87">
        <f t="shared" si="612"/>
        <v>1.23251372</v>
      </c>
      <c r="P1317" s="87">
        <f t="shared" si="613"/>
        <v>952.77839862999997</v>
      </c>
      <c r="Q1317" s="94">
        <f t="shared" si="614"/>
        <v>0</v>
      </c>
      <c r="R1317" s="95">
        <f t="shared" si="597"/>
        <v>0</v>
      </c>
      <c r="S1317" s="87">
        <f t="shared" si="615"/>
        <v>0</v>
      </c>
      <c r="T1317" s="95">
        <f t="shared" si="600"/>
        <v>0.12</v>
      </c>
      <c r="U1317" s="94">
        <f t="shared" si="616"/>
        <v>7</v>
      </c>
      <c r="V1317" s="94">
        <v>252</v>
      </c>
      <c r="W1317" s="93">
        <f t="shared" si="617"/>
        <v>1.003152979</v>
      </c>
      <c r="X1317" s="87">
        <f t="shared" si="618"/>
        <v>3.0040902799999998</v>
      </c>
      <c r="Y1317" s="87">
        <f t="shared" si="619"/>
        <v>0</v>
      </c>
      <c r="Z1317" s="96" t="s">
        <v>142</v>
      </c>
      <c r="AA1317" s="90">
        <f t="shared" si="620"/>
        <v>45687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3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2"/>
      <c r="DB1317" s="1"/>
      <c r="DC1317" s="1"/>
      <c r="DD1317" s="1"/>
      <c r="DE1317" s="1"/>
      <c r="DF1317" s="1"/>
      <c r="DG1317" s="1"/>
    </row>
    <row r="1318" spans="1:111" x14ac:dyDescent="0.2">
      <c r="A1318" s="86">
        <f t="shared" si="598"/>
        <v>45667</v>
      </c>
      <c r="B1318" s="87">
        <f t="shared" si="601"/>
        <v>956.46041734000005</v>
      </c>
      <c r="C1318" s="87">
        <f t="shared" si="599"/>
        <v>773.03674853999996</v>
      </c>
      <c r="D1318" s="88">
        <f t="shared" si="602"/>
        <v>7063.77</v>
      </c>
      <c r="E1318" s="89">
        <f>IF(K1318=1,VLOOKUP(A1318,[1]Plan1!$BO$80:$BQ$314,3),E1317)</f>
        <v>7100.5</v>
      </c>
      <c r="F1318" s="98">
        <f t="shared" si="603"/>
        <v>45643</v>
      </c>
      <c r="G1318" s="91">
        <f t="shared" si="604"/>
        <v>5.1997729257888814E-3</v>
      </c>
      <c r="H1318" s="90">
        <f t="shared" si="605"/>
        <v>45672</v>
      </c>
      <c r="I1318" s="90">
        <f t="shared" si="606"/>
        <v>45672</v>
      </c>
      <c r="J1318" s="92">
        <f t="shared" si="607"/>
        <v>20</v>
      </c>
      <c r="K1318" s="92">
        <f t="shared" si="608"/>
        <v>17</v>
      </c>
      <c r="L1318" s="87">
        <f t="shared" si="609"/>
        <v>1.00441808</v>
      </c>
      <c r="M1318" s="93">
        <f t="shared" si="610"/>
        <v>1.0038997599999999</v>
      </c>
      <c r="N1318" s="93">
        <f t="shared" si="611"/>
        <v>1.2274105858921518</v>
      </c>
      <c r="O1318" s="87">
        <f t="shared" si="612"/>
        <v>1.23283338</v>
      </c>
      <c r="P1318" s="87">
        <f t="shared" si="613"/>
        <v>953.02550756000005</v>
      </c>
      <c r="Q1318" s="94">
        <f t="shared" si="614"/>
        <v>0</v>
      </c>
      <c r="R1318" s="95">
        <f t="shared" si="597"/>
        <v>0</v>
      </c>
      <c r="S1318" s="87">
        <f t="shared" si="615"/>
        <v>0</v>
      </c>
      <c r="T1318" s="95">
        <f t="shared" si="600"/>
        <v>0.12</v>
      </c>
      <c r="U1318" s="94">
        <f t="shared" si="616"/>
        <v>8</v>
      </c>
      <c r="V1318" s="94">
        <v>252</v>
      </c>
      <c r="W1318" s="93">
        <f t="shared" si="617"/>
        <v>1.003604216</v>
      </c>
      <c r="X1318" s="87">
        <f t="shared" si="618"/>
        <v>3.4349097799999999</v>
      </c>
      <c r="Y1318" s="87">
        <f t="shared" si="619"/>
        <v>0</v>
      </c>
      <c r="Z1318" s="96" t="s">
        <v>142</v>
      </c>
      <c r="AA1318" s="90">
        <f t="shared" si="620"/>
        <v>45687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3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2"/>
      <c r="DB1318" s="1"/>
      <c r="DC1318" s="1"/>
      <c r="DD1318" s="1"/>
      <c r="DE1318" s="1"/>
      <c r="DF1318" s="1"/>
      <c r="DG1318" s="1"/>
    </row>
    <row r="1319" spans="1:111" x14ac:dyDescent="0.2">
      <c r="A1319" s="86">
        <f t="shared" si="598"/>
        <v>45668</v>
      </c>
      <c r="B1319" s="87">
        <f t="shared" si="601"/>
        <v>957.13882343</v>
      </c>
      <c r="C1319" s="87">
        <f t="shared" si="599"/>
        <v>773.03674853999996</v>
      </c>
      <c r="D1319" s="88">
        <f t="shared" si="602"/>
        <v>7063.77</v>
      </c>
      <c r="E1319" s="89">
        <f>IF(K1319=1,VLOOKUP(A1319,[1]Plan1!$BO$80:$BQ$314,3),E1318)</f>
        <v>7100.5</v>
      </c>
      <c r="F1319" s="98">
        <f t="shared" si="603"/>
        <v>45643</v>
      </c>
      <c r="G1319" s="91">
        <f t="shared" si="604"/>
        <v>5.1997729257888814E-3</v>
      </c>
      <c r="H1319" s="90">
        <f t="shared" si="605"/>
        <v>45672</v>
      </c>
      <c r="I1319" s="90">
        <f t="shared" si="606"/>
        <v>45672</v>
      </c>
      <c r="J1319" s="92">
        <f t="shared" si="607"/>
        <v>20</v>
      </c>
      <c r="K1319" s="92">
        <f t="shared" si="608"/>
        <v>18</v>
      </c>
      <c r="L1319" s="87">
        <f t="shared" si="609"/>
        <v>1.00467858</v>
      </c>
      <c r="M1319" s="93">
        <f t="shared" si="610"/>
        <v>1.0038997599999999</v>
      </c>
      <c r="N1319" s="93">
        <f t="shared" si="611"/>
        <v>1.2274105858921518</v>
      </c>
      <c r="O1319" s="87">
        <f t="shared" si="612"/>
        <v>1.2331531200000001</v>
      </c>
      <c r="P1319" s="87">
        <f t="shared" si="613"/>
        <v>953.27267832999996</v>
      </c>
      <c r="Q1319" s="94">
        <f t="shared" si="614"/>
        <v>0</v>
      </c>
      <c r="R1319" s="95">
        <f t="shared" si="597"/>
        <v>0</v>
      </c>
      <c r="S1319" s="87">
        <f t="shared" si="615"/>
        <v>0</v>
      </c>
      <c r="T1319" s="95">
        <f t="shared" si="600"/>
        <v>0.12</v>
      </c>
      <c r="U1319" s="94">
        <f t="shared" si="616"/>
        <v>9</v>
      </c>
      <c r="V1319" s="94">
        <v>252</v>
      </c>
      <c r="W1319" s="93">
        <f t="shared" si="617"/>
        <v>1.0040556549999999</v>
      </c>
      <c r="X1319" s="87">
        <f t="shared" si="618"/>
        <v>3.8661450999999998</v>
      </c>
      <c r="Y1319" s="87">
        <f t="shared" si="619"/>
        <v>0</v>
      </c>
      <c r="Z1319" s="96" t="s">
        <v>142</v>
      </c>
      <c r="AA1319" s="90">
        <f t="shared" si="620"/>
        <v>45687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3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2"/>
      <c r="DB1319" s="1"/>
      <c r="DC1319" s="1"/>
      <c r="DD1319" s="1"/>
      <c r="DE1319" s="1"/>
      <c r="DF1319" s="1"/>
      <c r="DG1319" s="1"/>
    </row>
    <row r="1320" spans="1:111" x14ac:dyDescent="0.2">
      <c r="A1320" s="86">
        <f t="shared" si="598"/>
        <v>45669</v>
      </c>
      <c r="B1320" s="87">
        <f t="shared" si="601"/>
        <v>957.13882343</v>
      </c>
      <c r="C1320" s="87">
        <f t="shared" si="599"/>
        <v>773.03674853999996</v>
      </c>
      <c r="D1320" s="88">
        <f t="shared" si="602"/>
        <v>7063.77</v>
      </c>
      <c r="E1320" s="89">
        <f>IF(K1320=1,VLOOKUP(A1320,[1]Plan1!$BO$80:$BQ$314,3),E1319)</f>
        <v>7100.5</v>
      </c>
      <c r="F1320" s="98">
        <f t="shared" si="603"/>
        <v>45643</v>
      </c>
      <c r="G1320" s="91">
        <f t="shared" si="604"/>
        <v>5.1997729257888814E-3</v>
      </c>
      <c r="H1320" s="90">
        <f t="shared" si="605"/>
        <v>45672</v>
      </c>
      <c r="I1320" s="90">
        <f t="shared" si="606"/>
        <v>45672</v>
      </c>
      <c r="J1320" s="92">
        <f t="shared" si="607"/>
        <v>20</v>
      </c>
      <c r="K1320" s="92">
        <f t="shared" si="608"/>
        <v>18</v>
      </c>
      <c r="L1320" s="87">
        <f t="shared" si="609"/>
        <v>1.00467858</v>
      </c>
      <c r="M1320" s="93">
        <f t="shared" si="610"/>
        <v>1.0038997599999999</v>
      </c>
      <c r="N1320" s="93">
        <f t="shared" si="611"/>
        <v>1.2274105858921518</v>
      </c>
      <c r="O1320" s="87">
        <f t="shared" si="612"/>
        <v>1.2331531200000001</v>
      </c>
      <c r="P1320" s="87">
        <f t="shared" si="613"/>
        <v>953.27267832999996</v>
      </c>
      <c r="Q1320" s="94">
        <f t="shared" si="614"/>
        <v>0</v>
      </c>
      <c r="R1320" s="95">
        <f t="shared" si="597"/>
        <v>0</v>
      </c>
      <c r="S1320" s="87">
        <f t="shared" si="615"/>
        <v>0</v>
      </c>
      <c r="T1320" s="95">
        <f t="shared" si="600"/>
        <v>0.12</v>
      </c>
      <c r="U1320" s="94">
        <f t="shared" si="616"/>
        <v>9</v>
      </c>
      <c r="V1320" s="94">
        <v>252</v>
      </c>
      <c r="W1320" s="93">
        <f t="shared" si="617"/>
        <v>1.0040556549999999</v>
      </c>
      <c r="X1320" s="87">
        <f t="shared" si="618"/>
        <v>3.8661450999999998</v>
      </c>
      <c r="Y1320" s="87">
        <f t="shared" si="619"/>
        <v>0</v>
      </c>
      <c r="Z1320" s="96" t="s">
        <v>142</v>
      </c>
      <c r="AA1320" s="90">
        <f t="shared" si="620"/>
        <v>45687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3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2"/>
      <c r="DB1320" s="1"/>
      <c r="DC1320" s="1"/>
      <c r="DD1320" s="1"/>
      <c r="DE1320" s="1"/>
      <c r="DF1320" s="1"/>
      <c r="DG1320" s="1"/>
    </row>
    <row r="1321" spans="1:111" x14ac:dyDescent="0.2">
      <c r="A1321" s="86">
        <f t="shared" si="598"/>
        <v>45670</v>
      </c>
      <c r="B1321" s="87">
        <f t="shared" si="601"/>
        <v>957.13882343</v>
      </c>
      <c r="C1321" s="87">
        <f t="shared" si="599"/>
        <v>773.03674853999996</v>
      </c>
      <c r="D1321" s="88">
        <f t="shared" si="602"/>
        <v>7063.77</v>
      </c>
      <c r="E1321" s="89">
        <f>IF(K1321=1,VLOOKUP(A1321,[1]Plan1!$BO$80:$BQ$314,3),E1320)</f>
        <v>7100.5</v>
      </c>
      <c r="F1321" s="98">
        <f t="shared" si="603"/>
        <v>45643</v>
      </c>
      <c r="G1321" s="91">
        <f t="shared" si="604"/>
        <v>5.1997729257888814E-3</v>
      </c>
      <c r="H1321" s="90">
        <f t="shared" si="605"/>
        <v>45672</v>
      </c>
      <c r="I1321" s="90">
        <f t="shared" si="606"/>
        <v>45672</v>
      </c>
      <c r="J1321" s="92">
        <f t="shared" si="607"/>
        <v>20</v>
      </c>
      <c r="K1321" s="92">
        <f t="shared" si="608"/>
        <v>18</v>
      </c>
      <c r="L1321" s="87">
        <f t="shared" si="609"/>
        <v>1.00467858</v>
      </c>
      <c r="M1321" s="93">
        <f t="shared" si="610"/>
        <v>1.0038997599999999</v>
      </c>
      <c r="N1321" s="93">
        <f t="shared" si="611"/>
        <v>1.2274105858921518</v>
      </c>
      <c r="O1321" s="87">
        <f t="shared" si="612"/>
        <v>1.2331531200000001</v>
      </c>
      <c r="P1321" s="87">
        <f t="shared" si="613"/>
        <v>953.27267832999996</v>
      </c>
      <c r="Q1321" s="94">
        <f t="shared" si="614"/>
        <v>0</v>
      </c>
      <c r="R1321" s="95">
        <f t="shared" si="597"/>
        <v>0</v>
      </c>
      <c r="S1321" s="87">
        <f t="shared" si="615"/>
        <v>0</v>
      </c>
      <c r="T1321" s="95">
        <f t="shared" si="600"/>
        <v>0.12</v>
      </c>
      <c r="U1321" s="94">
        <f t="shared" si="616"/>
        <v>9</v>
      </c>
      <c r="V1321" s="94">
        <v>252</v>
      </c>
      <c r="W1321" s="93">
        <f t="shared" si="617"/>
        <v>1.0040556549999999</v>
      </c>
      <c r="X1321" s="87">
        <f t="shared" si="618"/>
        <v>3.8661450999999998</v>
      </c>
      <c r="Y1321" s="87">
        <f t="shared" si="619"/>
        <v>0</v>
      </c>
      <c r="Z1321" s="96" t="s">
        <v>142</v>
      </c>
      <c r="AA1321" s="90">
        <f t="shared" si="620"/>
        <v>45687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3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2"/>
      <c r="DB1321" s="1"/>
      <c r="DC1321" s="1"/>
      <c r="DD1321" s="1"/>
      <c r="DE1321" s="1"/>
      <c r="DF1321" s="1"/>
      <c r="DG1321" s="1"/>
    </row>
    <row r="1322" spans="1:111" x14ac:dyDescent="0.2">
      <c r="A1322" s="86">
        <f t="shared" si="598"/>
        <v>45671</v>
      </c>
      <c r="B1322" s="87">
        <f t="shared" si="601"/>
        <v>957.81770060000008</v>
      </c>
      <c r="C1322" s="87">
        <f t="shared" si="599"/>
        <v>773.03674853999996</v>
      </c>
      <c r="D1322" s="88">
        <f t="shared" si="602"/>
        <v>7063.77</v>
      </c>
      <c r="E1322" s="89">
        <f>IF(K1322=1,VLOOKUP(A1322,[1]Plan1!$BO$80:$BQ$314,3),E1321)</f>
        <v>7100.5</v>
      </c>
      <c r="F1322" s="98">
        <f t="shared" si="603"/>
        <v>45643</v>
      </c>
      <c r="G1322" s="91">
        <f t="shared" si="604"/>
        <v>5.1997729257888814E-3</v>
      </c>
      <c r="H1322" s="90">
        <f t="shared" si="605"/>
        <v>45672</v>
      </c>
      <c r="I1322" s="90">
        <f t="shared" si="606"/>
        <v>45672</v>
      </c>
      <c r="J1322" s="92">
        <f t="shared" si="607"/>
        <v>20</v>
      </c>
      <c r="K1322" s="92">
        <f t="shared" si="608"/>
        <v>19</v>
      </c>
      <c r="L1322" s="87">
        <f t="shared" si="609"/>
        <v>1.0049391400000001</v>
      </c>
      <c r="M1322" s="93">
        <f t="shared" si="610"/>
        <v>1.0038997599999999</v>
      </c>
      <c r="N1322" s="93">
        <f t="shared" si="611"/>
        <v>1.2274105858921518</v>
      </c>
      <c r="O1322" s="87">
        <f t="shared" si="612"/>
        <v>1.23347293</v>
      </c>
      <c r="P1322" s="87">
        <f t="shared" si="613"/>
        <v>953.51990321000005</v>
      </c>
      <c r="Q1322" s="94">
        <f t="shared" si="614"/>
        <v>0</v>
      </c>
      <c r="R1322" s="95">
        <f t="shared" ref="R1322:R1385" si="621">IF(Q1322&gt;0,VLOOKUP($A1322,$AD$13:$AI$117,6),0)</f>
        <v>0</v>
      </c>
      <c r="S1322" s="87">
        <f t="shared" si="615"/>
        <v>0</v>
      </c>
      <c r="T1322" s="95">
        <f t="shared" si="600"/>
        <v>0.12</v>
      </c>
      <c r="U1322" s="94">
        <f t="shared" si="616"/>
        <v>10</v>
      </c>
      <c r="V1322" s="94">
        <v>252</v>
      </c>
      <c r="W1322" s="93">
        <f t="shared" si="617"/>
        <v>1.004507297</v>
      </c>
      <c r="X1322" s="87">
        <f t="shared" si="618"/>
        <v>4.2977973900000004</v>
      </c>
      <c r="Y1322" s="87">
        <f t="shared" si="619"/>
        <v>0</v>
      </c>
      <c r="Z1322" s="96" t="s">
        <v>142</v>
      </c>
      <c r="AA1322" s="90">
        <f t="shared" si="620"/>
        <v>45687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3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2"/>
      <c r="DB1322" s="1"/>
      <c r="DC1322" s="1"/>
      <c r="DD1322" s="1"/>
      <c r="DE1322" s="1"/>
      <c r="DF1322" s="1"/>
      <c r="DG1322" s="1"/>
    </row>
    <row r="1323" spans="1:111" x14ac:dyDescent="0.2">
      <c r="A1323" s="86">
        <f t="shared" si="598"/>
        <v>45672</v>
      </c>
      <c r="B1323" s="87">
        <f t="shared" si="601"/>
        <v>958.49706558999992</v>
      </c>
      <c r="C1323" s="87">
        <f t="shared" si="599"/>
        <v>773.03674853999996</v>
      </c>
      <c r="D1323" s="88">
        <f t="shared" si="602"/>
        <v>7063.77</v>
      </c>
      <c r="E1323" s="89">
        <f>IF(K1323=1,VLOOKUP(A1323,[1]Plan1!$BO$80:$BQ$314,3),E1322)</f>
        <v>7100.5</v>
      </c>
      <c r="F1323" s="98">
        <f t="shared" si="603"/>
        <v>45643</v>
      </c>
      <c r="G1323" s="91">
        <f t="shared" si="604"/>
        <v>5.1997729257888814E-3</v>
      </c>
      <c r="H1323" s="90">
        <f t="shared" si="605"/>
        <v>45705</v>
      </c>
      <c r="I1323" s="90">
        <f t="shared" si="606"/>
        <v>45672</v>
      </c>
      <c r="J1323" s="92">
        <f t="shared" si="607"/>
        <v>20</v>
      </c>
      <c r="K1323" s="92">
        <f t="shared" si="608"/>
        <v>20</v>
      </c>
      <c r="L1323" s="87">
        <f t="shared" si="609"/>
        <v>1.0051997699999999</v>
      </c>
      <c r="M1323" s="93">
        <f t="shared" si="610"/>
        <v>1.0038997599999999</v>
      </c>
      <c r="N1323" s="93">
        <f t="shared" si="611"/>
        <v>1.2274105858921518</v>
      </c>
      <c r="O1323" s="87">
        <f t="shared" si="612"/>
        <v>1.2337928300000001</v>
      </c>
      <c r="P1323" s="87">
        <f t="shared" si="613"/>
        <v>953.76719766999997</v>
      </c>
      <c r="Q1323" s="94">
        <f t="shared" si="614"/>
        <v>0</v>
      </c>
      <c r="R1323" s="95">
        <f t="shared" si="621"/>
        <v>0</v>
      </c>
      <c r="S1323" s="87">
        <f t="shared" si="615"/>
        <v>0</v>
      </c>
      <c r="T1323" s="95">
        <f t="shared" si="600"/>
        <v>0.12</v>
      </c>
      <c r="U1323" s="94">
        <f t="shared" si="616"/>
        <v>11</v>
      </c>
      <c r="V1323" s="94">
        <v>252</v>
      </c>
      <c r="W1323" s="93">
        <f t="shared" si="617"/>
        <v>1.004959143</v>
      </c>
      <c r="X1323" s="87">
        <f t="shared" si="618"/>
        <v>4.7298679200000002</v>
      </c>
      <c r="Y1323" s="87">
        <f t="shared" si="619"/>
        <v>0</v>
      </c>
      <c r="Z1323" s="96" t="s">
        <v>142</v>
      </c>
      <c r="AA1323" s="90">
        <f t="shared" si="620"/>
        <v>45687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3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2"/>
      <c r="DB1323" s="1"/>
      <c r="DC1323" s="1"/>
      <c r="DD1323" s="1"/>
      <c r="DE1323" s="1"/>
      <c r="DF1323" s="1"/>
      <c r="DG1323" s="1"/>
    </row>
    <row r="1324" spans="1:111" x14ac:dyDescent="0.2">
      <c r="A1324" s="86">
        <f t="shared" si="598"/>
        <v>45673</v>
      </c>
      <c r="B1324" s="87">
        <f t="shared" si="601"/>
        <v>958.99486168999999</v>
      </c>
      <c r="C1324" s="87">
        <f t="shared" si="599"/>
        <v>773.03674853999996</v>
      </c>
      <c r="D1324" s="88">
        <f t="shared" si="602"/>
        <v>7100.5</v>
      </c>
      <c r="E1324" s="89">
        <f>IF(K1324=1,VLOOKUP(A1324,[1]Plan1!$BO$80:$BQ$314,3),E1323)</f>
        <v>7111.86</v>
      </c>
      <c r="F1324" s="98">
        <f t="shared" si="603"/>
        <v>45673</v>
      </c>
      <c r="G1324" s="91">
        <f t="shared" si="604"/>
        <v>1.5998873318778806E-3</v>
      </c>
      <c r="H1324" s="90">
        <f t="shared" si="605"/>
        <v>45705</v>
      </c>
      <c r="I1324" s="90">
        <f t="shared" si="606"/>
        <v>45705</v>
      </c>
      <c r="J1324" s="92">
        <f t="shared" si="607"/>
        <v>23</v>
      </c>
      <c r="K1324" s="92">
        <f t="shared" si="608"/>
        <v>1</v>
      </c>
      <c r="L1324" s="87">
        <f t="shared" si="609"/>
        <v>1.0000694999999999</v>
      </c>
      <c r="M1324" s="93">
        <f t="shared" si="610"/>
        <v>1.0051997699999999</v>
      </c>
      <c r="N1324" s="93">
        <f t="shared" si="611"/>
        <v>1.2337928386343562</v>
      </c>
      <c r="O1324" s="87">
        <f t="shared" si="612"/>
        <v>1.2338785800000001</v>
      </c>
      <c r="P1324" s="87">
        <f t="shared" si="613"/>
        <v>953.83348556999999</v>
      </c>
      <c r="Q1324" s="94">
        <f t="shared" si="614"/>
        <v>0</v>
      </c>
      <c r="R1324" s="95">
        <f t="shared" si="621"/>
        <v>0</v>
      </c>
      <c r="S1324" s="87">
        <f t="shared" si="615"/>
        <v>0</v>
      </c>
      <c r="T1324" s="95">
        <f t="shared" si="600"/>
        <v>0.12</v>
      </c>
      <c r="U1324" s="94">
        <f t="shared" si="616"/>
        <v>12</v>
      </c>
      <c r="V1324" s="94">
        <v>252</v>
      </c>
      <c r="W1324" s="93">
        <f t="shared" si="617"/>
        <v>1.005411192</v>
      </c>
      <c r="X1324" s="87">
        <f t="shared" si="618"/>
        <v>5.1613761199999999</v>
      </c>
      <c r="Y1324" s="87">
        <f t="shared" si="619"/>
        <v>0</v>
      </c>
      <c r="Z1324" s="96" t="s">
        <v>142</v>
      </c>
      <c r="AA1324" s="90">
        <f t="shared" si="620"/>
        <v>45687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3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2"/>
      <c r="DB1324" s="1"/>
      <c r="DC1324" s="1"/>
      <c r="DD1324" s="1"/>
      <c r="DE1324" s="1"/>
      <c r="DF1324" s="1"/>
      <c r="DG1324" s="1"/>
    </row>
    <row r="1325" spans="1:111" x14ac:dyDescent="0.2">
      <c r="A1325" s="86">
        <f t="shared" si="598"/>
        <v>45674</v>
      </c>
      <c r="B1325" s="87">
        <f t="shared" si="601"/>
        <v>959.49291914000003</v>
      </c>
      <c r="C1325" s="87">
        <f t="shared" si="599"/>
        <v>773.03674853999996</v>
      </c>
      <c r="D1325" s="88">
        <f t="shared" si="602"/>
        <v>7100.5</v>
      </c>
      <c r="E1325" s="89">
        <f>IF(K1325=1,VLOOKUP(A1325,[1]Plan1!$BO$80:$BQ$314,3),E1324)</f>
        <v>7111.86</v>
      </c>
      <c r="F1325" s="98">
        <f t="shared" si="603"/>
        <v>45673</v>
      </c>
      <c r="G1325" s="91">
        <f t="shared" si="604"/>
        <v>1.5998873318778806E-3</v>
      </c>
      <c r="H1325" s="90">
        <f t="shared" si="605"/>
        <v>45705</v>
      </c>
      <c r="I1325" s="90">
        <f t="shared" si="606"/>
        <v>45705</v>
      </c>
      <c r="J1325" s="92">
        <f t="shared" si="607"/>
        <v>23</v>
      </c>
      <c r="K1325" s="92">
        <f t="shared" si="608"/>
        <v>2</v>
      </c>
      <c r="L1325" s="87">
        <f t="shared" si="609"/>
        <v>1.0001390100000001</v>
      </c>
      <c r="M1325" s="93">
        <f t="shared" si="610"/>
        <v>1.0051997699999999</v>
      </c>
      <c r="N1325" s="93">
        <f t="shared" si="611"/>
        <v>1.2337928386343562</v>
      </c>
      <c r="O1325" s="87">
        <f t="shared" si="612"/>
        <v>1.23396434</v>
      </c>
      <c r="P1325" s="87">
        <f t="shared" si="613"/>
        <v>953.89978120000001</v>
      </c>
      <c r="Q1325" s="94">
        <f t="shared" si="614"/>
        <v>0</v>
      </c>
      <c r="R1325" s="95">
        <f t="shared" si="621"/>
        <v>0</v>
      </c>
      <c r="S1325" s="87">
        <f t="shared" si="615"/>
        <v>0</v>
      </c>
      <c r="T1325" s="95">
        <f t="shared" si="600"/>
        <v>0.12</v>
      </c>
      <c r="U1325" s="94">
        <f t="shared" si="616"/>
        <v>13</v>
      </c>
      <c r="V1325" s="94">
        <v>252</v>
      </c>
      <c r="W1325" s="93">
        <f t="shared" si="617"/>
        <v>1.0058634440000001</v>
      </c>
      <c r="X1325" s="87">
        <f t="shared" si="618"/>
        <v>5.5931379400000001</v>
      </c>
      <c r="Y1325" s="87">
        <f t="shared" si="619"/>
        <v>0</v>
      </c>
      <c r="Z1325" s="96" t="s">
        <v>142</v>
      </c>
      <c r="AA1325" s="90">
        <f t="shared" si="620"/>
        <v>45687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3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2"/>
      <c r="DB1325" s="1"/>
      <c r="DC1325" s="1"/>
      <c r="DD1325" s="1"/>
      <c r="DE1325" s="1"/>
      <c r="DF1325" s="1"/>
      <c r="DG1325" s="1"/>
    </row>
    <row r="1326" spans="1:111" x14ac:dyDescent="0.2">
      <c r="A1326" s="86">
        <f t="shared" si="598"/>
        <v>45675</v>
      </c>
      <c r="B1326" s="87">
        <f t="shared" si="601"/>
        <v>959.99124674000007</v>
      </c>
      <c r="C1326" s="87">
        <f t="shared" si="599"/>
        <v>773.03674853999996</v>
      </c>
      <c r="D1326" s="88">
        <f t="shared" si="602"/>
        <v>7100.5</v>
      </c>
      <c r="E1326" s="89">
        <f>IF(K1326=1,VLOOKUP(A1326,[1]Plan1!$BO$80:$BQ$314,3),E1325)</f>
        <v>7111.86</v>
      </c>
      <c r="F1326" s="98">
        <f t="shared" si="603"/>
        <v>45673</v>
      </c>
      <c r="G1326" s="91">
        <f t="shared" si="604"/>
        <v>1.5998873318778806E-3</v>
      </c>
      <c r="H1326" s="90">
        <f t="shared" si="605"/>
        <v>45705</v>
      </c>
      <c r="I1326" s="90">
        <f t="shared" si="606"/>
        <v>45705</v>
      </c>
      <c r="J1326" s="92">
        <f t="shared" si="607"/>
        <v>23</v>
      </c>
      <c r="K1326" s="92">
        <f t="shared" si="608"/>
        <v>3</v>
      </c>
      <c r="L1326" s="87">
        <f t="shared" si="609"/>
        <v>1.0002085300000001</v>
      </c>
      <c r="M1326" s="93">
        <f t="shared" si="610"/>
        <v>1.0051997699999999</v>
      </c>
      <c r="N1326" s="93">
        <f t="shared" si="611"/>
        <v>1.2337928386343562</v>
      </c>
      <c r="O1326" s="87">
        <f t="shared" si="612"/>
        <v>1.23405012</v>
      </c>
      <c r="P1326" s="87">
        <f t="shared" si="613"/>
        <v>953.96609230000001</v>
      </c>
      <c r="Q1326" s="94">
        <f t="shared" si="614"/>
        <v>0</v>
      </c>
      <c r="R1326" s="95">
        <f t="shared" si="621"/>
        <v>0</v>
      </c>
      <c r="S1326" s="87">
        <f t="shared" si="615"/>
        <v>0</v>
      </c>
      <c r="T1326" s="95">
        <f t="shared" si="600"/>
        <v>0.12</v>
      </c>
      <c r="U1326" s="94">
        <f t="shared" si="616"/>
        <v>14</v>
      </c>
      <c r="V1326" s="94">
        <v>252</v>
      </c>
      <c r="W1326" s="93">
        <f t="shared" si="617"/>
        <v>1.0063158999999999</v>
      </c>
      <c r="X1326" s="87">
        <f t="shared" si="618"/>
        <v>6.0251544399999997</v>
      </c>
      <c r="Y1326" s="87">
        <f t="shared" si="619"/>
        <v>0</v>
      </c>
      <c r="Z1326" s="96" t="s">
        <v>142</v>
      </c>
      <c r="AA1326" s="90">
        <f t="shared" si="620"/>
        <v>45687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3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2"/>
      <c r="DB1326" s="1"/>
      <c r="DC1326" s="1"/>
      <c r="DD1326" s="1"/>
      <c r="DE1326" s="1"/>
      <c r="DF1326" s="1"/>
      <c r="DG1326" s="1"/>
    </row>
    <row r="1327" spans="1:111" x14ac:dyDescent="0.2">
      <c r="A1327" s="86">
        <f t="shared" si="598"/>
        <v>45676</v>
      </c>
      <c r="B1327" s="87">
        <f t="shared" si="601"/>
        <v>959.99124674000007</v>
      </c>
      <c r="C1327" s="87">
        <f t="shared" si="599"/>
        <v>773.03674853999996</v>
      </c>
      <c r="D1327" s="88">
        <f t="shared" si="602"/>
        <v>7100.5</v>
      </c>
      <c r="E1327" s="89">
        <f>IF(K1327=1,VLOOKUP(A1327,[1]Plan1!$BO$80:$BQ$314,3),E1326)</f>
        <v>7111.86</v>
      </c>
      <c r="F1327" s="98">
        <f t="shared" si="603"/>
        <v>45673</v>
      </c>
      <c r="G1327" s="91">
        <f t="shared" si="604"/>
        <v>1.5998873318778806E-3</v>
      </c>
      <c r="H1327" s="90">
        <f t="shared" si="605"/>
        <v>45705</v>
      </c>
      <c r="I1327" s="90">
        <f t="shared" si="606"/>
        <v>45705</v>
      </c>
      <c r="J1327" s="92">
        <f t="shared" si="607"/>
        <v>23</v>
      </c>
      <c r="K1327" s="92">
        <f t="shared" si="608"/>
        <v>3</v>
      </c>
      <c r="L1327" s="87">
        <f t="shared" si="609"/>
        <v>1.0002085300000001</v>
      </c>
      <c r="M1327" s="93">
        <f t="shared" si="610"/>
        <v>1.0051997699999999</v>
      </c>
      <c r="N1327" s="93">
        <f t="shared" si="611"/>
        <v>1.2337928386343562</v>
      </c>
      <c r="O1327" s="87">
        <f t="shared" si="612"/>
        <v>1.23405012</v>
      </c>
      <c r="P1327" s="87">
        <f t="shared" si="613"/>
        <v>953.96609230000001</v>
      </c>
      <c r="Q1327" s="94">
        <f t="shared" si="614"/>
        <v>0</v>
      </c>
      <c r="R1327" s="95">
        <f t="shared" si="621"/>
        <v>0</v>
      </c>
      <c r="S1327" s="87">
        <f t="shared" si="615"/>
        <v>0</v>
      </c>
      <c r="T1327" s="95">
        <f t="shared" si="600"/>
        <v>0.12</v>
      </c>
      <c r="U1327" s="94">
        <f t="shared" si="616"/>
        <v>14</v>
      </c>
      <c r="V1327" s="94">
        <v>252</v>
      </c>
      <c r="W1327" s="93">
        <f t="shared" si="617"/>
        <v>1.0063158999999999</v>
      </c>
      <c r="X1327" s="87">
        <f t="shared" si="618"/>
        <v>6.0251544399999997</v>
      </c>
      <c r="Y1327" s="87">
        <f t="shared" si="619"/>
        <v>0</v>
      </c>
      <c r="Z1327" s="96" t="s">
        <v>142</v>
      </c>
      <c r="AA1327" s="90">
        <f t="shared" si="620"/>
        <v>45687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3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2"/>
      <c r="DB1327" s="1"/>
      <c r="DC1327" s="1"/>
      <c r="DD1327" s="1"/>
      <c r="DE1327" s="1"/>
      <c r="DF1327" s="1"/>
      <c r="DG1327" s="1"/>
    </row>
    <row r="1328" spans="1:111" x14ac:dyDescent="0.2">
      <c r="A1328" s="86">
        <f t="shared" si="598"/>
        <v>45677</v>
      </c>
      <c r="B1328" s="87">
        <f t="shared" si="601"/>
        <v>959.99124674000007</v>
      </c>
      <c r="C1328" s="87">
        <f t="shared" si="599"/>
        <v>773.03674853999996</v>
      </c>
      <c r="D1328" s="88">
        <f t="shared" si="602"/>
        <v>7100.5</v>
      </c>
      <c r="E1328" s="89">
        <f>IF(K1328=1,VLOOKUP(A1328,[1]Plan1!$BO$80:$BQ$314,3),E1327)</f>
        <v>7111.86</v>
      </c>
      <c r="F1328" s="98">
        <f t="shared" si="603"/>
        <v>45673</v>
      </c>
      <c r="G1328" s="91">
        <f t="shared" si="604"/>
        <v>1.5998873318778806E-3</v>
      </c>
      <c r="H1328" s="90">
        <f t="shared" si="605"/>
        <v>45705</v>
      </c>
      <c r="I1328" s="90">
        <f t="shared" si="606"/>
        <v>45705</v>
      </c>
      <c r="J1328" s="92">
        <f t="shared" si="607"/>
        <v>23</v>
      </c>
      <c r="K1328" s="92">
        <f t="shared" si="608"/>
        <v>3</v>
      </c>
      <c r="L1328" s="87">
        <f t="shared" si="609"/>
        <v>1.0002085300000001</v>
      </c>
      <c r="M1328" s="93">
        <f t="shared" si="610"/>
        <v>1.0051997699999999</v>
      </c>
      <c r="N1328" s="93">
        <f t="shared" si="611"/>
        <v>1.2337928386343562</v>
      </c>
      <c r="O1328" s="87">
        <f t="shared" si="612"/>
        <v>1.23405012</v>
      </c>
      <c r="P1328" s="87">
        <f t="shared" si="613"/>
        <v>953.96609230000001</v>
      </c>
      <c r="Q1328" s="94">
        <f t="shared" si="614"/>
        <v>0</v>
      </c>
      <c r="R1328" s="95">
        <f t="shared" si="621"/>
        <v>0</v>
      </c>
      <c r="S1328" s="87">
        <f t="shared" si="615"/>
        <v>0</v>
      </c>
      <c r="T1328" s="95">
        <f t="shared" si="600"/>
        <v>0.12</v>
      </c>
      <c r="U1328" s="94">
        <f t="shared" si="616"/>
        <v>14</v>
      </c>
      <c r="V1328" s="94">
        <v>252</v>
      </c>
      <c r="W1328" s="93">
        <f t="shared" si="617"/>
        <v>1.0063158999999999</v>
      </c>
      <c r="X1328" s="87">
        <f t="shared" si="618"/>
        <v>6.0251544399999997</v>
      </c>
      <c r="Y1328" s="87">
        <f t="shared" si="619"/>
        <v>0</v>
      </c>
      <c r="Z1328" s="96" t="s">
        <v>142</v>
      </c>
      <c r="AA1328" s="90">
        <f t="shared" si="620"/>
        <v>45687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3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2"/>
      <c r="DB1328" s="1"/>
      <c r="DC1328" s="1"/>
      <c r="DD1328" s="1"/>
      <c r="DE1328" s="1"/>
      <c r="DF1328" s="1"/>
      <c r="DG1328" s="1"/>
    </row>
    <row r="1329" spans="1:111" x14ac:dyDescent="0.2">
      <c r="A1329" s="86">
        <f t="shared" si="598"/>
        <v>45678</v>
      </c>
      <c r="B1329" s="87">
        <f t="shared" si="601"/>
        <v>960.48982021000006</v>
      </c>
      <c r="C1329" s="87">
        <f t="shared" si="599"/>
        <v>773.03674853999996</v>
      </c>
      <c r="D1329" s="88">
        <f t="shared" si="602"/>
        <v>7100.5</v>
      </c>
      <c r="E1329" s="89">
        <f>IF(K1329=1,VLOOKUP(A1329,[1]Plan1!$BO$80:$BQ$314,3),E1328)</f>
        <v>7111.86</v>
      </c>
      <c r="F1329" s="98">
        <f t="shared" si="603"/>
        <v>45673</v>
      </c>
      <c r="G1329" s="91">
        <f t="shared" si="604"/>
        <v>1.5998873318778806E-3</v>
      </c>
      <c r="H1329" s="90">
        <f t="shared" si="605"/>
        <v>45705</v>
      </c>
      <c r="I1329" s="90">
        <f t="shared" si="606"/>
        <v>45705</v>
      </c>
      <c r="J1329" s="92">
        <f t="shared" si="607"/>
        <v>23</v>
      </c>
      <c r="K1329" s="92">
        <f t="shared" si="608"/>
        <v>4</v>
      </c>
      <c r="L1329" s="87">
        <f t="shared" si="609"/>
        <v>1.0002780499999999</v>
      </c>
      <c r="M1329" s="93">
        <f t="shared" si="610"/>
        <v>1.0051997699999999</v>
      </c>
      <c r="N1329" s="93">
        <f t="shared" si="611"/>
        <v>1.2337928386343562</v>
      </c>
      <c r="O1329" s="87">
        <f t="shared" si="612"/>
        <v>1.2341358899999999</v>
      </c>
      <c r="P1329" s="87">
        <f t="shared" si="613"/>
        <v>954.03239566000002</v>
      </c>
      <c r="Q1329" s="94">
        <f t="shared" si="614"/>
        <v>0</v>
      </c>
      <c r="R1329" s="95">
        <f t="shared" si="621"/>
        <v>0</v>
      </c>
      <c r="S1329" s="87">
        <f t="shared" si="615"/>
        <v>0</v>
      </c>
      <c r="T1329" s="95">
        <f t="shared" si="600"/>
        <v>0.12</v>
      </c>
      <c r="U1329" s="94">
        <f t="shared" si="616"/>
        <v>15</v>
      </c>
      <c r="V1329" s="94">
        <v>252</v>
      </c>
      <c r="W1329" s="93">
        <f t="shared" si="617"/>
        <v>1.006768559</v>
      </c>
      <c r="X1329" s="87">
        <f t="shared" si="618"/>
        <v>6.4574245499999998</v>
      </c>
      <c r="Y1329" s="87">
        <f t="shared" si="619"/>
        <v>0</v>
      </c>
      <c r="Z1329" s="96" t="s">
        <v>142</v>
      </c>
      <c r="AA1329" s="90">
        <f t="shared" si="620"/>
        <v>45687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3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2"/>
      <c r="DB1329" s="1"/>
      <c r="DC1329" s="1"/>
      <c r="DD1329" s="1"/>
      <c r="DE1329" s="1"/>
      <c r="DF1329" s="1"/>
      <c r="DG1329" s="1"/>
    </row>
    <row r="1330" spans="1:111" x14ac:dyDescent="0.2">
      <c r="A1330" s="86">
        <f t="shared" si="598"/>
        <v>45679</v>
      </c>
      <c r="B1330" s="87">
        <f t="shared" si="601"/>
        <v>960.98866392000002</v>
      </c>
      <c r="C1330" s="87">
        <f t="shared" si="599"/>
        <v>773.03674853999996</v>
      </c>
      <c r="D1330" s="88">
        <f t="shared" si="602"/>
        <v>7100.5</v>
      </c>
      <c r="E1330" s="89">
        <f>IF(K1330=1,VLOOKUP(A1330,[1]Plan1!$BO$80:$BQ$314,3),E1329)</f>
        <v>7111.86</v>
      </c>
      <c r="F1330" s="98">
        <f t="shared" si="603"/>
        <v>45673</v>
      </c>
      <c r="G1330" s="91">
        <f t="shared" si="604"/>
        <v>1.5998873318778806E-3</v>
      </c>
      <c r="H1330" s="90">
        <f t="shared" si="605"/>
        <v>45705</v>
      </c>
      <c r="I1330" s="90">
        <f t="shared" si="606"/>
        <v>45705</v>
      </c>
      <c r="J1330" s="92">
        <f t="shared" si="607"/>
        <v>23</v>
      </c>
      <c r="K1330" s="92">
        <f t="shared" si="608"/>
        <v>5</v>
      </c>
      <c r="L1330" s="87">
        <f t="shared" si="609"/>
        <v>1.0003475799999999</v>
      </c>
      <c r="M1330" s="93">
        <f t="shared" si="610"/>
        <v>1.0051997699999999</v>
      </c>
      <c r="N1330" s="93">
        <f t="shared" si="611"/>
        <v>1.2337928386343562</v>
      </c>
      <c r="O1330" s="87">
        <f t="shared" si="612"/>
        <v>1.2342216800000001</v>
      </c>
      <c r="P1330" s="87">
        <f t="shared" si="613"/>
        <v>954.09871448000001</v>
      </c>
      <c r="Q1330" s="94">
        <f t="shared" si="614"/>
        <v>0</v>
      </c>
      <c r="R1330" s="95">
        <f t="shared" si="621"/>
        <v>0</v>
      </c>
      <c r="S1330" s="87">
        <f t="shared" si="615"/>
        <v>0</v>
      </c>
      <c r="T1330" s="95">
        <f t="shared" si="600"/>
        <v>0.12</v>
      </c>
      <c r="U1330" s="94">
        <f t="shared" si="616"/>
        <v>16</v>
      </c>
      <c r="V1330" s="94">
        <v>252</v>
      </c>
      <c r="W1330" s="93">
        <f t="shared" si="617"/>
        <v>1.007221422</v>
      </c>
      <c r="X1330" s="87">
        <f t="shared" si="618"/>
        <v>6.8899494399999996</v>
      </c>
      <c r="Y1330" s="87">
        <f t="shared" si="619"/>
        <v>0</v>
      </c>
      <c r="Z1330" s="96" t="s">
        <v>142</v>
      </c>
      <c r="AA1330" s="90">
        <f t="shared" si="620"/>
        <v>45687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3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2"/>
      <c r="DB1330" s="1"/>
      <c r="DC1330" s="1"/>
      <c r="DD1330" s="1"/>
      <c r="DE1330" s="1"/>
      <c r="DF1330" s="1"/>
      <c r="DG1330" s="1"/>
    </row>
    <row r="1331" spans="1:111" x14ac:dyDescent="0.2">
      <c r="A1331" s="86">
        <f t="shared" si="598"/>
        <v>45680</v>
      </c>
      <c r="B1331" s="87">
        <f t="shared" si="601"/>
        <v>961.48775360000002</v>
      </c>
      <c r="C1331" s="87">
        <f t="shared" si="599"/>
        <v>773.03674853999996</v>
      </c>
      <c r="D1331" s="88">
        <f t="shared" si="602"/>
        <v>7100.5</v>
      </c>
      <c r="E1331" s="89">
        <f>IF(K1331=1,VLOOKUP(A1331,[1]Plan1!$BO$80:$BQ$314,3),E1330)</f>
        <v>7111.86</v>
      </c>
      <c r="F1331" s="98">
        <f t="shared" si="603"/>
        <v>45673</v>
      </c>
      <c r="G1331" s="91">
        <f t="shared" si="604"/>
        <v>1.5998873318778806E-3</v>
      </c>
      <c r="H1331" s="90">
        <f t="shared" si="605"/>
        <v>45705</v>
      </c>
      <c r="I1331" s="90">
        <f t="shared" si="606"/>
        <v>45705</v>
      </c>
      <c r="J1331" s="92">
        <f t="shared" si="607"/>
        <v>23</v>
      </c>
      <c r="K1331" s="92">
        <f t="shared" si="608"/>
        <v>6</v>
      </c>
      <c r="L1331" s="87">
        <f t="shared" si="609"/>
        <v>1.0004171100000001</v>
      </c>
      <c r="M1331" s="93">
        <f t="shared" si="610"/>
        <v>1.0051997699999999</v>
      </c>
      <c r="N1331" s="93">
        <f t="shared" si="611"/>
        <v>1.2337928386343562</v>
      </c>
      <c r="O1331" s="87">
        <f t="shared" si="612"/>
        <v>1.2343074599999999</v>
      </c>
      <c r="P1331" s="87">
        <f t="shared" si="613"/>
        <v>954.16502557000001</v>
      </c>
      <c r="Q1331" s="94">
        <f t="shared" si="614"/>
        <v>0</v>
      </c>
      <c r="R1331" s="95">
        <f t="shared" si="621"/>
        <v>0</v>
      </c>
      <c r="S1331" s="87">
        <f t="shared" si="615"/>
        <v>0</v>
      </c>
      <c r="T1331" s="95">
        <f t="shared" si="600"/>
        <v>0.12</v>
      </c>
      <c r="U1331" s="94">
        <f t="shared" si="616"/>
        <v>17</v>
      </c>
      <c r="V1331" s="94">
        <v>252</v>
      </c>
      <c r="W1331" s="93">
        <f t="shared" si="617"/>
        <v>1.0076744879999999</v>
      </c>
      <c r="X1331" s="87">
        <f t="shared" si="618"/>
        <v>7.3227280300000004</v>
      </c>
      <c r="Y1331" s="87">
        <f t="shared" si="619"/>
        <v>0</v>
      </c>
      <c r="Z1331" s="96" t="s">
        <v>142</v>
      </c>
      <c r="AA1331" s="90">
        <f t="shared" si="620"/>
        <v>45687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3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2"/>
      <c r="DB1331" s="1"/>
      <c r="DC1331" s="1"/>
      <c r="DD1331" s="1"/>
      <c r="DE1331" s="1"/>
      <c r="DF1331" s="1"/>
      <c r="DG1331" s="1"/>
    </row>
    <row r="1332" spans="1:111" x14ac:dyDescent="0.2">
      <c r="A1332" s="86">
        <f t="shared" si="598"/>
        <v>45681</v>
      </c>
      <c r="B1332" s="87">
        <f t="shared" si="601"/>
        <v>961.98711362999995</v>
      </c>
      <c r="C1332" s="87">
        <f t="shared" si="599"/>
        <v>773.03674853999996</v>
      </c>
      <c r="D1332" s="88">
        <f t="shared" si="602"/>
        <v>7100.5</v>
      </c>
      <c r="E1332" s="89">
        <f>IF(K1332=1,VLOOKUP(A1332,[1]Plan1!$BO$80:$BQ$314,3),E1331)</f>
        <v>7111.86</v>
      </c>
      <c r="F1332" s="98">
        <f t="shared" si="603"/>
        <v>45673</v>
      </c>
      <c r="G1332" s="91">
        <f t="shared" si="604"/>
        <v>1.5998873318778806E-3</v>
      </c>
      <c r="H1332" s="90">
        <f t="shared" si="605"/>
        <v>45705</v>
      </c>
      <c r="I1332" s="90">
        <f t="shared" si="606"/>
        <v>45705</v>
      </c>
      <c r="J1332" s="92">
        <f t="shared" si="607"/>
        <v>23</v>
      </c>
      <c r="K1332" s="92">
        <f t="shared" si="608"/>
        <v>7</v>
      </c>
      <c r="L1332" s="87">
        <f t="shared" si="609"/>
        <v>1.00048665</v>
      </c>
      <c r="M1332" s="93">
        <f t="shared" si="610"/>
        <v>1.0051997699999999</v>
      </c>
      <c r="N1332" s="93">
        <f t="shared" si="611"/>
        <v>1.2337928386343562</v>
      </c>
      <c r="O1332" s="87">
        <f t="shared" si="612"/>
        <v>1.23439326</v>
      </c>
      <c r="P1332" s="87">
        <f t="shared" si="613"/>
        <v>954.23135213</v>
      </c>
      <c r="Q1332" s="94">
        <f t="shared" si="614"/>
        <v>0</v>
      </c>
      <c r="R1332" s="95">
        <f t="shared" si="621"/>
        <v>0</v>
      </c>
      <c r="S1332" s="87">
        <f t="shared" si="615"/>
        <v>0</v>
      </c>
      <c r="T1332" s="95">
        <f t="shared" si="600"/>
        <v>0.12</v>
      </c>
      <c r="U1332" s="94">
        <f t="shared" si="616"/>
        <v>18</v>
      </c>
      <c r="V1332" s="94">
        <v>252</v>
      </c>
      <c r="W1332" s="93">
        <f t="shared" si="617"/>
        <v>1.0081277580000001</v>
      </c>
      <c r="X1332" s="87">
        <f t="shared" si="618"/>
        <v>7.7557615000000002</v>
      </c>
      <c r="Y1332" s="87">
        <f t="shared" si="619"/>
        <v>0</v>
      </c>
      <c r="Z1332" s="96" t="s">
        <v>142</v>
      </c>
      <c r="AA1332" s="90">
        <f t="shared" si="620"/>
        <v>45687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3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2"/>
      <c r="DB1332" s="1"/>
      <c r="DC1332" s="1"/>
      <c r="DD1332" s="1"/>
      <c r="DE1332" s="1"/>
      <c r="DF1332" s="1"/>
      <c r="DG1332" s="1"/>
    </row>
    <row r="1333" spans="1:111" x14ac:dyDescent="0.2">
      <c r="A1333" s="86">
        <f t="shared" si="598"/>
        <v>45682</v>
      </c>
      <c r="B1333" s="87">
        <f t="shared" si="601"/>
        <v>962.48672940999995</v>
      </c>
      <c r="C1333" s="87">
        <f t="shared" si="599"/>
        <v>773.03674853999996</v>
      </c>
      <c r="D1333" s="88">
        <f t="shared" si="602"/>
        <v>7100.5</v>
      </c>
      <c r="E1333" s="89">
        <f>IF(K1333=1,VLOOKUP(A1333,[1]Plan1!$BO$80:$BQ$314,3),E1332)</f>
        <v>7111.86</v>
      </c>
      <c r="F1333" s="98">
        <f t="shared" si="603"/>
        <v>45673</v>
      </c>
      <c r="G1333" s="91">
        <f t="shared" si="604"/>
        <v>1.5998873318778806E-3</v>
      </c>
      <c r="H1333" s="90">
        <f t="shared" si="605"/>
        <v>45705</v>
      </c>
      <c r="I1333" s="90">
        <f t="shared" si="606"/>
        <v>45705</v>
      </c>
      <c r="J1333" s="92">
        <f t="shared" si="607"/>
        <v>23</v>
      </c>
      <c r="K1333" s="92">
        <f t="shared" si="608"/>
        <v>8</v>
      </c>
      <c r="L1333" s="87">
        <f t="shared" si="609"/>
        <v>1.00055619</v>
      </c>
      <c r="M1333" s="93">
        <f t="shared" si="610"/>
        <v>1.0051997699999999</v>
      </c>
      <c r="N1333" s="93">
        <f t="shared" si="611"/>
        <v>1.2337928386343562</v>
      </c>
      <c r="O1333" s="87">
        <f t="shared" si="612"/>
        <v>1.23447906</v>
      </c>
      <c r="P1333" s="87">
        <f t="shared" si="613"/>
        <v>954.29767867999999</v>
      </c>
      <c r="Q1333" s="94">
        <f t="shared" si="614"/>
        <v>0</v>
      </c>
      <c r="R1333" s="95">
        <f t="shared" si="621"/>
        <v>0</v>
      </c>
      <c r="S1333" s="87">
        <f t="shared" si="615"/>
        <v>0</v>
      </c>
      <c r="T1333" s="95">
        <f t="shared" si="600"/>
        <v>0.12</v>
      </c>
      <c r="U1333" s="94">
        <f t="shared" si="616"/>
        <v>19</v>
      </c>
      <c r="V1333" s="94">
        <v>252</v>
      </c>
      <c r="W1333" s="93">
        <f t="shared" si="617"/>
        <v>1.0085812329999999</v>
      </c>
      <c r="X1333" s="87">
        <f t="shared" si="618"/>
        <v>8.1890507299999999</v>
      </c>
      <c r="Y1333" s="87">
        <f t="shared" si="619"/>
        <v>0</v>
      </c>
      <c r="Z1333" s="96" t="s">
        <v>142</v>
      </c>
      <c r="AA1333" s="90">
        <f t="shared" si="620"/>
        <v>45687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3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2"/>
      <c r="DB1333" s="1"/>
      <c r="DC1333" s="1"/>
      <c r="DD1333" s="1"/>
      <c r="DE1333" s="1"/>
      <c r="DF1333" s="1"/>
      <c r="DG1333" s="1"/>
    </row>
    <row r="1334" spans="1:111" x14ac:dyDescent="0.2">
      <c r="A1334" s="86">
        <f t="shared" si="598"/>
        <v>45683</v>
      </c>
      <c r="B1334" s="87">
        <f t="shared" si="601"/>
        <v>962.48672940999995</v>
      </c>
      <c r="C1334" s="87">
        <f t="shared" si="599"/>
        <v>773.03674853999996</v>
      </c>
      <c r="D1334" s="88">
        <f t="shared" si="602"/>
        <v>7100.5</v>
      </c>
      <c r="E1334" s="89">
        <f>IF(K1334=1,VLOOKUP(A1334,[1]Plan1!$BO$80:$BQ$314,3),E1333)</f>
        <v>7111.86</v>
      </c>
      <c r="F1334" s="98">
        <f t="shared" si="603"/>
        <v>45673</v>
      </c>
      <c r="G1334" s="91">
        <f t="shared" si="604"/>
        <v>1.5998873318778806E-3</v>
      </c>
      <c r="H1334" s="90">
        <f t="shared" si="605"/>
        <v>45705</v>
      </c>
      <c r="I1334" s="90">
        <f t="shared" si="606"/>
        <v>45705</v>
      </c>
      <c r="J1334" s="92">
        <f t="shared" si="607"/>
        <v>23</v>
      </c>
      <c r="K1334" s="92">
        <f t="shared" si="608"/>
        <v>8</v>
      </c>
      <c r="L1334" s="87">
        <f t="shared" si="609"/>
        <v>1.00055619</v>
      </c>
      <c r="M1334" s="93">
        <f t="shared" si="610"/>
        <v>1.0051997699999999</v>
      </c>
      <c r="N1334" s="93">
        <f t="shared" si="611"/>
        <v>1.2337928386343562</v>
      </c>
      <c r="O1334" s="87">
        <f t="shared" si="612"/>
        <v>1.23447906</v>
      </c>
      <c r="P1334" s="87">
        <f t="shared" si="613"/>
        <v>954.29767867999999</v>
      </c>
      <c r="Q1334" s="94">
        <f t="shared" si="614"/>
        <v>0</v>
      </c>
      <c r="R1334" s="95">
        <f t="shared" si="621"/>
        <v>0</v>
      </c>
      <c r="S1334" s="87">
        <f t="shared" si="615"/>
        <v>0</v>
      </c>
      <c r="T1334" s="95">
        <f t="shared" si="600"/>
        <v>0.12</v>
      </c>
      <c r="U1334" s="94">
        <f t="shared" si="616"/>
        <v>19</v>
      </c>
      <c r="V1334" s="94">
        <v>252</v>
      </c>
      <c r="W1334" s="93">
        <f t="shared" si="617"/>
        <v>1.0085812329999999</v>
      </c>
      <c r="X1334" s="87">
        <f t="shared" si="618"/>
        <v>8.1890507299999999</v>
      </c>
      <c r="Y1334" s="87">
        <f t="shared" si="619"/>
        <v>0</v>
      </c>
      <c r="Z1334" s="96" t="s">
        <v>142</v>
      </c>
      <c r="AA1334" s="90">
        <f t="shared" si="620"/>
        <v>45687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3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2"/>
      <c r="DB1334" s="1"/>
      <c r="DC1334" s="1"/>
      <c r="DD1334" s="1"/>
      <c r="DE1334" s="1"/>
      <c r="DF1334" s="1"/>
      <c r="DG1334" s="1"/>
    </row>
    <row r="1335" spans="1:111" x14ac:dyDescent="0.2">
      <c r="A1335" s="86">
        <f t="shared" si="598"/>
        <v>45684</v>
      </c>
      <c r="B1335" s="87">
        <f t="shared" si="601"/>
        <v>962.48672940999995</v>
      </c>
      <c r="C1335" s="87">
        <f t="shared" si="599"/>
        <v>773.03674853999996</v>
      </c>
      <c r="D1335" s="88">
        <f t="shared" si="602"/>
        <v>7100.5</v>
      </c>
      <c r="E1335" s="89">
        <f>IF(K1335=1,VLOOKUP(A1335,[1]Plan1!$BO$80:$BQ$314,3),E1334)</f>
        <v>7111.86</v>
      </c>
      <c r="F1335" s="98">
        <f t="shared" si="603"/>
        <v>45673</v>
      </c>
      <c r="G1335" s="91">
        <f t="shared" si="604"/>
        <v>1.5998873318778806E-3</v>
      </c>
      <c r="H1335" s="90">
        <f t="shared" si="605"/>
        <v>45705</v>
      </c>
      <c r="I1335" s="90">
        <f t="shared" si="606"/>
        <v>45705</v>
      </c>
      <c r="J1335" s="92">
        <f t="shared" si="607"/>
        <v>23</v>
      </c>
      <c r="K1335" s="92">
        <f t="shared" si="608"/>
        <v>8</v>
      </c>
      <c r="L1335" s="87">
        <f t="shared" si="609"/>
        <v>1.00055619</v>
      </c>
      <c r="M1335" s="93">
        <f t="shared" si="610"/>
        <v>1.0051997699999999</v>
      </c>
      <c r="N1335" s="93">
        <f t="shared" si="611"/>
        <v>1.2337928386343562</v>
      </c>
      <c r="O1335" s="87">
        <f t="shared" si="612"/>
        <v>1.23447906</v>
      </c>
      <c r="P1335" s="87">
        <f t="shared" si="613"/>
        <v>954.29767867999999</v>
      </c>
      <c r="Q1335" s="94">
        <f t="shared" si="614"/>
        <v>0</v>
      </c>
      <c r="R1335" s="95">
        <f t="shared" si="621"/>
        <v>0</v>
      </c>
      <c r="S1335" s="87">
        <f t="shared" si="615"/>
        <v>0</v>
      </c>
      <c r="T1335" s="95">
        <f t="shared" si="600"/>
        <v>0.12</v>
      </c>
      <c r="U1335" s="94">
        <f t="shared" si="616"/>
        <v>19</v>
      </c>
      <c r="V1335" s="94">
        <v>252</v>
      </c>
      <c r="W1335" s="93">
        <f t="shared" si="617"/>
        <v>1.0085812329999999</v>
      </c>
      <c r="X1335" s="87">
        <f t="shared" si="618"/>
        <v>8.1890507299999999</v>
      </c>
      <c r="Y1335" s="87">
        <f t="shared" si="619"/>
        <v>0</v>
      </c>
      <c r="Z1335" s="96" t="s">
        <v>142</v>
      </c>
      <c r="AA1335" s="90">
        <f t="shared" si="620"/>
        <v>45687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3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2"/>
      <c r="DB1335" s="1"/>
      <c r="DC1335" s="1"/>
      <c r="DD1335" s="1"/>
      <c r="DE1335" s="1"/>
      <c r="DF1335" s="1"/>
      <c r="DG1335" s="1"/>
    </row>
    <row r="1336" spans="1:111" x14ac:dyDescent="0.2">
      <c r="A1336" s="86">
        <f t="shared" si="598"/>
        <v>45685</v>
      </c>
      <c r="B1336" s="87">
        <f t="shared" si="601"/>
        <v>962.98659126999996</v>
      </c>
      <c r="C1336" s="87">
        <f t="shared" si="599"/>
        <v>773.03674853999996</v>
      </c>
      <c r="D1336" s="88">
        <f t="shared" si="602"/>
        <v>7100.5</v>
      </c>
      <c r="E1336" s="89">
        <f>IF(K1336=1,VLOOKUP(A1336,[1]Plan1!$BO$80:$BQ$314,3),E1335)</f>
        <v>7111.86</v>
      </c>
      <c r="F1336" s="98">
        <f t="shared" si="603"/>
        <v>45673</v>
      </c>
      <c r="G1336" s="91">
        <f t="shared" si="604"/>
        <v>1.5998873318778806E-3</v>
      </c>
      <c r="H1336" s="90">
        <f t="shared" si="605"/>
        <v>45705</v>
      </c>
      <c r="I1336" s="90">
        <f t="shared" si="606"/>
        <v>45705</v>
      </c>
      <c r="J1336" s="92">
        <f t="shared" si="607"/>
        <v>23</v>
      </c>
      <c r="K1336" s="92">
        <f t="shared" si="608"/>
        <v>9</v>
      </c>
      <c r="L1336" s="87">
        <f t="shared" si="609"/>
        <v>1.0006257300000001</v>
      </c>
      <c r="M1336" s="93">
        <f t="shared" si="610"/>
        <v>1.0051997699999999</v>
      </c>
      <c r="N1336" s="93">
        <f t="shared" si="611"/>
        <v>1.2337928386343562</v>
      </c>
      <c r="O1336" s="87">
        <f t="shared" si="612"/>
        <v>1.2345648499999999</v>
      </c>
      <c r="P1336" s="87">
        <f t="shared" si="613"/>
        <v>954.36399749999998</v>
      </c>
      <c r="Q1336" s="94">
        <f t="shared" si="614"/>
        <v>0</v>
      </c>
      <c r="R1336" s="95">
        <f t="shared" si="621"/>
        <v>0</v>
      </c>
      <c r="S1336" s="87">
        <f t="shared" si="615"/>
        <v>0</v>
      </c>
      <c r="T1336" s="95">
        <f t="shared" si="600"/>
        <v>0.12</v>
      </c>
      <c r="U1336" s="94">
        <f t="shared" si="616"/>
        <v>20</v>
      </c>
      <c r="V1336" s="94">
        <v>252</v>
      </c>
      <c r="W1336" s="93">
        <f t="shared" si="617"/>
        <v>1.0090349110000001</v>
      </c>
      <c r="X1336" s="87">
        <f t="shared" si="618"/>
        <v>8.6225937699999999</v>
      </c>
      <c r="Y1336" s="87">
        <f t="shared" si="619"/>
        <v>0</v>
      </c>
      <c r="Z1336" s="96" t="s">
        <v>142</v>
      </c>
      <c r="AA1336" s="90">
        <f t="shared" si="620"/>
        <v>45687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3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2"/>
      <c r="DB1336" s="1"/>
      <c r="DC1336" s="1"/>
      <c r="DD1336" s="1"/>
      <c r="DE1336" s="1"/>
      <c r="DF1336" s="1"/>
      <c r="DG1336" s="1"/>
    </row>
    <row r="1337" spans="1:111" x14ac:dyDescent="0.2">
      <c r="A1337" s="86">
        <f t="shared" si="598"/>
        <v>45686</v>
      </c>
      <c r="B1337" s="87">
        <f t="shared" si="601"/>
        <v>963.48673142999996</v>
      </c>
      <c r="C1337" s="87">
        <f t="shared" si="599"/>
        <v>773.03674853999996</v>
      </c>
      <c r="D1337" s="88">
        <f t="shared" si="602"/>
        <v>7100.5</v>
      </c>
      <c r="E1337" s="89">
        <f>IF(K1337=1,VLOOKUP(A1337,[1]Plan1!$BO$80:$BQ$314,3),E1336)</f>
        <v>7111.86</v>
      </c>
      <c r="F1337" s="98">
        <f t="shared" si="603"/>
        <v>45673</v>
      </c>
      <c r="G1337" s="91">
        <f t="shared" si="604"/>
        <v>1.5998873318778806E-3</v>
      </c>
      <c r="H1337" s="90">
        <f t="shared" si="605"/>
        <v>45705</v>
      </c>
      <c r="I1337" s="90">
        <f t="shared" si="606"/>
        <v>45705</v>
      </c>
      <c r="J1337" s="92">
        <f t="shared" si="607"/>
        <v>23</v>
      </c>
      <c r="K1337" s="92">
        <f t="shared" si="608"/>
        <v>10</v>
      </c>
      <c r="L1337" s="87">
        <f t="shared" si="609"/>
        <v>1.00069528</v>
      </c>
      <c r="M1337" s="93">
        <f t="shared" si="610"/>
        <v>1.0051997699999999</v>
      </c>
      <c r="N1337" s="93">
        <f t="shared" si="611"/>
        <v>1.2337928386343562</v>
      </c>
      <c r="O1337" s="87">
        <f t="shared" si="612"/>
        <v>1.23465067</v>
      </c>
      <c r="P1337" s="87">
        <f t="shared" si="613"/>
        <v>954.43033950999995</v>
      </c>
      <c r="Q1337" s="94">
        <f t="shared" si="614"/>
        <v>0</v>
      </c>
      <c r="R1337" s="95">
        <f t="shared" si="621"/>
        <v>0</v>
      </c>
      <c r="S1337" s="87">
        <f t="shared" si="615"/>
        <v>0</v>
      </c>
      <c r="T1337" s="95">
        <f t="shared" si="600"/>
        <v>0.12</v>
      </c>
      <c r="U1337" s="94">
        <f t="shared" si="616"/>
        <v>21</v>
      </c>
      <c r="V1337" s="94">
        <v>252</v>
      </c>
      <c r="W1337" s="93">
        <f t="shared" si="617"/>
        <v>1.0094887930000001</v>
      </c>
      <c r="X1337" s="87">
        <f t="shared" si="618"/>
        <v>9.0563919199999994</v>
      </c>
      <c r="Y1337" s="87">
        <f t="shared" si="619"/>
        <v>0</v>
      </c>
      <c r="Z1337" s="96" t="s">
        <v>142</v>
      </c>
      <c r="AA1337" s="90">
        <f t="shared" si="620"/>
        <v>45687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3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2"/>
      <c r="DB1337" s="1"/>
      <c r="DC1337" s="1"/>
      <c r="DD1337" s="1"/>
      <c r="DE1337" s="1"/>
      <c r="DF1337" s="1"/>
      <c r="DG1337" s="1"/>
    </row>
    <row r="1338" spans="1:111" x14ac:dyDescent="0.2">
      <c r="A1338" s="86">
        <f t="shared" si="598"/>
        <v>45687</v>
      </c>
      <c r="B1338" s="87">
        <f t="shared" si="601"/>
        <v>963.98712654000008</v>
      </c>
      <c r="C1338" s="87">
        <f t="shared" si="599"/>
        <v>773.03674853999996</v>
      </c>
      <c r="D1338" s="88">
        <f t="shared" si="602"/>
        <v>7100.5</v>
      </c>
      <c r="E1338" s="89">
        <f>IF(K1338=1,VLOOKUP(A1338,[1]Plan1!$BO$80:$BQ$314,3),E1337)</f>
        <v>7111.86</v>
      </c>
      <c r="F1338" s="98">
        <f t="shared" si="603"/>
        <v>45673</v>
      </c>
      <c r="G1338" s="91">
        <f t="shared" si="604"/>
        <v>1.5998873318778806E-3</v>
      </c>
      <c r="H1338" s="90">
        <f t="shared" si="605"/>
        <v>45705</v>
      </c>
      <c r="I1338" s="90">
        <f t="shared" si="606"/>
        <v>45705</v>
      </c>
      <c r="J1338" s="92">
        <f t="shared" si="607"/>
        <v>23</v>
      </c>
      <c r="K1338" s="92">
        <f t="shared" si="608"/>
        <v>11</v>
      </c>
      <c r="L1338" s="87">
        <f t="shared" si="609"/>
        <v>1.00076484</v>
      </c>
      <c r="M1338" s="93">
        <f t="shared" si="610"/>
        <v>1.0051997699999999</v>
      </c>
      <c r="N1338" s="93">
        <f t="shared" si="611"/>
        <v>1.2337928386343562</v>
      </c>
      <c r="O1338" s="87">
        <f t="shared" si="612"/>
        <v>1.23473649</v>
      </c>
      <c r="P1338" s="87">
        <f t="shared" si="613"/>
        <v>954.49668153000005</v>
      </c>
      <c r="Q1338" s="94">
        <f t="shared" si="614"/>
        <v>38</v>
      </c>
      <c r="R1338" s="95">
        <f t="shared" si="621"/>
        <v>0</v>
      </c>
      <c r="S1338" s="87">
        <f t="shared" si="615"/>
        <v>0</v>
      </c>
      <c r="T1338" s="95">
        <f t="shared" si="600"/>
        <v>0.12</v>
      </c>
      <c r="U1338" s="94">
        <f t="shared" si="616"/>
        <v>22</v>
      </c>
      <c r="V1338" s="94">
        <v>252</v>
      </c>
      <c r="W1338" s="93">
        <f t="shared" si="617"/>
        <v>1.009942879</v>
      </c>
      <c r="X1338" s="87">
        <f t="shared" si="618"/>
        <v>9.4904450100000002</v>
      </c>
      <c r="Y1338" s="87">
        <f t="shared" si="619"/>
        <v>9.4904450100000002</v>
      </c>
      <c r="Z1338" s="96" t="s">
        <v>142</v>
      </c>
      <c r="AA1338" s="90">
        <f t="shared" si="620"/>
        <v>45687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3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2"/>
      <c r="DB1338" s="1"/>
      <c r="DC1338" s="1"/>
      <c r="DD1338" s="1"/>
      <c r="DE1338" s="1"/>
      <c r="DF1338" s="1"/>
      <c r="DG1338" s="1"/>
    </row>
    <row r="1339" spans="1:111" x14ac:dyDescent="0.2">
      <c r="A1339" s="86">
        <f t="shared" si="598"/>
        <v>45688</v>
      </c>
      <c r="B1339" s="87">
        <f t="shared" si="601"/>
        <v>954.99240316999999</v>
      </c>
      <c r="C1339" s="87">
        <f t="shared" si="599"/>
        <v>773.03674853999996</v>
      </c>
      <c r="D1339" s="88">
        <f t="shared" si="602"/>
        <v>7100.5</v>
      </c>
      <c r="E1339" s="89">
        <f>IF(K1339=1,VLOOKUP(A1339,[1]Plan1!$BO$80:$BQ$314,3),E1338)</f>
        <v>7111.86</v>
      </c>
      <c r="F1339" s="98">
        <f t="shared" si="603"/>
        <v>45673</v>
      </c>
      <c r="G1339" s="91">
        <f t="shared" si="604"/>
        <v>1.5998873318778806E-3</v>
      </c>
      <c r="H1339" s="90">
        <f t="shared" si="605"/>
        <v>45705</v>
      </c>
      <c r="I1339" s="90">
        <f t="shared" si="606"/>
        <v>45705</v>
      </c>
      <c r="J1339" s="92">
        <f t="shared" si="607"/>
        <v>23</v>
      </c>
      <c r="K1339" s="92">
        <f t="shared" si="608"/>
        <v>12</v>
      </c>
      <c r="L1339" s="87">
        <f t="shared" si="609"/>
        <v>1.0008344</v>
      </c>
      <c r="M1339" s="93">
        <f t="shared" si="610"/>
        <v>1.0051997699999999</v>
      </c>
      <c r="N1339" s="93">
        <f t="shared" si="611"/>
        <v>1.2337928386343562</v>
      </c>
      <c r="O1339" s="87">
        <f t="shared" si="612"/>
        <v>1.23482231</v>
      </c>
      <c r="P1339" s="87">
        <f t="shared" si="613"/>
        <v>954.56302354000002</v>
      </c>
      <c r="Q1339" s="94">
        <f t="shared" si="614"/>
        <v>0</v>
      </c>
      <c r="R1339" s="95">
        <f t="shared" si="621"/>
        <v>0</v>
      </c>
      <c r="S1339" s="87">
        <f t="shared" si="615"/>
        <v>0</v>
      </c>
      <c r="T1339" s="95">
        <f t="shared" si="600"/>
        <v>0.12</v>
      </c>
      <c r="U1339" s="94">
        <f t="shared" si="616"/>
        <v>1</v>
      </c>
      <c r="V1339" s="94">
        <v>252</v>
      </c>
      <c r="W1339" s="93">
        <f t="shared" si="617"/>
        <v>1.0004498180000001</v>
      </c>
      <c r="X1339" s="87">
        <f t="shared" si="618"/>
        <v>0.42937963000000001</v>
      </c>
      <c r="Y1339" s="87">
        <f t="shared" si="619"/>
        <v>0</v>
      </c>
      <c r="Z1339" s="96" t="s">
        <v>142</v>
      </c>
      <c r="AA1339" s="90">
        <f t="shared" si="620"/>
        <v>45716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3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2"/>
      <c r="DB1339" s="1"/>
      <c r="DC1339" s="1"/>
      <c r="DD1339" s="1"/>
      <c r="DE1339" s="1"/>
      <c r="DF1339" s="1"/>
      <c r="DG1339" s="1"/>
    </row>
    <row r="1340" spans="1:111" x14ac:dyDescent="0.2">
      <c r="A1340" s="86">
        <f t="shared" si="598"/>
        <v>45689</v>
      </c>
      <c r="B1340" s="87">
        <f t="shared" si="601"/>
        <v>955.48837829000001</v>
      </c>
      <c r="C1340" s="87">
        <f t="shared" si="599"/>
        <v>773.03674853999996</v>
      </c>
      <c r="D1340" s="88">
        <f t="shared" si="602"/>
        <v>7100.5</v>
      </c>
      <c r="E1340" s="89">
        <f>IF(K1340=1,VLOOKUP(A1340,[1]Plan1!$BO$80:$BQ$314,3),E1339)</f>
        <v>7111.86</v>
      </c>
      <c r="F1340" s="98">
        <f t="shared" si="603"/>
        <v>45673</v>
      </c>
      <c r="G1340" s="91">
        <f t="shared" si="604"/>
        <v>1.5998873318778806E-3</v>
      </c>
      <c r="H1340" s="90">
        <f t="shared" si="605"/>
        <v>45705</v>
      </c>
      <c r="I1340" s="90">
        <f t="shared" si="606"/>
        <v>45705</v>
      </c>
      <c r="J1340" s="92">
        <f t="shared" si="607"/>
        <v>23</v>
      </c>
      <c r="K1340" s="92">
        <f t="shared" si="608"/>
        <v>13</v>
      </c>
      <c r="L1340" s="87">
        <f t="shared" si="609"/>
        <v>1.00090396</v>
      </c>
      <c r="M1340" s="93">
        <f t="shared" si="610"/>
        <v>1.0051997699999999</v>
      </c>
      <c r="N1340" s="93">
        <f t="shared" si="611"/>
        <v>1.2337928386343562</v>
      </c>
      <c r="O1340" s="87">
        <f t="shared" si="612"/>
        <v>1.23490813</v>
      </c>
      <c r="P1340" s="87">
        <f t="shared" si="613"/>
        <v>954.62936556</v>
      </c>
      <c r="Q1340" s="94">
        <f t="shared" si="614"/>
        <v>0</v>
      </c>
      <c r="R1340" s="95">
        <f t="shared" si="621"/>
        <v>0</v>
      </c>
      <c r="S1340" s="87">
        <f t="shared" si="615"/>
        <v>0</v>
      </c>
      <c r="T1340" s="95">
        <f t="shared" si="600"/>
        <v>0.12</v>
      </c>
      <c r="U1340" s="94">
        <f t="shared" si="616"/>
        <v>2</v>
      </c>
      <c r="V1340" s="94">
        <v>252</v>
      </c>
      <c r="W1340" s="93">
        <f t="shared" si="617"/>
        <v>1.0008998389999999</v>
      </c>
      <c r="X1340" s="87">
        <f t="shared" si="618"/>
        <v>0.85901273</v>
      </c>
      <c r="Y1340" s="87">
        <f t="shared" si="619"/>
        <v>0</v>
      </c>
      <c r="Z1340" s="96" t="s">
        <v>142</v>
      </c>
      <c r="AA1340" s="90">
        <f t="shared" si="620"/>
        <v>45716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3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2"/>
      <c r="DB1340" s="1"/>
      <c r="DC1340" s="1"/>
      <c r="DD1340" s="1"/>
      <c r="DE1340" s="1"/>
      <c r="DF1340" s="1"/>
      <c r="DG1340" s="1"/>
    </row>
    <row r="1341" spans="1:111" x14ac:dyDescent="0.2">
      <c r="A1341" s="86">
        <f t="shared" si="598"/>
        <v>45690</v>
      </c>
      <c r="B1341" s="87">
        <f t="shared" si="601"/>
        <v>955.48837829000001</v>
      </c>
      <c r="C1341" s="87">
        <f t="shared" si="599"/>
        <v>773.03674853999996</v>
      </c>
      <c r="D1341" s="88">
        <f t="shared" si="602"/>
        <v>7100.5</v>
      </c>
      <c r="E1341" s="89">
        <f>IF(K1341=1,VLOOKUP(A1341,[1]Plan1!$BO$80:$BQ$314,3),E1340)</f>
        <v>7111.86</v>
      </c>
      <c r="F1341" s="98">
        <f t="shared" si="603"/>
        <v>45673</v>
      </c>
      <c r="G1341" s="91">
        <f t="shared" si="604"/>
        <v>1.5998873318778806E-3</v>
      </c>
      <c r="H1341" s="90">
        <f t="shared" si="605"/>
        <v>45705</v>
      </c>
      <c r="I1341" s="90">
        <f t="shared" si="606"/>
        <v>45705</v>
      </c>
      <c r="J1341" s="92">
        <f t="shared" si="607"/>
        <v>23</v>
      </c>
      <c r="K1341" s="92">
        <f t="shared" si="608"/>
        <v>13</v>
      </c>
      <c r="L1341" s="87">
        <f t="shared" si="609"/>
        <v>1.00090396</v>
      </c>
      <c r="M1341" s="93">
        <f t="shared" si="610"/>
        <v>1.0051997699999999</v>
      </c>
      <c r="N1341" s="93">
        <f t="shared" si="611"/>
        <v>1.2337928386343562</v>
      </c>
      <c r="O1341" s="87">
        <f t="shared" si="612"/>
        <v>1.23490813</v>
      </c>
      <c r="P1341" s="87">
        <f t="shared" si="613"/>
        <v>954.62936556</v>
      </c>
      <c r="Q1341" s="94">
        <f t="shared" si="614"/>
        <v>0</v>
      </c>
      <c r="R1341" s="95">
        <f t="shared" si="621"/>
        <v>0</v>
      </c>
      <c r="S1341" s="87">
        <f t="shared" si="615"/>
        <v>0</v>
      </c>
      <c r="T1341" s="95">
        <f t="shared" si="600"/>
        <v>0.12</v>
      </c>
      <c r="U1341" s="94">
        <f t="shared" si="616"/>
        <v>2</v>
      </c>
      <c r="V1341" s="94">
        <v>252</v>
      </c>
      <c r="W1341" s="93">
        <f t="shared" si="617"/>
        <v>1.0008998389999999</v>
      </c>
      <c r="X1341" s="87">
        <f t="shared" si="618"/>
        <v>0.85901273</v>
      </c>
      <c r="Y1341" s="87">
        <f t="shared" si="619"/>
        <v>0</v>
      </c>
      <c r="Z1341" s="96" t="s">
        <v>142</v>
      </c>
      <c r="AA1341" s="90">
        <f t="shared" si="620"/>
        <v>45716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3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2"/>
      <c r="DB1341" s="1"/>
      <c r="DC1341" s="1"/>
      <c r="DD1341" s="1"/>
      <c r="DE1341" s="1"/>
      <c r="DF1341" s="1"/>
      <c r="DG1341" s="1"/>
    </row>
    <row r="1342" spans="1:111" x14ac:dyDescent="0.2">
      <c r="A1342" s="86">
        <f t="shared" si="598"/>
        <v>45691</v>
      </c>
      <c r="B1342" s="87">
        <f t="shared" si="601"/>
        <v>955.48837829000001</v>
      </c>
      <c r="C1342" s="87">
        <f t="shared" si="599"/>
        <v>773.03674853999996</v>
      </c>
      <c r="D1342" s="88">
        <f t="shared" si="602"/>
        <v>7100.5</v>
      </c>
      <c r="E1342" s="89">
        <f>IF(K1342=1,VLOOKUP(A1342,[1]Plan1!$BO$80:$BQ$314,3),E1341)</f>
        <v>7111.86</v>
      </c>
      <c r="F1342" s="98">
        <f t="shared" si="603"/>
        <v>45673</v>
      </c>
      <c r="G1342" s="91">
        <f t="shared" si="604"/>
        <v>1.5998873318778806E-3</v>
      </c>
      <c r="H1342" s="90">
        <f t="shared" si="605"/>
        <v>45705</v>
      </c>
      <c r="I1342" s="90">
        <f t="shared" si="606"/>
        <v>45705</v>
      </c>
      <c r="J1342" s="92">
        <f t="shared" si="607"/>
        <v>23</v>
      </c>
      <c r="K1342" s="92">
        <f t="shared" si="608"/>
        <v>13</v>
      </c>
      <c r="L1342" s="87">
        <f t="shared" si="609"/>
        <v>1.00090396</v>
      </c>
      <c r="M1342" s="93">
        <f t="shared" si="610"/>
        <v>1.0051997699999999</v>
      </c>
      <c r="N1342" s="93">
        <f t="shared" si="611"/>
        <v>1.2337928386343562</v>
      </c>
      <c r="O1342" s="87">
        <f t="shared" si="612"/>
        <v>1.23490813</v>
      </c>
      <c r="P1342" s="87">
        <f t="shared" si="613"/>
        <v>954.62936556</v>
      </c>
      <c r="Q1342" s="94">
        <f t="shared" si="614"/>
        <v>0</v>
      </c>
      <c r="R1342" s="95">
        <f t="shared" si="621"/>
        <v>0</v>
      </c>
      <c r="S1342" s="87">
        <f t="shared" si="615"/>
        <v>0</v>
      </c>
      <c r="T1342" s="95">
        <f t="shared" si="600"/>
        <v>0.12</v>
      </c>
      <c r="U1342" s="94">
        <f t="shared" si="616"/>
        <v>2</v>
      </c>
      <c r="V1342" s="94">
        <v>252</v>
      </c>
      <c r="W1342" s="93">
        <f t="shared" si="617"/>
        <v>1.0008998389999999</v>
      </c>
      <c r="X1342" s="87">
        <f t="shared" si="618"/>
        <v>0.85901273</v>
      </c>
      <c r="Y1342" s="87">
        <f t="shared" si="619"/>
        <v>0</v>
      </c>
      <c r="Z1342" s="96" t="s">
        <v>142</v>
      </c>
      <c r="AA1342" s="90">
        <f t="shared" si="620"/>
        <v>45716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3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2"/>
      <c r="DB1342" s="1"/>
      <c r="DC1342" s="1"/>
      <c r="DD1342" s="1"/>
      <c r="DE1342" s="1"/>
      <c r="DF1342" s="1"/>
      <c r="DG1342" s="1"/>
    </row>
    <row r="1343" spans="1:111" x14ac:dyDescent="0.2">
      <c r="A1343" s="86">
        <f t="shared" si="598"/>
        <v>45692</v>
      </c>
      <c r="B1343" s="87">
        <f t="shared" si="601"/>
        <v>955.98462049</v>
      </c>
      <c r="C1343" s="87">
        <f t="shared" si="599"/>
        <v>773.03674853999996</v>
      </c>
      <c r="D1343" s="88">
        <f t="shared" si="602"/>
        <v>7100.5</v>
      </c>
      <c r="E1343" s="89">
        <f>IF(K1343=1,VLOOKUP(A1343,[1]Plan1!$BO$80:$BQ$314,3),E1342)</f>
        <v>7111.86</v>
      </c>
      <c r="F1343" s="98">
        <f t="shared" si="603"/>
        <v>45673</v>
      </c>
      <c r="G1343" s="91">
        <f t="shared" si="604"/>
        <v>1.5998873318778806E-3</v>
      </c>
      <c r="H1343" s="90">
        <f t="shared" si="605"/>
        <v>45705</v>
      </c>
      <c r="I1343" s="90">
        <f t="shared" si="606"/>
        <v>45705</v>
      </c>
      <c r="J1343" s="92">
        <f t="shared" si="607"/>
        <v>23</v>
      </c>
      <c r="K1343" s="92">
        <f t="shared" si="608"/>
        <v>14</v>
      </c>
      <c r="L1343" s="87">
        <f t="shared" si="609"/>
        <v>1.00097353</v>
      </c>
      <c r="M1343" s="93">
        <f t="shared" si="610"/>
        <v>1.0051997699999999</v>
      </c>
      <c r="N1343" s="93">
        <f t="shared" si="611"/>
        <v>1.2337928386343562</v>
      </c>
      <c r="O1343" s="87">
        <f t="shared" si="612"/>
        <v>1.2349939700000001</v>
      </c>
      <c r="P1343" s="87">
        <f t="shared" si="613"/>
        <v>954.69572302999995</v>
      </c>
      <c r="Q1343" s="94">
        <f t="shared" si="614"/>
        <v>0</v>
      </c>
      <c r="R1343" s="95">
        <f t="shared" si="621"/>
        <v>0</v>
      </c>
      <c r="S1343" s="87">
        <f t="shared" si="615"/>
        <v>0</v>
      </c>
      <c r="T1343" s="95">
        <f t="shared" si="600"/>
        <v>0.12</v>
      </c>
      <c r="U1343" s="94">
        <f t="shared" si="616"/>
        <v>3</v>
      </c>
      <c r="V1343" s="94">
        <v>252</v>
      </c>
      <c r="W1343" s="93">
        <f t="shared" si="617"/>
        <v>1.0013500609999999</v>
      </c>
      <c r="X1343" s="87">
        <f t="shared" si="618"/>
        <v>1.2888974600000001</v>
      </c>
      <c r="Y1343" s="87">
        <f t="shared" si="619"/>
        <v>0</v>
      </c>
      <c r="Z1343" s="96" t="s">
        <v>142</v>
      </c>
      <c r="AA1343" s="90">
        <f t="shared" si="620"/>
        <v>45716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3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2"/>
      <c r="DB1343" s="1"/>
      <c r="DC1343" s="1"/>
      <c r="DD1343" s="1"/>
      <c r="DE1343" s="1"/>
      <c r="DF1343" s="1"/>
      <c r="DG1343" s="1"/>
    </row>
    <row r="1344" spans="1:111" x14ac:dyDescent="0.2">
      <c r="A1344" s="86">
        <f t="shared" si="598"/>
        <v>45693</v>
      </c>
      <c r="B1344" s="87">
        <f t="shared" si="601"/>
        <v>956.48112495999999</v>
      </c>
      <c r="C1344" s="87">
        <f t="shared" si="599"/>
        <v>773.03674853999996</v>
      </c>
      <c r="D1344" s="88">
        <f t="shared" si="602"/>
        <v>7100.5</v>
      </c>
      <c r="E1344" s="89">
        <f>IF(K1344=1,VLOOKUP(A1344,[1]Plan1!$BO$80:$BQ$314,3),E1343)</f>
        <v>7111.86</v>
      </c>
      <c r="F1344" s="98">
        <f t="shared" si="603"/>
        <v>45673</v>
      </c>
      <c r="G1344" s="91">
        <f t="shared" si="604"/>
        <v>1.5998873318778806E-3</v>
      </c>
      <c r="H1344" s="90">
        <f t="shared" si="605"/>
        <v>45705</v>
      </c>
      <c r="I1344" s="90">
        <f t="shared" si="606"/>
        <v>45705</v>
      </c>
      <c r="J1344" s="92">
        <f t="shared" si="607"/>
        <v>23</v>
      </c>
      <c r="K1344" s="92">
        <f t="shared" si="608"/>
        <v>15</v>
      </c>
      <c r="L1344" s="87">
        <f t="shared" si="609"/>
        <v>1.0010431099999999</v>
      </c>
      <c r="M1344" s="93">
        <f t="shared" si="610"/>
        <v>1.0051997699999999</v>
      </c>
      <c r="N1344" s="93">
        <f t="shared" si="611"/>
        <v>1.2337928386343562</v>
      </c>
      <c r="O1344" s="87">
        <f t="shared" si="612"/>
        <v>1.2350798199999999</v>
      </c>
      <c r="P1344" s="87">
        <f t="shared" si="613"/>
        <v>954.76208824000003</v>
      </c>
      <c r="Q1344" s="94">
        <f t="shared" si="614"/>
        <v>0</v>
      </c>
      <c r="R1344" s="95">
        <f t="shared" si="621"/>
        <v>0</v>
      </c>
      <c r="S1344" s="87">
        <f t="shared" si="615"/>
        <v>0</v>
      </c>
      <c r="T1344" s="95">
        <f t="shared" si="600"/>
        <v>0.12</v>
      </c>
      <c r="U1344" s="94">
        <f t="shared" si="616"/>
        <v>4</v>
      </c>
      <c r="V1344" s="94">
        <v>252</v>
      </c>
      <c r="W1344" s="93">
        <f t="shared" si="617"/>
        <v>1.0018004869999999</v>
      </c>
      <c r="X1344" s="87">
        <f t="shared" si="618"/>
        <v>1.7190367200000001</v>
      </c>
      <c r="Y1344" s="87">
        <f t="shared" si="619"/>
        <v>0</v>
      </c>
      <c r="Z1344" s="96" t="s">
        <v>142</v>
      </c>
      <c r="AA1344" s="90">
        <f t="shared" si="620"/>
        <v>45716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3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2"/>
      <c r="DB1344" s="1"/>
      <c r="DC1344" s="1"/>
      <c r="DD1344" s="1"/>
      <c r="DE1344" s="1"/>
      <c r="DF1344" s="1"/>
      <c r="DG1344" s="1"/>
    </row>
    <row r="1345" spans="1:111" x14ac:dyDescent="0.2">
      <c r="A1345" s="86">
        <f t="shared" si="598"/>
        <v>45694</v>
      </c>
      <c r="B1345" s="87">
        <f t="shared" si="601"/>
        <v>956.97787433999997</v>
      </c>
      <c r="C1345" s="87">
        <f t="shared" si="599"/>
        <v>773.03674853999996</v>
      </c>
      <c r="D1345" s="88">
        <f t="shared" si="602"/>
        <v>7100.5</v>
      </c>
      <c r="E1345" s="89">
        <f>IF(K1345=1,VLOOKUP(A1345,[1]Plan1!$BO$80:$BQ$314,3),E1344)</f>
        <v>7111.86</v>
      </c>
      <c r="F1345" s="98">
        <f t="shared" si="603"/>
        <v>45673</v>
      </c>
      <c r="G1345" s="91">
        <f t="shared" si="604"/>
        <v>1.5998873318778806E-3</v>
      </c>
      <c r="H1345" s="90">
        <f t="shared" si="605"/>
        <v>45705</v>
      </c>
      <c r="I1345" s="90">
        <f t="shared" si="606"/>
        <v>45705</v>
      </c>
      <c r="J1345" s="92">
        <f t="shared" si="607"/>
        <v>23</v>
      </c>
      <c r="K1345" s="92">
        <f t="shared" si="608"/>
        <v>16</v>
      </c>
      <c r="L1345" s="87">
        <f t="shared" si="609"/>
        <v>1.00111269</v>
      </c>
      <c r="M1345" s="93">
        <f t="shared" si="610"/>
        <v>1.0051997699999999</v>
      </c>
      <c r="N1345" s="93">
        <f t="shared" si="611"/>
        <v>1.2337928386343562</v>
      </c>
      <c r="O1345" s="87">
        <f t="shared" si="612"/>
        <v>1.2351656600000001</v>
      </c>
      <c r="P1345" s="87">
        <f t="shared" si="613"/>
        <v>954.82844570999998</v>
      </c>
      <c r="Q1345" s="94">
        <f t="shared" si="614"/>
        <v>0</v>
      </c>
      <c r="R1345" s="95">
        <f t="shared" si="621"/>
        <v>0</v>
      </c>
      <c r="S1345" s="87">
        <f t="shared" si="615"/>
        <v>0</v>
      </c>
      <c r="T1345" s="95">
        <f t="shared" si="600"/>
        <v>0.12</v>
      </c>
      <c r="U1345" s="94">
        <f t="shared" si="616"/>
        <v>5</v>
      </c>
      <c r="V1345" s="94">
        <v>252</v>
      </c>
      <c r="W1345" s="93">
        <f t="shared" si="617"/>
        <v>1.002251115</v>
      </c>
      <c r="X1345" s="87">
        <f t="shared" si="618"/>
        <v>2.1494286300000001</v>
      </c>
      <c r="Y1345" s="87">
        <f t="shared" si="619"/>
        <v>0</v>
      </c>
      <c r="Z1345" s="96" t="s">
        <v>142</v>
      </c>
      <c r="AA1345" s="90">
        <f t="shared" si="620"/>
        <v>45716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3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2"/>
      <c r="DB1345" s="1"/>
      <c r="DC1345" s="1"/>
      <c r="DD1345" s="1"/>
      <c r="DE1345" s="1"/>
      <c r="DF1345" s="1"/>
      <c r="DG1345" s="1"/>
    </row>
    <row r="1346" spans="1:111" x14ac:dyDescent="0.2">
      <c r="A1346" s="86">
        <f t="shared" si="598"/>
        <v>45695</v>
      </c>
      <c r="B1346" s="87">
        <f t="shared" si="601"/>
        <v>957.47488512000007</v>
      </c>
      <c r="C1346" s="87">
        <f t="shared" si="599"/>
        <v>773.03674853999996</v>
      </c>
      <c r="D1346" s="88">
        <f t="shared" si="602"/>
        <v>7100.5</v>
      </c>
      <c r="E1346" s="89">
        <f>IF(K1346=1,VLOOKUP(A1346,[1]Plan1!$BO$80:$BQ$314,3),E1345)</f>
        <v>7111.86</v>
      </c>
      <c r="F1346" s="98">
        <f t="shared" si="603"/>
        <v>45673</v>
      </c>
      <c r="G1346" s="91">
        <f t="shared" si="604"/>
        <v>1.5998873318778806E-3</v>
      </c>
      <c r="H1346" s="90">
        <f t="shared" si="605"/>
        <v>45705</v>
      </c>
      <c r="I1346" s="90">
        <f t="shared" si="606"/>
        <v>45705</v>
      </c>
      <c r="J1346" s="92">
        <f t="shared" si="607"/>
        <v>23</v>
      </c>
      <c r="K1346" s="92">
        <f t="shared" si="608"/>
        <v>17</v>
      </c>
      <c r="L1346" s="87">
        <f t="shared" si="609"/>
        <v>1.0011822699999999</v>
      </c>
      <c r="M1346" s="93">
        <f t="shared" si="610"/>
        <v>1.0051997699999999</v>
      </c>
      <c r="N1346" s="93">
        <f t="shared" si="611"/>
        <v>1.2337928386343562</v>
      </c>
      <c r="O1346" s="87">
        <f t="shared" si="612"/>
        <v>1.2352515100000001</v>
      </c>
      <c r="P1346" s="87">
        <f t="shared" si="613"/>
        <v>954.89481091000005</v>
      </c>
      <c r="Q1346" s="94">
        <f t="shared" si="614"/>
        <v>0</v>
      </c>
      <c r="R1346" s="95">
        <f t="shared" si="621"/>
        <v>0</v>
      </c>
      <c r="S1346" s="87">
        <f t="shared" si="615"/>
        <v>0</v>
      </c>
      <c r="T1346" s="95">
        <f t="shared" si="600"/>
        <v>0.12</v>
      </c>
      <c r="U1346" s="94">
        <f t="shared" si="616"/>
        <v>6</v>
      </c>
      <c r="V1346" s="94">
        <v>252</v>
      </c>
      <c r="W1346" s="93">
        <f t="shared" si="617"/>
        <v>1.002701946</v>
      </c>
      <c r="X1346" s="87">
        <f t="shared" si="618"/>
        <v>2.5800742099999998</v>
      </c>
      <c r="Y1346" s="87">
        <f t="shared" si="619"/>
        <v>0</v>
      </c>
      <c r="Z1346" s="96" t="s">
        <v>142</v>
      </c>
      <c r="AA1346" s="90">
        <f t="shared" si="620"/>
        <v>45716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3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2"/>
      <c r="DB1346" s="1"/>
      <c r="DC1346" s="1"/>
      <c r="DD1346" s="1"/>
      <c r="DE1346" s="1"/>
      <c r="DF1346" s="1"/>
      <c r="DG1346" s="1"/>
    </row>
    <row r="1347" spans="1:111" x14ac:dyDescent="0.2">
      <c r="A1347" s="86">
        <f t="shared" si="598"/>
        <v>45696</v>
      </c>
      <c r="B1347" s="87">
        <f t="shared" si="601"/>
        <v>957.97215640000002</v>
      </c>
      <c r="C1347" s="87">
        <f t="shared" si="599"/>
        <v>773.03674853999996</v>
      </c>
      <c r="D1347" s="88">
        <f t="shared" si="602"/>
        <v>7100.5</v>
      </c>
      <c r="E1347" s="89">
        <f>IF(K1347=1,VLOOKUP(A1347,[1]Plan1!$BO$80:$BQ$314,3),E1346)</f>
        <v>7111.86</v>
      </c>
      <c r="F1347" s="98">
        <f t="shared" si="603"/>
        <v>45673</v>
      </c>
      <c r="G1347" s="91">
        <f t="shared" si="604"/>
        <v>1.5998873318778806E-3</v>
      </c>
      <c r="H1347" s="90">
        <f t="shared" si="605"/>
        <v>45705</v>
      </c>
      <c r="I1347" s="90">
        <f t="shared" si="606"/>
        <v>45705</v>
      </c>
      <c r="J1347" s="92">
        <f t="shared" si="607"/>
        <v>23</v>
      </c>
      <c r="K1347" s="92">
        <f t="shared" si="608"/>
        <v>18</v>
      </c>
      <c r="L1347" s="87">
        <f t="shared" si="609"/>
        <v>1.00125186</v>
      </c>
      <c r="M1347" s="93">
        <f t="shared" si="610"/>
        <v>1.0051997699999999</v>
      </c>
      <c r="N1347" s="93">
        <f t="shared" si="611"/>
        <v>1.2337928386343562</v>
      </c>
      <c r="O1347" s="87">
        <f t="shared" si="612"/>
        <v>1.2353373700000001</v>
      </c>
      <c r="P1347" s="87">
        <f t="shared" si="613"/>
        <v>954.96118385</v>
      </c>
      <c r="Q1347" s="94">
        <f t="shared" si="614"/>
        <v>0</v>
      </c>
      <c r="R1347" s="95">
        <f t="shared" si="621"/>
        <v>0</v>
      </c>
      <c r="S1347" s="87">
        <f t="shared" si="615"/>
        <v>0</v>
      </c>
      <c r="T1347" s="95">
        <f t="shared" si="600"/>
        <v>0.12</v>
      </c>
      <c r="U1347" s="94">
        <f t="shared" si="616"/>
        <v>7</v>
      </c>
      <c r="V1347" s="94">
        <v>252</v>
      </c>
      <c r="W1347" s="93">
        <f t="shared" si="617"/>
        <v>1.003152979</v>
      </c>
      <c r="X1347" s="87">
        <f t="shared" si="618"/>
        <v>3.01097255</v>
      </c>
      <c r="Y1347" s="87">
        <f t="shared" si="619"/>
        <v>0</v>
      </c>
      <c r="Z1347" s="96" t="s">
        <v>142</v>
      </c>
      <c r="AA1347" s="90">
        <f t="shared" si="620"/>
        <v>45716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3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2"/>
      <c r="DB1347" s="1"/>
      <c r="DC1347" s="1"/>
      <c r="DD1347" s="1"/>
      <c r="DE1347" s="1"/>
      <c r="DF1347" s="1"/>
      <c r="DG1347" s="1"/>
    </row>
    <row r="1348" spans="1:111" x14ac:dyDescent="0.2">
      <c r="A1348" s="86">
        <f t="shared" si="598"/>
        <v>45697</v>
      </c>
      <c r="B1348" s="87">
        <f t="shared" si="601"/>
        <v>957.97215640000002</v>
      </c>
      <c r="C1348" s="87">
        <f t="shared" si="599"/>
        <v>773.03674853999996</v>
      </c>
      <c r="D1348" s="88">
        <f t="shared" si="602"/>
        <v>7100.5</v>
      </c>
      <c r="E1348" s="89">
        <f>IF(K1348=1,VLOOKUP(A1348,[1]Plan1!$BO$80:$BQ$314,3),E1347)</f>
        <v>7111.86</v>
      </c>
      <c r="F1348" s="98">
        <f t="shared" si="603"/>
        <v>45673</v>
      </c>
      <c r="G1348" s="91">
        <f t="shared" si="604"/>
        <v>1.5998873318778806E-3</v>
      </c>
      <c r="H1348" s="90">
        <f t="shared" si="605"/>
        <v>45705</v>
      </c>
      <c r="I1348" s="90">
        <f t="shared" si="606"/>
        <v>45705</v>
      </c>
      <c r="J1348" s="92">
        <f t="shared" si="607"/>
        <v>23</v>
      </c>
      <c r="K1348" s="92">
        <f t="shared" si="608"/>
        <v>18</v>
      </c>
      <c r="L1348" s="87">
        <f t="shared" si="609"/>
        <v>1.00125186</v>
      </c>
      <c r="M1348" s="93">
        <f t="shared" si="610"/>
        <v>1.0051997699999999</v>
      </c>
      <c r="N1348" s="93">
        <f t="shared" si="611"/>
        <v>1.2337928386343562</v>
      </c>
      <c r="O1348" s="87">
        <f t="shared" si="612"/>
        <v>1.2353373700000001</v>
      </c>
      <c r="P1348" s="87">
        <f t="shared" si="613"/>
        <v>954.96118385</v>
      </c>
      <c r="Q1348" s="94">
        <f t="shared" si="614"/>
        <v>0</v>
      </c>
      <c r="R1348" s="95">
        <f t="shared" si="621"/>
        <v>0</v>
      </c>
      <c r="S1348" s="87">
        <f t="shared" si="615"/>
        <v>0</v>
      </c>
      <c r="T1348" s="95">
        <f t="shared" si="600"/>
        <v>0.12</v>
      </c>
      <c r="U1348" s="94">
        <f t="shared" si="616"/>
        <v>7</v>
      </c>
      <c r="V1348" s="94">
        <v>252</v>
      </c>
      <c r="W1348" s="93">
        <f t="shared" si="617"/>
        <v>1.003152979</v>
      </c>
      <c r="X1348" s="87">
        <f t="shared" si="618"/>
        <v>3.01097255</v>
      </c>
      <c r="Y1348" s="87">
        <f t="shared" si="619"/>
        <v>0</v>
      </c>
      <c r="Z1348" s="96" t="s">
        <v>142</v>
      </c>
      <c r="AA1348" s="90">
        <f t="shared" si="620"/>
        <v>45716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3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2"/>
      <c r="DB1348" s="1"/>
      <c r="DC1348" s="1"/>
      <c r="DD1348" s="1"/>
      <c r="DE1348" s="1"/>
      <c r="DF1348" s="1"/>
      <c r="DG1348" s="1"/>
    </row>
    <row r="1349" spans="1:111" x14ac:dyDescent="0.2">
      <c r="A1349" s="86">
        <f t="shared" si="598"/>
        <v>45698</v>
      </c>
      <c r="B1349" s="87">
        <f t="shared" si="601"/>
        <v>957.97215640000002</v>
      </c>
      <c r="C1349" s="87">
        <f t="shared" si="599"/>
        <v>773.03674853999996</v>
      </c>
      <c r="D1349" s="88">
        <f t="shared" si="602"/>
        <v>7100.5</v>
      </c>
      <c r="E1349" s="89">
        <f>IF(K1349=1,VLOOKUP(A1349,[1]Plan1!$BO$80:$BQ$314,3),E1348)</f>
        <v>7111.86</v>
      </c>
      <c r="F1349" s="98">
        <f t="shared" si="603"/>
        <v>45673</v>
      </c>
      <c r="G1349" s="91">
        <f t="shared" si="604"/>
        <v>1.5998873318778806E-3</v>
      </c>
      <c r="H1349" s="90">
        <f t="shared" si="605"/>
        <v>45705</v>
      </c>
      <c r="I1349" s="90">
        <f t="shared" si="606"/>
        <v>45705</v>
      </c>
      <c r="J1349" s="92">
        <f t="shared" si="607"/>
        <v>23</v>
      </c>
      <c r="K1349" s="92">
        <f t="shared" si="608"/>
        <v>18</v>
      </c>
      <c r="L1349" s="87">
        <f t="shared" si="609"/>
        <v>1.00125186</v>
      </c>
      <c r="M1349" s="93">
        <f t="shared" si="610"/>
        <v>1.0051997699999999</v>
      </c>
      <c r="N1349" s="93">
        <f t="shared" si="611"/>
        <v>1.2337928386343562</v>
      </c>
      <c r="O1349" s="87">
        <f t="shared" si="612"/>
        <v>1.2353373700000001</v>
      </c>
      <c r="P1349" s="87">
        <f t="shared" si="613"/>
        <v>954.96118385</v>
      </c>
      <c r="Q1349" s="94">
        <f t="shared" si="614"/>
        <v>0</v>
      </c>
      <c r="R1349" s="95">
        <f t="shared" si="621"/>
        <v>0</v>
      </c>
      <c r="S1349" s="87">
        <f t="shared" si="615"/>
        <v>0</v>
      </c>
      <c r="T1349" s="95">
        <f t="shared" si="600"/>
        <v>0.12</v>
      </c>
      <c r="U1349" s="94">
        <f t="shared" si="616"/>
        <v>7</v>
      </c>
      <c r="V1349" s="94">
        <v>252</v>
      </c>
      <c r="W1349" s="93">
        <f t="shared" si="617"/>
        <v>1.003152979</v>
      </c>
      <c r="X1349" s="87">
        <f t="shared" si="618"/>
        <v>3.01097255</v>
      </c>
      <c r="Y1349" s="87">
        <f t="shared" si="619"/>
        <v>0</v>
      </c>
      <c r="Z1349" s="96" t="s">
        <v>142</v>
      </c>
      <c r="AA1349" s="90">
        <f t="shared" si="620"/>
        <v>45716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3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2"/>
      <c r="DB1349" s="1"/>
      <c r="DC1349" s="1"/>
      <c r="DD1349" s="1"/>
      <c r="DE1349" s="1"/>
      <c r="DF1349" s="1"/>
      <c r="DG1349" s="1"/>
    </row>
    <row r="1350" spans="1:111" x14ac:dyDescent="0.2">
      <c r="A1350" s="86">
        <f t="shared" si="598"/>
        <v>45699</v>
      </c>
      <c r="B1350" s="87">
        <f t="shared" si="601"/>
        <v>958.46969014000001</v>
      </c>
      <c r="C1350" s="87">
        <f t="shared" si="599"/>
        <v>773.03674853999996</v>
      </c>
      <c r="D1350" s="88">
        <f t="shared" si="602"/>
        <v>7100.5</v>
      </c>
      <c r="E1350" s="89">
        <f>IF(K1350=1,VLOOKUP(A1350,[1]Plan1!$BO$80:$BQ$314,3),E1349)</f>
        <v>7111.86</v>
      </c>
      <c r="F1350" s="98">
        <f t="shared" si="603"/>
        <v>45673</v>
      </c>
      <c r="G1350" s="91">
        <f t="shared" si="604"/>
        <v>1.5998873318778806E-3</v>
      </c>
      <c r="H1350" s="90">
        <f t="shared" si="605"/>
        <v>45705</v>
      </c>
      <c r="I1350" s="90">
        <f t="shared" si="606"/>
        <v>45705</v>
      </c>
      <c r="J1350" s="92">
        <f t="shared" si="607"/>
        <v>23</v>
      </c>
      <c r="K1350" s="92">
        <f t="shared" si="608"/>
        <v>19</v>
      </c>
      <c r="L1350" s="87">
        <f t="shared" si="609"/>
        <v>1.00132146</v>
      </c>
      <c r="M1350" s="93">
        <f t="shared" si="610"/>
        <v>1.0051997699999999</v>
      </c>
      <c r="N1350" s="93">
        <f t="shared" si="611"/>
        <v>1.2337928386343562</v>
      </c>
      <c r="O1350" s="87">
        <f t="shared" si="612"/>
        <v>1.23542324</v>
      </c>
      <c r="P1350" s="87">
        <f t="shared" si="613"/>
        <v>955.02756452000006</v>
      </c>
      <c r="Q1350" s="94">
        <f t="shared" si="614"/>
        <v>0</v>
      </c>
      <c r="R1350" s="95">
        <f t="shared" si="621"/>
        <v>0</v>
      </c>
      <c r="S1350" s="87">
        <f t="shared" si="615"/>
        <v>0</v>
      </c>
      <c r="T1350" s="95">
        <f t="shared" si="600"/>
        <v>0.12</v>
      </c>
      <c r="U1350" s="94">
        <f t="shared" si="616"/>
        <v>8</v>
      </c>
      <c r="V1350" s="94">
        <v>252</v>
      </c>
      <c r="W1350" s="93">
        <f t="shared" si="617"/>
        <v>1.003604216</v>
      </c>
      <c r="X1350" s="87">
        <f t="shared" si="618"/>
        <v>3.4421256200000001</v>
      </c>
      <c r="Y1350" s="87">
        <f t="shared" si="619"/>
        <v>0</v>
      </c>
      <c r="Z1350" s="96" t="s">
        <v>142</v>
      </c>
      <c r="AA1350" s="90">
        <f t="shared" si="620"/>
        <v>45716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3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2"/>
      <c r="DB1350" s="1"/>
      <c r="DC1350" s="1"/>
      <c r="DD1350" s="1"/>
      <c r="DE1350" s="1"/>
      <c r="DF1350" s="1"/>
      <c r="DG1350" s="1"/>
    </row>
    <row r="1351" spans="1:111" x14ac:dyDescent="0.2">
      <c r="A1351" s="86">
        <f t="shared" si="598"/>
        <v>45700</v>
      </c>
      <c r="B1351" s="87">
        <f t="shared" si="601"/>
        <v>958.96747671000003</v>
      </c>
      <c r="C1351" s="87">
        <f t="shared" si="599"/>
        <v>773.03674853999996</v>
      </c>
      <c r="D1351" s="88">
        <f t="shared" si="602"/>
        <v>7100.5</v>
      </c>
      <c r="E1351" s="89">
        <f>IF(K1351=1,VLOOKUP(A1351,[1]Plan1!$BO$80:$BQ$314,3),E1350)</f>
        <v>7111.86</v>
      </c>
      <c r="F1351" s="98">
        <f t="shared" si="603"/>
        <v>45673</v>
      </c>
      <c r="G1351" s="91">
        <f t="shared" si="604"/>
        <v>1.5998873318778806E-3</v>
      </c>
      <c r="H1351" s="90">
        <f t="shared" si="605"/>
        <v>45705</v>
      </c>
      <c r="I1351" s="90">
        <f t="shared" si="606"/>
        <v>45705</v>
      </c>
      <c r="J1351" s="92">
        <f t="shared" si="607"/>
        <v>23</v>
      </c>
      <c r="K1351" s="92">
        <f t="shared" si="608"/>
        <v>20</v>
      </c>
      <c r="L1351" s="87">
        <f t="shared" si="609"/>
        <v>1.00139106</v>
      </c>
      <c r="M1351" s="93">
        <f t="shared" si="610"/>
        <v>1.0051997699999999</v>
      </c>
      <c r="N1351" s="93">
        <f t="shared" si="611"/>
        <v>1.2337928386343562</v>
      </c>
      <c r="O1351" s="87">
        <f t="shared" si="612"/>
        <v>1.23550911</v>
      </c>
      <c r="P1351" s="87">
        <f t="shared" si="613"/>
        <v>955.09394517999999</v>
      </c>
      <c r="Q1351" s="94">
        <f t="shared" si="614"/>
        <v>0</v>
      </c>
      <c r="R1351" s="95">
        <f t="shared" si="621"/>
        <v>0</v>
      </c>
      <c r="S1351" s="87">
        <f t="shared" si="615"/>
        <v>0</v>
      </c>
      <c r="T1351" s="95">
        <f t="shared" si="600"/>
        <v>0.12</v>
      </c>
      <c r="U1351" s="94">
        <f t="shared" si="616"/>
        <v>9</v>
      </c>
      <c r="V1351" s="94">
        <v>252</v>
      </c>
      <c r="W1351" s="93">
        <f t="shared" si="617"/>
        <v>1.0040556549999999</v>
      </c>
      <c r="X1351" s="87">
        <f t="shared" si="618"/>
        <v>3.8735315300000002</v>
      </c>
      <c r="Y1351" s="87">
        <f t="shared" si="619"/>
        <v>0</v>
      </c>
      <c r="Z1351" s="96" t="s">
        <v>142</v>
      </c>
      <c r="AA1351" s="90">
        <f t="shared" si="620"/>
        <v>45716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3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2"/>
      <c r="DB1351" s="1"/>
      <c r="DC1351" s="1"/>
      <c r="DD1351" s="1"/>
      <c r="DE1351" s="1"/>
      <c r="DF1351" s="1"/>
      <c r="DG1351" s="1"/>
    </row>
    <row r="1352" spans="1:111" x14ac:dyDescent="0.2">
      <c r="A1352" s="86">
        <f t="shared" si="598"/>
        <v>45701</v>
      </c>
      <c r="B1352" s="87">
        <f t="shared" si="601"/>
        <v>959.46552488000009</v>
      </c>
      <c r="C1352" s="87">
        <f t="shared" si="599"/>
        <v>773.03674853999996</v>
      </c>
      <c r="D1352" s="88">
        <f t="shared" si="602"/>
        <v>7100.5</v>
      </c>
      <c r="E1352" s="89">
        <f>IF(K1352=1,VLOOKUP(A1352,[1]Plan1!$BO$80:$BQ$314,3),E1351)</f>
        <v>7111.86</v>
      </c>
      <c r="F1352" s="98">
        <f t="shared" si="603"/>
        <v>45673</v>
      </c>
      <c r="G1352" s="91">
        <f t="shared" si="604"/>
        <v>1.5998873318778806E-3</v>
      </c>
      <c r="H1352" s="90">
        <f t="shared" si="605"/>
        <v>45705</v>
      </c>
      <c r="I1352" s="90">
        <f t="shared" si="606"/>
        <v>45705</v>
      </c>
      <c r="J1352" s="92">
        <f t="shared" si="607"/>
        <v>23</v>
      </c>
      <c r="K1352" s="92">
        <f t="shared" si="608"/>
        <v>21</v>
      </c>
      <c r="L1352" s="87">
        <f t="shared" si="609"/>
        <v>1.00146066</v>
      </c>
      <c r="M1352" s="93">
        <f t="shared" si="610"/>
        <v>1.0051997699999999</v>
      </c>
      <c r="N1352" s="93">
        <f t="shared" si="611"/>
        <v>1.2337928386343562</v>
      </c>
      <c r="O1352" s="87">
        <f t="shared" si="612"/>
        <v>1.2355949900000001</v>
      </c>
      <c r="P1352" s="87">
        <f t="shared" si="613"/>
        <v>955.16033358000004</v>
      </c>
      <c r="Q1352" s="94">
        <f t="shared" si="614"/>
        <v>0</v>
      </c>
      <c r="R1352" s="95">
        <f t="shared" si="621"/>
        <v>0</v>
      </c>
      <c r="S1352" s="87">
        <f t="shared" si="615"/>
        <v>0</v>
      </c>
      <c r="T1352" s="95">
        <f t="shared" si="600"/>
        <v>0.12</v>
      </c>
      <c r="U1352" s="94">
        <f t="shared" si="616"/>
        <v>10</v>
      </c>
      <c r="V1352" s="94">
        <v>252</v>
      </c>
      <c r="W1352" s="93">
        <f t="shared" si="617"/>
        <v>1.004507297</v>
      </c>
      <c r="X1352" s="87">
        <f t="shared" si="618"/>
        <v>4.3051912999999997</v>
      </c>
      <c r="Y1352" s="87">
        <f t="shared" si="619"/>
        <v>0</v>
      </c>
      <c r="Z1352" s="96" t="s">
        <v>142</v>
      </c>
      <c r="AA1352" s="90">
        <f t="shared" si="620"/>
        <v>45716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3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2"/>
      <c r="DB1352" s="1"/>
      <c r="DC1352" s="1"/>
      <c r="DD1352" s="1"/>
      <c r="DE1352" s="1"/>
      <c r="DF1352" s="1"/>
      <c r="DG1352" s="1"/>
    </row>
    <row r="1353" spans="1:111" x14ac:dyDescent="0.2">
      <c r="A1353" s="86">
        <f t="shared" si="598"/>
        <v>45702</v>
      </c>
      <c r="B1353" s="87">
        <f t="shared" si="601"/>
        <v>959.96382787999994</v>
      </c>
      <c r="C1353" s="87">
        <f t="shared" si="599"/>
        <v>773.03674853999996</v>
      </c>
      <c r="D1353" s="88">
        <f t="shared" si="602"/>
        <v>7100.5</v>
      </c>
      <c r="E1353" s="89">
        <f>IF(K1353=1,VLOOKUP(A1353,[1]Plan1!$BO$80:$BQ$314,3),E1352)</f>
        <v>7111.86</v>
      </c>
      <c r="F1353" s="98">
        <f t="shared" si="603"/>
        <v>45673</v>
      </c>
      <c r="G1353" s="91">
        <f t="shared" si="604"/>
        <v>1.5998873318778806E-3</v>
      </c>
      <c r="H1353" s="90">
        <f t="shared" si="605"/>
        <v>45705</v>
      </c>
      <c r="I1353" s="90">
        <f t="shared" si="606"/>
        <v>45705</v>
      </c>
      <c r="J1353" s="92">
        <f t="shared" si="607"/>
        <v>23</v>
      </c>
      <c r="K1353" s="92">
        <f t="shared" si="608"/>
        <v>22</v>
      </c>
      <c r="L1353" s="87">
        <f t="shared" si="609"/>
        <v>1.0015302699999999</v>
      </c>
      <c r="M1353" s="93">
        <f t="shared" si="610"/>
        <v>1.0051997699999999</v>
      </c>
      <c r="N1353" s="93">
        <f t="shared" si="611"/>
        <v>1.2337928386343562</v>
      </c>
      <c r="O1353" s="87">
        <f t="shared" si="612"/>
        <v>1.2356808699999999</v>
      </c>
      <c r="P1353" s="87">
        <f t="shared" si="613"/>
        <v>955.22672196999997</v>
      </c>
      <c r="Q1353" s="94">
        <f t="shared" si="614"/>
        <v>0</v>
      </c>
      <c r="R1353" s="95">
        <f t="shared" si="621"/>
        <v>0</v>
      </c>
      <c r="S1353" s="87">
        <f t="shared" si="615"/>
        <v>0</v>
      </c>
      <c r="T1353" s="95">
        <f t="shared" si="600"/>
        <v>0.12</v>
      </c>
      <c r="U1353" s="94">
        <f t="shared" si="616"/>
        <v>11</v>
      </c>
      <c r="V1353" s="94">
        <v>252</v>
      </c>
      <c r="W1353" s="93">
        <f t="shared" si="617"/>
        <v>1.004959143</v>
      </c>
      <c r="X1353" s="87">
        <f t="shared" si="618"/>
        <v>4.7371059100000004</v>
      </c>
      <c r="Y1353" s="87">
        <f t="shared" si="619"/>
        <v>0</v>
      </c>
      <c r="Z1353" s="96" t="s">
        <v>142</v>
      </c>
      <c r="AA1353" s="90">
        <f t="shared" si="620"/>
        <v>45716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3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2"/>
      <c r="DB1353" s="1"/>
      <c r="DC1353" s="1"/>
      <c r="DD1353" s="1"/>
      <c r="DE1353" s="1"/>
      <c r="DF1353" s="1"/>
      <c r="DG1353" s="1"/>
    </row>
    <row r="1354" spans="1:111" x14ac:dyDescent="0.2">
      <c r="A1354" s="86">
        <f t="shared" si="598"/>
        <v>45703</v>
      </c>
      <c r="B1354" s="87">
        <f t="shared" si="601"/>
        <v>960.4623848</v>
      </c>
      <c r="C1354" s="87">
        <f t="shared" si="599"/>
        <v>773.03674853999996</v>
      </c>
      <c r="D1354" s="88">
        <f t="shared" si="602"/>
        <v>7100.5</v>
      </c>
      <c r="E1354" s="89">
        <f>IF(K1354=1,VLOOKUP(A1354,[1]Plan1!$BO$80:$BQ$314,3),E1353)</f>
        <v>7111.86</v>
      </c>
      <c r="F1354" s="98">
        <f t="shared" si="603"/>
        <v>45673</v>
      </c>
      <c r="G1354" s="91">
        <f t="shared" si="604"/>
        <v>1.5998873318778806E-3</v>
      </c>
      <c r="H1354" s="90">
        <f t="shared" si="605"/>
        <v>45733</v>
      </c>
      <c r="I1354" s="90">
        <f t="shared" si="606"/>
        <v>45705</v>
      </c>
      <c r="J1354" s="92">
        <f t="shared" si="607"/>
        <v>23</v>
      </c>
      <c r="K1354" s="92">
        <f t="shared" si="608"/>
        <v>23</v>
      </c>
      <c r="L1354" s="87">
        <f t="shared" si="609"/>
        <v>1.0015998800000001</v>
      </c>
      <c r="M1354" s="93">
        <f t="shared" si="610"/>
        <v>1.0051997699999999</v>
      </c>
      <c r="N1354" s="93">
        <f t="shared" si="611"/>
        <v>1.2337928386343562</v>
      </c>
      <c r="O1354" s="87">
        <f t="shared" si="612"/>
        <v>1.23576675</v>
      </c>
      <c r="P1354" s="87">
        <f t="shared" si="613"/>
        <v>955.29311037000002</v>
      </c>
      <c r="Q1354" s="94">
        <f t="shared" si="614"/>
        <v>0</v>
      </c>
      <c r="R1354" s="95">
        <f t="shared" si="621"/>
        <v>0</v>
      </c>
      <c r="S1354" s="87">
        <f t="shared" si="615"/>
        <v>0</v>
      </c>
      <c r="T1354" s="95">
        <f t="shared" si="600"/>
        <v>0.12</v>
      </c>
      <c r="U1354" s="94">
        <f t="shared" si="616"/>
        <v>12</v>
      </c>
      <c r="V1354" s="94">
        <v>252</v>
      </c>
      <c r="W1354" s="93">
        <f t="shared" si="617"/>
        <v>1.005411192</v>
      </c>
      <c r="X1354" s="87">
        <f t="shared" si="618"/>
        <v>5.1692744299999998</v>
      </c>
      <c r="Y1354" s="87">
        <f t="shared" si="619"/>
        <v>0</v>
      </c>
      <c r="Z1354" s="96" t="s">
        <v>142</v>
      </c>
      <c r="AA1354" s="90">
        <f t="shared" si="620"/>
        <v>45716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3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2"/>
      <c r="DB1354" s="1"/>
      <c r="DC1354" s="1"/>
      <c r="DD1354" s="1"/>
      <c r="DE1354" s="1"/>
      <c r="DF1354" s="1"/>
      <c r="DG1354" s="1"/>
    </row>
    <row r="1355" spans="1:111" x14ac:dyDescent="0.2">
      <c r="A1355" s="86">
        <f t="shared" si="598"/>
        <v>45704</v>
      </c>
      <c r="B1355" s="87">
        <f t="shared" si="601"/>
        <v>960.4623848</v>
      </c>
      <c r="C1355" s="87">
        <f t="shared" si="599"/>
        <v>773.03674853999996</v>
      </c>
      <c r="D1355" s="88">
        <f t="shared" si="602"/>
        <v>7100.5</v>
      </c>
      <c r="E1355" s="89">
        <f>IF(K1355=1,VLOOKUP(A1355,[1]Plan1!$BO$80:$BQ$314,3),E1354)</f>
        <v>7111.86</v>
      </c>
      <c r="F1355" s="98">
        <f t="shared" si="603"/>
        <v>45673</v>
      </c>
      <c r="G1355" s="91">
        <f t="shared" si="604"/>
        <v>1.5998873318778806E-3</v>
      </c>
      <c r="H1355" s="90">
        <f t="shared" si="605"/>
        <v>45733</v>
      </c>
      <c r="I1355" s="90">
        <f t="shared" si="606"/>
        <v>45705</v>
      </c>
      <c r="J1355" s="92">
        <f t="shared" si="607"/>
        <v>23</v>
      </c>
      <c r="K1355" s="92">
        <f t="shared" si="608"/>
        <v>23</v>
      </c>
      <c r="L1355" s="87">
        <f t="shared" si="609"/>
        <v>1.0015998800000001</v>
      </c>
      <c r="M1355" s="93">
        <f t="shared" si="610"/>
        <v>1.0051997699999999</v>
      </c>
      <c r="N1355" s="93">
        <f t="shared" si="611"/>
        <v>1.2337928386343562</v>
      </c>
      <c r="O1355" s="87">
        <f t="shared" si="612"/>
        <v>1.23576675</v>
      </c>
      <c r="P1355" s="87">
        <f t="shared" si="613"/>
        <v>955.29311037000002</v>
      </c>
      <c r="Q1355" s="94">
        <f t="shared" si="614"/>
        <v>0</v>
      </c>
      <c r="R1355" s="95">
        <f t="shared" si="621"/>
        <v>0</v>
      </c>
      <c r="S1355" s="87">
        <f t="shared" si="615"/>
        <v>0</v>
      </c>
      <c r="T1355" s="95">
        <f t="shared" si="600"/>
        <v>0.12</v>
      </c>
      <c r="U1355" s="94">
        <f t="shared" si="616"/>
        <v>12</v>
      </c>
      <c r="V1355" s="94">
        <v>252</v>
      </c>
      <c r="W1355" s="93">
        <f t="shared" si="617"/>
        <v>1.005411192</v>
      </c>
      <c r="X1355" s="87">
        <f t="shared" si="618"/>
        <v>5.1692744299999998</v>
      </c>
      <c r="Y1355" s="87">
        <f t="shared" si="619"/>
        <v>0</v>
      </c>
      <c r="Z1355" s="96" t="s">
        <v>142</v>
      </c>
      <c r="AA1355" s="90">
        <f t="shared" si="620"/>
        <v>45716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3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2"/>
      <c r="DB1355" s="1"/>
      <c r="DC1355" s="1"/>
      <c r="DD1355" s="1"/>
      <c r="DE1355" s="1"/>
      <c r="DF1355" s="1"/>
      <c r="DG1355" s="1"/>
    </row>
    <row r="1356" spans="1:111" x14ac:dyDescent="0.2">
      <c r="A1356" s="86">
        <f t="shared" si="598"/>
        <v>45705</v>
      </c>
      <c r="B1356" s="87">
        <f t="shared" si="601"/>
        <v>960.4623848</v>
      </c>
      <c r="C1356" s="87">
        <f t="shared" si="599"/>
        <v>773.03674853999996</v>
      </c>
      <c r="D1356" s="88">
        <f t="shared" si="602"/>
        <v>7100.5</v>
      </c>
      <c r="E1356" s="89">
        <f>IF(K1356=1,VLOOKUP(A1356,[1]Plan1!$BO$80:$BQ$314,3),E1355)</f>
        <v>7111.86</v>
      </c>
      <c r="F1356" s="98">
        <f t="shared" si="603"/>
        <v>45673</v>
      </c>
      <c r="G1356" s="91">
        <f t="shared" si="604"/>
        <v>1.5998873318778806E-3</v>
      </c>
      <c r="H1356" s="90">
        <f t="shared" si="605"/>
        <v>45733</v>
      </c>
      <c r="I1356" s="90">
        <f t="shared" si="606"/>
        <v>45705</v>
      </c>
      <c r="J1356" s="92">
        <f t="shared" si="607"/>
        <v>23</v>
      </c>
      <c r="K1356" s="92">
        <f t="shared" si="608"/>
        <v>23</v>
      </c>
      <c r="L1356" s="87">
        <f t="shared" si="609"/>
        <v>1.0015998800000001</v>
      </c>
      <c r="M1356" s="93">
        <f t="shared" si="610"/>
        <v>1.0051997699999999</v>
      </c>
      <c r="N1356" s="93">
        <f t="shared" si="611"/>
        <v>1.2337928386343562</v>
      </c>
      <c r="O1356" s="87">
        <f t="shared" si="612"/>
        <v>1.23576675</v>
      </c>
      <c r="P1356" s="87">
        <f t="shared" si="613"/>
        <v>955.29311037000002</v>
      </c>
      <c r="Q1356" s="94">
        <f t="shared" si="614"/>
        <v>0</v>
      </c>
      <c r="R1356" s="95">
        <f t="shared" si="621"/>
        <v>0</v>
      </c>
      <c r="S1356" s="87">
        <f t="shared" si="615"/>
        <v>0</v>
      </c>
      <c r="T1356" s="95">
        <f t="shared" si="600"/>
        <v>0.12</v>
      </c>
      <c r="U1356" s="94">
        <f t="shared" si="616"/>
        <v>12</v>
      </c>
      <c r="V1356" s="94">
        <v>252</v>
      </c>
      <c r="W1356" s="93">
        <f t="shared" si="617"/>
        <v>1.005411192</v>
      </c>
      <c r="X1356" s="87">
        <f t="shared" si="618"/>
        <v>5.1692744299999998</v>
      </c>
      <c r="Y1356" s="87">
        <f t="shared" si="619"/>
        <v>0</v>
      </c>
      <c r="Z1356" s="96" t="s">
        <v>142</v>
      </c>
      <c r="AA1356" s="90">
        <f t="shared" si="620"/>
        <v>45716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3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2"/>
      <c r="DB1356" s="1"/>
      <c r="DC1356" s="1"/>
      <c r="DD1356" s="1"/>
      <c r="DE1356" s="1"/>
      <c r="DF1356" s="1"/>
      <c r="DG1356" s="1"/>
    </row>
    <row r="1357" spans="1:111" x14ac:dyDescent="0.2">
      <c r="A1357" s="86">
        <f t="shared" si="598"/>
        <v>45706</v>
      </c>
      <c r="B1357" s="87">
        <f t="shared" si="601"/>
        <v>961.58947176000004</v>
      </c>
      <c r="C1357" s="87">
        <f t="shared" si="599"/>
        <v>773.03674853999996</v>
      </c>
      <c r="D1357" s="88">
        <f t="shared" si="602"/>
        <v>7111.86</v>
      </c>
      <c r="E1357" s="89">
        <f>IF(K1357=1,VLOOKUP(A1357,[1]Plan1!$BO$80:$BQ$314,3),E1356)</f>
        <v>7205.03</v>
      </c>
      <c r="F1357" s="98">
        <f t="shared" si="603"/>
        <v>45706</v>
      </c>
      <c r="G1357" s="91">
        <f t="shared" si="604"/>
        <v>1.3100651587629741E-2</v>
      </c>
      <c r="H1357" s="90">
        <f t="shared" si="605"/>
        <v>45733</v>
      </c>
      <c r="I1357" s="90">
        <f t="shared" si="606"/>
        <v>45733</v>
      </c>
      <c r="J1357" s="92">
        <f t="shared" si="607"/>
        <v>18</v>
      </c>
      <c r="K1357" s="92">
        <f t="shared" si="608"/>
        <v>1</v>
      </c>
      <c r="L1357" s="87">
        <f t="shared" si="609"/>
        <v>1.00072334</v>
      </c>
      <c r="M1357" s="93">
        <f t="shared" si="610"/>
        <v>1.0015998800000001</v>
      </c>
      <c r="N1357" s="93">
        <f t="shared" si="611"/>
        <v>1.2357667591210306</v>
      </c>
      <c r="O1357" s="87">
        <f t="shared" si="612"/>
        <v>1.23666063</v>
      </c>
      <c r="P1357" s="87">
        <f t="shared" si="613"/>
        <v>955.98411246000001</v>
      </c>
      <c r="Q1357" s="94">
        <f t="shared" si="614"/>
        <v>0</v>
      </c>
      <c r="R1357" s="95">
        <f t="shared" si="621"/>
        <v>0</v>
      </c>
      <c r="S1357" s="87">
        <f t="shared" si="615"/>
        <v>0</v>
      </c>
      <c r="T1357" s="95">
        <f t="shared" si="600"/>
        <v>0.12</v>
      </c>
      <c r="U1357" s="94">
        <f t="shared" si="616"/>
        <v>13</v>
      </c>
      <c r="V1357" s="94">
        <v>252</v>
      </c>
      <c r="W1357" s="93">
        <f t="shared" si="617"/>
        <v>1.0058634440000001</v>
      </c>
      <c r="X1357" s="87">
        <f t="shared" si="618"/>
        <v>5.6053592999999999</v>
      </c>
      <c r="Y1357" s="87">
        <f t="shared" si="619"/>
        <v>0</v>
      </c>
      <c r="Z1357" s="96" t="s">
        <v>142</v>
      </c>
      <c r="AA1357" s="90">
        <f t="shared" si="620"/>
        <v>45716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3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2"/>
      <c r="DB1357" s="1"/>
      <c r="DC1357" s="1"/>
      <c r="DD1357" s="1"/>
      <c r="DE1357" s="1"/>
      <c r="DF1357" s="1"/>
      <c r="DG1357" s="1"/>
    </row>
    <row r="1358" spans="1:111" x14ac:dyDescent="0.2">
      <c r="A1358" s="86">
        <f t="shared" ref="A1358:A1421" si="622">(A1357+1)</f>
        <v>45707</v>
      </c>
      <c r="B1358" s="87">
        <f t="shared" si="601"/>
        <v>962.71790009999995</v>
      </c>
      <c r="C1358" s="87">
        <f t="shared" ref="C1358:C1421" si="623">TRUNC(IF(Q1357&gt;0,C1357-(S1357/O1357),C1357),8)</f>
        <v>773.03674853999996</v>
      </c>
      <c r="D1358" s="88">
        <f t="shared" si="602"/>
        <v>7111.86</v>
      </c>
      <c r="E1358" s="89">
        <f>IF(K1358=1,VLOOKUP(A1358,[1]Plan1!$BO$80:$BQ$314,3),E1357)</f>
        <v>7205.03</v>
      </c>
      <c r="F1358" s="98">
        <f t="shared" si="603"/>
        <v>45706</v>
      </c>
      <c r="G1358" s="91">
        <f t="shared" si="604"/>
        <v>1.3100651587629741E-2</v>
      </c>
      <c r="H1358" s="90">
        <f t="shared" si="605"/>
        <v>45733</v>
      </c>
      <c r="I1358" s="90">
        <f t="shared" si="606"/>
        <v>45733</v>
      </c>
      <c r="J1358" s="92">
        <f t="shared" si="607"/>
        <v>18</v>
      </c>
      <c r="K1358" s="92">
        <f t="shared" si="608"/>
        <v>2</v>
      </c>
      <c r="L1358" s="87">
        <f t="shared" si="609"/>
        <v>1.00144722</v>
      </c>
      <c r="M1358" s="93">
        <f t="shared" si="610"/>
        <v>1.0015998800000001</v>
      </c>
      <c r="N1358" s="93">
        <f t="shared" si="611"/>
        <v>1.2357667591210306</v>
      </c>
      <c r="O1358" s="87">
        <f t="shared" si="612"/>
        <v>1.23755518</v>
      </c>
      <c r="P1358" s="87">
        <f t="shared" si="613"/>
        <v>956.67563247999999</v>
      </c>
      <c r="Q1358" s="94">
        <f t="shared" si="614"/>
        <v>0</v>
      </c>
      <c r="R1358" s="95">
        <f t="shared" si="621"/>
        <v>0</v>
      </c>
      <c r="S1358" s="87">
        <f t="shared" si="615"/>
        <v>0</v>
      </c>
      <c r="T1358" s="95">
        <f t="shared" ref="T1358:T1421" si="624">(T1357)</f>
        <v>0.12</v>
      </c>
      <c r="U1358" s="94">
        <f t="shared" si="616"/>
        <v>14</v>
      </c>
      <c r="V1358" s="94">
        <v>252</v>
      </c>
      <c r="W1358" s="93">
        <f t="shared" si="617"/>
        <v>1.0063158999999999</v>
      </c>
      <c r="X1358" s="87">
        <f t="shared" si="618"/>
        <v>6.0422676199999996</v>
      </c>
      <c r="Y1358" s="87">
        <f t="shared" si="619"/>
        <v>0</v>
      </c>
      <c r="Z1358" s="96" t="s">
        <v>142</v>
      </c>
      <c r="AA1358" s="90">
        <f t="shared" si="620"/>
        <v>45716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3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2"/>
      <c r="DB1358" s="1"/>
      <c r="DC1358" s="1"/>
      <c r="DD1358" s="1"/>
      <c r="DE1358" s="1"/>
      <c r="DF1358" s="1"/>
      <c r="DG1358" s="1"/>
    </row>
    <row r="1359" spans="1:111" x14ac:dyDescent="0.2">
      <c r="A1359" s="86">
        <f t="shared" si="622"/>
        <v>45708</v>
      </c>
      <c r="B1359" s="87">
        <f t="shared" si="601"/>
        <v>963.84763886999997</v>
      </c>
      <c r="C1359" s="87">
        <f t="shared" si="623"/>
        <v>773.03674853999996</v>
      </c>
      <c r="D1359" s="88">
        <f t="shared" si="602"/>
        <v>7111.86</v>
      </c>
      <c r="E1359" s="89">
        <f>IF(K1359=1,VLOOKUP(A1359,[1]Plan1!$BO$80:$BQ$314,3),E1358)</f>
        <v>7205.03</v>
      </c>
      <c r="F1359" s="98">
        <f t="shared" si="603"/>
        <v>45706</v>
      </c>
      <c r="G1359" s="91">
        <f t="shared" si="604"/>
        <v>1.3100651587629741E-2</v>
      </c>
      <c r="H1359" s="90">
        <f t="shared" si="605"/>
        <v>45733</v>
      </c>
      <c r="I1359" s="90">
        <f t="shared" si="606"/>
        <v>45733</v>
      </c>
      <c r="J1359" s="92">
        <f t="shared" si="607"/>
        <v>18</v>
      </c>
      <c r="K1359" s="92">
        <f t="shared" si="608"/>
        <v>3</v>
      </c>
      <c r="L1359" s="87">
        <f t="shared" si="609"/>
        <v>1.00217161</v>
      </c>
      <c r="M1359" s="93">
        <f t="shared" si="610"/>
        <v>1.0015998800000001</v>
      </c>
      <c r="N1359" s="93">
        <f t="shared" si="611"/>
        <v>1.2357667591210306</v>
      </c>
      <c r="O1359" s="87">
        <f t="shared" si="612"/>
        <v>1.2384503600000001</v>
      </c>
      <c r="P1359" s="87">
        <f t="shared" si="613"/>
        <v>957.36763952000001</v>
      </c>
      <c r="Q1359" s="94">
        <f t="shared" si="614"/>
        <v>0</v>
      </c>
      <c r="R1359" s="95">
        <f t="shared" si="621"/>
        <v>0</v>
      </c>
      <c r="S1359" s="87">
        <f t="shared" si="615"/>
        <v>0</v>
      </c>
      <c r="T1359" s="95">
        <f t="shared" si="624"/>
        <v>0.12</v>
      </c>
      <c r="U1359" s="94">
        <f t="shared" si="616"/>
        <v>15</v>
      </c>
      <c r="V1359" s="94">
        <v>252</v>
      </c>
      <c r="W1359" s="93">
        <f t="shared" si="617"/>
        <v>1.006768559</v>
      </c>
      <c r="X1359" s="87">
        <f t="shared" si="618"/>
        <v>6.4799993499999999</v>
      </c>
      <c r="Y1359" s="87">
        <f t="shared" si="619"/>
        <v>0</v>
      </c>
      <c r="Z1359" s="96" t="s">
        <v>142</v>
      </c>
      <c r="AA1359" s="90">
        <f t="shared" si="620"/>
        <v>45716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3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2"/>
      <c r="DB1359" s="1"/>
      <c r="DC1359" s="1"/>
      <c r="DD1359" s="1"/>
      <c r="DE1359" s="1"/>
      <c r="DF1359" s="1"/>
      <c r="DG1359" s="1"/>
    </row>
    <row r="1360" spans="1:111" x14ac:dyDescent="0.2">
      <c r="A1360" s="86">
        <f t="shared" si="622"/>
        <v>45709</v>
      </c>
      <c r="B1360" s="87">
        <f t="shared" si="601"/>
        <v>964.97870566000006</v>
      </c>
      <c r="C1360" s="87">
        <f t="shared" si="623"/>
        <v>773.03674853999996</v>
      </c>
      <c r="D1360" s="88">
        <f t="shared" si="602"/>
        <v>7111.86</v>
      </c>
      <c r="E1360" s="89">
        <f>IF(K1360=1,VLOOKUP(A1360,[1]Plan1!$BO$80:$BQ$314,3),E1359)</f>
        <v>7205.03</v>
      </c>
      <c r="F1360" s="98">
        <f t="shared" si="603"/>
        <v>45706</v>
      </c>
      <c r="G1360" s="91">
        <f t="shared" si="604"/>
        <v>1.3100651587629741E-2</v>
      </c>
      <c r="H1360" s="90">
        <f t="shared" si="605"/>
        <v>45733</v>
      </c>
      <c r="I1360" s="90">
        <f t="shared" si="606"/>
        <v>45733</v>
      </c>
      <c r="J1360" s="92">
        <f t="shared" si="607"/>
        <v>18</v>
      </c>
      <c r="K1360" s="92">
        <f t="shared" si="608"/>
        <v>4</v>
      </c>
      <c r="L1360" s="87">
        <f t="shared" si="609"/>
        <v>1.0028965299999999</v>
      </c>
      <c r="M1360" s="93">
        <f t="shared" si="610"/>
        <v>1.0015998800000001</v>
      </c>
      <c r="N1360" s="93">
        <f t="shared" si="611"/>
        <v>1.2357667591210306</v>
      </c>
      <c r="O1360" s="87">
        <f t="shared" si="612"/>
        <v>1.23934619</v>
      </c>
      <c r="P1360" s="87">
        <f t="shared" si="613"/>
        <v>958.06014903000005</v>
      </c>
      <c r="Q1360" s="94">
        <f t="shared" si="614"/>
        <v>0</v>
      </c>
      <c r="R1360" s="95">
        <f t="shared" si="621"/>
        <v>0</v>
      </c>
      <c r="S1360" s="87">
        <f t="shared" si="615"/>
        <v>0</v>
      </c>
      <c r="T1360" s="95">
        <f t="shared" si="624"/>
        <v>0.12</v>
      </c>
      <c r="U1360" s="94">
        <f t="shared" si="616"/>
        <v>16</v>
      </c>
      <c r="V1360" s="94">
        <v>252</v>
      </c>
      <c r="W1360" s="93">
        <f t="shared" si="617"/>
        <v>1.007221422</v>
      </c>
      <c r="X1360" s="87">
        <f t="shared" si="618"/>
        <v>6.9185566300000003</v>
      </c>
      <c r="Y1360" s="87">
        <f t="shared" si="619"/>
        <v>0</v>
      </c>
      <c r="Z1360" s="96" t="s">
        <v>142</v>
      </c>
      <c r="AA1360" s="90">
        <f t="shared" si="620"/>
        <v>45716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3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2"/>
      <c r="DB1360" s="1"/>
      <c r="DC1360" s="1"/>
      <c r="DD1360" s="1"/>
      <c r="DE1360" s="1"/>
      <c r="DF1360" s="1"/>
      <c r="DG1360" s="1"/>
    </row>
    <row r="1361" spans="1:111" x14ac:dyDescent="0.2">
      <c r="A1361" s="86">
        <f t="shared" si="622"/>
        <v>45710</v>
      </c>
      <c r="B1361" s="87">
        <f t="shared" si="601"/>
        <v>966.11110841999994</v>
      </c>
      <c r="C1361" s="87">
        <f t="shared" si="623"/>
        <v>773.03674853999996</v>
      </c>
      <c r="D1361" s="88">
        <f t="shared" si="602"/>
        <v>7111.86</v>
      </c>
      <c r="E1361" s="89">
        <f>IF(K1361=1,VLOOKUP(A1361,[1]Plan1!$BO$80:$BQ$314,3),E1360)</f>
        <v>7205.03</v>
      </c>
      <c r="F1361" s="98">
        <f t="shared" si="603"/>
        <v>45706</v>
      </c>
      <c r="G1361" s="91">
        <f t="shared" si="604"/>
        <v>1.3100651587629741E-2</v>
      </c>
      <c r="H1361" s="90">
        <f t="shared" si="605"/>
        <v>45733</v>
      </c>
      <c r="I1361" s="90">
        <f t="shared" si="606"/>
        <v>45733</v>
      </c>
      <c r="J1361" s="92">
        <f t="shared" si="607"/>
        <v>18</v>
      </c>
      <c r="K1361" s="92">
        <f t="shared" si="608"/>
        <v>5</v>
      </c>
      <c r="L1361" s="87">
        <f t="shared" si="609"/>
        <v>1.0036219799999999</v>
      </c>
      <c r="M1361" s="93">
        <f t="shared" si="610"/>
        <v>1.0015998800000001</v>
      </c>
      <c r="N1361" s="93">
        <f t="shared" si="611"/>
        <v>1.2357667591210306</v>
      </c>
      <c r="O1361" s="87">
        <f t="shared" si="612"/>
        <v>1.2402426799999999</v>
      </c>
      <c r="P1361" s="87">
        <f t="shared" si="613"/>
        <v>958.75316873999998</v>
      </c>
      <c r="Q1361" s="94">
        <f t="shared" si="614"/>
        <v>0</v>
      </c>
      <c r="R1361" s="95">
        <f t="shared" si="621"/>
        <v>0</v>
      </c>
      <c r="S1361" s="87">
        <f t="shared" si="615"/>
        <v>0</v>
      </c>
      <c r="T1361" s="95">
        <f t="shared" si="624"/>
        <v>0.12</v>
      </c>
      <c r="U1361" s="94">
        <f t="shared" si="616"/>
        <v>17</v>
      </c>
      <c r="V1361" s="94">
        <v>252</v>
      </c>
      <c r="W1361" s="93">
        <f t="shared" si="617"/>
        <v>1.0076744879999999</v>
      </c>
      <c r="X1361" s="87">
        <f t="shared" si="618"/>
        <v>7.3579396800000003</v>
      </c>
      <c r="Y1361" s="87">
        <f t="shared" si="619"/>
        <v>0</v>
      </c>
      <c r="Z1361" s="96" t="s">
        <v>142</v>
      </c>
      <c r="AA1361" s="90">
        <f t="shared" si="620"/>
        <v>45716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3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2"/>
      <c r="DB1361" s="1"/>
      <c r="DC1361" s="1"/>
      <c r="DD1361" s="1"/>
      <c r="DE1361" s="1"/>
      <c r="DF1361" s="1"/>
      <c r="DG1361" s="1"/>
    </row>
    <row r="1362" spans="1:111" x14ac:dyDescent="0.2">
      <c r="A1362" s="86">
        <f t="shared" si="622"/>
        <v>45711</v>
      </c>
      <c r="B1362" s="87">
        <f t="shared" ref="B1362:B1425" si="625">(P1362+X1362)</f>
        <v>966.11110841999994</v>
      </c>
      <c r="C1362" s="87">
        <f t="shared" si="623"/>
        <v>773.03674853999996</v>
      </c>
      <c r="D1362" s="88">
        <f t="shared" ref="D1362:D1425" si="626">IF(E1362=E1361,D1361,E1361)</f>
        <v>7111.86</v>
      </c>
      <c r="E1362" s="89">
        <f>IF(K1362=1,VLOOKUP(A1362,[1]Plan1!$BO$80:$BQ$314,3),E1361)</f>
        <v>7205.03</v>
      </c>
      <c r="F1362" s="98">
        <f t="shared" ref="F1362:F1425" si="627">IF(D1362=D1361,F1361,A1362)</f>
        <v>45706</v>
      </c>
      <c r="G1362" s="91">
        <f t="shared" ref="G1362:G1425" si="628">(E1362/D1362)-1</f>
        <v>1.3100651587629741E-2</v>
      </c>
      <c r="H1362" s="90">
        <f t="shared" ref="H1362:H1425" si="629">IF(DAY(A1362)=15,VLOOKUP(A1362,AH$121:AK$170,4),H1361)</f>
        <v>45733</v>
      </c>
      <c r="I1362" s="90">
        <f t="shared" ref="I1362:I1425" si="630">IF(A1362&gt;I1361,H1362,I1361)</f>
        <v>45733</v>
      </c>
      <c r="J1362" s="92">
        <f t="shared" ref="J1362:J1425" si="631">IF(I1362=I1361,J1361,NETWORKDAYS(I1361,I1362,$AD$121:$AD$505)-1)</f>
        <v>18</v>
      </c>
      <c r="K1362" s="92">
        <f t="shared" ref="K1362:K1425" si="632">(J1362-(NETWORKDAYS(A1362,I1362,AD$121:AD$505)-1))</f>
        <v>5</v>
      </c>
      <c r="L1362" s="87">
        <f t="shared" ref="L1362:L1425" si="633">TRUNC((E1362/D1362)^TRUNC((K1362/J1362),9),8)</f>
        <v>1.0036219799999999</v>
      </c>
      <c r="M1362" s="93">
        <f t="shared" ref="M1362:M1425" si="634">IF(I1362&gt;I1361,L1361,M1361)</f>
        <v>1.0015998800000001</v>
      </c>
      <c r="N1362" s="93">
        <f t="shared" ref="N1362:N1425" si="635">IF(I1362&gt;I1361,N1361*M1362,N1361)</f>
        <v>1.2357667591210306</v>
      </c>
      <c r="O1362" s="87">
        <f t="shared" ref="O1362:O1425" si="636">TRUNC(TRUNC((L1362*N1362),15),8)</f>
        <v>1.2402426799999999</v>
      </c>
      <c r="P1362" s="87">
        <f t="shared" ref="P1362:P1425" si="637">TRUNC(C1362*O1362,8)</f>
        <v>958.75316873999998</v>
      </c>
      <c r="Q1362" s="94">
        <f t="shared" ref="Q1362:Q1425" si="638">IF(VLOOKUP(A1362,AD$13:AK$117,8)=VLOOKUP(A1361,AD$13:AK$117,8),0,VLOOKUP(A1362,AD$13:AK$117,8))</f>
        <v>0</v>
      </c>
      <c r="R1362" s="95">
        <f t="shared" si="621"/>
        <v>0</v>
      </c>
      <c r="S1362" s="87">
        <f t="shared" ref="S1362:S1425" si="639">IF(R1362&gt;0,TRUNC(R1362*P1362,8),0)</f>
        <v>0</v>
      </c>
      <c r="T1362" s="95">
        <f t="shared" si="624"/>
        <v>0.12</v>
      </c>
      <c r="U1362" s="94">
        <f t="shared" ref="U1362:U1425" si="640">IF(Q1361&gt;0,1,IF(K1362=K1361,U1361,U1361+1))</f>
        <v>17</v>
      </c>
      <c r="V1362" s="94">
        <v>252</v>
      </c>
      <c r="W1362" s="93">
        <f t="shared" ref="W1362:W1425" si="641">ROUND((1+T1362)^TRUNC((U1362/V1362),9),9)</f>
        <v>1.0076744879999999</v>
      </c>
      <c r="X1362" s="87">
        <f t="shared" ref="X1362:X1425" si="642">TRUNC((P1362*(W1362-1)),8)</f>
        <v>7.3579396800000003</v>
      </c>
      <c r="Y1362" s="87">
        <f t="shared" ref="Y1362:Y1425" si="643">IF(Q1362&gt;0,S1362+X1362,0)</f>
        <v>0</v>
      </c>
      <c r="Z1362" s="96" t="s">
        <v>142</v>
      </c>
      <c r="AA1362" s="90">
        <f t="shared" ref="AA1362:AA1425" si="644">IF(Q1361&gt;0,VLOOKUP(A1361,$AD$13:$AL$117,9),AA1361)</f>
        <v>45716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3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2"/>
      <c r="DB1362" s="1"/>
      <c r="DC1362" s="1"/>
      <c r="DD1362" s="1"/>
      <c r="DE1362" s="1"/>
      <c r="DF1362" s="1"/>
      <c r="DG1362" s="1"/>
    </row>
    <row r="1363" spans="1:111" x14ac:dyDescent="0.2">
      <c r="A1363" s="86">
        <f t="shared" si="622"/>
        <v>45712</v>
      </c>
      <c r="B1363" s="87">
        <f t="shared" si="625"/>
        <v>966.11110841999994</v>
      </c>
      <c r="C1363" s="87">
        <f t="shared" si="623"/>
        <v>773.03674853999996</v>
      </c>
      <c r="D1363" s="88">
        <f t="shared" si="626"/>
        <v>7111.86</v>
      </c>
      <c r="E1363" s="89">
        <f>IF(K1363=1,VLOOKUP(A1363,[1]Plan1!$BO$80:$BQ$314,3),E1362)</f>
        <v>7205.03</v>
      </c>
      <c r="F1363" s="98">
        <f t="shared" si="627"/>
        <v>45706</v>
      </c>
      <c r="G1363" s="91">
        <f t="shared" si="628"/>
        <v>1.3100651587629741E-2</v>
      </c>
      <c r="H1363" s="90">
        <f t="shared" si="629"/>
        <v>45733</v>
      </c>
      <c r="I1363" s="90">
        <f t="shared" si="630"/>
        <v>45733</v>
      </c>
      <c r="J1363" s="92">
        <f t="shared" si="631"/>
        <v>18</v>
      </c>
      <c r="K1363" s="92">
        <f t="shared" si="632"/>
        <v>5</v>
      </c>
      <c r="L1363" s="87">
        <f t="shared" si="633"/>
        <v>1.0036219799999999</v>
      </c>
      <c r="M1363" s="93">
        <f t="shared" si="634"/>
        <v>1.0015998800000001</v>
      </c>
      <c r="N1363" s="93">
        <f t="shared" si="635"/>
        <v>1.2357667591210306</v>
      </c>
      <c r="O1363" s="87">
        <f t="shared" si="636"/>
        <v>1.2402426799999999</v>
      </c>
      <c r="P1363" s="87">
        <f t="shared" si="637"/>
        <v>958.75316873999998</v>
      </c>
      <c r="Q1363" s="94">
        <f t="shared" si="638"/>
        <v>0</v>
      </c>
      <c r="R1363" s="95">
        <f t="shared" si="621"/>
        <v>0</v>
      </c>
      <c r="S1363" s="87">
        <f t="shared" si="639"/>
        <v>0</v>
      </c>
      <c r="T1363" s="95">
        <f t="shared" si="624"/>
        <v>0.12</v>
      </c>
      <c r="U1363" s="94">
        <f t="shared" si="640"/>
        <v>17</v>
      </c>
      <c r="V1363" s="94">
        <v>252</v>
      </c>
      <c r="W1363" s="93">
        <f t="shared" si="641"/>
        <v>1.0076744879999999</v>
      </c>
      <c r="X1363" s="87">
        <f t="shared" si="642"/>
        <v>7.3579396800000003</v>
      </c>
      <c r="Y1363" s="87">
        <f t="shared" si="643"/>
        <v>0</v>
      </c>
      <c r="Z1363" s="96" t="s">
        <v>142</v>
      </c>
      <c r="AA1363" s="90">
        <f t="shared" si="644"/>
        <v>45716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3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2"/>
      <c r="DB1363" s="1"/>
      <c r="DC1363" s="1"/>
      <c r="DD1363" s="1"/>
      <c r="DE1363" s="1"/>
      <c r="DF1363" s="1"/>
      <c r="DG1363" s="1"/>
    </row>
    <row r="1364" spans="1:111" x14ac:dyDescent="0.2">
      <c r="A1364" s="86">
        <f t="shared" si="622"/>
        <v>45713</v>
      </c>
      <c r="B1364" s="87">
        <f t="shared" si="625"/>
        <v>967.24483365000003</v>
      </c>
      <c r="C1364" s="87">
        <f t="shared" si="623"/>
        <v>773.03674853999996</v>
      </c>
      <c r="D1364" s="88">
        <f t="shared" si="626"/>
        <v>7111.86</v>
      </c>
      <c r="E1364" s="89">
        <f>IF(K1364=1,VLOOKUP(A1364,[1]Plan1!$BO$80:$BQ$314,3),E1363)</f>
        <v>7205.03</v>
      </c>
      <c r="F1364" s="98">
        <f t="shared" si="627"/>
        <v>45706</v>
      </c>
      <c r="G1364" s="91">
        <f t="shared" si="628"/>
        <v>1.3100651587629741E-2</v>
      </c>
      <c r="H1364" s="90">
        <f t="shared" si="629"/>
        <v>45733</v>
      </c>
      <c r="I1364" s="90">
        <f t="shared" si="630"/>
        <v>45733</v>
      </c>
      <c r="J1364" s="92">
        <f t="shared" si="631"/>
        <v>18</v>
      </c>
      <c r="K1364" s="92">
        <f t="shared" si="632"/>
        <v>6</v>
      </c>
      <c r="L1364" s="87">
        <f t="shared" si="633"/>
        <v>1.0043479500000001</v>
      </c>
      <c r="M1364" s="93">
        <f t="shared" si="634"/>
        <v>1.0015998800000001</v>
      </c>
      <c r="N1364" s="93">
        <f t="shared" si="635"/>
        <v>1.2357667591210306</v>
      </c>
      <c r="O1364" s="87">
        <f t="shared" si="636"/>
        <v>1.24113981</v>
      </c>
      <c r="P1364" s="87">
        <f t="shared" si="637"/>
        <v>959.44668320000005</v>
      </c>
      <c r="Q1364" s="94">
        <f t="shared" si="638"/>
        <v>0</v>
      </c>
      <c r="R1364" s="95">
        <f t="shared" si="621"/>
        <v>0</v>
      </c>
      <c r="S1364" s="87">
        <f t="shared" si="639"/>
        <v>0</v>
      </c>
      <c r="T1364" s="95">
        <f t="shared" si="624"/>
        <v>0.12</v>
      </c>
      <c r="U1364" s="94">
        <f t="shared" si="640"/>
        <v>18</v>
      </c>
      <c r="V1364" s="94">
        <v>252</v>
      </c>
      <c r="W1364" s="93">
        <f t="shared" si="641"/>
        <v>1.0081277580000001</v>
      </c>
      <c r="X1364" s="87">
        <f t="shared" si="642"/>
        <v>7.7981504499999996</v>
      </c>
      <c r="Y1364" s="87">
        <f t="shared" si="643"/>
        <v>0</v>
      </c>
      <c r="Z1364" s="96" t="s">
        <v>142</v>
      </c>
      <c r="AA1364" s="90">
        <f t="shared" si="644"/>
        <v>45716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3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2"/>
      <c r="DB1364" s="1"/>
      <c r="DC1364" s="1"/>
      <c r="DD1364" s="1"/>
      <c r="DE1364" s="1"/>
      <c r="DF1364" s="1"/>
      <c r="DG1364" s="1"/>
    </row>
    <row r="1365" spans="1:111" x14ac:dyDescent="0.2">
      <c r="A1365" s="86">
        <f t="shared" si="622"/>
        <v>45714</v>
      </c>
      <c r="B1365" s="87">
        <f t="shared" si="625"/>
        <v>968.37988339000003</v>
      </c>
      <c r="C1365" s="87">
        <f t="shared" si="623"/>
        <v>773.03674853999996</v>
      </c>
      <c r="D1365" s="88">
        <f t="shared" si="626"/>
        <v>7111.86</v>
      </c>
      <c r="E1365" s="89">
        <f>IF(K1365=1,VLOOKUP(A1365,[1]Plan1!$BO$80:$BQ$314,3),E1364)</f>
        <v>7205.03</v>
      </c>
      <c r="F1365" s="98">
        <f t="shared" si="627"/>
        <v>45706</v>
      </c>
      <c r="G1365" s="91">
        <f t="shared" si="628"/>
        <v>1.3100651587629741E-2</v>
      </c>
      <c r="H1365" s="90">
        <f t="shared" si="629"/>
        <v>45733</v>
      </c>
      <c r="I1365" s="90">
        <f t="shared" si="630"/>
        <v>45733</v>
      </c>
      <c r="J1365" s="92">
        <f t="shared" si="631"/>
        <v>18</v>
      </c>
      <c r="K1365" s="92">
        <f t="shared" si="632"/>
        <v>7</v>
      </c>
      <c r="L1365" s="87">
        <f t="shared" si="633"/>
        <v>1.00507444</v>
      </c>
      <c r="M1365" s="93">
        <f t="shared" si="634"/>
        <v>1.0015998800000001</v>
      </c>
      <c r="N1365" s="93">
        <f t="shared" si="635"/>
        <v>1.2357667591210306</v>
      </c>
      <c r="O1365" s="87">
        <f t="shared" si="636"/>
        <v>1.2420375800000001</v>
      </c>
      <c r="P1365" s="87">
        <f t="shared" si="637"/>
        <v>960.14069240000003</v>
      </c>
      <c r="Q1365" s="94">
        <f t="shared" si="638"/>
        <v>0</v>
      </c>
      <c r="R1365" s="95">
        <f t="shared" si="621"/>
        <v>0</v>
      </c>
      <c r="S1365" s="87">
        <f t="shared" si="639"/>
        <v>0</v>
      </c>
      <c r="T1365" s="95">
        <f t="shared" si="624"/>
        <v>0.12</v>
      </c>
      <c r="U1365" s="94">
        <f t="shared" si="640"/>
        <v>19</v>
      </c>
      <c r="V1365" s="94">
        <v>252</v>
      </c>
      <c r="W1365" s="93">
        <f t="shared" si="641"/>
        <v>1.0085812329999999</v>
      </c>
      <c r="X1365" s="87">
        <f t="shared" si="642"/>
        <v>8.2391909900000009</v>
      </c>
      <c r="Y1365" s="87">
        <f t="shared" si="643"/>
        <v>0</v>
      </c>
      <c r="Z1365" s="96" t="s">
        <v>142</v>
      </c>
      <c r="AA1365" s="90">
        <f t="shared" si="644"/>
        <v>45716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3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2"/>
      <c r="DB1365" s="1"/>
      <c r="DC1365" s="1"/>
      <c r="DD1365" s="1"/>
      <c r="DE1365" s="1"/>
      <c r="DF1365" s="1"/>
      <c r="DG1365" s="1"/>
    </row>
    <row r="1366" spans="1:111" x14ac:dyDescent="0.2">
      <c r="A1366" s="86">
        <f t="shared" si="622"/>
        <v>45715</v>
      </c>
      <c r="B1366" s="87">
        <f t="shared" si="625"/>
        <v>969.51627243000007</v>
      </c>
      <c r="C1366" s="87">
        <f t="shared" si="623"/>
        <v>773.03674853999996</v>
      </c>
      <c r="D1366" s="88">
        <f t="shared" si="626"/>
        <v>7111.86</v>
      </c>
      <c r="E1366" s="89">
        <f>IF(K1366=1,VLOOKUP(A1366,[1]Plan1!$BO$80:$BQ$314,3),E1365)</f>
        <v>7205.03</v>
      </c>
      <c r="F1366" s="98">
        <f t="shared" si="627"/>
        <v>45706</v>
      </c>
      <c r="G1366" s="91">
        <f t="shared" si="628"/>
        <v>1.3100651587629741E-2</v>
      </c>
      <c r="H1366" s="90">
        <f t="shared" si="629"/>
        <v>45733</v>
      </c>
      <c r="I1366" s="90">
        <f t="shared" si="630"/>
        <v>45733</v>
      </c>
      <c r="J1366" s="92">
        <f t="shared" si="631"/>
        <v>18</v>
      </c>
      <c r="K1366" s="92">
        <f t="shared" si="632"/>
        <v>8</v>
      </c>
      <c r="L1366" s="87">
        <f t="shared" si="633"/>
        <v>1.00580146</v>
      </c>
      <c r="M1366" s="93">
        <f t="shared" si="634"/>
        <v>1.0015998800000001</v>
      </c>
      <c r="N1366" s="93">
        <f t="shared" si="635"/>
        <v>1.2357667591210306</v>
      </c>
      <c r="O1366" s="87">
        <f t="shared" si="636"/>
        <v>1.24293601</v>
      </c>
      <c r="P1366" s="87">
        <f t="shared" si="637"/>
        <v>960.83521181000003</v>
      </c>
      <c r="Q1366" s="94">
        <f t="shared" si="638"/>
        <v>0</v>
      </c>
      <c r="R1366" s="95">
        <f t="shared" si="621"/>
        <v>0</v>
      </c>
      <c r="S1366" s="87">
        <f t="shared" si="639"/>
        <v>0</v>
      </c>
      <c r="T1366" s="95">
        <f t="shared" si="624"/>
        <v>0.12</v>
      </c>
      <c r="U1366" s="94">
        <f t="shared" si="640"/>
        <v>20</v>
      </c>
      <c r="V1366" s="94">
        <v>252</v>
      </c>
      <c r="W1366" s="93">
        <f t="shared" si="641"/>
        <v>1.0090349110000001</v>
      </c>
      <c r="X1366" s="87">
        <f t="shared" si="642"/>
        <v>8.6810606200000002</v>
      </c>
      <c r="Y1366" s="87">
        <f t="shared" si="643"/>
        <v>0</v>
      </c>
      <c r="Z1366" s="96" t="s">
        <v>142</v>
      </c>
      <c r="AA1366" s="90">
        <f t="shared" si="644"/>
        <v>45716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3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2"/>
      <c r="DB1366" s="1"/>
      <c r="DC1366" s="1"/>
      <c r="DD1366" s="1"/>
      <c r="DE1366" s="1"/>
      <c r="DF1366" s="1"/>
      <c r="DG1366" s="1"/>
    </row>
    <row r="1367" spans="1:111" x14ac:dyDescent="0.2">
      <c r="A1367" s="86">
        <f t="shared" si="622"/>
        <v>45716</v>
      </c>
      <c r="B1367" s="87">
        <f t="shared" si="625"/>
        <v>970.65399504000004</v>
      </c>
      <c r="C1367" s="87">
        <f t="shared" si="623"/>
        <v>773.03674853999996</v>
      </c>
      <c r="D1367" s="88">
        <f t="shared" si="626"/>
        <v>7111.86</v>
      </c>
      <c r="E1367" s="89">
        <f>IF(K1367=1,VLOOKUP(A1367,[1]Plan1!$BO$80:$BQ$314,3),E1366)</f>
        <v>7205.03</v>
      </c>
      <c r="F1367" s="98">
        <f t="shared" si="627"/>
        <v>45706</v>
      </c>
      <c r="G1367" s="91">
        <f t="shared" si="628"/>
        <v>1.3100651587629741E-2</v>
      </c>
      <c r="H1367" s="90">
        <f t="shared" si="629"/>
        <v>45733</v>
      </c>
      <c r="I1367" s="90">
        <f t="shared" si="630"/>
        <v>45733</v>
      </c>
      <c r="J1367" s="92">
        <f t="shared" si="631"/>
        <v>18</v>
      </c>
      <c r="K1367" s="92">
        <f t="shared" si="632"/>
        <v>9</v>
      </c>
      <c r="L1367" s="87">
        <f t="shared" si="633"/>
        <v>1.0065290099999999</v>
      </c>
      <c r="M1367" s="93">
        <f t="shared" si="634"/>
        <v>1.0015998800000001</v>
      </c>
      <c r="N1367" s="93">
        <f t="shared" si="635"/>
        <v>1.2357667591210306</v>
      </c>
      <c r="O1367" s="87">
        <f t="shared" si="636"/>
        <v>1.2438350899999999</v>
      </c>
      <c r="P1367" s="87">
        <f t="shared" si="637"/>
        <v>961.53023369000005</v>
      </c>
      <c r="Q1367" s="94">
        <f t="shared" si="638"/>
        <v>39</v>
      </c>
      <c r="R1367" s="95">
        <f t="shared" si="621"/>
        <v>0</v>
      </c>
      <c r="S1367" s="87">
        <f t="shared" si="639"/>
        <v>0</v>
      </c>
      <c r="T1367" s="95">
        <f t="shared" si="624"/>
        <v>0.12</v>
      </c>
      <c r="U1367" s="94">
        <f t="shared" si="640"/>
        <v>21</v>
      </c>
      <c r="V1367" s="94">
        <v>252</v>
      </c>
      <c r="W1367" s="93">
        <f t="shared" si="641"/>
        <v>1.0094887930000001</v>
      </c>
      <c r="X1367" s="87">
        <f t="shared" si="642"/>
        <v>9.1237613500000005</v>
      </c>
      <c r="Y1367" s="87">
        <f t="shared" si="643"/>
        <v>9.1237613500000005</v>
      </c>
      <c r="Z1367" s="96" t="s">
        <v>142</v>
      </c>
      <c r="AA1367" s="90">
        <f t="shared" si="644"/>
        <v>45716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3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2"/>
      <c r="DB1367" s="1"/>
      <c r="DC1367" s="1"/>
      <c r="DD1367" s="1"/>
      <c r="DE1367" s="1"/>
      <c r="DF1367" s="1"/>
      <c r="DG1367" s="1"/>
    </row>
    <row r="1368" spans="1:111" x14ac:dyDescent="0.2">
      <c r="A1368" s="86">
        <f t="shared" si="622"/>
        <v>45717</v>
      </c>
      <c r="B1368" s="87">
        <f t="shared" si="625"/>
        <v>962.65857676999997</v>
      </c>
      <c r="C1368" s="87">
        <f t="shared" si="623"/>
        <v>773.03674853999996</v>
      </c>
      <c r="D1368" s="88">
        <f t="shared" si="626"/>
        <v>7111.86</v>
      </c>
      <c r="E1368" s="89">
        <f>IF(K1368=1,VLOOKUP(A1368,[1]Plan1!$BO$80:$BQ$314,3),E1367)</f>
        <v>7205.03</v>
      </c>
      <c r="F1368" s="98">
        <f t="shared" si="627"/>
        <v>45706</v>
      </c>
      <c r="G1368" s="91">
        <f t="shared" si="628"/>
        <v>1.3100651587629741E-2</v>
      </c>
      <c r="H1368" s="90">
        <f t="shared" si="629"/>
        <v>45733</v>
      </c>
      <c r="I1368" s="90">
        <f t="shared" si="630"/>
        <v>45733</v>
      </c>
      <c r="J1368" s="92">
        <f t="shared" si="631"/>
        <v>18</v>
      </c>
      <c r="K1368" s="92">
        <f t="shared" si="632"/>
        <v>10</v>
      </c>
      <c r="L1368" s="87">
        <f t="shared" si="633"/>
        <v>1.00725708</v>
      </c>
      <c r="M1368" s="93">
        <f t="shared" si="634"/>
        <v>1.0015998800000001</v>
      </c>
      <c r="N1368" s="93">
        <f t="shared" si="635"/>
        <v>1.2357667591210306</v>
      </c>
      <c r="O1368" s="87">
        <f t="shared" si="636"/>
        <v>1.24473481</v>
      </c>
      <c r="P1368" s="87">
        <f t="shared" si="637"/>
        <v>962.22575030999997</v>
      </c>
      <c r="Q1368" s="94">
        <f t="shared" si="638"/>
        <v>0</v>
      </c>
      <c r="R1368" s="95">
        <f t="shared" si="621"/>
        <v>0</v>
      </c>
      <c r="S1368" s="87">
        <f t="shared" si="639"/>
        <v>0</v>
      </c>
      <c r="T1368" s="95">
        <f t="shared" si="624"/>
        <v>0.12</v>
      </c>
      <c r="U1368" s="94">
        <f t="shared" si="640"/>
        <v>1</v>
      </c>
      <c r="V1368" s="94">
        <v>252</v>
      </c>
      <c r="W1368" s="93">
        <f t="shared" si="641"/>
        <v>1.0004498180000001</v>
      </c>
      <c r="X1368" s="87">
        <f t="shared" si="642"/>
        <v>0.43282646000000002</v>
      </c>
      <c r="Y1368" s="87">
        <f t="shared" si="643"/>
        <v>0</v>
      </c>
      <c r="Z1368" s="96" t="s">
        <v>142</v>
      </c>
      <c r="AA1368" s="90">
        <f t="shared" si="644"/>
        <v>45747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3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2"/>
      <c r="DB1368" s="1"/>
      <c r="DC1368" s="1"/>
      <c r="DD1368" s="1"/>
      <c r="DE1368" s="1"/>
      <c r="DF1368" s="1"/>
      <c r="DG1368" s="1"/>
    </row>
    <row r="1369" spans="1:111" x14ac:dyDescent="0.2">
      <c r="A1369" s="86">
        <f t="shared" si="622"/>
        <v>45718</v>
      </c>
      <c r="B1369" s="87">
        <f t="shared" si="625"/>
        <v>962.65857676999997</v>
      </c>
      <c r="C1369" s="87">
        <f t="shared" si="623"/>
        <v>773.03674853999996</v>
      </c>
      <c r="D1369" s="88">
        <f t="shared" si="626"/>
        <v>7111.86</v>
      </c>
      <c r="E1369" s="89">
        <f>IF(K1369=1,VLOOKUP(A1369,[1]Plan1!$BO$80:$BQ$314,3),E1368)</f>
        <v>7205.03</v>
      </c>
      <c r="F1369" s="98">
        <f t="shared" si="627"/>
        <v>45706</v>
      </c>
      <c r="G1369" s="91">
        <f t="shared" si="628"/>
        <v>1.3100651587629741E-2</v>
      </c>
      <c r="H1369" s="90">
        <f t="shared" si="629"/>
        <v>45733</v>
      </c>
      <c r="I1369" s="90">
        <f t="shared" si="630"/>
        <v>45733</v>
      </c>
      <c r="J1369" s="92">
        <f t="shared" si="631"/>
        <v>18</v>
      </c>
      <c r="K1369" s="92">
        <f t="shared" si="632"/>
        <v>10</v>
      </c>
      <c r="L1369" s="87">
        <f t="shared" si="633"/>
        <v>1.00725708</v>
      </c>
      <c r="M1369" s="93">
        <f t="shared" si="634"/>
        <v>1.0015998800000001</v>
      </c>
      <c r="N1369" s="93">
        <f t="shared" si="635"/>
        <v>1.2357667591210306</v>
      </c>
      <c r="O1369" s="87">
        <f t="shared" si="636"/>
        <v>1.24473481</v>
      </c>
      <c r="P1369" s="87">
        <f t="shared" si="637"/>
        <v>962.22575030999997</v>
      </c>
      <c r="Q1369" s="94">
        <f t="shared" si="638"/>
        <v>0</v>
      </c>
      <c r="R1369" s="95">
        <f t="shared" si="621"/>
        <v>0</v>
      </c>
      <c r="S1369" s="87">
        <f t="shared" si="639"/>
        <v>0</v>
      </c>
      <c r="T1369" s="95">
        <f t="shared" si="624"/>
        <v>0.12</v>
      </c>
      <c r="U1369" s="94">
        <f t="shared" si="640"/>
        <v>1</v>
      </c>
      <c r="V1369" s="94">
        <v>252</v>
      </c>
      <c r="W1369" s="93">
        <f t="shared" si="641"/>
        <v>1.0004498180000001</v>
      </c>
      <c r="X1369" s="87">
        <f t="shared" si="642"/>
        <v>0.43282646000000002</v>
      </c>
      <c r="Y1369" s="87">
        <f t="shared" si="643"/>
        <v>0</v>
      </c>
      <c r="Z1369" s="96" t="s">
        <v>142</v>
      </c>
      <c r="AA1369" s="90">
        <f t="shared" si="644"/>
        <v>45747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3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2"/>
      <c r="DB1369" s="1"/>
      <c r="DC1369" s="1"/>
      <c r="DD1369" s="1"/>
      <c r="DE1369" s="1"/>
      <c r="DF1369" s="1"/>
      <c r="DG1369" s="1"/>
    </row>
    <row r="1370" spans="1:111" x14ac:dyDescent="0.2">
      <c r="A1370" s="86">
        <f t="shared" si="622"/>
        <v>45719</v>
      </c>
      <c r="B1370" s="87">
        <f t="shared" si="625"/>
        <v>962.65857676999997</v>
      </c>
      <c r="C1370" s="87">
        <f t="shared" si="623"/>
        <v>773.03674853999996</v>
      </c>
      <c r="D1370" s="88">
        <f t="shared" si="626"/>
        <v>7111.86</v>
      </c>
      <c r="E1370" s="89">
        <f>IF(K1370=1,VLOOKUP(A1370,[1]Plan1!$BO$80:$BQ$314,3),E1369)</f>
        <v>7205.03</v>
      </c>
      <c r="F1370" s="98">
        <f t="shared" si="627"/>
        <v>45706</v>
      </c>
      <c r="G1370" s="91">
        <f t="shared" si="628"/>
        <v>1.3100651587629741E-2</v>
      </c>
      <c r="H1370" s="90">
        <f t="shared" si="629"/>
        <v>45733</v>
      </c>
      <c r="I1370" s="90">
        <f t="shared" si="630"/>
        <v>45733</v>
      </c>
      <c r="J1370" s="92">
        <f t="shared" si="631"/>
        <v>18</v>
      </c>
      <c r="K1370" s="92">
        <f t="shared" si="632"/>
        <v>10</v>
      </c>
      <c r="L1370" s="87">
        <f t="shared" si="633"/>
        <v>1.00725708</v>
      </c>
      <c r="M1370" s="93">
        <f t="shared" si="634"/>
        <v>1.0015998800000001</v>
      </c>
      <c r="N1370" s="93">
        <f t="shared" si="635"/>
        <v>1.2357667591210306</v>
      </c>
      <c r="O1370" s="87">
        <f t="shared" si="636"/>
        <v>1.24473481</v>
      </c>
      <c r="P1370" s="87">
        <f t="shared" si="637"/>
        <v>962.22575030999997</v>
      </c>
      <c r="Q1370" s="94">
        <f t="shared" si="638"/>
        <v>0</v>
      </c>
      <c r="R1370" s="95">
        <f t="shared" si="621"/>
        <v>0</v>
      </c>
      <c r="S1370" s="87">
        <f t="shared" si="639"/>
        <v>0</v>
      </c>
      <c r="T1370" s="95">
        <f t="shared" si="624"/>
        <v>0.12</v>
      </c>
      <c r="U1370" s="94">
        <f t="shared" si="640"/>
        <v>1</v>
      </c>
      <c r="V1370" s="94">
        <v>252</v>
      </c>
      <c r="W1370" s="93">
        <f t="shared" si="641"/>
        <v>1.0004498180000001</v>
      </c>
      <c r="X1370" s="87">
        <f t="shared" si="642"/>
        <v>0.43282646000000002</v>
      </c>
      <c r="Y1370" s="87">
        <f t="shared" si="643"/>
        <v>0</v>
      </c>
      <c r="Z1370" s="96" t="s">
        <v>142</v>
      </c>
      <c r="AA1370" s="90">
        <f t="shared" si="644"/>
        <v>45747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3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2"/>
      <c r="DB1370" s="1"/>
      <c r="DC1370" s="1"/>
      <c r="DD1370" s="1"/>
      <c r="DE1370" s="1"/>
      <c r="DF1370" s="1"/>
      <c r="DG1370" s="1"/>
    </row>
    <row r="1371" spans="1:111" x14ac:dyDescent="0.2">
      <c r="A1371" s="86">
        <f t="shared" si="622"/>
        <v>45720</v>
      </c>
      <c r="B1371" s="87">
        <f t="shared" si="625"/>
        <v>962.65857676999997</v>
      </c>
      <c r="C1371" s="87">
        <f t="shared" si="623"/>
        <v>773.03674853999996</v>
      </c>
      <c r="D1371" s="88">
        <f t="shared" si="626"/>
        <v>7111.86</v>
      </c>
      <c r="E1371" s="89">
        <f>IF(K1371=1,VLOOKUP(A1371,[1]Plan1!$BO$80:$BQ$314,3),E1370)</f>
        <v>7205.03</v>
      </c>
      <c r="F1371" s="98">
        <f t="shared" si="627"/>
        <v>45706</v>
      </c>
      <c r="G1371" s="91">
        <f t="shared" si="628"/>
        <v>1.3100651587629741E-2</v>
      </c>
      <c r="H1371" s="90">
        <f t="shared" si="629"/>
        <v>45733</v>
      </c>
      <c r="I1371" s="90">
        <f t="shared" si="630"/>
        <v>45733</v>
      </c>
      <c r="J1371" s="92">
        <f t="shared" si="631"/>
        <v>18</v>
      </c>
      <c r="K1371" s="92">
        <f t="shared" si="632"/>
        <v>10</v>
      </c>
      <c r="L1371" s="87">
        <f t="shared" si="633"/>
        <v>1.00725708</v>
      </c>
      <c r="M1371" s="93">
        <f t="shared" si="634"/>
        <v>1.0015998800000001</v>
      </c>
      <c r="N1371" s="93">
        <f t="shared" si="635"/>
        <v>1.2357667591210306</v>
      </c>
      <c r="O1371" s="87">
        <f t="shared" si="636"/>
        <v>1.24473481</v>
      </c>
      <c r="P1371" s="87">
        <f t="shared" si="637"/>
        <v>962.22575030999997</v>
      </c>
      <c r="Q1371" s="94">
        <f t="shared" si="638"/>
        <v>0</v>
      </c>
      <c r="R1371" s="95">
        <f t="shared" si="621"/>
        <v>0</v>
      </c>
      <c r="S1371" s="87">
        <f t="shared" si="639"/>
        <v>0</v>
      </c>
      <c r="T1371" s="95">
        <f t="shared" si="624"/>
        <v>0.12</v>
      </c>
      <c r="U1371" s="94">
        <f t="shared" si="640"/>
        <v>1</v>
      </c>
      <c r="V1371" s="94">
        <v>252</v>
      </c>
      <c r="W1371" s="93">
        <f t="shared" si="641"/>
        <v>1.0004498180000001</v>
      </c>
      <c r="X1371" s="87">
        <f t="shared" si="642"/>
        <v>0.43282646000000002</v>
      </c>
      <c r="Y1371" s="87">
        <f t="shared" si="643"/>
        <v>0</v>
      </c>
      <c r="Z1371" s="96" t="s">
        <v>142</v>
      </c>
      <c r="AA1371" s="90">
        <f t="shared" si="644"/>
        <v>45747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3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2"/>
      <c r="DB1371" s="1"/>
      <c r="DC1371" s="1"/>
      <c r="DD1371" s="1"/>
      <c r="DE1371" s="1"/>
      <c r="DF1371" s="1"/>
      <c r="DG1371" s="1"/>
    </row>
    <row r="1372" spans="1:111" x14ac:dyDescent="0.2">
      <c r="A1372" s="86">
        <f t="shared" si="622"/>
        <v>45721</v>
      </c>
      <c r="B1372" s="87">
        <f t="shared" si="625"/>
        <v>962.65857676999997</v>
      </c>
      <c r="C1372" s="87">
        <f t="shared" si="623"/>
        <v>773.03674853999996</v>
      </c>
      <c r="D1372" s="88">
        <f t="shared" si="626"/>
        <v>7111.86</v>
      </c>
      <c r="E1372" s="89">
        <f>IF(K1372=1,VLOOKUP(A1372,[1]Plan1!$BO$80:$BQ$314,3),E1371)</f>
        <v>7205.03</v>
      </c>
      <c r="F1372" s="98">
        <f t="shared" si="627"/>
        <v>45706</v>
      </c>
      <c r="G1372" s="91">
        <f t="shared" si="628"/>
        <v>1.3100651587629741E-2</v>
      </c>
      <c r="H1372" s="90">
        <f t="shared" si="629"/>
        <v>45733</v>
      </c>
      <c r="I1372" s="90">
        <f t="shared" si="630"/>
        <v>45733</v>
      </c>
      <c r="J1372" s="92">
        <f t="shared" si="631"/>
        <v>18</v>
      </c>
      <c r="K1372" s="92">
        <f t="shared" si="632"/>
        <v>10</v>
      </c>
      <c r="L1372" s="87">
        <f t="shared" si="633"/>
        <v>1.00725708</v>
      </c>
      <c r="M1372" s="93">
        <f t="shared" si="634"/>
        <v>1.0015998800000001</v>
      </c>
      <c r="N1372" s="93">
        <f t="shared" si="635"/>
        <v>1.2357667591210306</v>
      </c>
      <c r="O1372" s="87">
        <f t="shared" si="636"/>
        <v>1.24473481</v>
      </c>
      <c r="P1372" s="87">
        <f t="shared" si="637"/>
        <v>962.22575030999997</v>
      </c>
      <c r="Q1372" s="94">
        <f t="shared" si="638"/>
        <v>0</v>
      </c>
      <c r="R1372" s="95">
        <f t="shared" si="621"/>
        <v>0</v>
      </c>
      <c r="S1372" s="87">
        <f t="shared" si="639"/>
        <v>0</v>
      </c>
      <c r="T1372" s="95">
        <f t="shared" si="624"/>
        <v>0.12</v>
      </c>
      <c r="U1372" s="94">
        <f t="shared" si="640"/>
        <v>1</v>
      </c>
      <c r="V1372" s="94">
        <v>252</v>
      </c>
      <c r="W1372" s="93">
        <f t="shared" si="641"/>
        <v>1.0004498180000001</v>
      </c>
      <c r="X1372" s="87">
        <f t="shared" si="642"/>
        <v>0.43282646000000002</v>
      </c>
      <c r="Y1372" s="87">
        <f t="shared" si="643"/>
        <v>0</v>
      </c>
      <c r="Z1372" s="96" t="s">
        <v>142</v>
      </c>
      <c r="AA1372" s="90">
        <f t="shared" si="644"/>
        <v>45747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3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2"/>
      <c r="DB1372" s="1"/>
      <c r="DC1372" s="1"/>
      <c r="DD1372" s="1"/>
      <c r="DE1372" s="1"/>
      <c r="DF1372" s="1"/>
      <c r="DG1372" s="1"/>
    </row>
    <row r="1373" spans="1:111" x14ac:dyDescent="0.2">
      <c r="A1373" s="86">
        <f t="shared" si="622"/>
        <v>45722</v>
      </c>
      <c r="B1373" s="87">
        <f t="shared" si="625"/>
        <v>963.78825170000005</v>
      </c>
      <c r="C1373" s="87">
        <f t="shared" si="623"/>
        <v>773.03674853999996</v>
      </c>
      <c r="D1373" s="88">
        <f t="shared" si="626"/>
        <v>7111.86</v>
      </c>
      <c r="E1373" s="89">
        <f>IF(K1373=1,VLOOKUP(A1373,[1]Plan1!$BO$80:$BQ$314,3),E1372)</f>
        <v>7205.03</v>
      </c>
      <c r="F1373" s="98">
        <f t="shared" si="627"/>
        <v>45706</v>
      </c>
      <c r="G1373" s="91">
        <f t="shared" si="628"/>
        <v>1.3100651587629741E-2</v>
      </c>
      <c r="H1373" s="90">
        <f t="shared" si="629"/>
        <v>45733</v>
      </c>
      <c r="I1373" s="90">
        <f t="shared" si="630"/>
        <v>45733</v>
      </c>
      <c r="J1373" s="92">
        <f t="shared" si="631"/>
        <v>18</v>
      </c>
      <c r="K1373" s="92">
        <f t="shared" si="632"/>
        <v>11</v>
      </c>
      <c r="L1373" s="87">
        <f t="shared" si="633"/>
        <v>1.00798568</v>
      </c>
      <c r="M1373" s="93">
        <f t="shared" si="634"/>
        <v>1.0015998800000001</v>
      </c>
      <c r="N1373" s="93">
        <f t="shared" si="635"/>
        <v>1.2357667591210306</v>
      </c>
      <c r="O1373" s="87">
        <f t="shared" si="636"/>
        <v>1.24563519</v>
      </c>
      <c r="P1373" s="87">
        <f t="shared" si="637"/>
        <v>962.92177714000002</v>
      </c>
      <c r="Q1373" s="94">
        <f t="shared" si="638"/>
        <v>0</v>
      </c>
      <c r="R1373" s="95">
        <f t="shared" si="621"/>
        <v>0</v>
      </c>
      <c r="S1373" s="87">
        <f t="shared" si="639"/>
        <v>0</v>
      </c>
      <c r="T1373" s="95">
        <f t="shared" si="624"/>
        <v>0.12</v>
      </c>
      <c r="U1373" s="94">
        <f t="shared" si="640"/>
        <v>2</v>
      </c>
      <c r="V1373" s="94">
        <v>252</v>
      </c>
      <c r="W1373" s="93">
        <f t="shared" si="641"/>
        <v>1.0008998389999999</v>
      </c>
      <c r="X1373" s="87">
        <f t="shared" si="642"/>
        <v>0.86647456</v>
      </c>
      <c r="Y1373" s="87">
        <f t="shared" si="643"/>
        <v>0</v>
      </c>
      <c r="Z1373" s="96" t="s">
        <v>142</v>
      </c>
      <c r="AA1373" s="90">
        <f t="shared" si="644"/>
        <v>45747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3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2"/>
      <c r="DB1373" s="1"/>
      <c r="DC1373" s="1"/>
      <c r="DD1373" s="1"/>
      <c r="DE1373" s="1"/>
      <c r="DF1373" s="1"/>
      <c r="DG1373" s="1"/>
    </row>
    <row r="1374" spans="1:111" x14ac:dyDescent="0.2">
      <c r="A1374" s="86">
        <f t="shared" si="622"/>
        <v>45723</v>
      </c>
      <c r="B1374" s="87">
        <f t="shared" si="625"/>
        <v>964.91924218999998</v>
      </c>
      <c r="C1374" s="87">
        <f t="shared" si="623"/>
        <v>773.03674853999996</v>
      </c>
      <c r="D1374" s="88">
        <f t="shared" si="626"/>
        <v>7111.86</v>
      </c>
      <c r="E1374" s="89">
        <f>IF(K1374=1,VLOOKUP(A1374,[1]Plan1!$BO$80:$BQ$314,3),E1373)</f>
        <v>7205.03</v>
      </c>
      <c r="F1374" s="98">
        <f t="shared" si="627"/>
        <v>45706</v>
      </c>
      <c r="G1374" s="91">
        <f t="shared" si="628"/>
        <v>1.3100651587629741E-2</v>
      </c>
      <c r="H1374" s="90">
        <f t="shared" si="629"/>
        <v>45733</v>
      </c>
      <c r="I1374" s="90">
        <f t="shared" si="630"/>
        <v>45733</v>
      </c>
      <c r="J1374" s="92">
        <f t="shared" si="631"/>
        <v>18</v>
      </c>
      <c r="K1374" s="92">
        <f t="shared" si="632"/>
        <v>12</v>
      </c>
      <c r="L1374" s="87">
        <f t="shared" si="633"/>
        <v>1.0087147999999999</v>
      </c>
      <c r="M1374" s="93">
        <f t="shared" si="634"/>
        <v>1.0015998800000001</v>
      </c>
      <c r="N1374" s="93">
        <f t="shared" si="635"/>
        <v>1.2357667591210306</v>
      </c>
      <c r="O1374" s="87">
        <f t="shared" si="636"/>
        <v>1.2465362099999999</v>
      </c>
      <c r="P1374" s="87">
        <f t="shared" si="637"/>
        <v>963.61829870999998</v>
      </c>
      <c r="Q1374" s="94">
        <f t="shared" si="638"/>
        <v>0</v>
      </c>
      <c r="R1374" s="95">
        <f t="shared" si="621"/>
        <v>0</v>
      </c>
      <c r="S1374" s="87">
        <f t="shared" si="639"/>
        <v>0</v>
      </c>
      <c r="T1374" s="95">
        <f t="shared" si="624"/>
        <v>0.12</v>
      </c>
      <c r="U1374" s="94">
        <f t="shared" si="640"/>
        <v>3</v>
      </c>
      <c r="V1374" s="94">
        <v>252</v>
      </c>
      <c r="W1374" s="93">
        <f t="shared" si="641"/>
        <v>1.0013500609999999</v>
      </c>
      <c r="X1374" s="87">
        <f t="shared" si="642"/>
        <v>1.3009434799999999</v>
      </c>
      <c r="Y1374" s="87">
        <f t="shared" si="643"/>
        <v>0</v>
      </c>
      <c r="Z1374" s="96" t="s">
        <v>142</v>
      </c>
      <c r="AA1374" s="90">
        <f t="shared" si="644"/>
        <v>45747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3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2"/>
      <c r="DB1374" s="1"/>
      <c r="DC1374" s="1"/>
      <c r="DD1374" s="1"/>
      <c r="DE1374" s="1"/>
      <c r="DF1374" s="1"/>
      <c r="DG1374" s="1"/>
    </row>
    <row r="1375" spans="1:111" x14ac:dyDescent="0.2">
      <c r="A1375" s="86">
        <f t="shared" si="622"/>
        <v>45724</v>
      </c>
      <c r="B1375" s="87">
        <f t="shared" si="625"/>
        <v>966.05157544999997</v>
      </c>
      <c r="C1375" s="87">
        <f t="shared" si="623"/>
        <v>773.03674853999996</v>
      </c>
      <c r="D1375" s="88">
        <f t="shared" si="626"/>
        <v>7111.86</v>
      </c>
      <c r="E1375" s="89">
        <f>IF(K1375=1,VLOOKUP(A1375,[1]Plan1!$BO$80:$BQ$314,3),E1374)</f>
        <v>7205.03</v>
      </c>
      <c r="F1375" s="98">
        <f t="shared" si="627"/>
        <v>45706</v>
      </c>
      <c r="G1375" s="91">
        <f t="shared" si="628"/>
        <v>1.3100651587629741E-2</v>
      </c>
      <c r="H1375" s="90">
        <f t="shared" si="629"/>
        <v>45733</v>
      </c>
      <c r="I1375" s="90">
        <f t="shared" si="630"/>
        <v>45733</v>
      </c>
      <c r="J1375" s="92">
        <f t="shared" si="631"/>
        <v>18</v>
      </c>
      <c r="K1375" s="92">
        <f t="shared" si="632"/>
        <v>13</v>
      </c>
      <c r="L1375" s="87">
        <f t="shared" si="633"/>
        <v>1.0094444600000001</v>
      </c>
      <c r="M1375" s="93">
        <f t="shared" si="634"/>
        <v>1.0015998800000001</v>
      </c>
      <c r="N1375" s="93">
        <f t="shared" si="635"/>
        <v>1.2357667591210306</v>
      </c>
      <c r="O1375" s="87">
        <f t="shared" si="636"/>
        <v>1.2474379</v>
      </c>
      <c r="P1375" s="87">
        <f t="shared" si="637"/>
        <v>964.31533821999994</v>
      </c>
      <c r="Q1375" s="94">
        <f t="shared" si="638"/>
        <v>0</v>
      </c>
      <c r="R1375" s="95">
        <f t="shared" si="621"/>
        <v>0</v>
      </c>
      <c r="S1375" s="87">
        <f t="shared" si="639"/>
        <v>0</v>
      </c>
      <c r="T1375" s="95">
        <f t="shared" si="624"/>
        <v>0.12</v>
      </c>
      <c r="U1375" s="94">
        <f t="shared" si="640"/>
        <v>4</v>
      </c>
      <c r="V1375" s="94">
        <v>252</v>
      </c>
      <c r="W1375" s="93">
        <f t="shared" si="641"/>
        <v>1.0018004869999999</v>
      </c>
      <c r="X1375" s="87">
        <f t="shared" si="642"/>
        <v>1.73623723</v>
      </c>
      <c r="Y1375" s="87">
        <f t="shared" si="643"/>
        <v>0</v>
      </c>
      <c r="Z1375" s="96" t="s">
        <v>142</v>
      </c>
      <c r="AA1375" s="90">
        <f t="shared" si="644"/>
        <v>45747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3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2"/>
      <c r="DB1375" s="1"/>
      <c r="DC1375" s="1"/>
      <c r="DD1375" s="1"/>
      <c r="DE1375" s="1"/>
      <c r="DF1375" s="1"/>
      <c r="DG1375" s="1"/>
    </row>
    <row r="1376" spans="1:111" x14ac:dyDescent="0.2">
      <c r="A1376" s="86">
        <f t="shared" si="622"/>
        <v>45725</v>
      </c>
      <c r="B1376" s="87">
        <f t="shared" si="625"/>
        <v>966.05157544999997</v>
      </c>
      <c r="C1376" s="87">
        <f t="shared" si="623"/>
        <v>773.03674853999996</v>
      </c>
      <c r="D1376" s="88">
        <f t="shared" si="626"/>
        <v>7111.86</v>
      </c>
      <c r="E1376" s="89">
        <f>IF(K1376=1,VLOOKUP(A1376,[1]Plan1!$BO$80:$BQ$314,3),E1375)</f>
        <v>7205.03</v>
      </c>
      <c r="F1376" s="98">
        <f t="shared" si="627"/>
        <v>45706</v>
      </c>
      <c r="G1376" s="91">
        <f t="shared" si="628"/>
        <v>1.3100651587629741E-2</v>
      </c>
      <c r="H1376" s="90">
        <f t="shared" si="629"/>
        <v>45733</v>
      </c>
      <c r="I1376" s="90">
        <f t="shared" si="630"/>
        <v>45733</v>
      </c>
      <c r="J1376" s="92">
        <f t="shared" si="631"/>
        <v>18</v>
      </c>
      <c r="K1376" s="92">
        <f t="shared" si="632"/>
        <v>13</v>
      </c>
      <c r="L1376" s="87">
        <f t="shared" si="633"/>
        <v>1.0094444600000001</v>
      </c>
      <c r="M1376" s="93">
        <f t="shared" si="634"/>
        <v>1.0015998800000001</v>
      </c>
      <c r="N1376" s="93">
        <f t="shared" si="635"/>
        <v>1.2357667591210306</v>
      </c>
      <c r="O1376" s="87">
        <f t="shared" si="636"/>
        <v>1.2474379</v>
      </c>
      <c r="P1376" s="87">
        <f t="shared" si="637"/>
        <v>964.31533821999994</v>
      </c>
      <c r="Q1376" s="94">
        <f t="shared" si="638"/>
        <v>0</v>
      </c>
      <c r="R1376" s="95">
        <f t="shared" si="621"/>
        <v>0</v>
      </c>
      <c r="S1376" s="87">
        <f t="shared" si="639"/>
        <v>0</v>
      </c>
      <c r="T1376" s="95">
        <f t="shared" si="624"/>
        <v>0.12</v>
      </c>
      <c r="U1376" s="94">
        <f t="shared" si="640"/>
        <v>4</v>
      </c>
      <c r="V1376" s="94">
        <v>252</v>
      </c>
      <c r="W1376" s="93">
        <f t="shared" si="641"/>
        <v>1.0018004869999999</v>
      </c>
      <c r="X1376" s="87">
        <f t="shared" si="642"/>
        <v>1.73623723</v>
      </c>
      <c r="Y1376" s="87">
        <f t="shared" si="643"/>
        <v>0</v>
      </c>
      <c r="Z1376" s="96" t="s">
        <v>142</v>
      </c>
      <c r="AA1376" s="90">
        <f t="shared" si="644"/>
        <v>45747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3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2"/>
      <c r="DB1376" s="1"/>
      <c r="DC1376" s="1"/>
      <c r="DD1376" s="1"/>
      <c r="DE1376" s="1"/>
      <c r="DF1376" s="1"/>
      <c r="DG1376" s="1"/>
    </row>
    <row r="1377" spans="1:111" x14ac:dyDescent="0.2">
      <c r="A1377" s="86">
        <f t="shared" si="622"/>
        <v>45726</v>
      </c>
      <c r="B1377" s="87">
        <f t="shared" si="625"/>
        <v>966.05157544999997</v>
      </c>
      <c r="C1377" s="87">
        <f t="shared" si="623"/>
        <v>773.03674853999996</v>
      </c>
      <c r="D1377" s="88">
        <f t="shared" si="626"/>
        <v>7111.86</v>
      </c>
      <c r="E1377" s="89">
        <f>IF(K1377=1,VLOOKUP(A1377,[1]Plan1!$BO$80:$BQ$314,3),E1376)</f>
        <v>7205.03</v>
      </c>
      <c r="F1377" s="98">
        <f t="shared" si="627"/>
        <v>45706</v>
      </c>
      <c r="G1377" s="91">
        <f t="shared" si="628"/>
        <v>1.3100651587629741E-2</v>
      </c>
      <c r="H1377" s="90">
        <f t="shared" si="629"/>
        <v>45733</v>
      </c>
      <c r="I1377" s="90">
        <f t="shared" si="630"/>
        <v>45733</v>
      </c>
      <c r="J1377" s="92">
        <f t="shared" si="631"/>
        <v>18</v>
      </c>
      <c r="K1377" s="92">
        <f t="shared" si="632"/>
        <v>13</v>
      </c>
      <c r="L1377" s="87">
        <f t="shared" si="633"/>
        <v>1.0094444600000001</v>
      </c>
      <c r="M1377" s="93">
        <f t="shared" si="634"/>
        <v>1.0015998800000001</v>
      </c>
      <c r="N1377" s="93">
        <f t="shared" si="635"/>
        <v>1.2357667591210306</v>
      </c>
      <c r="O1377" s="87">
        <f t="shared" si="636"/>
        <v>1.2474379</v>
      </c>
      <c r="P1377" s="87">
        <f t="shared" si="637"/>
        <v>964.31533821999994</v>
      </c>
      <c r="Q1377" s="94">
        <f t="shared" si="638"/>
        <v>0</v>
      </c>
      <c r="R1377" s="95">
        <f t="shared" si="621"/>
        <v>0</v>
      </c>
      <c r="S1377" s="87">
        <f t="shared" si="639"/>
        <v>0</v>
      </c>
      <c r="T1377" s="95">
        <f t="shared" si="624"/>
        <v>0.12</v>
      </c>
      <c r="U1377" s="94">
        <f t="shared" si="640"/>
        <v>4</v>
      </c>
      <c r="V1377" s="94">
        <v>252</v>
      </c>
      <c r="W1377" s="93">
        <f t="shared" si="641"/>
        <v>1.0018004869999999</v>
      </c>
      <c r="X1377" s="87">
        <f t="shared" si="642"/>
        <v>1.73623723</v>
      </c>
      <c r="Y1377" s="87">
        <f t="shared" si="643"/>
        <v>0</v>
      </c>
      <c r="Z1377" s="96" t="s">
        <v>142</v>
      </c>
      <c r="AA1377" s="90">
        <f t="shared" si="644"/>
        <v>45747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3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2"/>
      <c r="DB1377" s="1"/>
      <c r="DC1377" s="1"/>
      <c r="DD1377" s="1"/>
      <c r="DE1377" s="1"/>
      <c r="DF1377" s="1"/>
      <c r="DG1377" s="1"/>
    </row>
    <row r="1378" spans="1:111" x14ac:dyDescent="0.2">
      <c r="A1378" s="86">
        <f t="shared" si="622"/>
        <v>45727</v>
      </c>
      <c r="B1378" s="87">
        <f t="shared" si="625"/>
        <v>967.18523516000005</v>
      </c>
      <c r="C1378" s="87">
        <f t="shared" si="623"/>
        <v>773.03674853999996</v>
      </c>
      <c r="D1378" s="88">
        <f t="shared" si="626"/>
        <v>7111.86</v>
      </c>
      <c r="E1378" s="89">
        <f>IF(K1378=1,VLOOKUP(A1378,[1]Plan1!$BO$80:$BQ$314,3),E1377)</f>
        <v>7205.03</v>
      </c>
      <c r="F1378" s="98">
        <f t="shared" si="627"/>
        <v>45706</v>
      </c>
      <c r="G1378" s="91">
        <f t="shared" si="628"/>
        <v>1.3100651587629741E-2</v>
      </c>
      <c r="H1378" s="90">
        <f t="shared" si="629"/>
        <v>45733</v>
      </c>
      <c r="I1378" s="90">
        <f t="shared" si="630"/>
        <v>45733</v>
      </c>
      <c r="J1378" s="92">
        <f t="shared" si="631"/>
        <v>18</v>
      </c>
      <c r="K1378" s="92">
        <f t="shared" si="632"/>
        <v>14</v>
      </c>
      <c r="L1378" s="87">
        <f t="shared" si="633"/>
        <v>1.01017464</v>
      </c>
      <c r="M1378" s="93">
        <f t="shared" si="634"/>
        <v>1.0015998800000001</v>
      </c>
      <c r="N1378" s="93">
        <f t="shared" si="635"/>
        <v>1.2357667591210306</v>
      </c>
      <c r="O1378" s="87">
        <f t="shared" si="636"/>
        <v>1.2483402400000001</v>
      </c>
      <c r="P1378" s="87">
        <f t="shared" si="637"/>
        <v>965.01288020000004</v>
      </c>
      <c r="Q1378" s="94">
        <f t="shared" si="638"/>
        <v>0</v>
      </c>
      <c r="R1378" s="95">
        <f t="shared" si="621"/>
        <v>0</v>
      </c>
      <c r="S1378" s="87">
        <f t="shared" si="639"/>
        <v>0</v>
      </c>
      <c r="T1378" s="95">
        <f t="shared" si="624"/>
        <v>0.12</v>
      </c>
      <c r="U1378" s="94">
        <f t="shared" si="640"/>
        <v>5</v>
      </c>
      <c r="V1378" s="94">
        <v>252</v>
      </c>
      <c r="W1378" s="93">
        <f t="shared" si="641"/>
        <v>1.002251115</v>
      </c>
      <c r="X1378" s="87">
        <f t="shared" si="642"/>
        <v>2.1723549599999998</v>
      </c>
      <c r="Y1378" s="87">
        <f t="shared" si="643"/>
        <v>0</v>
      </c>
      <c r="Z1378" s="96" t="s">
        <v>142</v>
      </c>
      <c r="AA1378" s="90">
        <f t="shared" si="644"/>
        <v>45747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3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2"/>
      <c r="DB1378" s="1"/>
      <c r="DC1378" s="1"/>
      <c r="DD1378" s="1"/>
      <c r="DE1378" s="1"/>
      <c r="DF1378" s="1"/>
      <c r="DG1378" s="1"/>
    </row>
    <row r="1379" spans="1:111" x14ac:dyDescent="0.2">
      <c r="A1379" s="86">
        <f t="shared" si="622"/>
        <v>45728</v>
      </c>
      <c r="B1379" s="87">
        <f t="shared" si="625"/>
        <v>968.32021566000003</v>
      </c>
      <c r="C1379" s="87">
        <f t="shared" si="623"/>
        <v>773.03674853999996</v>
      </c>
      <c r="D1379" s="88">
        <f t="shared" si="626"/>
        <v>7111.86</v>
      </c>
      <c r="E1379" s="89">
        <f>IF(K1379=1,VLOOKUP(A1379,[1]Plan1!$BO$80:$BQ$314,3),E1378)</f>
        <v>7205.03</v>
      </c>
      <c r="F1379" s="98">
        <f t="shared" si="627"/>
        <v>45706</v>
      </c>
      <c r="G1379" s="91">
        <f t="shared" si="628"/>
        <v>1.3100651587629741E-2</v>
      </c>
      <c r="H1379" s="90">
        <f t="shared" si="629"/>
        <v>45733</v>
      </c>
      <c r="I1379" s="90">
        <f t="shared" si="630"/>
        <v>45733</v>
      </c>
      <c r="J1379" s="92">
        <f t="shared" si="631"/>
        <v>18</v>
      </c>
      <c r="K1379" s="92">
        <f t="shared" si="632"/>
        <v>15</v>
      </c>
      <c r="L1379" s="87">
        <f t="shared" si="633"/>
        <v>1.01090535</v>
      </c>
      <c r="M1379" s="93">
        <f t="shared" si="634"/>
        <v>1.0015998800000001</v>
      </c>
      <c r="N1379" s="93">
        <f t="shared" si="635"/>
        <v>1.2357667591210306</v>
      </c>
      <c r="O1379" s="87">
        <f t="shared" si="636"/>
        <v>1.2492432200000001</v>
      </c>
      <c r="P1379" s="87">
        <f t="shared" si="637"/>
        <v>965.71091692000005</v>
      </c>
      <c r="Q1379" s="94">
        <f t="shared" si="638"/>
        <v>0</v>
      </c>
      <c r="R1379" s="95">
        <f t="shared" si="621"/>
        <v>0</v>
      </c>
      <c r="S1379" s="87">
        <f t="shared" si="639"/>
        <v>0</v>
      </c>
      <c r="T1379" s="95">
        <f t="shared" si="624"/>
        <v>0.12</v>
      </c>
      <c r="U1379" s="94">
        <f t="shared" si="640"/>
        <v>6</v>
      </c>
      <c r="V1379" s="94">
        <v>252</v>
      </c>
      <c r="W1379" s="93">
        <f t="shared" si="641"/>
        <v>1.002701946</v>
      </c>
      <c r="X1379" s="87">
        <f t="shared" si="642"/>
        <v>2.6092987399999998</v>
      </c>
      <c r="Y1379" s="87">
        <f t="shared" si="643"/>
        <v>0</v>
      </c>
      <c r="Z1379" s="96" t="s">
        <v>142</v>
      </c>
      <c r="AA1379" s="90">
        <f t="shared" si="644"/>
        <v>45747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3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2"/>
      <c r="DB1379" s="1"/>
      <c r="DC1379" s="1"/>
      <c r="DD1379" s="1"/>
      <c r="DE1379" s="1"/>
      <c r="DF1379" s="1"/>
      <c r="DG1379" s="1"/>
    </row>
    <row r="1380" spans="1:111" x14ac:dyDescent="0.2">
      <c r="A1380" s="86">
        <f t="shared" si="622"/>
        <v>45729</v>
      </c>
      <c r="B1380" s="87">
        <f t="shared" si="625"/>
        <v>969.45652483999993</v>
      </c>
      <c r="C1380" s="87">
        <f t="shared" si="623"/>
        <v>773.03674853999996</v>
      </c>
      <c r="D1380" s="88">
        <f t="shared" si="626"/>
        <v>7111.86</v>
      </c>
      <c r="E1380" s="89">
        <f>IF(K1380=1,VLOOKUP(A1380,[1]Plan1!$BO$80:$BQ$314,3),E1379)</f>
        <v>7205.03</v>
      </c>
      <c r="F1380" s="98">
        <f t="shared" si="627"/>
        <v>45706</v>
      </c>
      <c r="G1380" s="91">
        <f t="shared" si="628"/>
        <v>1.3100651587629741E-2</v>
      </c>
      <c r="H1380" s="90">
        <f t="shared" si="629"/>
        <v>45733</v>
      </c>
      <c r="I1380" s="90">
        <f t="shared" si="630"/>
        <v>45733</v>
      </c>
      <c r="J1380" s="92">
        <f t="shared" si="631"/>
        <v>18</v>
      </c>
      <c r="K1380" s="92">
        <f t="shared" si="632"/>
        <v>16</v>
      </c>
      <c r="L1380" s="87">
        <f t="shared" si="633"/>
        <v>1.01163658</v>
      </c>
      <c r="M1380" s="93">
        <f t="shared" si="634"/>
        <v>1.0015998800000001</v>
      </c>
      <c r="N1380" s="93">
        <f t="shared" si="635"/>
        <v>1.2357667591210306</v>
      </c>
      <c r="O1380" s="87">
        <f t="shared" si="636"/>
        <v>1.2501468499999999</v>
      </c>
      <c r="P1380" s="87">
        <f t="shared" si="637"/>
        <v>966.40945611999996</v>
      </c>
      <c r="Q1380" s="94">
        <f t="shared" si="638"/>
        <v>0</v>
      </c>
      <c r="R1380" s="95">
        <f t="shared" si="621"/>
        <v>0</v>
      </c>
      <c r="S1380" s="87">
        <f t="shared" si="639"/>
        <v>0</v>
      </c>
      <c r="T1380" s="95">
        <f t="shared" si="624"/>
        <v>0.12</v>
      </c>
      <c r="U1380" s="94">
        <f t="shared" si="640"/>
        <v>7</v>
      </c>
      <c r="V1380" s="94">
        <v>252</v>
      </c>
      <c r="W1380" s="93">
        <f t="shared" si="641"/>
        <v>1.003152979</v>
      </c>
      <c r="X1380" s="87">
        <f t="shared" si="642"/>
        <v>3.04706872</v>
      </c>
      <c r="Y1380" s="87">
        <f t="shared" si="643"/>
        <v>0</v>
      </c>
      <c r="Z1380" s="96" t="s">
        <v>142</v>
      </c>
      <c r="AA1380" s="90">
        <f t="shared" si="644"/>
        <v>45747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3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2"/>
      <c r="DB1380" s="1"/>
      <c r="DC1380" s="1"/>
      <c r="DD1380" s="1"/>
      <c r="DE1380" s="1"/>
      <c r="DF1380" s="1"/>
      <c r="DG1380" s="1"/>
    </row>
    <row r="1381" spans="1:111" x14ac:dyDescent="0.2">
      <c r="A1381" s="86">
        <f t="shared" si="622"/>
        <v>45730</v>
      </c>
      <c r="B1381" s="87">
        <f t="shared" si="625"/>
        <v>970.59418122</v>
      </c>
      <c r="C1381" s="87">
        <f t="shared" si="623"/>
        <v>773.03674853999996</v>
      </c>
      <c r="D1381" s="88">
        <f t="shared" si="626"/>
        <v>7111.86</v>
      </c>
      <c r="E1381" s="89">
        <f>IF(K1381=1,VLOOKUP(A1381,[1]Plan1!$BO$80:$BQ$314,3),E1380)</f>
        <v>7205.03</v>
      </c>
      <c r="F1381" s="98">
        <f t="shared" si="627"/>
        <v>45706</v>
      </c>
      <c r="G1381" s="91">
        <f t="shared" si="628"/>
        <v>1.3100651587629741E-2</v>
      </c>
      <c r="H1381" s="90">
        <f t="shared" si="629"/>
        <v>45733</v>
      </c>
      <c r="I1381" s="90">
        <f t="shared" si="630"/>
        <v>45733</v>
      </c>
      <c r="J1381" s="92">
        <f t="shared" si="631"/>
        <v>18</v>
      </c>
      <c r="K1381" s="92">
        <f t="shared" si="632"/>
        <v>17</v>
      </c>
      <c r="L1381" s="87">
        <f t="shared" si="633"/>
        <v>1.01236835</v>
      </c>
      <c r="M1381" s="93">
        <f t="shared" si="634"/>
        <v>1.0015998800000001</v>
      </c>
      <c r="N1381" s="93">
        <f t="shared" si="635"/>
        <v>1.2357667591210306</v>
      </c>
      <c r="O1381" s="87">
        <f t="shared" si="636"/>
        <v>1.2510511499999999</v>
      </c>
      <c r="P1381" s="87">
        <f t="shared" si="637"/>
        <v>967.10851324999999</v>
      </c>
      <c r="Q1381" s="94">
        <f t="shared" si="638"/>
        <v>0</v>
      </c>
      <c r="R1381" s="95">
        <f t="shared" si="621"/>
        <v>0</v>
      </c>
      <c r="S1381" s="87">
        <f t="shared" si="639"/>
        <v>0</v>
      </c>
      <c r="T1381" s="95">
        <f t="shared" si="624"/>
        <v>0.12</v>
      </c>
      <c r="U1381" s="94">
        <f t="shared" si="640"/>
        <v>8</v>
      </c>
      <c r="V1381" s="94">
        <v>252</v>
      </c>
      <c r="W1381" s="93">
        <f t="shared" si="641"/>
        <v>1.003604216</v>
      </c>
      <c r="X1381" s="87">
        <f t="shared" si="642"/>
        <v>3.4856679700000002</v>
      </c>
      <c r="Y1381" s="87">
        <f t="shared" si="643"/>
        <v>0</v>
      </c>
      <c r="Z1381" s="96" t="s">
        <v>142</v>
      </c>
      <c r="AA1381" s="90">
        <f t="shared" si="644"/>
        <v>45747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3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2"/>
      <c r="DB1381" s="1"/>
      <c r="DC1381" s="1"/>
      <c r="DD1381" s="1"/>
      <c r="DE1381" s="1"/>
      <c r="DF1381" s="1"/>
      <c r="DG1381" s="1"/>
    </row>
    <row r="1382" spans="1:111" x14ac:dyDescent="0.2">
      <c r="A1382" s="86">
        <f t="shared" si="622"/>
        <v>45731</v>
      </c>
      <c r="B1382" s="87">
        <f t="shared" si="625"/>
        <v>971.73316849000003</v>
      </c>
      <c r="C1382" s="87">
        <f t="shared" si="623"/>
        <v>773.03674853999996</v>
      </c>
      <c r="D1382" s="88">
        <f t="shared" si="626"/>
        <v>7111.86</v>
      </c>
      <c r="E1382" s="89">
        <f>IF(K1382=1,VLOOKUP(A1382,[1]Plan1!$BO$80:$BQ$314,3),E1381)</f>
        <v>7205.03</v>
      </c>
      <c r="F1382" s="98">
        <f t="shared" si="627"/>
        <v>45706</v>
      </c>
      <c r="G1382" s="91">
        <f t="shared" si="628"/>
        <v>1.3100651587629741E-2</v>
      </c>
      <c r="H1382" s="90">
        <f t="shared" si="629"/>
        <v>45762</v>
      </c>
      <c r="I1382" s="90">
        <f t="shared" si="630"/>
        <v>45733</v>
      </c>
      <c r="J1382" s="92">
        <f t="shared" si="631"/>
        <v>18</v>
      </c>
      <c r="K1382" s="92">
        <f t="shared" si="632"/>
        <v>18</v>
      </c>
      <c r="L1382" s="87">
        <f t="shared" si="633"/>
        <v>1.0131006499999999</v>
      </c>
      <c r="M1382" s="93">
        <f t="shared" si="634"/>
        <v>1.0015998800000001</v>
      </c>
      <c r="N1382" s="93">
        <f t="shared" si="635"/>
        <v>1.2357667591210306</v>
      </c>
      <c r="O1382" s="87">
        <f t="shared" si="636"/>
        <v>1.2519560999999999</v>
      </c>
      <c r="P1382" s="87">
        <f t="shared" si="637"/>
        <v>967.80807285000003</v>
      </c>
      <c r="Q1382" s="94">
        <f t="shared" si="638"/>
        <v>0</v>
      </c>
      <c r="R1382" s="95">
        <f t="shared" si="621"/>
        <v>0</v>
      </c>
      <c r="S1382" s="87">
        <f t="shared" si="639"/>
        <v>0</v>
      </c>
      <c r="T1382" s="95">
        <f t="shared" si="624"/>
        <v>0.12</v>
      </c>
      <c r="U1382" s="94">
        <f t="shared" si="640"/>
        <v>9</v>
      </c>
      <c r="V1382" s="94">
        <v>252</v>
      </c>
      <c r="W1382" s="93">
        <f t="shared" si="641"/>
        <v>1.0040556549999999</v>
      </c>
      <c r="X1382" s="87">
        <f t="shared" si="642"/>
        <v>3.9250956399999999</v>
      </c>
      <c r="Y1382" s="87">
        <f t="shared" si="643"/>
        <v>0</v>
      </c>
      <c r="Z1382" s="96" t="s">
        <v>142</v>
      </c>
      <c r="AA1382" s="90">
        <f t="shared" si="644"/>
        <v>45747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3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2"/>
      <c r="DB1382" s="1"/>
      <c r="DC1382" s="1"/>
      <c r="DD1382" s="1"/>
      <c r="DE1382" s="1"/>
      <c r="DF1382" s="1"/>
      <c r="DG1382" s="1"/>
    </row>
    <row r="1383" spans="1:111" x14ac:dyDescent="0.2">
      <c r="A1383" s="86">
        <f t="shared" si="622"/>
        <v>45732</v>
      </c>
      <c r="B1383" s="87">
        <f t="shared" si="625"/>
        <v>971.73316849000003</v>
      </c>
      <c r="C1383" s="87">
        <f t="shared" si="623"/>
        <v>773.03674853999996</v>
      </c>
      <c r="D1383" s="88">
        <f t="shared" si="626"/>
        <v>7111.86</v>
      </c>
      <c r="E1383" s="89">
        <f>IF(K1383=1,VLOOKUP(A1383,[1]Plan1!$BO$80:$BQ$314,3),E1382)</f>
        <v>7205.03</v>
      </c>
      <c r="F1383" s="98">
        <f t="shared" si="627"/>
        <v>45706</v>
      </c>
      <c r="G1383" s="91">
        <f t="shared" si="628"/>
        <v>1.3100651587629741E-2</v>
      </c>
      <c r="H1383" s="90">
        <f t="shared" si="629"/>
        <v>45762</v>
      </c>
      <c r="I1383" s="90">
        <f t="shared" si="630"/>
        <v>45733</v>
      </c>
      <c r="J1383" s="92">
        <f t="shared" si="631"/>
        <v>18</v>
      </c>
      <c r="K1383" s="92">
        <f t="shared" si="632"/>
        <v>18</v>
      </c>
      <c r="L1383" s="87">
        <f t="shared" si="633"/>
        <v>1.0131006499999999</v>
      </c>
      <c r="M1383" s="93">
        <f t="shared" si="634"/>
        <v>1.0015998800000001</v>
      </c>
      <c r="N1383" s="93">
        <f t="shared" si="635"/>
        <v>1.2357667591210306</v>
      </c>
      <c r="O1383" s="87">
        <f t="shared" si="636"/>
        <v>1.2519560999999999</v>
      </c>
      <c r="P1383" s="87">
        <f t="shared" si="637"/>
        <v>967.80807285000003</v>
      </c>
      <c r="Q1383" s="94">
        <f t="shared" si="638"/>
        <v>0</v>
      </c>
      <c r="R1383" s="95">
        <f t="shared" si="621"/>
        <v>0</v>
      </c>
      <c r="S1383" s="87">
        <f t="shared" si="639"/>
        <v>0</v>
      </c>
      <c r="T1383" s="95">
        <f t="shared" si="624"/>
        <v>0.12</v>
      </c>
      <c r="U1383" s="94">
        <f t="shared" si="640"/>
        <v>9</v>
      </c>
      <c r="V1383" s="94">
        <v>252</v>
      </c>
      <c r="W1383" s="93">
        <f t="shared" si="641"/>
        <v>1.0040556549999999</v>
      </c>
      <c r="X1383" s="87">
        <f t="shared" si="642"/>
        <v>3.9250956399999999</v>
      </c>
      <c r="Y1383" s="87">
        <f t="shared" si="643"/>
        <v>0</v>
      </c>
      <c r="Z1383" s="96" t="s">
        <v>142</v>
      </c>
      <c r="AA1383" s="90">
        <f t="shared" si="644"/>
        <v>45747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3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2"/>
      <c r="DB1383" s="1"/>
      <c r="DC1383" s="1"/>
      <c r="DD1383" s="1"/>
      <c r="DE1383" s="1"/>
      <c r="DF1383" s="1"/>
      <c r="DG1383" s="1"/>
    </row>
    <row r="1384" spans="1:111" x14ac:dyDescent="0.2">
      <c r="A1384" s="86">
        <f t="shared" si="622"/>
        <v>45733</v>
      </c>
      <c r="B1384" s="87">
        <f t="shared" si="625"/>
        <v>971.73316849000003</v>
      </c>
      <c r="C1384" s="87">
        <f t="shared" si="623"/>
        <v>773.03674853999996</v>
      </c>
      <c r="D1384" s="88">
        <f t="shared" si="626"/>
        <v>7111.86</v>
      </c>
      <c r="E1384" s="89">
        <f>IF(K1384=1,VLOOKUP(A1384,[1]Plan1!$BO$80:$BQ$314,3),E1383)</f>
        <v>7205.03</v>
      </c>
      <c r="F1384" s="98">
        <f t="shared" si="627"/>
        <v>45706</v>
      </c>
      <c r="G1384" s="91">
        <f t="shared" si="628"/>
        <v>1.3100651587629741E-2</v>
      </c>
      <c r="H1384" s="90">
        <f t="shared" si="629"/>
        <v>45762</v>
      </c>
      <c r="I1384" s="90">
        <f t="shared" si="630"/>
        <v>45733</v>
      </c>
      <c r="J1384" s="92">
        <f t="shared" si="631"/>
        <v>18</v>
      </c>
      <c r="K1384" s="92">
        <f t="shared" si="632"/>
        <v>18</v>
      </c>
      <c r="L1384" s="87">
        <f t="shared" si="633"/>
        <v>1.0131006499999999</v>
      </c>
      <c r="M1384" s="93">
        <f t="shared" si="634"/>
        <v>1.0015998800000001</v>
      </c>
      <c r="N1384" s="93">
        <f t="shared" si="635"/>
        <v>1.2357667591210306</v>
      </c>
      <c r="O1384" s="87">
        <f t="shared" si="636"/>
        <v>1.2519560999999999</v>
      </c>
      <c r="P1384" s="87">
        <f t="shared" si="637"/>
        <v>967.80807285000003</v>
      </c>
      <c r="Q1384" s="94">
        <f t="shared" si="638"/>
        <v>0</v>
      </c>
      <c r="R1384" s="95">
        <f t="shared" si="621"/>
        <v>0</v>
      </c>
      <c r="S1384" s="87">
        <f t="shared" si="639"/>
        <v>0</v>
      </c>
      <c r="T1384" s="95">
        <f t="shared" si="624"/>
        <v>0.12</v>
      </c>
      <c r="U1384" s="94">
        <f t="shared" si="640"/>
        <v>9</v>
      </c>
      <c r="V1384" s="94">
        <v>252</v>
      </c>
      <c r="W1384" s="93">
        <f t="shared" si="641"/>
        <v>1.0040556549999999</v>
      </c>
      <c r="X1384" s="87">
        <f t="shared" si="642"/>
        <v>3.9250956399999999</v>
      </c>
      <c r="Y1384" s="87">
        <f t="shared" si="643"/>
        <v>0</v>
      </c>
      <c r="Z1384" s="96" t="s">
        <v>142</v>
      </c>
      <c r="AA1384" s="90">
        <f t="shared" si="644"/>
        <v>45747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3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2"/>
      <c r="DB1384" s="1"/>
      <c r="DC1384" s="1"/>
      <c r="DD1384" s="1"/>
      <c r="DE1384" s="1"/>
      <c r="DF1384" s="1"/>
      <c r="DG1384" s="1"/>
    </row>
    <row r="1385" spans="1:111" x14ac:dyDescent="0.2">
      <c r="A1385" s="86">
        <f t="shared" si="622"/>
        <v>45734</v>
      </c>
      <c r="B1385" s="87">
        <f t="shared" si="625"/>
        <v>972.42883725000002</v>
      </c>
      <c r="C1385" s="87">
        <f t="shared" si="623"/>
        <v>773.03674853999996</v>
      </c>
      <c r="D1385" s="88">
        <f t="shared" si="626"/>
        <v>7205.03</v>
      </c>
      <c r="E1385" s="89">
        <f>IF(K1385=1,VLOOKUP(A1385,[1]Plan1!$BO$80:$BQ$314,3),E1384)</f>
        <v>7245.38</v>
      </c>
      <c r="F1385" s="98">
        <f t="shared" si="627"/>
        <v>45734</v>
      </c>
      <c r="G1385" s="91">
        <f t="shared" si="628"/>
        <v>5.6002542668107669E-3</v>
      </c>
      <c r="H1385" s="90">
        <f t="shared" si="629"/>
        <v>45762</v>
      </c>
      <c r="I1385" s="90">
        <f t="shared" si="630"/>
        <v>45762</v>
      </c>
      <c r="J1385" s="92">
        <f t="shared" si="631"/>
        <v>21</v>
      </c>
      <c r="K1385" s="92">
        <f t="shared" si="632"/>
        <v>1</v>
      </c>
      <c r="L1385" s="87">
        <f t="shared" si="633"/>
        <v>1.0002659700000001</v>
      </c>
      <c r="M1385" s="93">
        <f t="shared" si="634"/>
        <v>1.0131006499999999</v>
      </c>
      <c r="N1385" s="93">
        <f t="shared" si="635"/>
        <v>1.2519561069139096</v>
      </c>
      <c r="O1385" s="87">
        <f t="shared" si="636"/>
        <v>1.2522890799999999</v>
      </c>
      <c r="P1385" s="87">
        <f t="shared" si="637"/>
        <v>968.06547863000003</v>
      </c>
      <c r="Q1385" s="94">
        <f t="shared" si="638"/>
        <v>0</v>
      </c>
      <c r="R1385" s="95">
        <f t="shared" si="621"/>
        <v>0</v>
      </c>
      <c r="S1385" s="87">
        <f t="shared" si="639"/>
        <v>0</v>
      </c>
      <c r="T1385" s="95">
        <f t="shared" si="624"/>
        <v>0.12</v>
      </c>
      <c r="U1385" s="94">
        <f t="shared" si="640"/>
        <v>10</v>
      </c>
      <c r="V1385" s="94">
        <v>252</v>
      </c>
      <c r="W1385" s="93">
        <f t="shared" si="641"/>
        <v>1.004507297</v>
      </c>
      <c r="X1385" s="87">
        <f t="shared" si="642"/>
        <v>4.3633586199999996</v>
      </c>
      <c r="Y1385" s="87">
        <f t="shared" si="643"/>
        <v>0</v>
      </c>
      <c r="Z1385" s="96" t="s">
        <v>142</v>
      </c>
      <c r="AA1385" s="90">
        <f t="shared" si="644"/>
        <v>45747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3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2"/>
      <c r="DB1385" s="1"/>
      <c r="DC1385" s="1"/>
      <c r="DD1385" s="1"/>
      <c r="DE1385" s="1"/>
      <c r="DF1385" s="1"/>
      <c r="DG1385" s="1"/>
    </row>
    <row r="1386" spans="1:111" x14ac:dyDescent="0.2">
      <c r="A1386" s="86">
        <f t="shared" si="622"/>
        <v>45735</v>
      </c>
      <c r="B1386" s="87">
        <f t="shared" si="625"/>
        <v>973.12501373999999</v>
      </c>
      <c r="C1386" s="87">
        <f t="shared" si="623"/>
        <v>773.03674853999996</v>
      </c>
      <c r="D1386" s="88">
        <f t="shared" si="626"/>
        <v>7205.03</v>
      </c>
      <c r="E1386" s="89">
        <f>IF(K1386=1,VLOOKUP(A1386,[1]Plan1!$BO$80:$BQ$314,3),E1385)</f>
        <v>7245.38</v>
      </c>
      <c r="F1386" s="98">
        <f t="shared" si="627"/>
        <v>45734</v>
      </c>
      <c r="G1386" s="91">
        <f t="shared" si="628"/>
        <v>5.6002542668107669E-3</v>
      </c>
      <c r="H1386" s="90">
        <f t="shared" si="629"/>
        <v>45762</v>
      </c>
      <c r="I1386" s="90">
        <f t="shared" si="630"/>
        <v>45762</v>
      </c>
      <c r="J1386" s="92">
        <f t="shared" si="631"/>
        <v>21</v>
      </c>
      <c r="K1386" s="92">
        <f t="shared" si="632"/>
        <v>2</v>
      </c>
      <c r="L1386" s="87">
        <f t="shared" si="633"/>
        <v>1.0005320099999999</v>
      </c>
      <c r="M1386" s="93">
        <f t="shared" si="634"/>
        <v>1.0131006499999999</v>
      </c>
      <c r="N1386" s="93">
        <f t="shared" si="635"/>
        <v>1.2519561069139096</v>
      </c>
      <c r="O1386" s="87">
        <f t="shared" si="636"/>
        <v>1.25262216</v>
      </c>
      <c r="P1386" s="87">
        <f t="shared" si="637"/>
        <v>968.32296170999996</v>
      </c>
      <c r="Q1386" s="94">
        <f t="shared" si="638"/>
        <v>0</v>
      </c>
      <c r="R1386" s="95">
        <f t="shared" ref="R1386:R1449" si="645">IF(Q1386&gt;0,VLOOKUP($A1386,$AD$13:$AI$117,6),0)</f>
        <v>0</v>
      </c>
      <c r="S1386" s="87">
        <f t="shared" si="639"/>
        <v>0</v>
      </c>
      <c r="T1386" s="95">
        <f t="shared" si="624"/>
        <v>0.12</v>
      </c>
      <c r="U1386" s="94">
        <f t="shared" si="640"/>
        <v>11</v>
      </c>
      <c r="V1386" s="94">
        <v>252</v>
      </c>
      <c r="W1386" s="93">
        <f t="shared" si="641"/>
        <v>1.004959143</v>
      </c>
      <c r="X1386" s="87">
        <f t="shared" si="642"/>
        <v>4.8020520299999996</v>
      </c>
      <c r="Y1386" s="87">
        <f t="shared" si="643"/>
        <v>0</v>
      </c>
      <c r="Z1386" s="96" t="s">
        <v>142</v>
      </c>
      <c r="AA1386" s="90">
        <f t="shared" si="644"/>
        <v>45747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3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2"/>
      <c r="DB1386" s="1"/>
      <c r="DC1386" s="1"/>
      <c r="DD1386" s="1"/>
      <c r="DE1386" s="1"/>
      <c r="DF1386" s="1"/>
      <c r="DG1386" s="1"/>
    </row>
    <row r="1387" spans="1:111" x14ac:dyDescent="0.2">
      <c r="A1387" s="86">
        <f t="shared" si="622"/>
        <v>45736</v>
      </c>
      <c r="B1387" s="87">
        <f t="shared" si="625"/>
        <v>973.82167393999998</v>
      </c>
      <c r="C1387" s="87">
        <f t="shared" si="623"/>
        <v>773.03674853999996</v>
      </c>
      <c r="D1387" s="88">
        <f t="shared" si="626"/>
        <v>7205.03</v>
      </c>
      <c r="E1387" s="89">
        <f>IF(K1387=1,VLOOKUP(A1387,[1]Plan1!$BO$80:$BQ$314,3),E1386)</f>
        <v>7245.38</v>
      </c>
      <c r="F1387" s="98">
        <f t="shared" si="627"/>
        <v>45734</v>
      </c>
      <c r="G1387" s="91">
        <f t="shared" si="628"/>
        <v>5.6002542668107669E-3</v>
      </c>
      <c r="H1387" s="90">
        <f t="shared" si="629"/>
        <v>45762</v>
      </c>
      <c r="I1387" s="90">
        <f t="shared" si="630"/>
        <v>45762</v>
      </c>
      <c r="J1387" s="92">
        <f t="shared" si="631"/>
        <v>21</v>
      </c>
      <c r="K1387" s="92">
        <f t="shared" si="632"/>
        <v>3</v>
      </c>
      <c r="L1387" s="87">
        <f t="shared" si="633"/>
        <v>1.00079812</v>
      </c>
      <c r="M1387" s="93">
        <f t="shared" si="634"/>
        <v>1.0131006499999999</v>
      </c>
      <c r="N1387" s="93">
        <f t="shared" si="635"/>
        <v>1.2519561069139096</v>
      </c>
      <c r="O1387" s="87">
        <f t="shared" si="636"/>
        <v>1.2529553099999999</v>
      </c>
      <c r="P1387" s="87">
        <f t="shared" si="637"/>
        <v>968.58049889999995</v>
      </c>
      <c r="Q1387" s="94">
        <f t="shared" si="638"/>
        <v>0</v>
      </c>
      <c r="R1387" s="95">
        <f t="shared" si="645"/>
        <v>0</v>
      </c>
      <c r="S1387" s="87">
        <f t="shared" si="639"/>
        <v>0</v>
      </c>
      <c r="T1387" s="95">
        <f t="shared" si="624"/>
        <v>0.12</v>
      </c>
      <c r="U1387" s="94">
        <f t="shared" si="640"/>
        <v>12</v>
      </c>
      <c r="V1387" s="94">
        <v>252</v>
      </c>
      <c r="W1387" s="93">
        <f t="shared" si="641"/>
        <v>1.005411192</v>
      </c>
      <c r="X1387" s="87">
        <f t="shared" si="642"/>
        <v>5.2411750399999999</v>
      </c>
      <c r="Y1387" s="87">
        <f t="shared" si="643"/>
        <v>0</v>
      </c>
      <c r="Z1387" s="96" t="s">
        <v>142</v>
      </c>
      <c r="AA1387" s="90">
        <f t="shared" si="644"/>
        <v>45747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3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2"/>
      <c r="DB1387" s="1"/>
      <c r="DC1387" s="1"/>
      <c r="DD1387" s="1"/>
      <c r="DE1387" s="1"/>
      <c r="DF1387" s="1"/>
      <c r="DG1387" s="1"/>
    </row>
    <row r="1388" spans="1:111" x14ac:dyDescent="0.2">
      <c r="A1388" s="86">
        <f t="shared" si="622"/>
        <v>45737</v>
      </c>
      <c r="B1388" s="87">
        <f t="shared" si="625"/>
        <v>974.51884141999994</v>
      </c>
      <c r="C1388" s="87">
        <f t="shared" si="623"/>
        <v>773.03674853999996</v>
      </c>
      <c r="D1388" s="88">
        <f t="shared" si="626"/>
        <v>7205.03</v>
      </c>
      <c r="E1388" s="89">
        <f>IF(K1388=1,VLOOKUP(A1388,[1]Plan1!$BO$80:$BQ$314,3),E1387)</f>
        <v>7245.38</v>
      </c>
      <c r="F1388" s="98">
        <f t="shared" si="627"/>
        <v>45734</v>
      </c>
      <c r="G1388" s="91">
        <f t="shared" si="628"/>
        <v>5.6002542668107669E-3</v>
      </c>
      <c r="H1388" s="90">
        <f t="shared" si="629"/>
        <v>45762</v>
      </c>
      <c r="I1388" s="90">
        <f t="shared" si="630"/>
        <v>45762</v>
      </c>
      <c r="J1388" s="92">
        <f t="shared" si="631"/>
        <v>21</v>
      </c>
      <c r="K1388" s="92">
        <f t="shared" si="632"/>
        <v>4</v>
      </c>
      <c r="L1388" s="87">
        <f t="shared" si="633"/>
        <v>1.0010642999999999</v>
      </c>
      <c r="M1388" s="93">
        <f t="shared" si="634"/>
        <v>1.0131006499999999</v>
      </c>
      <c r="N1388" s="93">
        <f t="shared" si="635"/>
        <v>1.2519561069139096</v>
      </c>
      <c r="O1388" s="87">
        <f t="shared" si="636"/>
        <v>1.2532885600000001</v>
      </c>
      <c r="P1388" s="87">
        <f t="shared" si="637"/>
        <v>968.8381134</v>
      </c>
      <c r="Q1388" s="94">
        <f t="shared" si="638"/>
        <v>0</v>
      </c>
      <c r="R1388" s="95">
        <f t="shared" si="645"/>
        <v>0</v>
      </c>
      <c r="S1388" s="87">
        <f t="shared" si="639"/>
        <v>0</v>
      </c>
      <c r="T1388" s="95">
        <f t="shared" si="624"/>
        <v>0.12</v>
      </c>
      <c r="U1388" s="94">
        <f t="shared" si="640"/>
        <v>13</v>
      </c>
      <c r="V1388" s="94">
        <v>252</v>
      </c>
      <c r="W1388" s="93">
        <f t="shared" si="641"/>
        <v>1.0058634440000001</v>
      </c>
      <c r="X1388" s="87">
        <f t="shared" si="642"/>
        <v>5.6807280200000001</v>
      </c>
      <c r="Y1388" s="87">
        <f t="shared" si="643"/>
        <v>0</v>
      </c>
      <c r="Z1388" s="96" t="s">
        <v>142</v>
      </c>
      <c r="AA1388" s="90">
        <f t="shared" si="644"/>
        <v>45747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3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2"/>
      <c r="DB1388" s="1"/>
      <c r="DC1388" s="1"/>
      <c r="DD1388" s="1"/>
      <c r="DE1388" s="1"/>
      <c r="DF1388" s="1"/>
      <c r="DG1388" s="1"/>
    </row>
    <row r="1389" spans="1:111" x14ac:dyDescent="0.2">
      <c r="A1389" s="86">
        <f t="shared" si="622"/>
        <v>45738</v>
      </c>
      <c r="B1389" s="87">
        <f t="shared" si="625"/>
        <v>975.21650182999997</v>
      </c>
      <c r="C1389" s="87">
        <f t="shared" si="623"/>
        <v>773.03674853999996</v>
      </c>
      <c r="D1389" s="88">
        <f t="shared" si="626"/>
        <v>7205.03</v>
      </c>
      <c r="E1389" s="89">
        <f>IF(K1389=1,VLOOKUP(A1389,[1]Plan1!$BO$80:$BQ$314,3),E1388)</f>
        <v>7245.38</v>
      </c>
      <c r="F1389" s="98">
        <f t="shared" si="627"/>
        <v>45734</v>
      </c>
      <c r="G1389" s="91">
        <f t="shared" si="628"/>
        <v>5.6002542668107669E-3</v>
      </c>
      <c r="H1389" s="90">
        <f t="shared" si="629"/>
        <v>45762</v>
      </c>
      <c r="I1389" s="90">
        <f t="shared" si="630"/>
        <v>45762</v>
      </c>
      <c r="J1389" s="92">
        <f t="shared" si="631"/>
        <v>21</v>
      </c>
      <c r="K1389" s="92">
        <f t="shared" si="632"/>
        <v>5</v>
      </c>
      <c r="L1389" s="87">
        <f t="shared" si="633"/>
        <v>1.00133055</v>
      </c>
      <c r="M1389" s="93">
        <f t="shared" si="634"/>
        <v>1.0131006499999999</v>
      </c>
      <c r="N1389" s="93">
        <f t="shared" si="635"/>
        <v>1.2519561069139096</v>
      </c>
      <c r="O1389" s="87">
        <f t="shared" si="636"/>
        <v>1.25362189</v>
      </c>
      <c r="P1389" s="87">
        <f t="shared" si="637"/>
        <v>969.09578973999999</v>
      </c>
      <c r="Q1389" s="94">
        <f t="shared" si="638"/>
        <v>0</v>
      </c>
      <c r="R1389" s="95">
        <f t="shared" si="645"/>
        <v>0</v>
      </c>
      <c r="S1389" s="87">
        <f t="shared" si="639"/>
        <v>0</v>
      </c>
      <c r="T1389" s="95">
        <f t="shared" si="624"/>
        <v>0.12</v>
      </c>
      <c r="U1389" s="94">
        <f t="shared" si="640"/>
        <v>14</v>
      </c>
      <c r="V1389" s="94">
        <v>252</v>
      </c>
      <c r="W1389" s="93">
        <f t="shared" si="641"/>
        <v>1.0063158999999999</v>
      </c>
      <c r="X1389" s="87">
        <f t="shared" si="642"/>
        <v>6.1207120899999996</v>
      </c>
      <c r="Y1389" s="87">
        <f t="shared" si="643"/>
        <v>0</v>
      </c>
      <c r="Z1389" s="96" t="s">
        <v>142</v>
      </c>
      <c r="AA1389" s="90">
        <f t="shared" si="644"/>
        <v>45747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3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2"/>
      <c r="DB1389" s="1"/>
      <c r="DC1389" s="1"/>
      <c r="DD1389" s="1"/>
      <c r="DE1389" s="1"/>
      <c r="DF1389" s="1"/>
      <c r="DG1389" s="1"/>
    </row>
    <row r="1390" spans="1:111" x14ac:dyDescent="0.2">
      <c r="A1390" s="86">
        <f t="shared" si="622"/>
        <v>45739</v>
      </c>
      <c r="B1390" s="87">
        <f t="shared" si="625"/>
        <v>975.21650182999997</v>
      </c>
      <c r="C1390" s="87">
        <f t="shared" si="623"/>
        <v>773.03674853999996</v>
      </c>
      <c r="D1390" s="88">
        <f t="shared" si="626"/>
        <v>7205.03</v>
      </c>
      <c r="E1390" s="89">
        <f>IF(K1390=1,VLOOKUP(A1390,[1]Plan1!$BO$80:$BQ$314,3),E1389)</f>
        <v>7245.38</v>
      </c>
      <c r="F1390" s="98">
        <f t="shared" si="627"/>
        <v>45734</v>
      </c>
      <c r="G1390" s="91">
        <f t="shared" si="628"/>
        <v>5.6002542668107669E-3</v>
      </c>
      <c r="H1390" s="90">
        <f t="shared" si="629"/>
        <v>45762</v>
      </c>
      <c r="I1390" s="90">
        <f t="shared" si="630"/>
        <v>45762</v>
      </c>
      <c r="J1390" s="92">
        <f t="shared" si="631"/>
        <v>21</v>
      </c>
      <c r="K1390" s="92">
        <f t="shared" si="632"/>
        <v>5</v>
      </c>
      <c r="L1390" s="87">
        <f t="shared" si="633"/>
        <v>1.00133055</v>
      </c>
      <c r="M1390" s="93">
        <f t="shared" si="634"/>
        <v>1.0131006499999999</v>
      </c>
      <c r="N1390" s="93">
        <f t="shared" si="635"/>
        <v>1.2519561069139096</v>
      </c>
      <c r="O1390" s="87">
        <f t="shared" si="636"/>
        <v>1.25362189</v>
      </c>
      <c r="P1390" s="87">
        <f t="shared" si="637"/>
        <v>969.09578973999999</v>
      </c>
      <c r="Q1390" s="94">
        <f t="shared" si="638"/>
        <v>0</v>
      </c>
      <c r="R1390" s="95">
        <f t="shared" si="645"/>
        <v>0</v>
      </c>
      <c r="S1390" s="87">
        <f t="shared" si="639"/>
        <v>0</v>
      </c>
      <c r="T1390" s="95">
        <f t="shared" si="624"/>
        <v>0.12</v>
      </c>
      <c r="U1390" s="94">
        <f t="shared" si="640"/>
        <v>14</v>
      </c>
      <c r="V1390" s="94">
        <v>252</v>
      </c>
      <c r="W1390" s="93">
        <f t="shared" si="641"/>
        <v>1.0063158999999999</v>
      </c>
      <c r="X1390" s="87">
        <f t="shared" si="642"/>
        <v>6.1207120899999996</v>
      </c>
      <c r="Y1390" s="87">
        <f t="shared" si="643"/>
        <v>0</v>
      </c>
      <c r="Z1390" s="96" t="s">
        <v>142</v>
      </c>
      <c r="AA1390" s="90">
        <f t="shared" si="644"/>
        <v>45747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3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2"/>
      <c r="DB1390" s="1"/>
      <c r="DC1390" s="1"/>
      <c r="DD1390" s="1"/>
      <c r="DE1390" s="1"/>
      <c r="DF1390" s="1"/>
      <c r="DG1390" s="1"/>
    </row>
    <row r="1391" spans="1:111" x14ac:dyDescent="0.2">
      <c r="A1391" s="86">
        <f t="shared" si="622"/>
        <v>45740</v>
      </c>
      <c r="B1391" s="87">
        <f t="shared" si="625"/>
        <v>975.21650182999997</v>
      </c>
      <c r="C1391" s="87">
        <f t="shared" si="623"/>
        <v>773.03674853999996</v>
      </c>
      <c r="D1391" s="88">
        <f t="shared" si="626"/>
        <v>7205.03</v>
      </c>
      <c r="E1391" s="89">
        <f>IF(K1391=1,VLOOKUP(A1391,[1]Plan1!$BO$80:$BQ$314,3),E1390)</f>
        <v>7245.38</v>
      </c>
      <c r="F1391" s="98">
        <f t="shared" si="627"/>
        <v>45734</v>
      </c>
      <c r="G1391" s="91">
        <f t="shared" si="628"/>
        <v>5.6002542668107669E-3</v>
      </c>
      <c r="H1391" s="90">
        <f t="shared" si="629"/>
        <v>45762</v>
      </c>
      <c r="I1391" s="90">
        <f t="shared" si="630"/>
        <v>45762</v>
      </c>
      <c r="J1391" s="92">
        <f t="shared" si="631"/>
        <v>21</v>
      </c>
      <c r="K1391" s="92">
        <f t="shared" si="632"/>
        <v>5</v>
      </c>
      <c r="L1391" s="87">
        <f t="shared" si="633"/>
        <v>1.00133055</v>
      </c>
      <c r="M1391" s="93">
        <f t="shared" si="634"/>
        <v>1.0131006499999999</v>
      </c>
      <c r="N1391" s="93">
        <f t="shared" si="635"/>
        <v>1.2519561069139096</v>
      </c>
      <c r="O1391" s="87">
        <f t="shared" si="636"/>
        <v>1.25362189</v>
      </c>
      <c r="P1391" s="87">
        <f t="shared" si="637"/>
        <v>969.09578973999999</v>
      </c>
      <c r="Q1391" s="94">
        <f t="shared" si="638"/>
        <v>0</v>
      </c>
      <c r="R1391" s="95">
        <f t="shared" si="645"/>
        <v>0</v>
      </c>
      <c r="S1391" s="87">
        <f t="shared" si="639"/>
        <v>0</v>
      </c>
      <c r="T1391" s="95">
        <f t="shared" si="624"/>
        <v>0.12</v>
      </c>
      <c r="U1391" s="94">
        <f t="shared" si="640"/>
        <v>14</v>
      </c>
      <c r="V1391" s="94">
        <v>252</v>
      </c>
      <c r="W1391" s="93">
        <f t="shared" si="641"/>
        <v>1.0063158999999999</v>
      </c>
      <c r="X1391" s="87">
        <f t="shared" si="642"/>
        <v>6.1207120899999996</v>
      </c>
      <c r="Y1391" s="87">
        <f t="shared" si="643"/>
        <v>0</v>
      </c>
      <c r="Z1391" s="96" t="s">
        <v>142</v>
      </c>
      <c r="AA1391" s="90">
        <f t="shared" si="644"/>
        <v>45747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3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2"/>
      <c r="DB1391" s="1"/>
      <c r="DC1391" s="1"/>
      <c r="DD1391" s="1"/>
      <c r="DE1391" s="1"/>
      <c r="DF1391" s="1"/>
      <c r="DG1391" s="1"/>
    </row>
    <row r="1392" spans="1:111" x14ac:dyDescent="0.2">
      <c r="A1392" s="86">
        <f t="shared" si="622"/>
        <v>45741</v>
      </c>
      <c r="B1392" s="87">
        <f t="shared" si="625"/>
        <v>975.91467781000006</v>
      </c>
      <c r="C1392" s="87">
        <f t="shared" si="623"/>
        <v>773.03674853999996</v>
      </c>
      <c r="D1392" s="88">
        <f t="shared" si="626"/>
        <v>7205.03</v>
      </c>
      <c r="E1392" s="89">
        <f>IF(K1392=1,VLOOKUP(A1392,[1]Plan1!$BO$80:$BQ$314,3),E1391)</f>
        <v>7245.38</v>
      </c>
      <c r="F1392" s="98">
        <f t="shared" si="627"/>
        <v>45734</v>
      </c>
      <c r="G1392" s="91">
        <f t="shared" si="628"/>
        <v>5.6002542668107669E-3</v>
      </c>
      <c r="H1392" s="90">
        <f t="shared" si="629"/>
        <v>45762</v>
      </c>
      <c r="I1392" s="90">
        <f t="shared" si="630"/>
        <v>45762</v>
      </c>
      <c r="J1392" s="92">
        <f t="shared" si="631"/>
        <v>21</v>
      </c>
      <c r="K1392" s="92">
        <f t="shared" si="632"/>
        <v>6</v>
      </c>
      <c r="L1392" s="87">
        <f t="shared" si="633"/>
        <v>1.0015968799999999</v>
      </c>
      <c r="M1392" s="93">
        <f t="shared" si="634"/>
        <v>1.0131006499999999</v>
      </c>
      <c r="N1392" s="93">
        <f t="shared" si="635"/>
        <v>1.2519561069139096</v>
      </c>
      <c r="O1392" s="87">
        <f t="shared" si="636"/>
        <v>1.2539553299999999</v>
      </c>
      <c r="P1392" s="87">
        <f t="shared" si="637"/>
        <v>969.35355111000001</v>
      </c>
      <c r="Q1392" s="94">
        <f t="shared" si="638"/>
        <v>0</v>
      </c>
      <c r="R1392" s="95">
        <f t="shared" si="645"/>
        <v>0</v>
      </c>
      <c r="S1392" s="87">
        <f t="shared" si="639"/>
        <v>0</v>
      </c>
      <c r="T1392" s="95">
        <f t="shared" si="624"/>
        <v>0.12</v>
      </c>
      <c r="U1392" s="94">
        <f t="shared" si="640"/>
        <v>15</v>
      </c>
      <c r="V1392" s="94">
        <v>252</v>
      </c>
      <c r="W1392" s="93">
        <f t="shared" si="641"/>
        <v>1.006768559</v>
      </c>
      <c r="X1392" s="87">
        <f t="shared" si="642"/>
        <v>6.5611267</v>
      </c>
      <c r="Y1392" s="87">
        <f t="shared" si="643"/>
        <v>0</v>
      </c>
      <c r="Z1392" s="96" t="s">
        <v>142</v>
      </c>
      <c r="AA1392" s="90">
        <f t="shared" si="644"/>
        <v>45747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3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2"/>
      <c r="DB1392" s="1"/>
      <c r="DC1392" s="1"/>
      <c r="DD1392" s="1"/>
      <c r="DE1392" s="1"/>
      <c r="DF1392" s="1"/>
      <c r="DG1392" s="1"/>
    </row>
    <row r="1393" spans="1:111" x14ac:dyDescent="0.2">
      <c r="A1393" s="86">
        <f t="shared" si="622"/>
        <v>45742</v>
      </c>
      <c r="B1393" s="87">
        <f t="shared" si="625"/>
        <v>976.61333165999997</v>
      </c>
      <c r="C1393" s="87">
        <f t="shared" si="623"/>
        <v>773.03674853999996</v>
      </c>
      <c r="D1393" s="88">
        <f t="shared" si="626"/>
        <v>7205.03</v>
      </c>
      <c r="E1393" s="89">
        <f>IF(K1393=1,VLOOKUP(A1393,[1]Plan1!$BO$80:$BQ$314,3),E1392)</f>
        <v>7245.38</v>
      </c>
      <c r="F1393" s="98">
        <f t="shared" si="627"/>
        <v>45734</v>
      </c>
      <c r="G1393" s="91">
        <f t="shared" si="628"/>
        <v>5.6002542668107669E-3</v>
      </c>
      <c r="H1393" s="90">
        <f t="shared" si="629"/>
        <v>45762</v>
      </c>
      <c r="I1393" s="90">
        <f t="shared" si="630"/>
        <v>45762</v>
      </c>
      <c r="J1393" s="92">
        <f t="shared" si="631"/>
        <v>21</v>
      </c>
      <c r="K1393" s="92">
        <f t="shared" si="632"/>
        <v>7</v>
      </c>
      <c r="L1393" s="87">
        <f t="shared" si="633"/>
        <v>1.0018632700000001</v>
      </c>
      <c r="M1393" s="93">
        <f t="shared" si="634"/>
        <v>1.0131006499999999</v>
      </c>
      <c r="N1393" s="93">
        <f t="shared" si="635"/>
        <v>1.2519561069139096</v>
      </c>
      <c r="O1393" s="87">
        <f t="shared" si="636"/>
        <v>1.2542888299999999</v>
      </c>
      <c r="P1393" s="87">
        <f t="shared" si="637"/>
        <v>969.61135887</v>
      </c>
      <c r="Q1393" s="94">
        <f t="shared" si="638"/>
        <v>0</v>
      </c>
      <c r="R1393" s="95">
        <f t="shared" si="645"/>
        <v>0</v>
      </c>
      <c r="S1393" s="87">
        <f t="shared" si="639"/>
        <v>0</v>
      </c>
      <c r="T1393" s="95">
        <f t="shared" si="624"/>
        <v>0.12</v>
      </c>
      <c r="U1393" s="94">
        <f t="shared" si="640"/>
        <v>16</v>
      </c>
      <c r="V1393" s="94">
        <v>252</v>
      </c>
      <c r="W1393" s="93">
        <f t="shared" si="641"/>
        <v>1.007221422</v>
      </c>
      <c r="X1393" s="87">
        <f t="shared" si="642"/>
        <v>7.0019727899999999</v>
      </c>
      <c r="Y1393" s="87">
        <f t="shared" si="643"/>
        <v>0</v>
      </c>
      <c r="Z1393" s="96" t="s">
        <v>142</v>
      </c>
      <c r="AA1393" s="90">
        <f t="shared" si="644"/>
        <v>45747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3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2"/>
      <c r="DB1393" s="1"/>
      <c r="DC1393" s="1"/>
      <c r="DD1393" s="1"/>
      <c r="DE1393" s="1"/>
      <c r="DF1393" s="1"/>
      <c r="DG1393" s="1"/>
    </row>
    <row r="1394" spans="1:111" x14ac:dyDescent="0.2">
      <c r="A1394" s="86">
        <f t="shared" si="622"/>
        <v>45743</v>
      </c>
      <c r="B1394" s="87">
        <f t="shared" si="625"/>
        <v>977.31250159000001</v>
      </c>
      <c r="C1394" s="87">
        <f t="shared" si="623"/>
        <v>773.03674853999996</v>
      </c>
      <c r="D1394" s="88">
        <f t="shared" si="626"/>
        <v>7205.03</v>
      </c>
      <c r="E1394" s="89">
        <f>IF(K1394=1,VLOOKUP(A1394,[1]Plan1!$BO$80:$BQ$314,3),E1393)</f>
        <v>7245.38</v>
      </c>
      <c r="F1394" s="98">
        <f t="shared" si="627"/>
        <v>45734</v>
      </c>
      <c r="G1394" s="91">
        <f t="shared" si="628"/>
        <v>5.6002542668107669E-3</v>
      </c>
      <c r="H1394" s="90">
        <f t="shared" si="629"/>
        <v>45762</v>
      </c>
      <c r="I1394" s="90">
        <f t="shared" si="630"/>
        <v>45762</v>
      </c>
      <c r="J1394" s="92">
        <f t="shared" si="631"/>
        <v>21</v>
      </c>
      <c r="K1394" s="92">
        <f t="shared" si="632"/>
        <v>8</v>
      </c>
      <c r="L1394" s="87">
        <f t="shared" si="633"/>
        <v>1.00212974</v>
      </c>
      <c r="M1394" s="93">
        <f t="shared" si="634"/>
        <v>1.0131006499999999</v>
      </c>
      <c r="N1394" s="93">
        <f t="shared" si="635"/>
        <v>1.2519561069139096</v>
      </c>
      <c r="O1394" s="87">
        <f t="shared" si="636"/>
        <v>1.2546224399999999</v>
      </c>
      <c r="P1394" s="87">
        <f t="shared" si="637"/>
        <v>969.86925166000003</v>
      </c>
      <c r="Q1394" s="94">
        <f t="shared" si="638"/>
        <v>0</v>
      </c>
      <c r="R1394" s="95">
        <f t="shared" si="645"/>
        <v>0</v>
      </c>
      <c r="S1394" s="87">
        <f t="shared" si="639"/>
        <v>0</v>
      </c>
      <c r="T1394" s="95">
        <f t="shared" si="624"/>
        <v>0.12</v>
      </c>
      <c r="U1394" s="94">
        <f t="shared" si="640"/>
        <v>17</v>
      </c>
      <c r="V1394" s="94">
        <v>252</v>
      </c>
      <c r="W1394" s="93">
        <f t="shared" si="641"/>
        <v>1.0076744879999999</v>
      </c>
      <c r="X1394" s="87">
        <f t="shared" si="642"/>
        <v>7.4432499300000003</v>
      </c>
      <c r="Y1394" s="87">
        <f t="shared" si="643"/>
        <v>0</v>
      </c>
      <c r="Z1394" s="96" t="s">
        <v>142</v>
      </c>
      <c r="AA1394" s="90">
        <f t="shared" si="644"/>
        <v>45747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3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2"/>
      <c r="DB1394" s="1"/>
      <c r="DC1394" s="1"/>
      <c r="DD1394" s="1"/>
      <c r="DE1394" s="1"/>
      <c r="DF1394" s="1"/>
      <c r="DG1394" s="1"/>
    </row>
    <row r="1395" spans="1:111" x14ac:dyDescent="0.2">
      <c r="A1395" s="86">
        <f t="shared" si="622"/>
        <v>45744</v>
      </c>
      <c r="B1395" s="87">
        <f t="shared" si="625"/>
        <v>978.01216545</v>
      </c>
      <c r="C1395" s="87">
        <f t="shared" si="623"/>
        <v>773.03674853999996</v>
      </c>
      <c r="D1395" s="88">
        <f t="shared" si="626"/>
        <v>7205.03</v>
      </c>
      <c r="E1395" s="89">
        <f>IF(K1395=1,VLOOKUP(A1395,[1]Plan1!$BO$80:$BQ$314,3),E1394)</f>
        <v>7245.38</v>
      </c>
      <c r="F1395" s="98">
        <f t="shared" si="627"/>
        <v>45734</v>
      </c>
      <c r="G1395" s="91">
        <f t="shared" si="628"/>
        <v>5.6002542668107669E-3</v>
      </c>
      <c r="H1395" s="90">
        <f t="shared" si="629"/>
        <v>45762</v>
      </c>
      <c r="I1395" s="90">
        <f t="shared" si="630"/>
        <v>45762</v>
      </c>
      <c r="J1395" s="92">
        <f t="shared" si="631"/>
        <v>21</v>
      </c>
      <c r="K1395" s="92">
        <f t="shared" si="632"/>
        <v>9</v>
      </c>
      <c r="L1395" s="87">
        <f t="shared" si="633"/>
        <v>1.00239627</v>
      </c>
      <c r="M1395" s="93">
        <f t="shared" si="634"/>
        <v>1.0131006499999999</v>
      </c>
      <c r="N1395" s="93">
        <f t="shared" si="635"/>
        <v>1.2519561069139096</v>
      </c>
      <c r="O1395" s="87">
        <f t="shared" si="636"/>
        <v>1.2549561300000001</v>
      </c>
      <c r="P1395" s="87">
        <f t="shared" si="637"/>
        <v>970.12720629</v>
      </c>
      <c r="Q1395" s="94">
        <f t="shared" si="638"/>
        <v>0</v>
      </c>
      <c r="R1395" s="95">
        <f t="shared" si="645"/>
        <v>0</v>
      </c>
      <c r="S1395" s="87">
        <f t="shared" si="639"/>
        <v>0</v>
      </c>
      <c r="T1395" s="95">
        <f t="shared" si="624"/>
        <v>0.12</v>
      </c>
      <c r="U1395" s="94">
        <f t="shared" si="640"/>
        <v>18</v>
      </c>
      <c r="V1395" s="94">
        <v>252</v>
      </c>
      <c r="W1395" s="93">
        <f t="shared" si="641"/>
        <v>1.0081277580000001</v>
      </c>
      <c r="X1395" s="87">
        <f t="shared" si="642"/>
        <v>7.8849591600000002</v>
      </c>
      <c r="Y1395" s="87">
        <f t="shared" si="643"/>
        <v>0</v>
      </c>
      <c r="Z1395" s="96" t="s">
        <v>142</v>
      </c>
      <c r="AA1395" s="90">
        <f t="shared" si="644"/>
        <v>45747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3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2"/>
      <c r="DB1395" s="1"/>
      <c r="DC1395" s="1"/>
      <c r="DD1395" s="1"/>
      <c r="DE1395" s="1"/>
      <c r="DF1395" s="1"/>
      <c r="DG1395" s="1"/>
    </row>
    <row r="1396" spans="1:111" x14ac:dyDescent="0.2">
      <c r="A1396" s="86">
        <f t="shared" si="622"/>
        <v>45745</v>
      </c>
      <c r="B1396" s="87">
        <f t="shared" si="625"/>
        <v>978.71233226000004</v>
      </c>
      <c r="C1396" s="87">
        <f t="shared" si="623"/>
        <v>773.03674853999996</v>
      </c>
      <c r="D1396" s="88">
        <f t="shared" si="626"/>
        <v>7205.03</v>
      </c>
      <c r="E1396" s="89">
        <f>IF(K1396=1,VLOOKUP(A1396,[1]Plan1!$BO$80:$BQ$314,3),E1395)</f>
        <v>7245.38</v>
      </c>
      <c r="F1396" s="98">
        <f t="shared" si="627"/>
        <v>45734</v>
      </c>
      <c r="G1396" s="91">
        <f t="shared" si="628"/>
        <v>5.6002542668107669E-3</v>
      </c>
      <c r="H1396" s="90">
        <f t="shared" si="629"/>
        <v>45762</v>
      </c>
      <c r="I1396" s="90">
        <f t="shared" si="630"/>
        <v>45762</v>
      </c>
      <c r="J1396" s="92">
        <f t="shared" si="631"/>
        <v>21</v>
      </c>
      <c r="K1396" s="92">
        <f t="shared" si="632"/>
        <v>10</v>
      </c>
      <c r="L1396" s="87">
        <f t="shared" si="633"/>
        <v>1.0026628799999999</v>
      </c>
      <c r="M1396" s="93">
        <f t="shared" si="634"/>
        <v>1.0131006499999999</v>
      </c>
      <c r="N1396" s="93">
        <f t="shared" si="635"/>
        <v>1.2519561069139096</v>
      </c>
      <c r="O1396" s="87">
        <f t="shared" si="636"/>
        <v>1.2552899099999999</v>
      </c>
      <c r="P1396" s="87">
        <f t="shared" si="637"/>
        <v>970.38523050000003</v>
      </c>
      <c r="Q1396" s="94">
        <f t="shared" si="638"/>
        <v>0</v>
      </c>
      <c r="R1396" s="95">
        <f t="shared" si="645"/>
        <v>0</v>
      </c>
      <c r="S1396" s="87">
        <f t="shared" si="639"/>
        <v>0</v>
      </c>
      <c r="T1396" s="95">
        <f t="shared" si="624"/>
        <v>0.12</v>
      </c>
      <c r="U1396" s="94">
        <f t="shared" si="640"/>
        <v>19</v>
      </c>
      <c r="V1396" s="94">
        <v>252</v>
      </c>
      <c r="W1396" s="93">
        <f t="shared" si="641"/>
        <v>1.0085812329999999</v>
      </c>
      <c r="X1396" s="87">
        <f t="shared" si="642"/>
        <v>8.3271017599999997</v>
      </c>
      <c r="Y1396" s="87">
        <f t="shared" si="643"/>
        <v>0</v>
      </c>
      <c r="Z1396" s="96" t="s">
        <v>142</v>
      </c>
      <c r="AA1396" s="90">
        <f t="shared" si="644"/>
        <v>45747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3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2"/>
      <c r="DB1396" s="1"/>
      <c r="DC1396" s="1"/>
      <c r="DD1396" s="1"/>
      <c r="DE1396" s="1"/>
      <c r="DF1396" s="1"/>
      <c r="DG1396" s="1"/>
    </row>
    <row r="1397" spans="1:111" x14ac:dyDescent="0.2">
      <c r="A1397" s="86">
        <f t="shared" si="622"/>
        <v>45746</v>
      </c>
      <c r="B1397" s="87">
        <f t="shared" si="625"/>
        <v>978.71233226000004</v>
      </c>
      <c r="C1397" s="87">
        <f t="shared" si="623"/>
        <v>773.03674853999996</v>
      </c>
      <c r="D1397" s="88">
        <f t="shared" si="626"/>
        <v>7205.03</v>
      </c>
      <c r="E1397" s="89">
        <f>IF(K1397=1,VLOOKUP(A1397,[1]Plan1!$BO$80:$BQ$314,3),E1396)</f>
        <v>7245.38</v>
      </c>
      <c r="F1397" s="98">
        <f t="shared" si="627"/>
        <v>45734</v>
      </c>
      <c r="G1397" s="91">
        <f t="shared" si="628"/>
        <v>5.6002542668107669E-3</v>
      </c>
      <c r="H1397" s="90">
        <f t="shared" si="629"/>
        <v>45762</v>
      </c>
      <c r="I1397" s="90">
        <f t="shared" si="630"/>
        <v>45762</v>
      </c>
      <c r="J1397" s="92">
        <f t="shared" si="631"/>
        <v>21</v>
      </c>
      <c r="K1397" s="92">
        <f t="shared" si="632"/>
        <v>10</v>
      </c>
      <c r="L1397" s="87">
        <f t="shared" si="633"/>
        <v>1.0026628799999999</v>
      </c>
      <c r="M1397" s="93">
        <f t="shared" si="634"/>
        <v>1.0131006499999999</v>
      </c>
      <c r="N1397" s="93">
        <f t="shared" si="635"/>
        <v>1.2519561069139096</v>
      </c>
      <c r="O1397" s="87">
        <f t="shared" si="636"/>
        <v>1.2552899099999999</v>
      </c>
      <c r="P1397" s="87">
        <f t="shared" si="637"/>
        <v>970.38523050000003</v>
      </c>
      <c r="Q1397" s="94">
        <f t="shared" si="638"/>
        <v>0</v>
      </c>
      <c r="R1397" s="95">
        <f t="shared" si="645"/>
        <v>0</v>
      </c>
      <c r="S1397" s="87">
        <f t="shared" si="639"/>
        <v>0</v>
      </c>
      <c r="T1397" s="95">
        <f t="shared" si="624"/>
        <v>0.12</v>
      </c>
      <c r="U1397" s="94">
        <f t="shared" si="640"/>
        <v>19</v>
      </c>
      <c r="V1397" s="94">
        <v>252</v>
      </c>
      <c r="W1397" s="93">
        <f t="shared" si="641"/>
        <v>1.0085812329999999</v>
      </c>
      <c r="X1397" s="87">
        <f t="shared" si="642"/>
        <v>8.3271017599999997</v>
      </c>
      <c r="Y1397" s="87">
        <f t="shared" si="643"/>
        <v>0</v>
      </c>
      <c r="Z1397" s="96" t="s">
        <v>142</v>
      </c>
      <c r="AA1397" s="90">
        <f t="shared" si="644"/>
        <v>45747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3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2"/>
      <c r="DB1397" s="1"/>
      <c r="DC1397" s="1"/>
      <c r="DD1397" s="1"/>
      <c r="DE1397" s="1"/>
      <c r="DF1397" s="1"/>
      <c r="DG1397" s="1"/>
    </row>
    <row r="1398" spans="1:111" x14ac:dyDescent="0.2">
      <c r="A1398" s="86">
        <f t="shared" si="622"/>
        <v>45747</v>
      </c>
      <c r="B1398" s="87">
        <f t="shared" si="625"/>
        <v>978.71233226000004</v>
      </c>
      <c r="C1398" s="87">
        <f t="shared" si="623"/>
        <v>773.03674853999996</v>
      </c>
      <c r="D1398" s="88">
        <f t="shared" si="626"/>
        <v>7205.03</v>
      </c>
      <c r="E1398" s="89">
        <f>IF(K1398=1,VLOOKUP(A1398,[1]Plan1!$BO$80:$BQ$314,3),E1397)</f>
        <v>7245.38</v>
      </c>
      <c r="F1398" s="98">
        <f t="shared" si="627"/>
        <v>45734</v>
      </c>
      <c r="G1398" s="91">
        <f t="shared" si="628"/>
        <v>5.6002542668107669E-3</v>
      </c>
      <c r="H1398" s="90">
        <f t="shared" si="629"/>
        <v>45762</v>
      </c>
      <c r="I1398" s="90">
        <f t="shared" si="630"/>
        <v>45762</v>
      </c>
      <c r="J1398" s="92">
        <f t="shared" si="631"/>
        <v>21</v>
      </c>
      <c r="K1398" s="92">
        <f t="shared" si="632"/>
        <v>10</v>
      </c>
      <c r="L1398" s="87">
        <f t="shared" si="633"/>
        <v>1.0026628799999999</v>
      </c>
      <c r="M1398" s="93">
        <f t="shared" si="634"/>
        <v>1.0131006499999999</v>
      </c>
      <c r="N1398" s="93">
        <f t="shared" si="635"/>
        <v>1.2519561069139096</v>
      </c>
      <c r="O1398" s="87">
        <f t="shared" si="636"/>
        <v>1.2552899099999999</v>
      </c>
      <c r="P1398" s="87">
        <f t="shared" si="637"/>
        <v>970.38523050000003</v>
      </c>
      <c r="Q1398" s="94">
        <f t="shared" si="638"/>
        <v>40</v>
      </c>
      <c r="R1398" s="95">
        <f t="shared" si="645"/>
        <v>0</v>
      </c>
      <c r="S1398" s="87">
        <f t="shared" si="639"/>
        <v>0</v>
      </c>
      <c r="T1398" s="95">
        <f t="shared" si="624"/>
        <v>0.12</v>
      </c>
      <c r="U1398" s="94">
        <f t="shared" si="640"/>
        <v>19</v>
      </c>
      <c r="V1398" s="94">
        <v>252</v>
      </c>
      <c r="W1398" s="93">
        <f t="shared" si="641"/>
        <v>1.0085812329999999</v>
      </c>
      <c r="X1398" s="87">
        <f t="shared" si="642"/>
        <v>8.3271017599999997</v>
      </c>
      <c r="Y1398" s="87">
        <f t="shared" si="643"/>
        <v>8.3271017599999997</v>
      </c>
      <c r="Z1398" s="96" t="s">
        <v>142</v>
      </c>
      <c r="AA1398" s="90">
        <f t="shared" si="644"/>
        <v>45747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3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2"/>
      <c r="DB1398" s="1"/>
      <c r="DC1398" s="1"/>
      <c r="DD1398" s="1"/>
      <c r="DE1398" s="1"/>
      <c r="DF1398" s="1"/>
      <c r="DG1398" s="1"/>
    </row>
    <row r="1399" spans="1:111" x14ac:dyDescent="0.2">
      <c r="A1399" s="86">
        <f t="shared" si="622"/>
        <v>45748</v>
      </c>
      <c r="B1399" s="87">
        <f t="shared" si="625"/>
        <v>971.07993710999995</v>
      </c>
      <c r="C1399" s="87">
        <f t="shared" si="623"/>
        <v>773.03674853999996</v>
      </c>
      <c r="D1399" s="88">
        <f t="shared" si="626"/>
        <v>7205.03</v>
      </c>
      <c r="E1399" s="89">
        <f>IF(K1399=1,VLOOKUP(A1399,[1]Plan1!$BO$80:$BQ$314,3),E1398)</f>
        <v>7245.38</v>
      </c>
      <c r="F1399" s="98">
        <f t="shared" si="627"/>
        <v>45734</v>
      </c>
      <c r="G1399" s="91">
        <f t="shared" si="628"/>
        <v>5.6002542668107669E-3</v>
      </c>
      <c r="H1399" s="90">
        <f t="shared" si="629"/>
        <v>45762</v>
      </c>
      <c r="I1399" s="90">
        <f t="shared" si="630"/>
        <v>45762</v>
      </c>
      <c r="J1399" s="92">
        <f t="shared" si="631"/>
        <v>21</v>
      </c>
      <c r="K1399" s="92">
        <f t="shared" si="632"/>
        <v>11</v>
      </c>
      <c r="L1399" s="87">
        <f t="shared" si="633"/>
        <v>1.0029295600000001</v>
      </c>
      <c r="M1399" s="93">
        <f t="shared" si="634"/>
        <v>1.0131006499999999</v>
      </c>
      <c r="N1399" s="93">
        <f t="shared" si="635"/>
        <v>1.2519561069139096</v>
      </c>
      <c r="O1399" s="87">
        <f t="shared" si="636"/>
        <v>1.2556237800000001</v>
      </c>
      <c r="P1399" s="87">
        <f t="shared" si="637"/>
        <v>970.64332428</v>
      </c>
      <c r="Q1399" s="94">
        <f t="shared" si="638"/>
        <v>0</v>
      </c>
      <c r="R1399" s="95">
        <f t="shared" si="645"/>
        <v>0</v>
      </c>
      <c r="S1399" s="87">
        <f t="shared" si="639"/>
        <v>0</v>
      </c>
      <c r="T1399" s="95">
        <f t="shared" si="624"/>
        <v>0.12</v>
      </c>
      <c r="U1399" s="94">
        <f t="shared" si="640"/>
        <v>1</v>
      </c>
      <c r="V1399" s="94">
        <v>252</v>
      </c>
      <c r="W1399" s="93">
        <f t="shared" si="641"/>
        <v>1.0004498180000001</v>
      </c>
      <c r="X1399" s="87">
        <f t="shared" si="642"/>
        <v>0.43661283000000001</v>
      </c>
      <c r="Y1399" s="87">
        <f t="shared" si="643"/>
        <v>0</v>
      </c>
      <c r="Z1399" s="96" t="s">
        <v>142</v>
      </c>
      <c r="AA1399" s="90">
        <f t="shared" si="644"/>
        <v>45777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3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2"/>
      <c r="DB1399" s="1"/>
      <c r="DC1399" s="1"/>
      <c r="DD1399" s="1"/>
      <c r="DE1399" s="1"/>
      <c r="DF1399" s="1"/>
      <c r="DG1399" s="1"/>
    </row>
    <row r="1400" spans="1:111" x14ac:dyDescent="0.2">
      <c r="A1400" s="86">
        <f t="shared" si="622"/>
        <v>45749</v>
      </c>
      <c r="B1400" s="87">
        <f t="shared" si="625"/>
        <v>971.77514265000002</v>
      </c>
      <c r="C1400" s="87">
        <f t="shared" si="623"/>
        <v>773.03674853999996</v>
      </c>
      <c r="D1400" s="88">
        <f t="shared" si="626"/>
        <v>7205.03</v>
      </c>
      <c r="E1400" s="89">
        <f>IF(K1400=1,VLOOKUP(A1400,[1]Plan1!$BO$80:$BQ$314,3),E1399)</f>
        <v>7245.38</v>
      </c>
      <c r="F1400" s="98">
        <f t="shared" si="627"/>
        <v>45734</v>
      </c>
      <c r="G1400" s="91">
        <f t="shared" si="628"/>
        <v>5.6002542668107669E-3</v>
      </c>
      <c r="H1400" s="90">
        <f t="shared" si="629"/>
        <v>45762</v>
      </c>
      <c r="I1400" s="90">
        <f t="shared" si="630"/>
        <v>45762</v>
      </c>
      <c r="J1400" s="92">
        <f t="shared" si="631"/>
        <v>21</v>
      </c>
      <c r="K1400" s="92">
        <f t="shared" si="632"/>
        <v>12</v>
      </c>
      <c r="L1400" s="87">
        <f t="shared" si="633"/>
        <v>1.0031963100000001</v>
      </c>
      <c r="M1400" s="93">
        <f t="shared" si="634"/>
        <v>1.0131006499999999</v>
      </c>
      <c r="N1400" s="93">
        <f t="shared" si="635"/>
        <v>1.2519561069139096</v>
      </c>
      <c r="O1400" s="87">
        <f t="shared" si="636"/>
        <v>1.2559577399999999</v>
      </c>
      <c r="P1400" s="87">
        <f t="shared" si="637"/>
        <v>970.90148763000002</v>
      </c>
      <c r="Q1400" s="94">
        <f t="shared" si="638"/>
        <v>0</v>
      </c>
      <c r="R1400" s="95">
        <f t="shared" si="645"/>
        <v>0</v>
      </c>
      <c r="S1400" s="87">
        <f t="shared" si="639"/>
        <v>0</v>
      </c>
      <c r="T1400" s="95">
        <f t="shared" si="624"/>
        <v>0.12</v>
      </c>
      <c r="U1400" s="94">
        <f t="shared" si="640"/>
        <v>2</v>
      </c>
      <c r="V1400" s="94">
        <v>252</v>
      </c>
      <c r="W1400" s="93">
        <f t="shared" si="641"/>
        <v>1.0008998389999999</v>
      </c>
      <c r="X1400" s="87">
        <f t="shared" si="642"/>
        <v>0.87365501999999995</v>
      </c>
      <c r="Y1400" s="87">
        <f t="shared" si="643"/>
        <v>0</v>
      </c>
      <c r="Z1400" s="96" t="s">
        <v>142</v>
      </c>
      <c r="AA1400" s="90">
        <f t="shared" si="644"/>
        <v>45777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3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2"/>
      <c r="DB1400" s="1"/>
      <c r="DC1400" s="1"/>
      <c r="DD1400" s="1"/>
      <c r="DE1400" s="1"/>
      <c r="DF1400" s="1"/>
      <c r="DG1400" s="1"/>
    </row>
    <row r="1401" spans="1:111" x14ac:dyDescent="0.2">
      <c r="A1401" s="86">
        <f t="shared" si="622"/>
        <v>45750</v>
      </c>
      <c r="B1401" s="87">
        <f t="shared" si="625"/>
        <v>972.47084540999992</v>
      </c>
      <c r="C1401" s="87">
        <f t="shared" si="623"/>
        <v>773.03674853999996</v>
      </c>
      <c r="D1401" s="88">
        <f t="shared" si="626"/>
        <v>7205.03</v>
      </c>
      <c r="E1401" s="89">
        <f>IF(K1401=1,VLOOKUP(A1401,[1]Plan1!$BO$80:$BQ$314,3),E1400)</f>
        <v>7245.38</v>
      </c>
      <c r="F1401" s="98">
        <f t="shared" si="627"/>
        <v>45734</v>
      </c>
      <c r="G1401" s="91">
        <f t="shared" si="628"/>
        <v>5.6002542668107669E-3</v>
      </c>
      <c r="H1401" s="90">
        <f t="shared" si="629"/>
        <v>45762</v>
      </c>
      <c r="I1401" s="90">
        <f t="shared" si="630"/>
        <v>45762</v>
      </c>
      <c r="J1401" s="92">
        <f t="shared" si="631"/>
        <v>21</v>
      </c>
      <c r="K1401" s="92">
        <f t="shared" si="632"/>
        <v>13</v>
      </c>
      <c r="L1401" s="87">
        <f t="shared" si="633"/>
        <v>1.0034631300000001</v>
      </c>
      <c r="M1401" s="93">
        <f t="shared" si="634"/>
        <v>1.0131006499999999</v>
      </c>
      <c r="N1401" s="93">
        <f t="shared" si="635"/>
        <v>1.2519561069139096</v>
      </c>
      <c r="O1401" s="87">
        <f t="shared" si="636"/>
        <v>1.2562917899999999</v>
      </c>
      <c r="P1401" s="87">
        <f t="shared" si="637"/>
        <v>971.15972054999997</v>
      </c>
      <c r="Q1401" s="94">
        <f t="shared" si="638"/>
        <v>0</v>
      </c>
      <c r="R1401" s="95">
        <f t="shared" si="645"/>
        <v>0</v>
      </c>
      <c r="S1401" s="87">
        <f t="shared" si="639"/>
        <v>0</v>
      </c>
      <c r="T1401" s="95">
        <f t="shared" si="624"/>
        <v>0.12</v>
      </c>
      <c r="U1401" s="94">
        <f t="shared" si="640"/>
        <v>3</v>
      </c>
      <c r="V1401" s="94">
        <v>252</v>
      </c>
      <c r="W1401" s="93">
        <f t="shared" si="641"/>
        <v>1.0013500609999999</v>
      </c>
      <c r="X1401" s="87">
        <f t="shared" si="642"/>
        <v>1.3111248600000001</v>
      </c>
      <c r="Y1401" s="87">
        <f t="shared" si="643"/>
        <v>0</v>
      </c>
      <c r="Z1401" s="96" t="s">
        <v>142</v>
      </c>
      <c r="AA1401" s="90">
        <f t="shared" si="644"/>
        <v>45777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3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2"/>
      <c r="DB1401" s="1"/>
      <c r="DC1401" s="1"/>
      <c r="DD1401" s="1"/>
      <c r="DE1401" s="1"/>
      <c r="DF1401" s="1"/>
      <c r="DG1401" s="1"/>
    </row>
    <row r="1402" spans="1:111" x14ac:dyDescent="0.2">
      <c r="A1402" s="86">
        <f t="shared" si="622"/>
        <v>45751</v>
      </c>
      <c r="B1402" s="87">
        <f t="shared" si="625"/>
        <v>973.16704082000001</v>
      </c>
      <c r="C1402" s="87">
        <f t="shared" si="623"/>
        <v>773.03674853999996</v>
      </c>
      <c r="D1402" s="88">
        <f t="shared" si="626"/>
        <v>7205.03</v>
      </c>
      <c r="E1402" s="89">
        <f>IF(K1402=1,VLOOKUP(A1402,[1]Plan1!$BO$80:$BQ$314,3),E1401)</f>
        <v>7245.38</v>
      </c>
      <c r="F1402" s="98">
        <f t="shared" si="627"/>
        <v>45734</v>
      </c>
      <c r="G1402" s="91">
        <f t="shared" si="628"/>
        <v>5.6002542668107669E-3</v>
      </c>
      <c r="H1402" s="90">
        <f t="shared" si="629"/>
        <v>45762</v>
      </c>
      <c r="I1402" s="90">
        <f t="shared" si="630"/>
        <v>45762</v>
      </c>
      <c r="J1402" s="92">
        <f t="shared" si="631"/>
        <v>21</v>
      </c>
      <c r="K1402" s="92">
        <f t="shared" si="632"/>
        <v>14</v>
      </c>
      <c r="L1402" s="87">
        <f t="shared" si="633"/>
        <v>1.0037300199999999</v>
      </c>
      <c r="M1402" s="93">
        <f t="shared" si="634"/>
        <v>1.0131006499999999</v>
      </c>
      <c r="N1402" s="93">
        <f t="shared" si="635"/>
        <v>1.2519561069139096</v>
      </c>
      <c r="O1402" s="87">
        <f t="shared" si="636"/>
        <v>1.2566259200000001</v>
      </c>
      <c r="P1402" s="87">
        <f t="shared" si="637"/>
        <v>971.41801531999999</v>
      </c>
      <c r="Q1402" s="94">
        <f t="shared" si="638"/>
        <v>0</v>
      </c>
      <c r="R1402" s="95">
        <f t="shared" si="645"/>
        <v>0</v>
      </c>
      <c r="S1402" s="87">
        <f t="shared" si="639"/>
        <v>0</v>
      </c>
      <c r="T1402" s="95">
        <f t="shared" si="624"/>
        <v>0.12</v>
      </c>
      <c r="U1402" s="94">
        <f t="shared" si="640"/>
        <v>4</v>
      </c>
      <c r="V1402" s="94">
        <v>252</v>
      </c>
      <c r="W1402" s="93">
        <f t="shared" si="641"/>
        <v>1.0018004869999999</v>
      </c>
      <c r="X1402" s="87">
        <f t="shared" si="642"/>
        <v>1.7490254999999999</v>
      </c>
      <c r="Y1402" s="87">
        <f t="shared" si="643"/>
        <v>0</v>
      </c>
      <c r="Z1402" s="96" t="s">
        <v>142</v>
      </c>
      <c r="AA1402" s="90">
        <f t="shared" si="644"/>
        <v>45777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3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2"/>
      <c r="DB1402" s="1"/>
      <c r="DC1402" s="1"/>
      <c r="DD1402" s="1"/>
      <c r="DE1402" s="1"/>
      <c r="DF1402" s="1"/>
      <c r="DG1402" s="1"/>
    </row>
    <row r="1403" spans="1:111" x14ac:dyDescent="0.2">
      <c r="A1403" s="86">
        <f t="shared" si="622"/>
        <v>45752</v>
      </c>
      <c r="B1403" s="87">
        <f t="shared" si="625"/>
        <v>973.86374268999998</v>
      </c>
      <c r="C1403" s="87">
        <f t="shared" si="623"/>
        <v>773.03674853999996</v>
      </c>
      <c r="D1403" s="88">
        <f t="shared" si="626"/>
        <v>7205.03</v>
      </c>
      <c r="E1403" s="89">
        <f>IF(K1403=1,VLOOKUP(A1403,[1]Plan1!$BO$80:$BQ$314,3),E1402)</f>
        <v>7245.38</v>
      </c>
      <c r="F1403" s="98">
        <f t="shared" si="627"/>
        <v>45734</v>
      </c>
      <c r="G1403" s="91">
        <f t="shared" si="628"/>
        <v>5.6002542668107669E-3</v>
      </c>
      <c r="H1403" s="90">
        <f t="shared" si="629"/>
        <v>45762</v>
      </c>
      <c r="I1403" s="90">
        <f t="shared" si="630"/>
        <v>45762</v>
      </c>
      <c r="J1403" s="92">
        <f t="shared" si="631"/>
        <v>21</v>
      </c>
      <c r="K1403" s="92">
        <f t="shared" si="632"/>
        <v>15</v>
      </c>
      <c r="L1403" s="87">
        <f t="shared" si="633"/>
        <v>1.0039969799999999</v>
      </c>
      <c r="M1403" s="93">
        <f t="shared" si="634"/>
        <v>1.0131006499999999</v>
      </c>
      <c r="N1403" s="93">
        <f t="shared" si="635"/>
        <v>1.2519561069139096</v>
      </c>
      <c r="O1403" s="87">
        <f t="shared" si="636"/>
        <v>1.2569601500000001</v>
      </c>
      <c r="P1403" s="87">
        <f t="shared" si="637"/>
        <v>971.67638739999995</v>
      </c>
      <c r="Q1403" s="94">
        <f t="shared" si="638"/>
        <v>0</v>
      </c>
      <c r="R1403" s="95">
        <f t="shared" si="645"/>
        <v>0</v>
      </c>
      <c r="S1403" s="87">
        <f t="shared" si="639"/>
        <v>0</v>
      </c>
      <c r="T1403" s="95">
        <f t="shared" si="624"/>
        <v>0.12</v>
      </c>
      <c r="U1403" s="94">
        <f t="shared" si="640"/>
        <v>5</v>
      </c>
      <c r="V1403" s="94">
        <v>252</v>
      </c>
      <c r="W1403" s="93">
        <f t="shared" si="641"/>
        <v>1.002251115</v>
      </c>
      <c r="X1403" s="87">
        <f t="shared" si="642"/>
        <v>2.1873552900000002</v>
      </c>
      <c r="Y1403" s="87">
        <f t="shared" si="643"/>
        <v>0</v>
      </c>
      <c r="Z1403" s="96" t="s">
        <v>142</v>
      </c>
      <c r="AA1403" s="90">
        <f t="shared" si="644"/>
        <v>45777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3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2"/>
      <c r="DB1403" s="1"/>
      <c r="DC1403" s="1"/>
      <c r="DD1403" s="1"/>
      <c r="DE1403" s="1"/>
      <c r="DF1403" s="1"/>
      <c r="DG1403" s="1"/>
    </row>
    <row r="1404" spans="1:111" x14ac:dyDescent="0.2">
      <c r="A1404" s="86">
        <f t="shared" si="622"/>
        <v>45753</v>
      </c>
      <c r="B1404" s="87">
        <f t="shared" si="625"/>
        <v>973.86374268999998</v>
      </c>
      <c r="C1404" s="87">
        <f t="shared" si="623"/>
        <v>773.03674853999996</v>
      </c>
      <c r="D1404" s="88">
        <f t="shared" si="626"/>
        <v>7205.03</v>
      </c>
      <c r="E1404" s="89">
        <f>IF(K1404=1,VLOOKUP(A1404,[1]Plan1!$BO$80:$BQ$314,3),E1403)</f>
        <v>7245.38</v>
      </c>
      <c r="F1404" s="98">
        <f t="shared" si="627"/>
        <v>45734</v>
      </c>
      <c r="G1404" s="91">
        <f t="shared" si="628"/>
        <v>5.6002542668107669E-3</v>
      </c>
      <c r="H1404" s="90">
        <f t="shared" si="629"/>
        <v>45762</v>
      </c>
      <c r="I1404" s="90">
        <f t="shared" si="630"/>
        <v>45762</v>
      </c>
      <c r="J1404" s="92">
        <f t="shared" si="631"/>
        <v>21</v>
      </c>
      <c r="K1404" s="92">
        <f t="shared" si="632"/>
        <v>15</v>
      </c>
      <c r="L1404" s="87">
        <f t="shared" si="633"/>
        <v>1.0039969799999999</v>
      </c>
      <c r="M1404" s="93">
        <f t="shared" si="634"/>
        <v>1.0131006499999999</v>
      </c>
      <c r="N1404" s="93">
        <f t="shared" si="635"/>
        <v>1.2519561069139096</v>
      </c>
      <c r="O1404" s="87">
        <f t="shared" si="636"/>
        <v>1.2569601500000001</v>
      </c>
      <c r="P1404" s="87">
        <f t="shared" si="637"/>
        <v>971.67638739999995</v>
      </c>
      <c r="Q1404" s="94">
        <f t="shared" si="638"/>
        <v>0</v>
      </c>
      <c r="R1404" s="95">
        <f t="shared" si="645"/>
        <v>0</v>
      </c>
      <c r="S1404" s="87">
        <f t="shared" si="639"/>
        <v>0</v>
      </c>
      <c r="T1404" s="95">
        <f t="shared" si="624"/>
        <v>0.12</v>
      </c>
      <c r="U1404" s="94">
        <f t="shared" si="640"/>
        <v>5</v>
      </c>
      <c r="V1404" s="94">
        <v>252</v>
      </c>
      <c r="W1404" s="93">
        <f t="shared" si="641"/>
        <v>1.002251115</v>
      </c>
      <c r="X1404" s="87">
        <f t="shared" si="642"/>
        <v>2.1873552900000002</v>
      </c>
      <c r="Y1404" s="87">
        <f t="shared" si="643"/>
        <v>0</v>
      </c>
      <c r="Z1404" s="96" t="s">
        <v>142</v>
      </c>
      <c r="AA1404" s="90">
        <f t="shared" si="644"/>
        <v>45777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3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2"/>
      <c r="DB1404" s="1"/>
      <c r="DC1404" s="1"/>
      <c r="DD1404" s="1"/>
      <c r="DE1404" s="1"/>
      <c r="DF1404" s="1"/>
      <c r="DG1404" s="1"/>
    </row>
    <row r="1405" spans="1:111" x14ac:dyDescent="0.2">
      <c r="A1405" s="86">
        <f t="shared" si="622"/>
        <v>45754</v>
      </c>
      <c r="B1405" s="87">
        <f t="shared" si="625"/>
        <v>973.86374268999998</v>
      </c>
      <c r="C1405" s="87">
        <f t="shared" si="623"/>
        <v>773.03674853999996</v>
      </c>
      <c r="D1405" s="88">
        <f t="shared" si="626"/>
        <v>7205.03</v>
      </c>
      <c r="E1405" s="89">
        <f>IF(K1405=1,VLOOKUP(A1405,[1]Plan1!$BO$80:$BQ$314,3),E1404)</f>
        <v>7245.38</v>
      </c>
      <c r="F1405" s="98">
        <f t="shared" si="627"/>
        <v>45734</v>
      </c>
      <c r="G1405" s="91">
        <f t="shared" si="628"/>
        <v>5.6002542668107669E-3</v>
      </c>
      <c r="H1405" s="90">
        <f t="shared" si="629"/>
        <v>45762</v>
      </c>
      <c r="I1405" s="90">
        <f t="shared" si="630"/>
        <v>45762</v>
      </c>
      <c r="J1405" s="92">
        <f t="shared" si="631"/>
        <v>21</v>
      </c>
      <c r="K1405" s="92">
        <f t="shared" si="632"/>
        <v>15</v>
      </c>
      <c r="L1405" s="87">
        <f t="shared" si="633"/>
        <v>1.0039969799999999</v>
      </c>
      <c r="M1405" s="93">
        <f t="shared" si="634"/>
        <v>1.0131006499999999</v>
      </c>
      <c r="N1405" s="93">
        <f t="shared" si="635"/>
        <v>1.2519561069139096</v>
      </c>
      <c r="O1405" s="87">
        <f t="shared" si="636"/>
        <v>1.2569601500000001</v>
      </c>
      <c r="P1405" s="87">
        <f t="shared" si="637"/>
        <v>971.67638739999995</v>
      </c>
      <c r="Q1405" s="94">
        <f t="shared" si="638"/>
        <v>0</v>
      </c>
      <c r="R1405" s="95">
        <f t="shared" si="645"/>
        <v>0</v>
      </c>
      <c r="S1405" s="87">
        <f t="shared" si="639"/>
        <v>0</v>
      </c>
      <c r="T1405" s="95">
        <f t="shared" si="624"/>
        <v>0.12</v>
      </c>
      <c r="U1405" s="94">
        <f t="shared" si="640"/>
        <v>5</v>
      </c>
      <c r="V1405" s="94">
        <v>252</v>
      </c>
      <c r="W1405" s="93">
        <f t="shared" si="641"/>
        <v>1.002251115</v>
      </c>
      <c r="X1405" s="87">
        <f t="shared" si="642"/>
        <v>2.1873552900000002</v>
      </c>
      <c r="Y1405" s="87">
        <f t="shared" si="643"/>
        <v>0</v>
      </c>
      <c r="Z1405" s="96" t="s">
        <v>142</v>
      </c>
      <c r="AA1405" s="90">
        <f t="shared" si="644"/>
        <v>45777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3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2"/>
      <c r="DB1405" s="1"/>
      <c r="DC1405" s="1"/>
      <c r="DD1405" s="1"/>
      <c r="DE1405" s="1"/>
      <c r="DF1405" s="1"/>
      <c r="DG1405" s="1"/>
    </row>
    <row r="1406" spans="1:111" x14ac:dyDescent="0.2">
      <c r="A1406" s="86">
        <f t="shared" si="622"/>
        <v>45755</v>
      </c>
      <c r="B1406" s="87">
        <f t="shared" si="625"/>
        <v>974.56094445999997</v>
      </c>
      <c r="C1406" s="87">
        <f t="shared" si="623"/>
        <v>773.03674853999996</v>
      </c>
      <c r="D1406" s="88">
        <f t="shared" si="626"/>
        <v>7205.03</v>
      </c>
      <c r="E1406" s="89">
        <f>IF(K1406=1,VLOOKUP(A1406,[1]Plan1!$BO$80:$BQ$314,3),E1405)</f>
        <v>7245.38</v>
      </c>
      <c r="F1406" s="98">
        <f t="shared" si="627"/>
        <v>45734</v>
      </c>
      <c r="G1406" s="91">
        <f t="shared" si="628"/>
        <v>5.6002542668107669E-3</v>
      </c>
      <c r="H1406" s="90">
        <f t="shared" si="629"/>
        <v>45762</v>
      </c>
      <c r="I1406" s="90">
        <f t="shared" si="630"/>
        <v>45762</v>
      </c>
      <c r="J1406" s="92">
        <f t="shared" si="631"/>
        <v>21</v>
      </c>
      <c r="K1406" s="92">
        <f t="shared" si="632"/>
        <v>16</v>
      </c>
      <c r="L1406" s="87">
        <f t="shared" si="633"/>
        <v>1.0042640199999999</v>
      </c>
      <c r="M1406" s="93">
        <f t="shared" si="634"/>
        <v>1.0131006499999999</v>
      </c>
      <c r="N1406" s="93">
        <f t="shared" si="635"/>
        <v>1.2519561069139096</v>
      </c>
      <c r="O1406" s="87">
        <f t="shared" si="636"/>
        <v>1.2572944699999999</v>
      </c>
      <c r="P1406" s="87">
        <f t="shared" si="637"/>
        <v>971.93482903999995</v>
      </c>
      <c r="Q1406" s="94">
        <f t="shared" si="638"/>
        <v>0</v>
      </c>
      <c r="R1406" s="95">
        <f t="shared" si="645"/>
        <v>0</v>
      </c>
      <c r="S1406" s="87">
        <f t="shared" si="639"/>
        <v>0</v>
      </c>
      <c r="T1406" s="95">
        <f t="shared" si="624"/>
        <v>0.12</v>
      </c>
      <c r="U1406" s="94">
        <f t="shared" si="640"/>
        <v>6</v>
      </c>
      <c r="V1406" s="94">
        <v>252</v>
      </c>
      <c r="W1406" s="93">
        <f t="shared" si="641"/>
        <v>1.002701946</v>
      </c>
      <c r="X1406" s="87">
        <f t="shared" si="642"/>
        <v>2.6261154200000001</v>
      </c>
      <c r="Y1406" s="87">
        <f t="shared" si="643"/>
        <v>0</v>
      </c>
      <c r="Z1406" s="96" t="s">
        <v>142</v>
      </c>
      <c r="AA1406" s="90">
        <f t="shared" si="644"/>
        <v>45777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3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2"/>
      <c r="DB1406" s="1"/>
      <c r="DC1406" s="1"/>
      <c r="DD1406" s="1"/>
      <c r="DE1406" s="1"/>
      <c r="DF1406" s="1"/>
      <c r="DG1406" s="1"/>
    </row>
    <row r="1407" spans="1:111" x14ac:dyDescent="0.2">
      <c r="A1407" s="86">
        <f t="shared" si="622"/>
        <v>45756</v>
      </c>
      <c r="B1407" s="87">
        <f t="shared" si="625"/>
        <v>975.25863769</v>
      </c>
      <c r="C1407" s="87">
        <f t="shared" si="623"/>
        <v>773.03674853999996</v>
      </c>
      <c r="D1407" s="88">
        <f t="shared" si="626"/>
        <v>7205.03</v>
      </c>
      <c r="E1407" s="89">
        <f>IF(K1407=1,VLOOKUP(A1407,[1]Plan1!$BO$80:$BQ$314,3),E1406)</f>
        <v>7245.38</v>
      </c>
      <c r="F1407" s="98">
        <f t="shared" si="627"/>
        <v>45734</v>
      </c>
      <c r="G1407" s="91">
        <f t="shared" si="628"/>
        <v>5.6002542668107669E-3</v>
      </c>
      <c r="H1407" s="90">
        <f t="shared" si="629"/>
        <v>45762</v>
      </c>
      <c r="I1407" s="90">
        <f t="shared" si="630"/>
        <v>45762</v>
      </c>
      <c r="J1407" s="92">
        <f t="shared" si="631"/>
        <v>21</v>
      </c>
      <c r="K1407" s="92">
        <f t="shared" si="632"/>
        <v>17</v>
      </c>
      <c r="L1407" s="87">
        <f t="shared" si="633"/>
        <v>1.00453112</v>
      </c>
      <c r="M1407" s="93">
        <f t="shared" si="634"/>
        <v>1.0131006499999999</v>
      </c>
      <c r="N1407" s="93">
        <f t="shared" si="635"/>
        <v>1.2519561069139096</v>
      </c>
      <c r="O1407" s="87">
        <f t="shared" si="636"/>
        <v>1.25762887</v>
      </c>
      <c r="P1407" s="87">
        <f t="shared" si="637"/>
        <v>972.19333253000002</v>
      </c>
      <c r="Q1407" s="94">
        <f t="shared" si="638"/>
        <v>0</v>
      </c>
      <c r="R1407" s="95">
        <f t="shared" si="645"/>
        <v>0</v>
      </c>
      <c r="S1407" s="87">
        <f t="shared" si="639"/>
        <v>0</v>
      </c>
      <c r="T1407" s="95">
        <f t="shared" si="624"/>
        <v>0.12</v>
      </c>
      <c r="U1407" s="94">
        <f t="shared" si="640"/>
        <v>7</v>
      </c>
      <c r="V1407" s="94">
        <v>252</v>
      </c>
      <c r="W1407" s="93">
        <f t="shared" si="641"/>
        <v>1.003152979</v>
      </c>
      <c r="X1407" s="87">
        <f t="shared" si="642"/>
        <v>3.0653051599999999</v>
      </c>
      <c r="Y1407" s="87">
        <f t="shared" si="643"/>
        <v>0</v>
      </c>
      <c r="Z1407" s="96" t="s">
        <v>142</v>
      </c>
      <c r="AA1407" s="90">
        <f t="shared" si="644"/>
        <v>45777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3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2"/>
      <c r="DB1407" s="1"/>
      <c r="DC1407" s="1"/>
      <c r="DD1407" s="1"/>
      <c r="DE1407" s="1"/>
      <c r="DF1407" s="1"/>
      <c r="DG1407" s="1"/>
    </row>
    <row r="1408" spans="1:111" x14ac:dyDescent="0.2">
      <c r="A1408" s="86">
        <f t="shared" si="622"/>
        <v>45757</v>
      </c>
      <c r="B1408" s="87">
        <f t="shared" si="625"/>
        <v>975.95683229999997</v>
      </c>
      <c r="C1408" s="87">
        <f t="shared" si="623"/>
        <v>773.03674853999996</v>
      </c>
      <c r="D1408" s="88">
        <f t="shared" si="626"/>
        <v>7205.03</v>
      </c>
      <c r="E1408" s="89">
        <f>IF(K1408=1,VLOOKUP(A1408,[1]Plan1!$BO$80:$BQ$314,3),E1407)</f>
        <v>7245.38</v>
      </c>
      <c r="F1408" s="98">
        <f t="shared" si="627"/>
        <v>45734</v>
      </c>
      <c r="G1408" s="91">
        <f t="shared" si="628"/>
        <v>5.6002542668107669E-3</v>
      </c>
      <c r="H1408" s="90">
        <f t="shared" si="629"/>
        <v>45762</v>
      </c>
      <c r="I1408" s="90">
        <f t="shared" si="630"/>
        <v>45762</v>
      </c>
      <c r="J1408" s="92">
        <f t="shared" si="631"/>
        <v>21</v>
      </c>
      <c r="K1408" s="92">
        <f t="shared" si="632"/>
        <v>18</v>
      </c>
      <c r="L1408" s="87">
        <f t="shared" si="633"/>
        <v>1.0047983</v>
      </c>
      <c r="M1408" s="93">
        <f t="shared" si="634"/>
        <v>1.0131006499999999</v>
      </c>
      <c r="N1408" s="93">
        <f t="shared" si="635"/>
        <v>1.2519561069139096</v>
      </c>
      <c r="O1408" s="87">
        <f t="shared" si="636"/>
        <v>1.25796336</v>
      </c>
      <c r="P1408" s="87">
        <f t="shared" si="637"/>
        <v>972.45190559000002</v>
      </c>
      <c r="Q1408" s="94">
        <f t="shared" si="638"/>
        <v>0</v>
      </c>
      <c r="R1408" s="95">
        <f t="shared" si="645"/>
        <v>0</v>
      </c>
      <c r="S1408" s="87">
        <f t="shared" si="639"/>
        <v>0</v>
      </c>
      <c r="T1408" s="95">
        <f t="shared" si="624"/>
        <v>0.12</v>
      </c>
      <c r="U1408" s="94">
        <f t="shared" si="640"/>
        <v>8</v>
      </c>
      <c r="V1408" s="94">
        <v>252</v>
      </c>
      <c r="W1408" s="93">
        <f t="shared" si="641"/>
        <v>1.003604216</v>
      </c>
      <c r="X1408" s="87">
        <f t="shared" si="642"/>
        <v>3.5049267099999999</v>
      </c>
      <c r="Y1408" s="87">
        <f t="shared" si="643"/>
        <v>0</v>
      </c>
      <c r="Z1408" s="96" t="s">
        <v>142</v>
      </c>
      <c r="AA1408" s="90">
        <f t="shared" si="644"/>
        <v>45777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3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2"/>
      <c r="DB1408" s="1"/>
      <c r="DC1408" s="1"/>
      <c r="DD1408" s="1"/>
      <c r="DE1408" s="1"/>
      <c r="DF1408" s="1"/>
      <c r="DG1408" s="1"/>
    </row>
    <row r="1409" spans="1:111" x14ac:dyDescent="0.2">
      <c r="A1409" s="86">
        <f t="shared" si="622"/>
        <v>45758</v>
      </c>
      <c r="B1409" s="87">
        <f t="shared" si="625"/>
        <v>976.65552661999993</v>
      </c>
      <c r="C1409" s="87">
        <f t="shared" si="623"/>
        <v>773.03674853999996</v>
      </c>
      <c r="D1409" s="88">
        <f t="shared" si="626"/>
        <v>7205.03</v>
      </c>
      <c r="E1409" s="89">
        <f>IF(K1409=1,VLOOKUP(A1409,[1]Plan1!$BO$80:$BQ$314,3),E1408)</f>
        <v>7245.38</v>
      </c>
      <c r="F1409" s="98">
        <f t="shared" si="627"/>
        <v>45734</v>
      </c>
      <c r="G1409" s="91">
        <f t="shared" si="628"/>
        <v>5.6002542668107669E-3</v>
      </c>
      <c r="H1409" s="90">
        <f t="shared" si="629"/>
        <v>45762</v>
      </c>
      <c r="I1409" s="90">
        <f t="shared" si="630"/>
        <v>45762</v>
      </c>
      <c r="J1409" s="92">
        <f t="shared" si="631"/>
        <v>21</v>
      </c>
      <c r="K1409" s="92">
        <f t="shared" si="632"/>
        <v>19</v>
      </c>
      <c r="L1409" s="87">
        <f t="shared" si="633"/>
        <v>1.0050655399999999</v>
      </c>
      <c r="M1409" s="93">
        <f t="shared" si="634"/>
        <v>1.0131006499999999</v>
      </c>
      <c r="N1409" s="93">
        <f t="shared" si="635"/>
        <v>1.2519561069139096</v>
      </c>
      <c r="O1409" s="87">
        <f t="shared" si="636"/>
        <v>1.2582979400000001</v>
      </c>
      <c r="P1409" s="87">
        <f t="shared" si="637"/>
        <v>972.71054822999997</v>
      </c>
      <c r="Q1409" s="94">
        <f t="shared" si="638"/>
        <v>0</v>
      </c>
      <c r="R1409" s="95">
        <f t="shared" si="645"/>
        <v>0</v>
      </c>
      <c r="S1409" s="87">
        <f t="shared" si="639"/>
        <v>0</v>
      </c>
      <c r="T1409" s="95">
        <f t="shared" si="624"/>
        <v>0.12</v>
      </c>
      <c r="U1409" s="94">
        <f t="shared" si="640"/>
        <v>9</v>
      </c>
      <c r="V1409" s="94">
        <v>252</v>
      </c>
      <c r="W1409" s="93">
        <f t="shared" si="641"/>
        <v>1.0040556549999999</v>
      </c>
      <c r="X1409" s="87">
        <f t="shared" si="642"/>
        <v>3.9449783900000002</v>
      </c>
      <c r="Y1409" s="87">
        <f t="shared" si="643"/>
        <v>0</v>
      </c>
      <c r="Z1409" s="96" t="s">
        <v>142</v>
      </c>
      <c r="AA1409" s="90">
        <f t="shared" si="644"/>
        <v>45777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3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2"/>
      <c r="DB1409" s="1"/>
      <c r="DC1409" s="1"/>
      <c r="DD1409" s="1"/>
      <c r="DE1409" s="1"/>
      <c r="DF1409" s="1"/>
      <c r="DG1409" s="1"/>
    </row>
    <row r="1410" spans="1:111" x14ac:dyDescent="0.2">
      <c r="A1410" s="86">
        <f t="shared" si="622"/>
        <v>45759</v>
      </c>
      <c r="B1410" s="87">
        <f t="shared" si="625"/>
        <v>977.35472185999993</v>
      </c>
      <c r="C1410" s="87">
        <f t="shared" si="623"/>
        <v>773.03674853999996</v>
      </c>
      <c r="D1410" s="88">
        <f t="shared" si="626"/>
        <v>7205.03</v>
      </c>
      <c r="E1410" s="89">
        <f>IF(K1410=1,VLOOKUP(A1410,[1]Plan1!$BO$80:$BQ$314,3),E1409)</f>
        <v>7245.38</v>
      </c>
      <c r="F1410" s="98">
        <f t="shared" si="627"/>
        <v>45734</v>
      </c>
      <c r="G1410" s="91">
        <f t="shared" si="628"/>
        <v>5.6002542668107669E-3</v>
      </c>
      <c r="H1410" s="90">
        <f t="shared" si="629"/>
        <v>45762</v>
      </c>
      <c r="I1410" s="90">
        <f t="shared" si="630"/>
        <v>45762</v>
      </c>
      <c r="J1410" s="92">
        <f t="shared" si="631"/>
        <v>21</v>
      </c>
      <c r="K1410" s="92">
        <f t="shared" si="632"/>
        <v>20</v>
      </c>
      <c r="L1410" s="87">
        <f t="shared" si="633"/>
        <v>1.00533286</v>
      </c>
      <c r="M1410" s="93">
        <f t="shared" si="634"/>
        <v>1.0131006499999999</v>
      </c>
      <c r="N1410" s="93">
        <f t="shared" si="635"/>
        <v>1.2519561069139096</v>
      </c>
      <c r="O1410" s="87">
        <f t="shared" si="636"/>
        <v>1.25863261</v>
      </c>
      <c r="P1410" s="87">
        <f t="shared" si="637"/>
        <v>972.96926043999997</v>
      </c>
      <c r="Q1410" s="94">
        <f t="shared" si="638"/>
        <v>0</v>
      </c>
      <c r="R1410" s="95">
        <f t="shared" si="645"/>
        <v>0</v>
      </c>
      <c r="S1410" s="87">
        <f t="shared" si="639"/>
        <v>0</v>
      </c>
      <c r="T1410" s="95">
        <f t="shared" si="624"/>
        <v>0.12</v>
      </c>
      <c r="U1410" s="94">
        <f t="shared" si="640"/>
        <v>10</v>
      </c>
      <c r="V1410" s="94">
        <v>252</v>
      </c>
      <c r="W1410" s="93">
        <f t="shared" si="641"/>
        <v>1.004507297</v>
      </c>
      <c r="X1410" s="87">
        <f t="shared" si="642"/>
        <v>4.3854614200000004</v>
      </c>
      <c r="Y1410" s="87">
        <f t="shared" si="643"/>
        <v>0</v>
      </c>
      <c r="Z1410" s="96" t="s">
        <v>142</v>
      </c>
      <c r="AA1410" s="90">
        <f t="shared" si="644"/>
        <v>45777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3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2"/>
      <c r="DB1410" s="1"/>
      <c r="DC1410" s="1"/>
      <c r="DD1410" s="1"/>
      <c r="DE1410" s="1"/>
      <c r="DF1410" s="1"/>
      <c r="DG1410" s="1"/>
    </row>
    <row r="1411" spans="1:111" x14ac:dyDescent="0.2">
      <c r="A1411" s="86">
        <f t="shared" si="622"/>
        <v>45760</v>
      </c>
      <c r="B1411" s="87">
        <f t="shared" si="625"/>
        <v>977.35472185999993</v>
      </c>
      <c r="C1411" s="87">
        <f t="shared" si="623"/>
        <v>773.03674853999996</v>
      </c>
      <c r="D1411" s="88">
        <f t="shared" si="626"/>
        <v>7205.03</v>
      </c>
      <c r="E1411" s="89">
        <f>IF(K1411=1,VLOOKUP(A1411,[1]Plan1!$BO$80:$BQ$314,3),E1410)</f>
        <v>7245.38</v>
      </c>
      <c r="F1411" s="98">
        <f t="shared" si="627"/>
        <v>45734</v>
      </c>
      <c r="G1411" s="91">
        <f t="shared" si="628"/>
        <v>5.6002542668107669E-3</v>
      </c>
      <c r="H1411" s="90">
        <f t="shared" si="629"/>
        <v>45762</v>
      </c>
      <c r="I1411" s="90">
        <f t="shared" si="630"/>
        <v>45762</v>
      </c>
      <c r="J1411" s="92">
        <f t="shared" si="631"/>
        <v>21</v>
      </c>
      <c r="K1411" s="92">
        <f t="shared" si="632"/>
        <v>20</v>
      </c>
      <c r="L1411" s="87">
        <f t="shared" si="633"/>
        <v>1.00533286</v>
      </c>
      <c r="M1411" s="93">
        <f t="shared" si="634"/>
        <v>1.0131006499999999</v>
      </c>
      <c r="N1411" s="93">
        <f t="shared" si="635"/>
        <v>1.2519561069139096</v>
      </c>
      <c r="O1411" s="87">
        <f t="shared" si="636"/>
        <v>1.25863261</v>
      </c>
      <c r="P1411" s="87">
        <f t="shared" si="637"/>
        <v>972.96926043999997</v>
      </c>
      <c r="Q1411" s="94">
        <f t="shared" si="638"/>
        <v>0</v>
      </c>
      <c r="R1411" s="95">
        <f t="shared" si="645"/>
        <v>0</v>
      </c>
      <c r="S1411" s="87">
        <f t="shared" si="639"/>
        <v>0</v>
      </c>
      <c r="T1411" s="95">
        <f t="shared" si="624"/>
        <v>0.12</v>
      </c>
      <c r="U1411" s="94">
        <f t="shared" si="640"/>
        <v>10</v>
      </c>
      <c r="V1411" s="94">
        <v>252</v>
      </c>
      <c r="W1411" s="93">
        <f t="shared" si="641"/>
        <v>1.004507297</v>
      </c>
      <c r="X1411" s="87">
        <f t="shared" si="642"/>
        <v>4.3854614200000004</v>
      </c>
      <c r="Y1411" s="87">
        <f t="shared" si="643"/>
        <v>0</v>
      </c>
      <c r="Z1411" s="96" t="s">
        <v>142</v>
      </c>
      <c r="AA1411" s="90">
        <f t="shared" si="644"/>
        <v>45777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3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2"/>
      <c r="DB1411" s="1"/>
      <c r="DC1411" s="1"/>
      <c r="DD1411" s="1"/>
      <c r="DE1411" s="1"/>
      <c r="DF1411" s="1"/>
      <c r="DG1411" s="1"/>
    </row>
    <row r="1412" spans="1:111" x14ac:dyDescent="0.2">
      <c r="A1412" s="86">
        <f t="shared" si="622"/>
        <v>45761</v>
      </c>
      <c r="B1412" s="87">
        <f t="shared" si="625"/>
        <v>977.35472185999993</v>
      </c>
      <c r="C1412" s="87">
        <f t="shared" si="623"/>
        <v>773.03674853999996</v>
      </c>
      <c r="D1412" s="88">
        <f t="shared" si="626"/>
        <v>7205.03</v>
      </c>
      <c r="E1412" s="89">
        <f>IF(K1412=1,VLOOKUP(A1412,[1]Plan1!$BO$80:$BQ$314,3),E1411)</f>
        <v>7245.38</v>
      </c>
      <c r="F1412" s="98">
        <f t="shared" si="627"/>
        <v>45734</v>
      </c>
      <c r="G1412" s="91">
        <f t="shared" si="628"/>
        <v>5.6002542668107669E-3</v>
      </c>
      <c r="H1412" s="90">
        <f t="shared" si="629"/>
        <v>45762</v>
      </c>
      <c r="I1412" s="90">
        <f t="shared" si="630"/>
        <v>45762</v>
      </c>
      <c r="J1412" s="92">
        <f t="shared" si="631"/>
        <v>21</v>
      </c>
      <c r="K1412" s="92">
        <f t="shared" si="632"/>
        <v>20</v>
      </c>
      <c r="L1412" s="87">
        <f t="shared" si="633"/>
        <v>1.00533286</v>
      </c>
      <c r="M1412" s="93">
        <f t="shared" si="634"/>
        <v>1.0131006499999999</v>
      </c>
      <c r="N1412" s="93">
        <f t="shared" si="635"/>
        <v>1.2519561069139096</v>
      </c>
      <c r="O1412" s="87">
        <f t="shared" si="636"/>
        <v>1.25863261</v>
      </c>
      <c r="P1412" s="87">
        <f t="shared" si="637"/>
        <v>972.96926043999997</v>
      </c>
      <c r="Q1412" s="94">
        <f t="shared" si="638"/>
        <v>0</v>
      </c>
      <c r="R1412" s="95">
        <f t="shared" si="645"/>
        <v>0</v>
      </c>
      <c r="S1412" s="87">
        <f t="shared" si="639"/>
        <v>0</v>
      </c>
      <c r="T1412" s="95">
        <f t="shared" si="624"/>
        <v>0.12</v>
      </c>
      <c r="U1412" s="94">
        <f t="shared" si="640"/>
        <v>10</v>
      </c>
      <c r="V1412" s="94">
        <v>252</v>
      </c>
      <c r="W1412" s="93">
        <f t="shared" si="641"/>
        <v>1.004507297</v>
      </c>
      <c r="X1412" s="87">
        <f t="shared" si="642"/>
        <v>4.3854614200000004</v>
      </c>
      <c r="Y1412" s="87">
        <f t="shared" si="643"/>
        <v>0</v>
      </c>
      <c r="Z1412" s="96" t="s">
        <v>142</v>
      </c>
      <c r="AA1412" s="90">
        <f t="shared" si="644"/>
        <v>45777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3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2"/>
      <c r="DB1412" s="1"/>
      <c r="DC1412" s="1"/>
      <c r="DD1412" s="1"/>
      <c r="DE1412" s="1"/>
      <c r="DF1412" s="1"/>
      <c r="DG1412" s="1"/>
    </row>
    <row r="1413" spans="1:111" x14ac:dyDescent="0.2">
      <c r="A1413" s="86">
        <f t="shared" si="622"/>
        <v>45762</v>
      </c>
      <c r="B1413" s="87">
        <f t="shared" si="625"/>
        <v>978.05441925000002</v>
      </c>
      <c r="C1413" s="87">
        <f t="shared" si="623"/>
        <v>773.03674853999996</v>
      </c>
      <c r="D1413" s="88">
        <f t="shared" si="626"/>
        <v>7205.03</v>
      </c>
      <c r="E1413" s="89">
        <f>IF(K1413=1,VLOOKUP(A1413,[1]Plan1!$BO$80:$BQ$314,3),E1412)</f>
        <v>7245.38</v>
      </c>
      <c r="F1413" s="98">
        <f t="shared" si="627"/>
        <v>45734</v>
      </c>
      <c r="G1413" s="91">
        <f t="shared" si="628"/>
        <v>5.6002542668107669E-3</v>
      </c>
      <c r="H1413" s="90">
        <f t="shared" si="629"/>
        <v>45792</v>
      </c>
      <c r="I1413" s="90">
        <f t="shared" si="630"/>
        <v>45762</v>
      </c>
      <c r="J1413" s="92">
        <f t="shared" si="631"/>
        <v>21</v>
      </c>
      <c r="K1413" s="92">
        <f t="shared" si="632"/>
        <v>21</v>
      </c>
      <c r="L1413" s="87">
        <f t="shared" si="633"/>
        <v>1.0056002500000001</v>
      </c>
      <c r="M1413" s="93">
        <f t="shared" si="634"/>
        <v>1.0131006499999999</v>
      </c>
      <c r="N1413" s="93">
        <f t="shared" si="635"/>
        <v>1.2519561069139096</v>
      </c>
      <c r="O1413" s="87">
        <f t="shared" si="636"/>
        <v>1.2589673699999999</v>
      </c>
      <c r="P1413" s="87">
        <f t="shared" si="637"/>
        <v>973.22804222000002</v>
      </c>
      <c r="Q1413" s="94">
        <f t="shared" si="638"/>
        <v>0</v>
      </c>
      <c r="R1413" s="95">
        <f t="shared" si="645"/>
        <v>0</v>
      </c>
      <c r="S1413" s="87">
        <f t="shared" si="639"/>
        <v>0</v>
      </c>
      <c r="T1413" s="95">
        <f t="shared" si="624"/>
        <v>0.12</v>
      </c>
      <c r="U1413" s="94">
        <f t="shared" si="640"/>
        <v>11</v>
      </c>
      <c r="V1413" s="94">
        <v>252</v>
      </c>
      <c r="W1413" s="93">
        <f t="shared" si="641"/>
        <v>1.004959143</v>
      </c>
      <c r="X1413" s="87">
        <f t="shared" si="642"/>
        <v>4.8263770299999997</v>
      </c>
      <c r="Y1413" s="87">
        <f t="shared" si="643"/>
        <v>0</v>
      </c>
      <c r="Z1413" s="96" t="s">
        <v>142</v>
      </c>
      <c r="AA1413" s="90">
        <f t="shared" si="644"/>
        <v>45777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3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2"/>
      <c r="DB1413" s="1"/>
      <c r="DC1413" s="1"/>
      <c r="DD1413" s="1"/>
      <c r="DE1413" s="1"/>
      <c r="DF1413" s="1"/>
      <c r="DG1413" s="1"/>
    </row>
    <row r="1414" spans="1:111" x14ac:dyDescent="0.2">
      <c r="A1414" s="86">
        <f t="shared" si="622"/>
        <v>45763</v>
      </c>
      <c r="B1414" s="87">
        <f t="shared" si="625"/>
        <v>978.78201505999994</v>
      </c>
      <c r="C1414" s="87">
        <f t="shared" si="623"/>
        <v>773.03674853999996</v>
      </c>
      <c r="D1414" s="88">
        <f t="shared" si="626"/>
        <v>7205.03</v>
      </c>
      <c r="E1414" s="89">
        <f>IF(K1414=1,VLOOKUP(A1414,[1]Plan1!$BO$80:$BQ$314,3),E1413)</f>
        <v>7245.38</v>
      </c>
      <c r="F1414" s="98">
        <f t="shared" si="627"/>
        <v>45734</v>
      </c>
      <c r="G1414" s="91">
        <f t="shared" si="628"/>
        <v>5.6002542668107669E-3</v>
      </c>
      <c r="H1414" s="90">
        <f t="shared" si="629"/>
        <v>45792</v>
      </c>
      <c r="I1414" s="90">
        <f t="shared" si="630"/>
        <v>45792</v>
      </c>
      <c r="J1414" s="92">
        <f t="shared" si="631"/>
        <v>19</v>
      </c>
      <c r="K1414" s="92">
        <f t="shared" si="632"/>
        <v>1</v>
      </c>
      <c r="L1414" s="87">
        <f t="shared" si="633"/>
        <v>1.00029397</v>
      </c>
      <c r="M1414" s="93">
        <f t="shared" si="634"/>
        <v>1.0056002500000001</v>
      </c>
      <c r="N1414" s="93">
        <f t="shared" si="635"/>
        <v>1.2589673741016543</v>
      </c>
      <c r="O1414" s="87">
        <f t="shared" si="636"/>
        <v>1.25933747</v>
      </c>
      <c r="P1414" s="87">
        <f t="shared" si="637"/>
        <v>973.51414311999997</v>
      </c>
      <c r="Q1414" s="94">
        <f t="shared" si="638"/>
        <v>0</v>
      </c>
      <c r="R1414" s="95">
        <f t="shared" si="645"/>
        <v>0</v>
      </c>
      <c r="S1414" s="87">
        <f t="shared" si="639"/>
        <v>0</v>
      </c>
      <c r="T1414" s="95">
        <f t="shared" si="624"/>
        <v>0.12</v>
      </c>
      <c r="U1414" s="94">
        <f t="shared" si="640"/>
        <v>12</v>
      </c>
      <c r="V1414" s="94">
        <v>252</v>
      </c>
      <c r="W1414" s="93">
        <f t="shared" si="641"/>
        <v>1.005411192</v>
      </c>
      <c r="X1414" s="87">
        <f t="shared" si="642"/>
        <v>5.26787194</v>
      </c>
      <c r="Y1414" s="87">
        <f t="shared" si="643"/>
        <v>0</v>
      </c>
      <c r="Z1414" s="96" t="s">
        <v>142</v>
      </c>
      <c r="AA1414" s="90">
        <f t="shared" si="644"/>
        <v>45777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3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2"/>
      <c r="DB1414" s="1"/>
      <c r="DC1414" s="1"/>
      <c r="DD1414" s="1"/>
      <c r="DE1414" s="1"/>
      <c r="DF1414" s="1"/>
      <c r="DG1414" s="1"/>
    </row>
    <row r="1415" spans="1:111" x14ac:dyDescent="0.2">
      <c r="A1415" s="86">
        <f t="shared" si="622"/>
        <v>45764</v>
      </c>
      <c r="B1415" s="87">
        <f t="shared" si="625"/>
        <v>979.51014496999994</v>
      </c>
      <c r="C1415" s="87">
        <f t="shared" si="623"/>
        <v>773.03674853999996</v>
      </c>
      <c r="D1415" s="88">
        <f t="shared" si="626"/>
        <v>7205.03</v>
      </c>
      <c r="E1415" s="89">
        <f>IF(K1415=1,VLOOKUP(A1415,[1]Plan1!$BO$80:$BQ$314,3),E1414)</f>
        <v>7245.38</v>
      </c>
      <c r="F1415" s="98">
        <f t="shared" si="627"/>
        <v>45734</v>
      </c>
      <c r="G1415" s="91">
        <f t="shared" si="628"/>
        <v>5.6002542668107669E-3</v>
      </c>
      <c r="H1415" s="90">
        <f t="shared" si="629"/>
        <v>45792</v>
      </c>
      <c r="I1415" s="90">
        <f t="shared" si="630"/>
        <v>45792</v>
      </c>
      <c r="J1415" s="92">
        <f t="shared" si="631"/>
        <v>19</v>
      </c>
      <c r="K1415" s="92">
        <f t="shared" si="632"/>
        <v>2</v>
      </c>
      <c r="L1415" s="87">
        <f t="shared" si="633"/>
        <v>1.0005880199999999</v>
      </c>
      <c r="M1415" s="93">
        <f t="shared" si="634"/>
        <v>1.0056002500000001</v>
      </c>
      <c r="N1415" s="93">
        <f t="shared" si="635"/>
        <v>1.2589673741016543</v>
      </c>
      <c r="O1415" s="87">
        <f t="shared" si="636"/>
        <v>1.2597076700000001</v>
      </c>
      <c r="P1415" s="87">
        <f t="shared" si="637"/>
        <v>973.80032131999997</v>
      </c>
      <c r="Q1415" s="94">
        <f t="shared" si="638"/>
        <v>0</v>
      </c>
      <c r="R1415" s="95">
        <f t="shared" si="645"/>
        <v>0</v>
      </c>
      <c r="S1415" s="87">
        <f t="shared" si="639"/>
        <v>0</v>
      </c>
      <c r="T1415" s="95">
        <f t="shared" si="624"/>
        <v>0.12</v>
      </c>
      <c r="U1415" s="94">
        <f t="shared" si="640"/>
        <v>13</v>
      </c>
      <c r="V1415" s="94">
        <v>252</v>
      </c>
      <c r="W1415" s="93">
        <f t="shared" si="641"/>
        <v>1.0058634440000001</v>
      </c>
      <c r="X1415" s="87">
        <f t="shared" si="642"/>
        <v>5.7098236499999997</v>
      </c>
      <c r="Y1415" s="87">
        <f t="shared" si="643"/>
        <v>0</v>
      </c>
      <c r="Z1415" s="96" t="s">
        <v>142</v>
      </c>
      <c r="AA1415" s="90">
        <f t="shared" si="644"/>
        <v>45777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3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2"/>
      <c r="DB1415" s="1"/>
      <c r="DC1415" s="1"/>
      <c r="DD1415" s="1"/>
      <c r="DE1415" s="1"/>
      <c r="DF1415" s="1"/>
      <c r="DG1415" s="1"/>
    </row>
    <row r="1416" spans="1:111" x14ac:dyDescent="0.2">
      <c r="A1416" s="86">
        <f t="shared" si="622"/>
        <v>45765</v>
      </c>
      <c r="B1416" s="87">
        <f t="shared" si="625"/>
        <v>980.23882578999996</v>
      </c>
      <c r="C1416" s="87">
        <f t="shared" si="623"/>
        <v>773.03674853999996</v>
      </c>
      <c r="D1416" s="88">
        <f t="shared" si="626"/>
        <v>7205.03</v>
      </c>
      <c r="E1416" s="89">
        <f>IF(K1416=1,VLOOKUP(A1416,[1]Plan1!$BO$80:$BQ$314,3),E1415)</f>
        <v>7245.38</v>
      </c>
      <c r="F1416" s="98">
        <f t="shared" si="627"/>
        <v>45734</v>
      </c>
      <c r="G1416" s="91">
        <f t="shared" si="628"/>
        <v>5.6002542668107669E-3</v>
      </c>
      <c r="H1416" s="90">
        <f t="shared" si="629"/>
        <v>45792</v>
      </c>
      <c r="I1416" s="90">
        <f t="shared" si="630"/>
        <v>45792</v>
      </c>
      <c r="J1416" s="92">
        <f t="shared" si="631"/>
        <v>19</v>
      </c>
      <c r="K1416" s="92">
        <f t="shared" si="632"/>
        <v>3</v>
      </c>
      <c r="L1416" s="87">
        <f t="shared" si="633"/>
        <v>1.0008821699999999</v>
      </c>
      <c r="M1416" s="93">
        <f t="shared" si="634"/>
        <v>1.0056002500000001</v>
      </c>
      <c r="N1416" s="93">
        <f t="shared" si="635"/>
        <v>1.2589673741016543</v>
      </c>
      <c r="O1416" s="87">
        <f t="shared" si="636"/>
        <v>1.2600779900000001</v>
      </c>
      <c r="P1416" s="87">
        <f t="shared" si="637"/>
        <v>974.08659229</v>
      </c>
      <c r="Q1416" s="94">
        <f t="shared" si="638"/>
        <v>0</v>
      </c>
      <c r="R1416" s="95">
        <f t="shared" si="645"/>
        <v>0</v>
      </c>
      <c r="S1416" s="87">
        <f t="shared" si="639"/>
        <v>0</v>
      </c>
      <c r="T1416" s="95">
        <f t="shared" si="624"/>
        <v>0.12</v>
      </c>
      <c r="U1416" s="94">
        <f t="shared" si="640"/>
        <v>14</v>
      </c>
      <c r="V1416" s="94">
        <v>252</v>
      </c>
      <c r="W1416" s="93">
        <f t="shared" si="641"/>
        <v>1.0063158999999999</v>
      </c>
      <c r="X1416" s="87">
        <f t="shared" si="642"/>
        <v>6.1522335000000004</v>
      </c>
      <c r="Y1416" s="87">
        <f t="shared" si="643"/>
        <v>0</v>
      </c>
      <c r="Z1416" s="96" t="s">
        <v>142</v>
      </c>
      <c r="AA1416" s="90">
        <f t="shared" si="644"/>
        <v>45777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3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2"/>
      <c r="DB1416" s="1"/>
      <c r="DC1416" s="1"/>
      <c r="DD1416" s="1"/>
      <c r="DE1416" s="1"/>
      <c r="DF1416" s="1"/>
      <c r="DG1416" s="1"/>
    </row>
    <row r="1417" spans="1:111" x14ac:dyDescent="0.2">
      <c r="A1417" s="86">
        <f t="shared" si="622"/>
        <v>45766</v>
      </c>
      <c r="B1417" s="87">
        <f t="shared" si="625"/>
        <v>980.23882578999996</v>
      </c>
      <c r="C1417" s="87">
        <f t="shared" si="623"/>
        <v>773.03674853999996</v>
      </c>
      <c r="D1417" s="88">
        <f t="shared" si="626"/>
        <v>7205.03</v>
      </c>
      <c r="E1417" s="89">
        <f>IF(K1417=1,VLOOKUP(A1417,[1]Plan1!$BO$80:$BQ$314,3),E1416)</f>
        <v>7245.38</v>
      </c>
      <c r="F1417" s="98">
        <f t="shared" si="627"/>
        <v>45734</v>
      </c>
      <c r="G1417" s="91">
        <f t="shared" si="628"/>
        <v>5.6002542668107669E-3</v>
      </c>
      <c r="H1417" s="90">
        <f t="shared" si="629"/>
        <v>45792</v>
      </c>
      <c r="I1417" s="90">
        <f t="shared" si="630"/>
        <v>45792</v>
      </c>
      <c r="J1417" s="92">
        <f t="shared" si="631"/>
        <v>19</v>
      </c>
      <c r="K1417" s="92">
        <f t="shared" si="632"/>
        <v>3</v>
      </c>
      <c r="L1417" s="87">
        <f t="shared" si="633"/>
        <v>1.0008821699999999</v>
      </c>
      <c r="M1417" s="93">
        <f t="shared" si="634"/>
        <v>1.0056002500000001</v>
      </c>
      <c r="N1417" s="93">
        <f t="shared" si="635"/>
        <v>1.2589673741016543</v>
      </c>
      <c r="O1417" s="87">
        <f t="shared" si="636"/>
        <v>1.2600779900000001</v>
      </c>
      <c r="P1417" s="87">
        <f t="shared" si="637"/>
        <v>974.08659229</v>
      </c>
      <c r="Q1417" s="94">
        <f t="shared" si="638"/>
        <v>0</v>
      </c>
      <c r="R1417" s="95">
        <f t="shared" si="645"/>
        <v>0</v>
      </c>
      <c r="S1417" s="87">
        <f t="shared" si="639"/>
        <v>0</v>
      </c>
      <c r="T1417" s="95">
        <f t="shared" si="624"/>
        <v>0.12</v>
      </c>
      <c r="U1417" s="94">
        <f t="shared" si="640"/>
        <v>14</v>
      </c>
      <c r="V1417" s="94">
        <v>252</v>
      </c>
      <c r="W1417" s="93">
        <f t="shared" si="641"/>
        <v>1.0063158999999999</v>
      </c>
      <c r="X1417" s="87">
        <f t="shared" si="642"/>
        <v>6.1522335000000004</v>
      </c>
      <c r="Y1417" s="87">
        <f t="shared" si="643"/>
        <v>0</v>
      </c>
      <c r="Z1417" s="96" t="s">
        <v>142</v>
      </c>
      <c r="AA1417" s="90">
        <f t="shared" si="644"/>
        <v>45777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3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2"/>
      <c r="DB1417" s="1"/>
      <c r="DC1417" s="1"/>
      <c r="DD1417" s="1"/>
      <c r="DE1417" s="1"/>
      <c r="DF1417" s="1"/>
      <c r="DG1417" s="1"/>
    </row>
    <row r="1418" spans="1:111" x14ac:dyDescent="0.2">
      <c r="A1418" s="86">
        <f t="shared" si="622"/>
        <v>45767</v>
      </c>
      <c r="B1418" s="87">
        <f t="shared" si="625"/>
        <v>980.23882578999996</v>
      </c>
      <c r="C1418" s="87">
        <f t="shared" si="623"/>
        <v>773.03674853999996</v>
      </c>
      <c r="D1418" s="88">
        <f t="shared" si="626"/>
        <v>7205.03</v>
      </c>
      <c r="E1418" s="89">
        <f>IF(K1418=1,VLOOKUP(A1418,[1]Plan1!$BO$80:$BQ$314,3),E1417)</f>
        <v>7245.38</v>
      </c>
      <c r="F1418" s="98">
        <f t="shared" si="627"/>
        <v>45734</v>
      </c>
      <c r="G1418" s="91">
        <f t="shared" si="628"/>
        <v>5.6002542668107669E-3</v>
      </c>
      <c r="H1418" s="90">
        <f t="shared" si="629"/>
        <v>45792</v>
      </c>
      <c r="I1418" s="90">
        <f t="shared" si="630"/>
        <v>45792</v>
      </c>
      <c r="J1418" s="92">
        <f t="shared" si="631"/>
        <v>19</v>
      </c>
      <c r="K1418" s="92">
        <f t="shared" si="632"/>
        <v>3</v>
      </c>
      <c r="L1418" s="87">
        <f t="shared" si="633"/>
        <v>1.0008821699999999</v>
      </c>
      <c r="M1418" s="93">
        <f t="shared" si="634"/>
        <v>1.0056002500000001</v>
      </c>
      <c r="N1418" s="93">
        <f t="shared" si="635"/>
        <v>1.2589673741016543</v>
      </c>
      <c r="O1418" s="87">
        <f t="shared" si="636"/>
        <v>1.2600779900000001</v>
      </c>
      <c r="P1418" s="87">
        <f t="shared" si="637"/>
        <v>974.08659229</v>
      </c>
      <c r="Q1418" s="94">
        <f t="shared" si="638"/>
        <v>0</v>
      </c>
      <c r="R1418" s="95">
        <f t="shared" si="645"/>
        <v>0</v>
      </c>
      <c r="S1418" s="87">
        <f t="shared" si="639"/>
        <v>0</v>
      </c>
      <c r="T1418" s="95">
        <f t="shared" si="624"/>
        <v>0.12</v>
      </c>
      <c r="U1418" s="94">
        <f t="shared" si="640"/>
        <v>14</v>
      </c>
      <c r="V1418" s="94">
        <v>252</v>
      </c>
      <c r="W1418" s="93">
        <f t="shared" si="641"/>
        <v>1.0063158999999999</v>
      </c>
      <c r="X1418" s="87">
        <f t="shared" si="642"/>
        <v>6.1522335000000004</v>
      </c>
      <c r="Y1418" s="87">
        <f t="shared" si="643"/>
        <v>0</v>
      </c>
      <c r="Z1418" s="96" t="s">
        <v>142</v>
      </c>
      <c r="AA1418" s="90">
        <f t="shared" si="644"/>
        <v>45777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3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2"/>
      <c r="DB1418" s="1"/>
      <c r="DC1418" s="1"/>
      <c r="DD1418" s="1"/>
      <c r="DE1418" s="1"/>
      <c r="DF1418" s="1"/>
      <c r="DG1418" s="1"/>
    </row>
    <row r="1419" spans="1:111" x14ac:dyDescent="0.2">
      <c r="A1419" s="86">
        <f t="shared" si="622"/>
        <v>45768</v>
      </c>
      <c r="B1419" s="87">
        <f t="shared" si="625"/>
        <v>980.23882578999996</v>
      </c>
      <c r="C1419" s="87">
        <f t="shared" si="623"/>
        <v>773.03674853999996</v>
      </c>
      <c r="D1419" s="88">
        <f t="shared" si="626"/>
        <v>7205.03</v>
      </c>
      <c r="E1419" s="89">
        <f>IF(K1419=1,VLOOKUP(A1419,[1]Plan1!$BO$80:$BQ$314,3),E1418)</f>
        <v>7245.38</v>
      </c>
      <c r="F1419" s="98">
        <f t="shared" si="627"/>
        <v>45734</v>
      </c>
      <c r="G1419" s="91">
        <f t="shared" si="628"/>
        <v>5.6002542668107669E-3</v>
      </c>
      <c r="H1419" s="90">
        <f t="shared" si="629"/>
        <v>45792</v>
      </c>
      <c r="I1419" s="90">
        <f t="shared" si="630"/>
        <v>45792</v>
      </c>
      <c r="J1419" s="92">
        <f t="shared" si="631"/>
        <v>19</v>
      </c>
      <c r="K1419" s="92">
        <f t="shared" si="632"/>
        <v>3</v>
      </c>
      <c r="L1419" s="87">
        <f t="shared" si="633"/>
        <v>1.0008821699999999</v>
      </c>
      <c r="M1419" s="93">
        <f t="shared" si="634"/>
        <v>1.0056002500000001</v>
      </c>
      <c r="N1419" s="93">
        <f t="shared" si="635"/>
        <v>1.2589673741016543</v>
      </c>
      <c r="O1419" s="87">
        <f t="shared" si="636"/>
        <v>1.2600779900000001</v>
      </c>
      <c r="P1419" s="87">
        <f t="shared" si="637"/>
        <v>974.08659229</v>
      </c>
      <c r="Q1419" s="94">
        <f t="shared" si="638"/>
        <v>0</v>
      </c>
      <c r="R1419" s="95">
        <f t="shared" si="645"/>
        <v>0</v>
      </c>
      <c r="S1419" s="87">
        <f t="shared" si="639"/>
        <v>0</v>
      </c>
      <c r="T1419" s="95">
        <f t="shared" si="624"/>
        <v>0.12</v>
      </c>
      <c r="U1419" s="94">
        <f t="shared" si="640"/>
        <v>14</v>
      </c>
      <c r="V1419" s="94">
        <v>252</v>
      </c>
      <c r="W1419" s="93">
        <f t="shared" si="641"/>
        <v>1.0063158999999999</v>
      </c>
      <c r="X1419" s="87">
        <f t="shared" si="642"/>
        <v>6.1522335000000004</v>
      </c>
      <c r="Y1419" s="87">
        <f t="shared" si="643"/>
        <v>0</v>
      </c>
      <c r="Z1419" s="96" t="s">
        <v>142</v>
      </c>
      <c r="AA1419" s="90">
        <f t="shared" si="644"/>
        <v>45777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3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2"/>
      <c r="DB1419" s="1"/>
      <c r="DC1419" s="1"/>
      <c r="DD1419" s="1"/>
      <c r="DE1419" s="1"/>
      <c r="DF1419" s="1"/>
      <c r="DG1419" s="1"/>
    </row>
    <row r="1420" spans="1:111" x14ac:dyDescent="0.2">
      <c r="A1420" s="86">
        <f t="shared" si="622"/>
        <v>45769</v>
      </c>
      <c r="B1420" s="87">
        <f t="shared" si="625"/>
        <v>980.23882578999996</v>
      </c>
      <c r="C1420" s="87">
        <f t="shared" si="623"/>
        <v>773.03674853999996</v>
      </c>
      <c r="D1420" s="88">
        <f t="shared" si="626"/>
        <v>7205.03</v>
      </c>
      <c r="E1420" s="89">
        <f>IF(K1420=1,VLOOKUP(A1420,[1]Plan1!$BO$80:$BQ$314,3),E1419)</f>
        <v>7245.38</v>
      </c>
      <c r="F1420" s="98">
        <f t="shared" si="627"/>
        <v>45734</v>
      </c>
      <c r="G1420" s="91">
        <f t="shared" si="628"/>
        <v>5.6002542668107669E-3</v>
      </c>
      <c r="H1420" s="90">
        <f t="shared" si="629"/>
        <v>45792</v>
      </c>
      <c r="I1420" s="90">
        <f t="shared" si="630"/>
        <v>45792</v>
      </c>
      <c r="J1420" s="92">
        <f t="shared" si="631"/>
        <v>19</v>
      </c>
      <c r="K1420" s="92">
        <f t="shared" si="632"/>
        <v>3</v>
      </c>
      <c r="L1420" s="87">
        <f t="shared" si="633"/>
        <v>1.0008821699999999</v>
      </c>
      <c r="M1420" s="93">
        <f t="shared" si="634"/>
        <v>1.0056002500000001</v>
      </c>
      <c r="N1420" s="93">
        <f t="shared" si="635"/>
        <v>1.2589673741016543</v>
      </c>
      <c r="O1420" s="87">
        <f t="shared" si="636"/>
        <v>1.2600779900000001</v>
      </c>
      <c r="P1420" s="87">
        <f t="shared" si="637"/>
        <v>974.08659229</v>
      </c>
      <c r="Q1420" s="94">
        <f t="shared" si="638"/>
        <v>0</v>
      </c>
      <c r="R1420" s="95">
        <f t="shared" si="645"/>
        <v>0</v>
      </c>
      <c r="S1420" s="87">
        <f t="shared" si="639"/>
        <v>0</v>
      </c>
      <c r="T1420" s="95">
        <f t="shared" si="624"/>
        <v>0.12</v>
      </c>
      <c r="U1420" s="94">
        <f t="shared" si="640"/>
        <v>14</v>
      </c>
      <c r="V1420" s="94">
        <v>252</v>
      </c>
      <c r="W1420" s="93">
        <f t="shared" si="641"/>
        <v>1.0063158999999999</v>
      </c>
      <c r="X1420" s="87">
        <f t="shared" si="642"/>
        <v>6.1522335000000004</v>
      </c>
      <c r="Y1420" s="87">
        <f t="shared" si="643"/>
        <v>0</v>
      </c>
      <c r="Z1420" s="96" t="s">
        <v>142</v>
      </c>
      <c r="AA1420" s="90">
        <f t="shared" si="644"/>
        <v>45777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3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2"/>
      <c r="DB1420" s="1"/>
      <c r="DC1420" s="1"/>
      <c r="DD1420" s="1"/>
      <c r="DE1420" s="1"/>
      <c r="DF1420" s="1"/>
      <c r="DG1420" s="1"/>
    </row>
    <row r="1421" spans="1:111" x14ac:dyDescent="0.2">
      <c r="A1421" s="86">
        <f t="shared" si="622"/>
        <v>45770</v>
      </c>
      <c r="B1421" s="87">
        <f t="shared" si="625"/>
        <v>980.96804907000001</v>
      </c>
      <c r="C1421" s="87">
        <f t="shared" si="623"/>
        <v>773.03674853999996</v>
      </c>
      <c r="D1421" s="88">
        <f t="shared" si="626"/>
        <v>7205.03</v>
      </c>
      <c r="E1421" s="89">
        <f>IF(K1421=1,VLOOKUP(A1421,[1]Plan1!$BO$80:$BQ$314,3),E1420)</f>
        <v>7245.38</v>
      </c>
      <c r="F1421" s="98">
        <f t="shared" si="627"/>
        <v>45734</v>
      </c>
      <c r="G1421" s="91">
        <f t="shared" si="628"/>
        <v>5.6002542668107669E-3</v>
      </c>
      <c r="H1421" s="90">
        <f t="shared" si="629"/>
        <v>45792</v>
      </c>
      <c r="I1421" s="90">
        <f t="shared" si="630"/>
        <v>45792</v>
      </c>
      <c r="J1421" s="92">
        <f t="shared" si="631"/>
        <v>19</v>
      </c>
      <c r="K1421" s="92">
        <f t="shared" si="632"/>
        <v>4</v>
      </c>
      <c r="L1421" s="87">
        <f t="shared" si="633"/>
        <v>1.0011764000000001</v>
      </c>
      <c r="M1421" s="93">
        <f t="shared" si="634"/>
        <v>1.0056002500000001</v>
      </c>
      <c r="N1421" s="93">
        <f t="shared" si="635"/>
        <v>1.2589673741016543</v>
      </c>
      <c r="O1421" s="87">
        <f t="shared" si="636"/>
        <v>1.2604484199999999</v>
      </c>
      <c r="P1421" s="87">
        <f t="shared" si="637"/>
        <v>974.37294828999995</v>
      </c>
      <c r="Q1421" s="94">
        <f t="shared" si="638"/>
        <v>0</v>
      </c>
      <c r="R1421" s="95">
        <f t="shared" si="645"/>
        <v>0</v>
      </c>
      <c r="S1421" s="87">
        <f t="shared" si="639"/>
        <v>0</v>
      </c>
      <c r="T1421" s="95">
        <f t="shared" si="624"/>
        <v>0.12</v>
      </c>
      <c r="U1421" s="94">
        <f t="shared" si="640"/>
        <v>15</v>
      </c>
      <c r="V1421" s="94">
        <v>252</v>
      </c>
      <c r="W1421" s="93">
        <f t="shared" si="641"/>
        <v>1.006768559</v>
      </c>
      <c r="X1421" s="87">
        <f t="shared" si="642"/>
        <v>6.5951007800000001</v>
      </c>
      <c r="Y1421" s="87">
        <f t="shared" si="643"/>
        <v>0</v>
      </c>
      <c r="Z1421" s="96" t="s">
        <v>142</v>
      </c>
      <c r="AA1421" s="90">
        <f t="shared" si="644"/>
        <v>45777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3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2"/>
      <c r="DB1421" s="1"/>
      <c r="DC1421" s="1"/>
      <c r="DD1421" s="1"/>
      <c r="DE1421" s="1"/>
      <c r="DF1421" s="1"/>
      <c r="DG1421" s="1"/>
    </row>
    <row r="1422" spans="1:111" x14ac:dyDescent="0.2">
      <c r="A1422" s="86">
        <f t="shared" ref="A1422:A1485" si="646">(A1421+1)</f>
        <v>45771</v>
      </c>
      <c r="B1422" s="87">
        <f t="shared" si="625"/>
        <v>981.69781607999994</v>
      </c>
      <c r="C1422" s="87">
        <f t="shared" ref="C1422:C1485" si="647">TRUNC(IF(Q1421&gt;0,C1421-(S1421/O1421),C1421),8)</f>
        <v>773.03674853999996</v>
      </c>
      <c r="D1422" s="88">
        <f t="shared" si="626"/>
        <v>7205.03</v>
      </c>
      <c r="E1422" s="89">
        <f>IF(K1422=1,VLOOKUP(A1422,[1]Plan1!$BO$80:$BQ$314,3),E1421)</f>
        <v>7245.38</v>
      </c>
      <c r="F1422" s="98">
        <f t="shared" si="627"/>
        <v>45734</v>
      </c>
      <c r="G1422" s="91">
        <f t="shared" si="628"/>
        <v>5.6002542668107669E-3</v>
      </c>
      <c r="H1422" s="90">
        <f t="shared" si="629"/>
        <v>45792</v>
      </c>
      <c r="I1422" s="90">
        <f t="shared" si="630"/>
        <v>45792</v>
      </c>
      <c r="J1422" s="92">
        <f t="shared" si="631"/>
        <v>19</v>
      </c>
      <c r="K1422" s="92">
        <f t="shared" si="632"/>
        <v>5</v>
      </c>
      <c r="L1422" s="87">
        <f t="shared" si="633"/>
        <v>1.0014707199999999</v>
      </c>
      <c r="M1422" s="93">
        <f t="shared" si="634"/>
        <v>1.0056002500000001</v>
      </c>
      <c r="N1422" s="93">
        <f t="shared" si="635"/>
        <v>1.2589673741016543</v>
      </c>
      <c r="O1422" s="87">
        <f t="shared" si="636"/>
        <v>1.2608189599999999</v>
      </c>
      <c r="P1422" s="87">
        <f t="shared" si="637"/>
        <v>974.65938932999995</v>
      </c>
      <c r="Q1422" s="94">
        <f t="shared" si="638"/>
        <v>0</v>
      </c>
      <c r="R1422" s="95">
        <f t="shared" si="645"/>
        <v>0</v>
      </c>
      <c r="S1422" s="87">
        <f t="shared" si="639"/>
        <v>0</v>
      </c>
      <c r="T1422" s="95">
        <f t="shared" ref="T1422:T1485" si="648">(T1421)</f>
        <v>0.12</v>
      </c>
      <c r="U1422" s="94">
        <f t="shared" si="640"/>
        <v>16</v>
      </c>
      <c r="V1422" s="94">
        <v>252</v>
      </c>
      <c r="W1422" s="93">
        <f t="shared" si="641"/>
        <v>1.007221422</v>
      </c>
      <c r="X1422" s="87">
        <f t="shared" si="642"/>
        <v>7.0384267500000002</v>
      </c>
      <c r="Y1422" s="87">
        <f t="shared" si="643"/>
        <v>0</v>
      </c>
      <c r="Z1422" s="96" t="s">
        <v>142</v>
      </c>
      <c r="AA1422" s="90">
        <f t="shared" si="644"/>
        <v>45777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3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2"/>
      <c r="DB1422" s="1"/>
      <c r="DC1422" s="1"/>
      <c r="DD1422" s="1"/>
      <c r="DE1422" s="1"/>
      <c r="DF1422" s="1"/>
      <c r="DG1422" s="1"/>
    </row>
    <row r="1423" spans="1:111" x14ac:dyDescent="0.2">
      <c r="A1423" s="86">
        <f t="shared" si="646"/>
        <v>45772</v>
      </c>
      <c r="B1423" s="87">
        <f t="shared" si="625"/>
        <v>982.42811832999996</v>
      </c>
      <c r="C1423" s="87">
        <f t="shared" si="647"/>
        <v>773.03674853999996</v>
      </c>
      <c r="D1423" s="88">
        <f t="shared" si="626"/>
        <v>7205.03</v>
      </c>
      <c r="E1423" s="89">
        <f>IF(K1423=1,VLOOKUP(A1423,[1]Plan1!$BO$80:$BQ$314,3),E1422)</f>
        <v>7245.38</v>
      </c>
      <c r="F1423" s="98">
        <f t="shared" si="627"/>
        <v>45734</v>
      </c>
      <c r="G1423" s="91">
        <f t="shared" si="628"/>
        <v>5.6002542668107669E-3</v>
      </c>
      <c r="H1423" s="90">
        <f t="shared" si="629"/>
        <v>45792</v>
      </c>
      <c r="I1423" s="90">
        <f t="shared" si="630"/>
        <v>45792</v>
      </c>
      <c r="J1423" s="92">
        <f t="shared" si="631"/>
        <v>19</v>
      </c>
      <c r="K1423" s="92">
        <f t="shared" si="632"/>
        <v>6</v>
      </c>
      <c r="L1423" s="87">
        <f t="shared" si="633"/>
        <v>1.00176512</v>
      </c>
      <c r="M1423" s="93">
        <f t="shared" si="634"/>
        <v>1.0056002500000001</v>
      </c>
      <c r="N1423" s="93">
        <f t="shared" si="635"/>
        <v>1.2589673741016543</v>
      </c>
      <c r="O1423" s="87">
        <f t="shared" si="636"/>
        <v>1.2611896</v>
      </c>
      <c r="P1423" s="87">
        <f t="shared" si="637"/>
        <v>974.94590767</v>
      </c>
      <c r="Q1423" s="94">
        <f t="shared" si="638"/>
        <v>0</v>
      </c>
      <c r="R1423" s="95">
        <f t="shared" si="645"/>
        <v>0</v>
      </c>
      <c r="S1423" s="87">
        <f t="shared" si="639"/>
        <v>0</v>
      </c>
      <c r="T1423" s="95">
        <f t="shared" si="648"/>
        <v>0.12</v>
      </c>
      <c r="U1423" s="94">
        <f t="shared" si="640"/>
        <v>17</v>
      </c>
      <c r="V1423" s="94">
        <v>252</v>
      </c>
      <c r="W1423" s="93">
        <f t="shared" si="641"/>
        <v>1.0076744879999999</v>
      </c>
      <c r="X1423" s="87">
        <f t="shared" si="642"/>
        <v>7.4822106599999998</v>
      </c>
      <c r="Y1423" s="87">
        <f t="shared" si="643"/>
        <v>0</v>
      </c>
      <c r="Z1423" s="96" t="s">
        <v>142</v>
      </c>
      <c r="AA1423" s="90">
        <f t="shared" si="644"/>
        <v>45777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3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2"/>
      <c r="DB1423" s="1"/>
      <c r="DC1423" s="1"/>
      <c r="DD1423" s="1"/>
      <c r="DE1423" s="1"/>
      <c r="DF1423" s="1"/>
      <c r="DG1423" s="1"/>
    </row>
    <row r="1424" spans="1:111" x14ac:dyDescent="0.2">
      <c r="A1424" s="86">
        <f t="shared" si="646"/>
        <v>45773</v>
      </c>
      <c r="B1424" s="87">
        <f t="shared" si="625"/>
        <v>983.15896488999999</v>
      </c>
      <c r="C1424" s="87">
        <f t="shared" si="647"/>
        <v>773.03674853999996</v>
      </c>
      <c r="D1424" s="88">
        <f t="shared" si="626"/>
        <v>7205.03</v>
      </c>
      <c r="E1424" s="89">
        <f>IF(K1424=1,VLOOKUP(A1424,[1]Plan1!$BO$80:$BQ$314,3),E1423)</f>
        <v>7245.38</v>
      </c>
      <c r="F1424" s="98">
        <f t="shared" si="627"/>
        <v>45734</v>
      </c>
      <c r="G1424" s="91">
        <f t="shared" si="628"/>
        <v>5.6002542668107669E-3</v>
      </c>
      <c r="H1424" s="90">
        <f t="shared" si="629"/>
        <v>45792</v>
      </c>
      <c r="I1424" s="90">
        <f t="shared" si="630"/>
        <v>45792</v>
      </c>
      <c r="J1424" s="92">
        <f t="shared" si="631"/>
        <v>19</v>
      </c>
      <c r="K1424" s="92">
        <f t="shared" si="632"/>
        <v>7</v>
      </c>
      <c r="L1424" s="87">
        <f t="shared" si="633"/>
        <v>1.0020596100000001</v>
      </c>
      <c r="M1424" s="93">
        <f t="shared" si="634"/>
        <v>1.0056002500000001</v>
      </c>
      <c r="N1424" s="93">
        <f t="shared" si="635"/>
        <v>1.2589673741016543</v>
      </c>
      <c r="O1424" s="87">
        <f t="shared" si="636"/>
        <v>1.2615603500000001</v>
      </c>
      <c r="P1424" s="87">
        <f t="shared" si="637"/>
        <v>975.23251104999997</v>
      </c>
      <c r="Q1424" s="94">
        <f t="shared" si="638"/>
        <v>0</v>
      </c>
      <c r="R1424" s="95">
        <f t="shared" si="645"/>
        <v>0</v>
      </c>
      <c r="S1424" s="87">
        <f t="shared" si="639"/>
        <v>0</v>
      </c>
      <c r="T1424" s="95">
        <f t="shared" si="648"/>
        <v>0.12</v>
      </c>
      <c r="U1424" s="94">
        <f t="shared" si="640"/>
        <v>18</v>
      </c>
      <c r="V1424" s="94">
        <v>252</v>
      </c>
      <c r="W1424" s="93">
        <f t="shared" si="641"/>
        <v>1.0081277580000001</v>
      </c>
      <c r="X1424" s="87">
        <f t="shared" si="642"/>
        <v>7.9264538399999998</v>
      </c>
      <c r="Y1424" s="87">
        <f t="shared" si="643"/>
        <v>0</v>
      </c>
      <c r="Z1424" s="96" t="s">
        <v>142</v>
      </c>
      <c r="AA1424" s="90">
        <f t="shared" si="644"/>
        <v>45777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3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2"/>
      <c r="DB1424" s="1"/>
      <c r="DC1424" s="1"/>
      <c r="DD1424" s="1"/>
      <c r="DE1424" s="1"/>
      <c r="DF1424" s="1"/>
      <c r="DG1424" s="1"/>
    </row>
    <row r="1425" spans="1:111" x14ac:dyDescent="0.2">
      <c r="A1425" s="86">
        <f t="shared" si="646"/>
        <v>45774</v>
      </c>
      <c r="B1425" s="87">
        <f t="shared" si="625"/>
        <v>983.15896488999999</v>
      </c>
      <c r="C1425" s="87">
        <f t="shared" si="647"/>
        <v>773.03674853999996</v>
      </c>
      <c r="D1425" s="88">
        <f t="shared" si="626"/>
        <v>7205.03</v>
      </c>
      <c r="E1425" s="89">
        <f>IF(K1425=1,VLOOKUP(A1425,[1]Plan1!$BO$80:$BQ$314,3),E1424)</f>
        <v>7245.38</v>
      </c>
      <c r="F1425" s="98">
        <f t="shared" si="627"/>
        <v>45734</v>
      </c>
      <c r="G1425" s="91">
        <f t="shared" si="628"/>
        <v>5.6002542668107669E-3</v>
      </c>
      <c r="H1425" s="90">
        <f t="shared" si="629"/>
        <v>45792</v>
      </c>
      <c r="I1425" s="90">
        <f t="shared" si="630"/>
        <v>45792</v>
      </c>
      <c r="J1425" s="92">
        <f t="shared" si="631"/>
        <v>19</v>
      </c>
      <c r="K1425" s="92">
        <f t="shared" si="632"/>
        <v>7</v>
      </c>
      <c r="L1425" s="87">
        <f t="shared" si="633"/>
        <v>1.0020596100000001</v>
      </c>
      <c r="M1425" s="93">
        <f t="shared" si="634"/>
        <v>1.0056002500000001</v>
      </c>
      <c r="N1425" s="93">
        <f t="shared" si="635"/>
        <v>1.2589673741016543</v>
      </c>
      <c r="O1425" s="87">
        <f t="shared" si="636"/>
        <v>1.2615603500000001</v>
      </c>
      <c r="P1425" s="87">
        <f t="shared" si="637"/>
        <v>975.23251104999997</v>
      </c>
      <c r="Q1425" s="94">
        <f t="shared" si="638"/>
        <v>0</v>
      </c>
      <c r="R1425" s="95">
        <f t="shared" si="645"/>
        <v>0</v>
      </c>
      <c r="S1425" s="87">
        <f t="shared" si="639"/>
        <v>0</v>
      </c>
      <c r="T1425" s="95">
        <f t="shared" si="648"/>
        <v>0.12</v>
      </c>
      <c r="U1425" s="94">
        <f t="shared" si="640"/>
        <v>18</v>
      </c>
      <c r="V1425" s="94">
        <v>252</v>
      </c>
      <c r="W1425" s="93">
        <f t="shared" si="641"/>
        <v>1.0081277580000001</v>
      </c>
      <c r="X1425" s="87">
        <f t="shared" si="642"/>
        <v>7.9264538399999998</v>
      </c>
      <c r="Y1425" s="87">
        <f t="shared" si="643"/>
        <v>0</v>
      </c>
      <c r="Z1425" s="96" t="s">
        <v>142</v>
      </c>
      <c r="AA1425" s="90">
        <f t="shared" si="644"/>
        <v>45777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3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2"/>
      <c r="DB1425" s="1"/>
      <c r="DC1425" s="1"/>
      <c r="DD1425" s="1"/>
      <c r="DE1425" s="1"/>
      <c r="DF1425" s="1"/>
      <c r="DG1425" s="1"/>
    </row>
    <row r="1426" spans="1:111" x14ac:dyDescent="0.2">
      <c r="A1426" s="86">
        <f t="shared" si="646"/>
        <v>45775</v>
      </c>
      <c r="B1426" s="87">
        <f t="shared" ref="B1426:B1489" si="649">(P1426+X1426)</f>
        <v>983.15896488999999</v>
      </c>
      <c r="C1426" s="87">
        <f t="shared" si="647"/>
        <v>773.03674853999996</v>
      </c>
      <c r="D1426" s="88">
        <f t="shared" ref="D1426:D1489" si="650">IF(E1426=E1425,D1425,E1425)</f>
        <v>7205.03</v>
      </c>
      <c r="E1426" s="89">
        <f>IF(K1426=1,VLOOKUP(A1426,[1]Plan1!$BO$80:$BQ$314,3),E1425)</f>
        <v>7245.38</v>
      </c>
      <c r="F1426" s="98">
        <f t="shared" ref="F1426:F1489" si="651">IF(D1426=D1425,F1425,A1426)</f>
        <v>45734</v>
      </c>
      <c r="G1426" s="91">
        <f t="shared" ref="G1426:G1489" si="652">(E1426/D1426)-1</f>
        <v>5.6002542668107669E-3</v>
      </c>
      <c r="H1426" s="90">
        <f t="shared" ref="H1426:H1489" si="653">IF(DAY(A1426)=15,VLOOKUP(A1426,AH$121:AK$170,4),H1425)</f>
        <v>45792</v>
      </c>
      <c r="I1426" s="90">
        <f t="shared" ref="I1426:I1489" si="654">IF(A1426&gt;I1425,H1426,I1425)</f>
        <v>45792</v>
      </c>
      <c r="J1426" s="92">
        <f t="shared" ref="J1426:J1489" si="655">IF(I1426=I1425,J1425,NETWORKDAYS(I1425,I1426,$AD$121:$AD$505)-1)</f>
        <v>19</v>
      </c>
      <c r="K1426" s="92">
        <f t="shared" ref="K1426:K1489" si="656">(J1426-(NETWORKDAYS(A1426,I1426,AD$121:AD$505)-1))</f>
        <v>7</v>
      </c>
      <c r="L1426" s="87">
        <f t="shared" ref="L1426:L1489" si="657">TRUNC((E1426/D1426)^TRUNC((K1426/J1426),9),8)</f>
        <v>1.0020596100000001</v>
      </c>
      <c r="M1426" s="93">
        <f t="shared" ref="M1426:M1489" si="658">IF(I1426&gt;I1425,L1425,M1425)</f>
        <v>1.0056002500000001</v>
      </c>
      <c r="N1426" s="93">
        <f t="shared" ref="N1426:N1489" si="659">IF(I1426&gt;I1425,N1425*M1426,N1425)</f>
        <v>1.2589673741016543</v>
      </c>
      <c r="O1426" s="87">
        <f t="shared" ref="O1426:O1489" si="660">TRUNC(TRUNC((L1426*N1426),15),8)</f>
        <v>1.2615603500000001</v>
      </c>
      <c r="P1426" s="87">
        <f t="shared" ref="P1426:P1489" si="661">TRUNC(C1426*O1426,8)</f>
        <v>975.23251104999997</v>
      </c>
      <c r="Q1426" s="94">
        <f t="shared" ref="Q1426:Q1489" si="662">IF(VLOOKUP(A1426,AD$13:AK$117,8)=VLOOKUP(A1425,AD$13:AK$117,8),0,VLOOKUP(A1426,AD$13:AK$117,8))</f>
        <v>0</v>
      </c>
      <c r="R1426" s="95">
        <f t="shared" si="645"/>
        <v>0</v>
      </c>
      <c r="S1426" s="87">
        <f t="shared" ref="S1426:S1489" si="663">IF(R1426&gt;0,TRUNC(R1426*P1426,8),0)</f>
        <v>0</v>
      </c>
      <c r="T1426" s="95">
        <f t="shared" si="648"/>
        <v>0.12</v>
      </c>
      <c r="U1426" s="94">
        <f t="shared" ref="U1426:U1489" si="664">IF(Q1425&gt;0,1,IF(K1426=K1425,U1425,U1425+1))</f>
        <v>18</v>
      </c>
      <c r="V1426" s="94">
        <v>252</v>
      </c>
      <c r="W1426" s="93">
        <f t="shared" ref="W1426:W1489" si="665">ROUND((1+T1426)^TRUNC((U1426/V1426),9),9)</f>
        <v>1.0081277580000001</v>
      </c>
      <c r="X1426" s="87">
        <f t="shared" ref="X1426:X1489" si="666">TRUNC((P1426*(W1426-1)),8)</f>
        <v>7.9264538399999998</v>
      </c>
      <c r="Y1426" s="87">
        <f t="shared" ref="Y1426:Y1489" si="667">IF(Q1426&gt;0,S1426+X1426,0)</f>
        <v>0</v>
      </c>
      <c r="Z1426" s="96" t="s">
        <v>142</v>
      </c>
      <c r="AA1426" s="90">
        <f t="shared" ref="AA1426:AA1489" si="668">IF(Q1425&gt;0,VLOOKUP(A1425,$AD$13:$AL$117,9),AA1425)</f>
        <v>45777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3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2"/>
      <c r="DB1426" s="1"/>
      <c r="DC1426" s="1"/>
      <c r="DD1426" s="1"/>
      <c r="DE1426" s="1"/>
      <c r="DF1426" s="1"/>
      <c r="DG1426" s="1"/>
    </row>
    <row r="1427" spans="1:111" x14ac:dyDescent="0.2">
      <c r="A1427" s="86">
        <f t="shared" si="646"/>
        <v>45776</v>
      </c>
      <c r="B1427" s="87">
        <f t="shared" si="649"/>
        <v>983.89036478999992</v>
      </c>
      <c r="C1427" s="87">
        <f t="shared" si="647"/>
        <v>773.03674853999996</v>
      </c>
      <c r="D1427" s="88">
        <f t="shared" si="650"/>
        <v>7205.03</v>
      </c>
      <c r="E1427" s="89">
        <f>IF(K1427=1,VLOOKUP(A1427,[1]Plan1!$BO$80:$BQ$314,3),E1426)</f>
        <v>7245.38</v>
      </c>
      <c r="F1427" s="98">
        <f t="shared" si="651"/>
        <v>45734</v>
      </c>
      <c r="G1427" s="91">
        <f t="shared" si="652"/>
        <v>5.6002542668107669E-3</v>
      </c>
      <c r="H1427" s="90">
        <f t="shared" si="653"/>
        <v>45792</v>
      </c>
      <c r="I1427" s="90">
        <f t="shared" si="654"/>
        <v>45792</v>
      </c>
      <c r="J1427" s="92">
        <f t="shared" si="655"/>
        <v>19</v>
      </c>
      <c r="K1427" s="92">
        <f t="shared" si="656"/>
        <v>8</v>
      </c>
      <c r="L1427" s="87">
        <f t="shared" si="657"/>
        <v>1.0023541899999999</v>
      </c>
      <c r="M1427" s="93">
        <f t="shared" si="658"/>
        <v>1.0056002500000001</v>
      </c>
      <c r="N1427" s="93">
        <f t="shared" si="659"/>
        <v>1.2589673741016543</v>
      </c>
      <c r="O1427" s="87">
        <f t="shared" si="660"/>
        <v>1.2619312199999999</v>
      </c>
      <c r="P1427" s="87">
        <f t="shared" si="661"/>
        <v>975.51920717999997</v>
      </c>
      <c r="Q1427" s="94">
        <f t="shared" si="662"/>
        <v>0</v>
      </c>
      <c r="R1427" s="95">
        <f t="shared" si="645"/>
        <v>0</v>
      </c>
      <c r="S1427" s="87">
        <f t="shared" si="663"/>
        <v>0</v>
      </c>
      <c r="T1427" s="95">
        <f t="shared" si="648"/>
        <v>0.12</v>
      </c>
      <c r="U1427" s="94">
        <f t="shared" si="664"/>
        <v>19</v>
      </c>
      <c r="V1427" s="94">
        <v>252</v>
      </c>
      <c r="W1427" s="93">
        <f t="shared" si="665"/>
        <v>1.0085812329999999</v>
      </c>
      <c r="X1427" s="87">
        <f t="shared" si="666"/>
        <v>8.3711576099999991</v>
      </c>
      <c r="Y1427" s="87">
        <f t="shared" si="667"/>
        <v>0</v>
      </c>
      <c r="Z1427" s="96" t="s">
        <v>142</v>
      </c>
      <c r="AA1427" s="90">
        <f t="shared" si="668"/>
        <v>45777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3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2"/>
      <c r="DB1427" s="1"/>
      <c r="DC1427" s="1"/>
      <c r="DD1427" s="1"/>
      <c r="DE1427" s="1"/>
      <c r="DF1427" s="1"/>
      <c r="DG1427" s="1"/>
    </row>
    <row r="1428" spans="1:111" x14ac:dyDescent="0.2">
      <c r="A1428" s="86">
        <f t="shared" si="646"/>
        <v>45777</v>
      </c>
      <c r="B1428" s="87">
        <f t="shared" si="649"/>
        <v>984.62229301000002</v>
      </c>
      <c r="C1428" s="87">
        <f t="shared" si="647"/>
        <v>773.03674853999996</v>
      </c>
      <c r="D1428" s="88">
        <f t="shared" si="650"/>
        <v>7205.03</v>
      </c>
      <c r="E1428" s="89">
        <f>IF(K1428=1,VLOOKUP(A1428,[1]Plan1!$BO$80:$BQ$314,3),E1427)</f>
        <v>7245.38</v>
      </c>
      <c r="F1428" s="98">
        <f t="shared" si="651"/>
        <v>45734</v>
      </c>
      <c r="G1428" s="91">
        <f t="shared" si="652"/>
        <v>5.6002542668107669E-3</v>
      </c>
      <c r="H1428" s="90">
        <f t="shared" si="653"/>
        <v>45792</v>
      </c>
      <c r="I1428" s="90">
        <f t="shared" si="654"/>
        <v>45792</v>
      </c>
      <c r="J1428" s="92">
        <f t="shared" si="655"/>
        <v>19</v>
      </c>
      <c r="K1428" s="92">
        <f t="shared" si="656"/>
        <v>9</v>
      </c>
      <c r="L1428" s="87">
        <f t="shared" si="657"/>
        <v>1.0026488499999999</v>
      </c>
      <c r="M1428" s="93">
        <f t="shared" si="658"/>
        <v>1.0056002500000001</v>
      </c>
      <c r="N1428" s="93">
        <f t="shared" si="659"/>
        <v>1.2589673741016543</v>
      </c>
      <c r="O1428" s="87">
        <f t="shared" si="660"/>
        <v>1.2623021800000001</v>
      </c>
      <c r="P1428" s="87">
        <f t="shared" si="661"/>
        <v>975.80597290000003</v>
      </c>
      <c r="Q1428" s="94">
        <f t="shared" si="662"/>
        <v>41</v>
      </c>
      <c r="R1428" s="95">
        <f t="shared" si="645"/>
        <v>6.2350000000000003E-2</v>
      </c>
      <c r="S1428" s="87">
        <f t="shared" si="663"/>
        <v>60.841502409999997</v>
      </c>
      <c r="T1428" s="95">
        <f t="shared" si="648"/>
        <v>0.12</v>
      </c>
      <c r="U1428" s="94">
        <f t="shared" si="664"/>
        <v>20</v>
      </c>
      <c r="V1428" s="94">
        <v>252</v>
      </c>
      <c r="W1428" s="93">
        <f t="shared" si="665"/>
        <v>1.0090349110000001</v>
      </c>
      <c r="X1428" s="87">
        <f t="shared" si="666"/>
        <v>8.8163201099999995</v>
      </c>
      <c r="Y1428" s="87">
        <f t="shared" si="667"/>
        <v>69.657822519999996</v>
      </c>
      <c r="Z1428" s="96" t="s">
        <v>142</v>
      </c>
      <c r="AA1428" s="90">
        <f t="shared" si="668"/>
        <v>45777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3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2"/>
      <c r="DB1428" s="1"/>
      <c r="DC1428" s="1"/>
      <c r="DD1428" s="1"/>
      <c r="DE1428" s="1"/>
      <c r="DF1428" s="1"/>
      <c r="DG1428" s="1"/>
    </row>
    <row r="1429" spans="1:111" x14ac:dyDescent="0.2">
      <c r="A1429" s="86">
        <f t="shared" si="646"/>
        <v>45778</v>
      </c>
      <c r="B1429" s="87">
        <f t="shared" si="649"/>
        <v>915.6451390499999</v>
      </c>
      <c r="C1429" s="87">
        <f t="shared" si="647"/>
        <v>724.83790725999995</v>
      </c>
      <c r="D1429" s="88">
        <f t="shared" si="650"/>
        <v>7205.03</v>
      </c>
      <c r="E1429" s="89">
        <f>IF(K1429=1,VLOOKUP(A1429,[1]Plan1!$BO$80:$BQ$314,3),E1428)</f>
        <v>7245.38</v>
      </c>
      <c r="F1429" s="98">
        <f t="shared" si="651"/>
        <v>45734</v>
      </c>
      <c r="G1429" s="91">
        <f t="shared" si="652"/>
        <v>5.6002542668107669E-3</v>
      </c>
      <c r="H1429" s="90">
        <f t="shared" si="653"/>
        <v>45792</v>
      </c>
      <c r="I1429" s="90">
        <f t="shared" si="654"/>
        <v>45792</v>
      </c>
      <c r="J1429" s="92">
        <f t="shared" si="655"/>
        <v>19</v>
      </c>
      <c r="K1429" s="92">
        <f t="shared" si="656"/>
        <v>10</v>
      </c>
      <c r="L1429" s="87">
        <f t="shared" si="657"/>
        <v>1.0029436</v>
      </c>
      <c r="M1429" s="93">
        <f t="shared" si="658"/>
        <v>1.0056002500000001</v>
      </c>
      <c r="N1429" s="93">
        <f t="shared" si="659"/>
        <v>1.2589673741016543</v>
      </c>
      <c r="O1429" s="87">
        <f t="shared" si="660"/>
        <v>1.2626732700000001</v>
      </c>
      <c r="P1429" s="87">
        <f t="shared" si="661"/>
        <v>915.23345056999995</v>
      </c>
      <c r="Q1429" s="94">
        <f t="shared" si="662"/>
        <v>0</v>
      </c>
      <c r="R1429" s="95">
        <f t="shared" si="645"/>
        <v>0</v>
      </c>
      <c r="S1429" s="87">
        <f t="shared" si="663"/>
        <v>0</v>
      </c>
      <c r="T1429" s="95">
        <f t="shared" si="648"/>
        <v>0.12</v>
      </c>
      <c r="U1429" s="94">
        <f t="shared" si="664"/>
        <v>1</v>
      </c>
      <c r="V1429" s="94">
        <v>252</v>
      </c>
      <c r="W1429" s="93">
        <f t="shared" si="665"/>
        <v>1.0004498180000001</v>
      </c>
      <c r="X1429" s="87">
        <f t="shared" si="666"/>
        <v>0.41168848000000002</v>
      </c>
      <c r="Y1429" s="87">
        <f t="shared" si="667"/>
        <v>0</v>
      </c>
      <c r="Z1429" s="96" t="s">
        <v>142</v>
      </c>
      <c r="AA1429" s="90">
        <f t="shared" si="668"/>
        <v>45807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3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2"/>
      <c r="DB1429" s="1"/>
      <c r="DC1429" s="1"/>
      <c r="DD1429" s="1"/>
      <c r="DE1429" s="1"/>
      <c r="DF1429" s="1"/>
      <c r="DG1429" s="1"/>
    </row>
    <row r="1430" spans="1:111" x14ac:dyDescent="0.2">
      <c r="A1430" s="86">
        <f t="shared" si="646"/>
        <v>45779</v>
      </c>
      <c r="B1430" s="87">
        <f t="shared" si="649"/>
        <v>915.6451390499999</v>
      </c>
      <c r="C1430" s="87">
        <f t="shared" si="647"/>
        <v>724.83790725999995</v>
      </c>
      <c r="D1430" s="88">
        <f t="shared" si="650"/>
        <v>7205.03</v>
      </c>
      <c r="E1430" s="89">
        <f>IF(K1430=1,VLOOKUP(A1430,[1]Plan1!$BO$80:$BQ$314,3),E1429)</f>
        <v>7245.38</v>
      </c>
      <c r="F1430" s="98">
        <f t="shared" si="651"/>
        <v>45734</v>
      </c>
      <c r="G1430" s="91">
        <f t="shared" si="652"/>
        <v>5.6002542668107669E-3</v>
      </c>
      <c r="H1430" s="90">
        <f t="shared" si="653"/>
        <v>45792</v>
      </c>
      <c r="I1430" s="90">
        <f t="shared" si="654"/>
        <v>45792</v>
      </c>
      <c r="J1430" s="92">
        <f t="shared" si="655"/>
        <v>19</v>
      </c>
      <c r="K1430" s="92">
        <f t="shared" si="656"/>
        <v>10</v>
      </c>
      <c r="L1430" s="87">
        <f t="shared" si="657"/>
        <v>1.0029436</v>
      </c>
      <c r="M1430" s="93">
        <f t="shared" si="658"/>
        <v>1.0056002500000001</v>
      </c>
      <c r="N1430" s="93">
        <f t="shared" si="659"/>
        <v>1.2589673741016543</v>
      </c>
      <c r="O1430" s="87">
        <f t="shared" si="660"/>
        <v>1.2626732700000001</v>
      </c>
      <c r="P1430" s="87">
        <f t="shared" si="661"/>
        <v>915.23345056999995</v>
      </c>
      <c r="Q1430" s="94">
        <f t="shared" si="662"/>
        <v>0</v>
      </c>
      <c r="R1430" s="95">
        <f t="shared" si="645"/>
        <v>0</v>
      </c>
      <c r="S1430" s="87">
        <f t="shared" si="663"/>
        <v>0</v>
      </c>
      <c r="T1430" s="95">
        <f t="shared" si="648"/>
        <v>0.12</v>
      </c>
      <c r="U1430" s="94">
        <f t="shared" si="664"/>
        <v>1</v>
      </c>
      <c r="V1430" s="94">
        <v>252</v>
      </c>
      <c r="W1430" s="93">
        <f t="shared" si="665"/>
        <v>1.0004498180000001</v>
      </c>
      <c r="X1430" s="87">
        <f t="shared" si="666"/>
        <v>0.41168848000000002</v>
      </c>
      <c r="Y1430" s="87">
        <f t="shared" si="667"/>
        <v>0</v>
      </c>
      <c r="Z1430" s="96" t="s">
        <v>142</v>
      </c>
      <c r="AA1430" s="90">
        <f t="shared" si="668"/>
        <v>45807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3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2"/>
      <c r="DB1430" s="1"/>
      <c r="DC1430" s="1"/>
      <c r="DD1430" s="1"/>
      <c r="DE1430" s="1"/>
      <c r="DF1430" s="1"/>
      <c r="DG1430" s="1"/>
    </row>
    <row r="1431" spans="1:111" x14ac:dyDescent="0.2">
      <c r="A1431" s="86">
        <f t="shared" si="646"/>
        <v>45780</v>
      </c>
      <c r="B1431" s="87">
        <f t="shared" si="649"/>
        <v>916.32630075999998</v>
      </c>
      <c r="C1431" s="87">
        <f t="shared" si="647"/>
        <v>724.83790725999995</v>
      </c>
      <c r="D1431" s="88">
        <f t="shared" si="650"/>
        <v>7205.03</v>
      </c>
      <c r="E1431" s="89">
        <f>IF(K1431=1,VLOOKUP(A1431,[1]Plan1!$BO$80:$BQ$314,3),E1430)</f>
        <v>7245.38</v>
      </c>
      <c r="F1431" s="98">
        <f t="shared" si="651"/>
        <v>45734</v>
      </c>
      <c r="G1431" s="91">
        <f t="shared" si="652"/>
        <v>5.6002542668107669E-3</v>
      </c>
      <c r="H1431" s="90">
        <f t="shared" si="653"/>
        <v>45792</v>
      </c>
      <c r="I1431" s="90">
        <f t="shared" si="654"/>
        <v>45792</v>
      </c>
      <c r="J1431" s="92">
        <f t="shared" si="655"/>
        <v>19</v>
      </c>
      <c r="K1431" s="92">
        <f t="shared" si="656"/>
        <v>11</v>
      </c>
      <c r="L1431" s="87">
        <f t="shared" si="657"/>
        <v>1.0032384299999999</v>
      </c>
      <c r="M1431" s="93">
        <f t="shared" si="658"/>
        <v>1.0056002500000001</v>
      </c>
      <c r="N1431" s="93">
        <f t="shared" si="659"/>
        <v>1.2589673741016543</v>
      </c>
      <c r="O1431" s="87">
        <f t="shared" si="660"/>
        <v>1.26304445</v>
      </c>
      <c r="P1431" s="87">
        <f t="shared" si="661"/>
        <v>915.50249590999999</v>
      </c>
      <c r="Q1431" s="94">
        <f t="shared" si="662"/>
        <v>0</v>
      </c>
      <c r="R1431" s="95">
        <f t="shared" si="645"/>
        <v>0</v>
      </c>
      <c r="S1431" s="87">
        <f t="shared" si="663"/>
        <v>0</v>
      </c>
      <c r="T1431" s="95">
        <f t="shared" si="648"/>
        <v>0.12</v>
      </c>
      <c r="U1431" s="94">
        <f t="shared" si="664"/>
        <v>2</v>
      </c>
      <c r="V1431" s="94">
        <v>252</v>
      </c>
      <c r="W1431" s="93">
        <f t="shared" si="665"/>
        <v>1.0008998389999999</v>
      </c>
      <c r="X1431" s="87">
        <f t="shared" si="666"/>
        <v>0.82380485000000003</v>
      </c>
      <c r="Y1431" s="87">
        <f t="shared" si="667"/>
        <v>0</v>
      </c>
      <c r="Z1431" s="96" t="s">
        <v>142</v>
      </c>
      <c r="AA1431" s="90">
        <f t="shared" si="668"/>
        <v>45807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3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2"/>
      <c r="DB1431" s="1"/>
      <c r="DC1431" s="1"/>
      <c r="DD1431" s="1"/>
      <c r="DE1431" s="1"/>
      <c r="DF1431" s="1"/>
      <c r="DG1431" s="1"/>
    </row>
    <row r="1432" spans="1:111" x14ac:dyDescent="0.2">
      <c r="A1432" s="86">
        <f t="shared" si="646"/>
        <v>45781</v>
      </c>
      <c r="B1432" s="87">
        <f t="shared" si="649"/>
        <v>916.32630075999998</v>
      </c>
      <c r="C1432" s="87">
        <f t="shared" si="647"/>
        <v>724.83790725999995</v>
      </c>
      <c r="D1432" s="88">
        <f t="shared" si="650"/>
        <v>7205.03</v>
      </c>
      <c r="E1432" s="89">
        <f>IF(K1432=1,VLOOKUP(A1432,[1]Plan1!$BO$80:$BQ$314,3),E1431)</f>
        <v>7245.38</v>
      </c>
      <c r="F1432" s="98">
        <f t="shared" si="651"/>
        <v>45734</v>
      </c>
      <c r="G1432" s="91">
        <f t="shared" si="652"/>
        <v>5.6002542668107669E-3</v>
      </c>
      <c r="H1432" s="90">
        <f t="shared" si="653"/>
        <v>45792</v>
      </c>
      <c r="I1432" s="90">
        <f t="shared" si="654"/>
        <v>45792</v>
      </c>
      <c r="J1432" s="92">
        <f t="shared" si="655"/>
        <v>19</v>
      </c>
      <c r="K1432" s="92">
        <f t="shared" si="656"/>
        <v>11</v>
      </c>
      <c r="L1432" s="87">
        <f t="shared" si="657"/>
        <v>1.0032384299999999</v>
      </c>
      <c r="M1432" s="93">
        <f t="shared" si="658"/>
        <v>1.0056002500000001</v>
      </c>
      <c r="N1432" s="93">
        <f t="shared" si="659"/>
        <v>1.2589673741016543</v>
      </c>
      <c r="O1432" s="87">
        <f t="shared" si="660"/>
        <v>1.26304445</v>
      </c>
      <c r="P1432" s="87">
        <f t="shared" si="661"/>
        <v>915.50249590999999</v>
      </c>
      <c r="Q1432" s="94">
        <f t="shared" si="662"/>
        <v>0</v>
      </c>
      <c r="R1432" s="95">
        <f t="shared" si="645"/>
        <v>0</v>
      </c>
      <c r="S1432" s="87">
        <f t="shared" si="663"/>
        <v>0</v>
      </c>
      <c r="T1432" s="95">
        <f t="shared" si="648"/>
        <v>0.12</v>
      </c>
      <c r="U1432" s="94">
        <f t="shared" si="664"/>
        <v>2</v>
      </c>
      <c r="V1432" s="94">
        <v>252</v>
      </c>
      <c r="W1432" s="93">
        <f t="shared" si="665"/>
        <v>1.0008998389999999</v>
      </c>
      <c r="X1432" s="87">
        <f t="shared" si="666"/>
        <v>0.82380485000000003</v>
      </c>
      <c r="Y1432" s="87">
        <f t="shared" si="667"/>
        <v>0</v>
      </c>
      <c r="Z1432" s="96" t="s">
        <v>142</v>
      </c>
      <c r="AA1432" s="90">
        <f t="shared" si="668"/>
        <v>45807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3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2"/>
      <c r="DB1432" s="1"/>
      <c r="DC1432" s="1"/>
      <c r="DD1432" s="1"/>
      <c r="DE1432" s="1"/>
      <c r="DF1432" s="1"/>
      <c r="DG1432" s="1"/>
    </row>
    <row r="1433" spans="1:111" x14ac:dyDescent="0.2">
      <c r="A1433" s="86">
        <f t="shared" si="646"/>
        <v>45782</v>
      </c>
      <c r="B1433" s="87">
        <f t="shared" si="649"/>
        <v>916.32630075999998</v>
      </c>
      <c r="C1433" s="87">
        <f t="shared" si="647"/>
        <v>724.83790725999995</v>
      </c>
      <c r="D1433" s="88">
        <f t="shared" si="650"/>
        <v>7205.03</v>
      </c>
      <c r="E1433" s="89">
        <f>IF(K1433=1,VLOOKUP(A1433,[1]Plan1!$BO$80:$BQ$314,3),E1432)</f>
        <v>7245.38</v>
      </c>
      <c r="F1433" s="98">
        <f t="shared" si="651"/>
        <v>45734</v>
      </c>
      <c r="G1433" s="91">
        <f t="shared" si="652"/>
        <v>5.6002542668107669E-3</v>
      </c>
      <c r="H1433" s="90">
        <f t="shared" si="653"/>
        <v>45792</v>
      </c>
      <c r="I1433" s="90">
        <f t="shared" si="654"/>
        <v>45792</v>
      </c>
      <c r="J1433" s="92">
        <f t="shared" si="655"/>
        <v>19</v>
      </c>
      <c r="K1433" s="92">
        <f t="shared" si="656"/>
        <v>11</v>
      </c>
      <c r="L1433" s="87">
        <f t="shared" si="657"/>
        <v>1.0032384299999999</v>
      </c>
      <c r="M1433" s="93">
        <f t="shared" si="658"/>
        <v>1.0056002500000001</v>
      </c>
      <c r="N1433" s="93">
        <f t="shared" si="659"/>
        <v>1.2589673741016543</v>
      </c>
      <c r="O1433" s="87">
        <f t="shared" si="660"/>
        <v>1.26304445</v>
      </c>
      <c r="P1433" s="87">
        <f t="shared" si="661"/>
        <v>915.50249590999999</v>
      </c>
      <c r="Q1433" s="94">
        <f t="shared" si="662"/>
        <v>0</v>
      </c>
      <c r="R1433" s="95">
        <f t="shared" si="645"/>
        <v>0</v>
      </c>
      <c r="S1433" s="87">
        <f t="shared" si="663"/>
        <v>0</v>
      </c>
      <c r="T1433" s="95">
        <f t="shared" si="648"/>
        <v>0.12</v>
      </c>
      <c r="U1433" s="94">
        <f t="shared" si="664"/>
        <v>2</v>
      </c>
      <c r="V1433" s="94">
        <v>252</v>
      </c>
      <c r="W1433" s="93">
        <f t="shared" si="665"/>
        <v>1.0008998389999999</v>
      </c>
      <c r="X1433" s="87">
        <f t="shared" si="666"/>
        <v>0.82380485000000003</v>
      </c>
      <c r="Y1433" s="87">
        <f t="shared" si="667"/>
        <v>0</v>
      </c>
      <c r="Z1433" s="96" t="s">
        <v>142</v>
      </c>
      <c r="AA1433" s="90">
        <f t="shared" si="668"/>
        <v>45807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3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2"/>
      <c r="DB1433" s="1"/>
      <c r="DC1433" s="1"/>
      <c r="DD1433" s="1"/>
      <c r="DE1433" s="1"/>
      <c r="DF1433" s="1"/>
      <c r="DG1433" s="1"/>
    </row>
    <row r="1434" spans="1:111" x14ac:dyDescent="0.2">
      <c r="A1434" s="86">
        <f t="shared" si="646"/>
        <v>45783</v>
      </c>
      <c r="B1434" s="87">
        <f t="shared" si="649"/>
        <v>917.00797578000004</v>
      </c>
      <c r="C1434" s="87">
        <f t="shared" si="647"/>
        <v>724.83790725999995</v>
      </c>
      <c r="D1434" s="88">
        <f t="shared" si="650"/>
        <v>7205.03</v>
      </c>
      <c r="E1434" s="89">
        <f>IF(K1434=1,VLOOKUP(A1434,[1]Plan1!$BO$80:$BQ$314,3),E1433)</f>
        <v>7245.38</v>
      </c>
      <c r="F1434" s="98">
        <f t="shared" si="651"/>
        <v>45734</v>
      </c>
      <c r="G1434" s="91">
        <f t="shared" si="652"/>
        <v>5.6002542668107669E-3</v>
      </c>
      <c r="H1434" s="90">
        <f t="shared" si="653"/>
        <v>45792</v>
      </c>
      <c r="I1434" s="90">
        <f t="shared" si="654"/>
        <v>45792</v>
      </c>
      <c r="J1434" s="92">
        <f t="shared" si="655"/>
        <v>19</v>
      </c>
      <c r="K1434" s="92">
        <f t="shared" si="656"/>
        <v>12</v>
      </c>
      <c r="L1434" s="87">
        <f t="shared" si="657"/>
        <v>1.00353336</v>
      </c>
      <c r="M1434" s="93">
        <f t="shared" si="658"/>
        <v>1.0056002500000001</v>
      </c>
      <c r="N1434" s="93">
        <f t="shared" si="659"/>
        <v>1.2589673741016543</v>
      </c>
      <c r="O1434" s="87">
        <f t="shared" si="660"/>
        <v>1.2634157500000001</v>
      </c>
      <c r="P1434" s="87">
        <f t="shared" si="661"/>
        <v>915.77162822000003</v>
      </c>
      <c r="Q1434" s="94">
        <f t="shared" si="662"/>
        <v>0</v>
      </c>
      <c r="R1434" s="95">
        <f t="shared" si="645"/>
        <v>0</v>
      </c>
      <c r="S1434" s="87">
        <f t="shared" si="663"/>
        <v>0</v>
      </c>
      <c r="T1434" s="95">
        <f t="shared" si="648"/>
        <v>0.12</v>
      </c>
      <c r="U1434" s="94">
        <f t="shared" si="664"/>
        <v>3</v>
      </c>
      <c r="V1434" s="94">
        <v>252</v>
      </c>
      <c r="W1434" s="93">
        <f t="shared" si="665"/>
        <v>1.0013500609999999</v>
      </c>
      <c r="X1434" s="87">
        <f t="shared" si="666"/>
        <v>1.23634756</v>
      </c>
      <c r="Y1434" s="87">
        <f t="shared" si="667"/>
        <v>0</v>
      </c>
      <c r="Z1434" s="96" t="s">
        <v>142</v>
      </c>
      <c r="AA1434" s="90">
        <f t="shared" si="668"/>
        <v>45807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3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2"/>
      <c r="DB1434" s="1"/>
      <c r="DC1434" s="1"/>
      <c r="DD1434" s="1"/>
      <c r="DE1434" s="1"/>
      <c r="DF1434" s="1"/>
      <c r="DG1434" s="1"/>
    </row>
    <row r="1435" spans="1:111" x14ac:dyDescent="0.2">
      <c r="A1435" s="86">
        <f t="shared" si="646"/>
        <v>45784</v>
      </c>
      <c r="B1435" s="87">
        <f t="shared" si="649"/>
        <v>917.69015989000002</v>
      </c>
      <c r="C1435" s="87">
        <f t="shared" si="647"/>
        <v>724.83790725999995</v>
      </c>
      <c r="D1435" s="88">
        <f t="shared" si="650"/>
        <v>7205.03</v>
      </c>
      <c r="E1435" s="89">
        <f>IF(K1435=1,VLOOKUP(A1435,[1]Plan1!$BO$80:$BQ$314,3),E1434)</f>
        <v>7245.38</v>
      </c>
      <c r="F1435" s="98">
        <f t="shared" si="651"/>
        <v>45734</v>
      </c>
      <c r="G1435" s="91">
        <f t="shared" si="652"/>
        <v>5.6002542668107669E-3</v>
      </c>
      <c r="H1435" s="90">
        <f t="shared" si="653"/>
        <v>45792</v>
      </c>
      <c r="I1435" s="90">
        <f t="shared" si="654"/>
        <v>45792</v>
      </c>
      <c r="J1435" s="92">
        <f t="shared" si="655"/>
        <v>19</v>
      </c>
      <c r="K1435" s="92">
        <f t="shared" si="656"/>
        <v>13</v>
      </c>
      <c r="L1435" s="87">
        <f t="shared" si="657"/>
        <v>1.0038283699999999</v>
      </c>
      <c r="M1435" s="93">
        <f t="shared" si="658"/>
        <v>1.0056002500000001</v>
      </c>
      <c r="N1435" s="93">
        <f t="shared" si="659"/>
        <v>1.2589673741016543</v>
      </c>
      <c r="O1435" s="87">
        <f t="shared" si="660"/>
        <v>1.2637871599999999</v>
      </c>
      <c r="P1435" s="87">
        <f t="shared" si="661"/>
        <v>916.04084026999999</v>
      </c>
      <c r="Q1435" s="94">
        <f t="shared" si="662"/>
        <v>0</v>
      </c>
      <c r="R1435" s="95">
        <f t="shared" si="645"/>
        <v>0</v>
      </c>
      <c r="S1435" s="87">
        <f t="shared" si="663"/>
        <v>0</v>
      </c>
      <c r="T1435" s="95">
        <f t="shared" si="648"/>
        <v>0.12</v>
      </c>
      <c r="U1435" s="94">
        <f t="shared" si="664"/>
        <v>4</v>
      </c>
      <c r="V1435" s="94">
        <v>252</v>
      </c>
      <c r="W1435" s="93">
        <f t="shared" si="665"/>
        <v>1.0018004869999999</v>
      </c>
      <c r="X1435" s="87">
        <f t="shared" si="666"/>
        <v>1.64931962</v>
      </c>
      <c r="Y1435" s="87">
        <f t="shared" si="667"/>
        <v>0</v>
      </c>
      <c r="Z1435" s="96" t="s">
        <v>142</v>
      </c>
      <c r="AA1435" s="90">
        <f t="shared" si="668"/>
        <v>45807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3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2"/>
      <c r="DB1435" s="1"/>
      <c r="DC1435" s="1"/>
      <c r="DD1435" s="1"/>
      <c r="DE1435" s="1"/>
      <c r="DF1435" s="1"/>
      <c r="DG1435" s="1"/>
    </row>
    <row r="1436" spans="1:111" x14ac:dyDescent="0.2">
      <c r="A1436" s="86">
        <f t="shared" si="646"/>
        <v>45785</v>
      </c>
      <c r="B1436" s="87">
        <f t="shared" si="649"/>
        <v>918.37284426000008</v>
      </c>
      <c r="C1436" s="87">
        <f t="shared" si="647"/>
        <v>724.83790725999995</v>
      </c>
      <c r="D1436" s="88">
        <f t="shared" si="650"/>
        <v>7205.03</v>
      </c>
      <c r="E1436" s="89">
        <f>IF(K1436=1,VLOOKUP(A1436,[1]Plan1!$BO$80:$BQ$314,3),E1435)</f>
        <v>7245.38</v>
      </c>
      <c r="F1436" s="98">
        <f t="shared" si="651"/>
        <v>45734</v>
      </c>
      <c r="G1436" s="91">
        <f t="shared" si="652"/>
        <v>5.6002542668107669E-3</v>
      </c>
      <c r="H1436" s="90">
        <f t="shared" si="653"/>
        <v>45792</v>
      </c>
      <c r="I1436" s="90">
        <f t="shared" si="654"/>
        <v>45792</v>
      </c>
      <c r="J1436" s="92">
        <f t="shared" si="655"/>
        <v>19</v>
      </c>
      <c r="K1436" s="92">
        <f t="shared" si="656"/>
        <v>14</v>
      </c>
      <c r="L1436" s="87">
        <f t="shared" si="657"/>
        <v>1.00412346</v>
      </c>
      <c r="M1436" s="93">
        <f t="shared" si="658"/>
        <v>1.0056002500000001</v>
      </c>
      <c r="N1436" s="93">
        <f t="shared" si="659"/>
        <v>1.2589673741016543</v>
      </c>
      <c r="O1436" s="87">
        <f t="shared" si="660"/>
        <v>1.26415867</v>
      </c>
      <c r="P1436" s="87">
        <f t="shared" si="661"/>
        <v>916.31012480000004</v>
      </c>
      <c r="Q1436" s="94">
        <f t="shared" si="662"/>
        <v>0</v>
      </c>
      <c r="R1436" s="95">
        <f t="shared" si="645"/>
        <v>0</v>
      </c>
      <c r="S1436" s="87">
        <f t="shared" si="663"/>
        <v>0</v>
      </c>
      <c r="T1436" s="95">
        <f t="shared" si="648"/>
        <v>0.12</v>
      </c>
      <c r="U1436" s="94">
        <f t="shared" si="664"/>
        <v>5</v>
      </c>
      <c r="V1436" s="94">
        <v>252</v>
      </c>
      <c r="W1436" s="93">
        <f t="shared" si="665"/>
        <v>1.002251115</v>
      </c>
      <c r="X1436" s="87">
        <f t="shared" si="666"/>
        <v>2.0627194599999998</v>
      </c>
      <c r="Y1436" s="87">
        <f t="shared" si="667"/>
        <v>0</v>
      </c>
      <c r="Z1436" s="96" t="s">
        <v>142</v>
      </c>
      <c r="AA1436" s="90">
        <f t="shared" si="668"/>
        <v>45807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3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2"/>
      <c r="DB1436" s="1"/>
      <c r="DC1436" s="1"/>
      <c r="DD1436" s="1"/>
      <c r="DE1436" s="1"/>
      <c r="DF1436" s="1"/>
      <c r="DG1436" s="1"/>
    </row>
    <row r="1437" spans="1:111" x14ac:dyDescent="0.2">
      <c r="A1437" s="86">
        <f t="shared" si="646"/>
        <v>45786</v>
      </c>
      <c r="B1437" s="87">
        <f t="shared" si="649"/>
        <v>919.05605188000004</v>
      </c>
      <c r="C1437" s="87">
        <f t="shared" si="647"/>
        <v>724.83790725999995</v>
      </c>
      <c r="D1437" s="88">
        <f t="shared" si="650"/>
        <v>7205.03</v>
      </c>
      <c r="E1437" s="89">
        <f>IF(K1437=1,VLOOKUP(A1437,[1]Plan1!$BO$80:$BQ$314,3),E1436)</f>
        <v>7245.38</v>
      </c>
      <c r="F1437" s="98">
        <f t="shared" si="651"/>
        <v>45734</v>
      </c>
      <c r="G1437" s="91">
        <f t="shared" si="652"/>
        <v>5.6002542668107669E-3</v>
      </c>
      <c r="H1437" s="90">
        <f t="shared" si="653"/>
        <v>45792</v>
      </c>
      <c r="I1437" s="90">
        <f t="shared" si="654"/>
        <v>45792</v>
      </c>
      <c r="J1437" s="92">
        <f t="shared" si="655"/>
        <v>19</v>
      </c>
      <c r="K1437" s="92">
        <f t="shared" si="656"/>
        <v>15</v>
      </c>
      <c r="L1437" s="87">
        <f t="shared" si="657"/>
        <v>1.0044186500000001</v>
      </c>
      <c r="M1437" s="93">
        <f t="shared" si="658"/>
        <v>1.0056002500000001</v>
      </c>
      <c r="N1437" s="93">
        <f t="shared" si="659"/>
        <v>1.2589673741016543</v>
      </c>
      <c r="O1437" s="87">
        <f t="shared" si="660"/>
        <v>1.26453031</v>
      </c>
      <c r="P1437" s="87">
        <f t="shared" si="661"/>
        <v>916.57950356000003</v>
      </c>
      <c r="Q1437" s="94">
        <f t="shared" si="662"/>
        <v>0</v>
      </c>
      <c r="R1437" s="95">
        <f t="shared" si="645"/>
        <v>0</v>
      </c>
      <c r="S1437" s="87">
        <f t="shared" si="663"/>
        <v>0</v>
      </c>
      <c r="T1437" s="95">
        <f t="shared" si="648"/>
        <v>0.12</v>
      </c>
      <c r="U1437" s="94">
        <f t="shared" si="664"/>
        <v>6</v>
      </c>
      <c r="V1437" s="94">
        <v>252</v>
      </c>
      <c r="W1437" s="93">
        <f t="shared" si="665"/>
        <v>1.002701946</v>
      </c>
      <c r="X1437" s="87">
        <f t="shared" si="666"/>
        <v>2.47654832</v>
      </c>
      <c r="Y1437" s="87">
        <f t="shared" si="667"/>
        <v>0</v>
      </c>
      <c r="Z1437" s="96" t="s">
        <v>142</v>
      </c>
      <c r="AA1437" s="90">
        <f t="shared" si="668"/>
        <v>45807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3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2"/>
      <c r="DB1437" s="1"/>
      <c r="DC1437" s="1"/>
      <c r="DD1437" s="1"/>
      <c r="DE1437" s="1"/>
      <c r="DF1437" s="1"/>
      <c r="DG1437" s="1"/>
    </row>
    <row r="1438" spans="1:111" x14ac:dyDescent="0.2">
      <c r="A1438" s="86">
        <f t="shared" si="646"/>
        <v>45787</v>
      </c>
      <c r="B1438" s="87">
        <f t="shared" si="649"/>
        <v>919.73975303000009</v>
      </c>
      <c r="C1438" s="87">
        <f t="shared" si="647"/>
        <v>724.83790725999995</v>
      </c>
      <c r="D1438" s="88">
        <f t="shared" si="650"/>
        <v>7205.03</v>
      </c>
      <c r="E1438" s="89">
        <f>IF(K1438=1,VLOOKUP(A1438,[1]Plan1!$BO$80:$BQ$314,3),E1437)</f>
        <v>7245.38</v>
      </c>
      <c r="F1438" s="98">
        <f t="shared" si="651"/>
        <v>45734</v>
      </c>
      <c r="G1438" s="91">
        <f t="shared" si="652"/>
        <v>5.6002542668107669E-3</v>
      </c>
      <c r="H1438" s="90">
        <f t="shared" si="653"/>
        <v>45792</v>
      </c>
      <c r="I1438" s="90">
        <f t="shared" si="654"/>
        <v>45792</v>
      </c>
      <c r="J1438" s="92">
        <f t="shared" si="655"/>
        <v>19</v>
      </c>
      <c r="K1438" s="92">
        <f t="shared" si="656"/>
        <v>16</v>
      </c>
      <c r="L1438" s="87">
        <f t="shared" si="657"/>
        <v>1.0047139199999999</v>
      </c>
      <c r="M1438" s="93">
        <f t="shared" si="658"/>
        <v>1.0056002500000001</v>
      </c>
      <c r="N1438" s="93">
        <f t="shared" si="659"/>
        <v>1.2589673741016543</v>
      </c>
      <c r="O1438" s="87">
        <f t="shared" si="660"/>
        <v>1.2649020399999999</v>
      </c>
      <c r="P1438" s="87">
        <f t="shared" si="661"/>
        <v>916.84894756000006</v>
      </c>
      <c r="Q1438" s="94">
        <f t="shared" si="662"/>
        <v>0</v>
      </c>
      <c r="R1438" s="95">
        <f t="shared" si="645"/>
        <v>0</v>
      </c>
      <c r="S1438" s="87">
        <f t="shared" si="663"/>
        <v>0</v>
      </c>
      <c r="T1438" s="95">
        <f t="shared" si="648"/>
        <v>0.12</v>
      </c>
      <c r="U1438" s="94">
        <f t="shared" si="664"/>
        <v>7</v>
      </c>
      <c r="V1438" s="94">
        <v>252</v>
      </c>
      <c r="W1438" s="93">
        <f t="shared" si="665"/>
        <v>1.003152979</v>
      </c>
      <c r="X1438" s="87">
        <f t="shared" si="666"/>
        <v>2.8908054700000001</v>
      </c>
      <c r="Y1438" s="87">
        <f t="shared" si="667"/>
        <v>0</v>
      </c>
      <c r="Z1438" s="96" t="s">
        <v>142</v>
      </c>
      <c r="AA1438" s="90">
        <f t="shared" si="668"/>
        <v>45807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3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2"/>
      <c r="DB1438" s="1"/>
      <c r="DC1438" s="1"/>
      <c r="DD1438" s="1"/>
      <c r="DE1438" s="1"/>
      <c r="DF1438" s="1"/>
      <c r="DG1438" s="1"/>
    </row>
    <row r="1439" spans="1:111" x14ac:dyDescent="0.2">
      <c r="A1439" s="86">
        <f t="shared" si="646"/>
        <v>45788</v>
      </c>
      <c r="B1439" s="87">
        <f t="shared" si="649"/>
        <v>919.73975303000009</v>
      </c>
      <c r="C1439" s="87">
        <f t="shared" si="647"/>
        <v>724.83790725999995</v>
      </c>
      <c r="D1439" s="88">
        <f t="shared" si="650"/>
        <v>7205.03</v>
      </c>
      <c r="E1439" s="89">
        <f>IF(K1439=1,VLOOKUP(A1439,[1]Plan1!$BO$80:$BQ$314,3),E1438)</f>
        <v>7245.38</v>
      </c>
      <c r="F1439" s="98">
        <f t="shared" si="651"/>
        <v>45734</v>
      </c>
      <c r="G1439" s="91">
        <f t="shared" si="652"/>
        <v>5.6002542668107669E-3</v>
      </c>
      <c r="H1439" s="90">
        <f t="shared" si="653"/>
        <v>45792</v>
      </c>
      <c r="I1439" s="90">
        <f t="shared" si="654"/>
        <v>45792</v>
      </c>
      <c r="J1439" s="92">
        <f t="shared" si="655"/>
        <v>19</v>
      </c>
      <c r="K1439" s="92">
        <f t="shared" si="656"/>
        <v>16</v>
      </c>
      <c r="L1439" s="87">
        <f t="shared" si="657"/>
        <v>1.0047139199999999</v>
      </c>
      <c r="M1439" s="93">
        <f t="shared" si="658"/>
        <v>1.0056002500000001</v>
      </c>
      <c r="N1439" s="93">
        <f t="shared" si="659"/>
        <v>1.2589673741016543</v>
      </c>
      <c r="O1439" s="87">
        <f t="shared" si="660"/>
        <v>1.2649020399999999</v>
      </c>
      <c r="P1439" s="87">
        <f t="shared" si="661"/>
        <v>916.84894756000006</v>
      </c>
      <c r="Q1439" s="94">
        <f t="shared" si="662"/>
        <v>0</v>
      </c>
      <c r="R1439" s="95">
        <f t="shared" si="645"/>
        <v>0</v>
      </c>
      <c r="S1439" s="87">
        <f t="shared" si="663"/>
        <v>0</v>
      </c>
      <c r="T1439" s="95">
        <f t="shared" si="648"/>
        <v>0.12</v>
      </c>
      <c r="U1439" s="94">
        <f t="shared" si="664"/>
        <v>7</v>
      </c>
      <c r="V1439" s="94">
        <v>252</v>
      </c>
      <c r="W1439" s="93">
        <f t="shared" si="665"/>
        <v>1.003152979</v>
      </c>
      <c r="X1439" s="87">
        <f t="shared" si="666"/>
        <v>2.8908054700000001</v>
      </c>
      <c r="Y1439" s="87">
        <f t="shared" si="667"/>
        <v>0</v>
      </c>
      <c r="Z1439" s="96" t="s">
        <v>142</v>
      </c>
      <c r="AA1439" s="90">
        <f t="shared" si="668"/>
        <v>45807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3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2"/>
      <c r="DB1439" s="1"/>
      <c r="DC1439" s="1"/>
      <c r="DD1439" s="1"/>
      <c r="DE1439" s="1"/>
      <c r="DF1439" s="1"/>
      <c r="DG1439" s="1"/>
    </row>
    <row r="1440" spans="1:111" x14ac:dyDescent="0.2">
      <c r="A1440" s="86">
        <f t="shared" si="646"/>
        <v>45789</v>
      </c>
      <c r="B1440" s="87">
        <f t="shared" si="649"/>
        <v>919.73975303000009</v>
      </c>
      <c r="C1440" s="87">
        <f t="shared" si="647"/>
        <v>724.83790725999995</v>
      </c>
      <c r="D1440" s="88">
        <f t="shared" si="650"/>
        <v>7205.03</v>
      </c>
      <c r="E1440" s="89">
        <f>IF(K1440=1,VLOOKUP(A1440,[1]Plan1!$BO$80:$BQ$314,3),E1439)</f>
        <v>7245.38</v>
      </c>
      <c r="F1440" s="98">
        <f t="shared" si="651"/>
        <v>45734</v>
      </c>
      <c r="G1440" s="91">
        <f t="shared" si="652"/>
        <v>5.6002542668107669E-3</v>
      </c>
      <c r="H1440" s="90">
        <f t="shared" si="653"/>
        <v>45792</v>
      </c>
      <c r="I1440" s="90">
        <f t="shared" si="654"/>
        <v>45792</v>
      </c>
      <c r="J1440" s="92">
        <f t="shared" si="655"/>
        <v>19</v>
      </c>
      <c r="K1440" s="92">
        <f t="shared" si="656"/>
        <v>16</v>
      </c>
      <c r="L1440" s="87">
        <f t="shared" si="657"/>
        <v>1.0047139199999999</v>
      </c>
      <c r="M1440" s="93">
        <f t="shared" si="658"/>
        <v>1.0056002500000001</v>
      </c>
      <c r="N1440" s="93">
        <f t="shared" si="659"/>
        <v>1.2589673741016543</v>
      </c>
      <c r="O1440" s="87">
        <f t="shared" si="660"/>
        <v>1.2649020399999999</v>
      </c>
      <c r="P1440" s="87">
        <f t="shared" si="661"/>
        <v>916.84894756000006</v>
      </c>
      <c r="Q1440" s="94">
        <f t="shared" si="662"/>
        <v>0</v>
      </c>
      <c r="R1440" s="95">
        <f t="shared" si="645"/>
        <v>0</v>
      </c>
      <c r="S1440" s="87">
        <f t="shared" si="663"/>
        <v>0</v>
      </c>
      <c r="T1440" s="95">
        <f t="shared" si="648"/>
        <v>0.12</v>
      </c>
      <c r="U1440" s="94">
        <f t="shared" si="664"/>
        <v>7</v>
      </c>
      <c r="V1440" s="94">
        <v>252</v>
      </c>
      <c r="W1440" s="93">
        <f t="shared" si="665"/>
        <v>1.003152979</v>
      </c>
      <c r="X1440" s="87">
        <f t="shared" si="666"/>
        <v>2.8908054700000001</v>
      </c>
      <c r="Y1440" s="87">
        <f t="shared" si="667"/>
        <v>0</v>
      </c>
      <c r="Z1440" s="96" t="s">
        <v>142</v>
      </c>
      <c r="AA1440" s="90">
        <f t="shared" si="668"/>
        <v>45807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3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2"/>
      <c r="DB1440" s="1"/>
      <c r="DC1440" s="1"/>
      <c r="DD1440" s="1"/>
      <c r="DE1440" s="1"/>
      <c r="DF1440" s="1"/>
      <c r="DG1440" s="1"/>
    </row>
    <row r="1441" spans="1:111" x14ac:dyDescent="0.2">
      <c r="A1441" s="86">
        <f t="shared" si="646"/>
        <v>45790</v>
      </c>
      <c r="B1441" s="87">
        <f t="shared" si="649"/>
        <v>920.42396434</v>
      </c>
      <c r="C1441" s="87">
        <f t="shared" si="647"/>
        <v>724.83790725999995</v>
      </c>
      <c r="D1441" s="88">
        <f t="shared" si="650"/>
        <v>7205.03</v>
      </c>
      <c r="E1441" s="89">
        <f>IF(K1441=1,VLOOKUP(A1441,[1]Plan1!$BO$80:$BQ$314,3),E1440)</f>
        <v>7245.38</v>
      </c>
      <c r="F1441" s="98">
        <f t="shared" si="651"/>
        <v>45734</v>
      </c>
      <c r="G1441" s="91">
        <f t="shared" si="652"/>
        <v>5.6002542668107669E-3</v>
      </c>
      <c r="H1441" s="90">
        <f t="shared" si="653"/>
        <v>45792</v>
      </c>
      <c r="I1441" s="90">
        <f t="shared" si="654"/>
        <v>45792</v>
      </c>
      <c r="J1441" s="92">
        <f t="shared" si="655"/>
        <v>19</v>
      </c>
      <c r="K1441" s="92">
        <f t="shared" si="656"/>
        <v>17</v>
      </c>
      <c r="L1441" s="87">
        <f t="shared" si="657"/>
        <v>1.00500927</v>
      </c>
      <c r="M1441" s="93">
        <f t="shared" si="658"/>
        <v>1.0056002500000001</v>
      </c>
      <c r="N1441" s="93">
        <f t="shared" si="659"/>
        <v>1.2589673741016543</v>
      </c>
      <c r="O1441" s="87">
        <f t="shared" si="660"/>
        <v>1.2652738800000001</v>
      </c>
      <c r="P1441" s="87">
        <f t="shared" si="661"/>
        <v>917.11847127999999</v>
      </c>
      <c r="Q1441" s="94">
        <f t="shared" si="662"/>
        <v>0</v>
      </c>
      <c r="R1441" s="95">
        <f t="shared" si="645"/>
        <v>0</v>
      </c>
      <c r="S1441" s="87">
        <f t="shared" si="663"/>
        <v>0</v>
      </c>
      <c r="T1441" s="95">
        <f t="shared" si="648"/>
        <v>0.12</v>
      </c>
      <c r="U1441" s="94">
        <f t="shared" si="664"/>
        <v>8</v>
      </c>
      <c r="V1441" s="94">
        <v>252</v>
      </c>
      <c r="W1441" s="93">
        <f t="shared" si="665"/>
        <v>1.003604216</v>
      </c>
      <c r="X1441" s="87">
        <f t="shared" si="666"/>
        <v>3.3054930599999999</v>
      </c>
      <c r="Y1441" s="87">
        <f t="shared" si="667"/>
        <v>0</v>
      </c>
      <c r="Z1441" s="96" t="s">
        <v>142</v>
      </c>
      <c r="AA1441" s="90">
        <f t="shared" si="668"/>
        <v>45807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3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2"/>
      <c r="DB1441" s="1"/>
      <c r="DC1441" s="1"/>
      <c r="DD1441" s="1"/>
      <c r="DE1441" s="1"/>
      <c r="DF1441" s="1"/>
      <c r="DG1441" s="1"/>
    </row>
    <row r="1442" spans="1:111" x14ac:dyDescent="0.2">
      <c r="A1442" s="86">
        <f t="shared" si="646"/>
        <v>45791</v>
      </c>
      <c r="B1442" s="87">
        <f t="shared" si="649"/>
        <v>921.10869155</v>
      </c>
      <c r="C1442" s="87">
        <f t="shared" si="647"/>
        <v>724.83790725999995</v>
      </c>
      <c r="D1442" s="88">
        <f t="shared" si="650"/>
        <v>7205.03</v>
      </c>
      <c r="E1442" s="89">
        <f>IF(K1442=1,VLOOKUP(A1442,[1]Plan1!$BO$80:$BQ$314,3),E1441)</f>
        <v>7245.38</v>
      </c>
      <c r="F1442" s="98">
        <f t="shared" si="651"/>
        <v>45734</v>
      </c>
      <c r="G1442" s="91">
        <f t="shared" si="652"/>
        <v>5.6002542668107669E-3</v>
      </c>
      <c r="H1442" s="90">
        <f t="shared" si="653"/>
        <v>45792</v>
      </c>
      <c r="I1442" s="90">
        <f t="shared" si="654"/>
        <v>45792</v>
      </c>
      <c r="J1442" s="92">
        <f t="shared" si="655"/>
        <v>19</v>
      </c>
      <c r="K1442" s="92">
        <f t="shared" si="656"/>
        <v>18</v>
      </c>
      <c r="L1442" s="87">
        <f t="shared" si="657"/>
        <v>1.00530472</v>
      </c>
      <c r="M1442" s="93">
        <f t="shared" si="658"/>
        <v>1.0056002500000001</v>
      </c>
      <c r="N1442" s="93">
        <f t="shared" si="659"/>
        <v>1.2589673741016543</v>
      </c>
      <c r="O1442" s="87">
        <f t="shared" si="660"/>
        <v>1.2656458399999999</v>
      </c>
      <c r="P1442" s="87">
        <f t="shared" si="661"/>
        <v>917.38808199000005</v>
      </c>
      <c r="Q1442" s="94">
        <f t="shared" si="662"/>
        <v>0</v>
      </c>
      <c r="R1442" s="95">
        <f t="shared" si="645"/>
        <v>0</v>
      </c>
      <c r="S1442" s="87">
        <f t="shared" si="663"/>
        <v>0</v>
      </c>
      <c r="T1442" s="95">
        <f t="shared" si="648"/>
        <v>0.12</v>
      </c>
      <c r="U1442" s="94">
        <f t="shared" si="664"/>
        <v>9</v>
      </c>
      <c r="V1442" s="94">
        <v>252</v>
      </c>
      <c r="W1442" s="93">
        <f t="shared" si="665"/>
        <v>1.0040556549999999</v>
      </c>
      <c r="X1442" s="87">
        <f t="shared" si="666"/>
        <v>3.7206095600000002</v>
      </c>
      <c r="Y1442" s="87">
        <f t="shared" si="667"/>
        <v>0</v>
      </c>
      <c r="Z1442" s="96" t="s">
        <v>142</v>
      </c>
      <c r="AA1442" s="90">
        <f t="shared" si="668"/>
        <v>45807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3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2"/>
      <c r="DB1442" s="1"/>
      <c r="DC1442" s="1"/>
      <c r="DD1442" s="1"/>
      <c r="DE1442" s="1"/>
      <c r="DF1442" s="1"/>
      <c r="DG1442" s="1"/>
    </row>
    <row r="1443" spans="1:111" x14ac:dyDescent="0.2">
      <c r="A1443" s="86">
        <f t="shared" si="646"/>
        <v>45792</v>
      </c>
      <c r="B1443" s="87">
        <f t="shared" si="649"/>
        <v>921.79392126999994</v>
      </c>
      <c r="C1443" s="87">
        <f t="shared" si="647"/>
        <v>724.83790725999995</v>
      </c>
      <c r="D1443" s="88">
        <f t="shared" si="650"/>
        <v>7205.03</v>
      </c>
      <c r="E1443" s="89">
        <f>IF(K1443=1,VLOOKUP(A1443,[1]Plan1!$BO$80:$BQ$314,3),E1442)</f>
        <v>7245.38</v>
      </c>
      <c r="F1443" s="98">
        <f t="shared" si="651"/>
        <v>45734</v>
      </c>
      <c r="G1443" s="91">
        <f t="shared" si="652"/>
        <v>5.6002542668107669E-3</v>
      </c>
      <c r="H1443" s="90">
        <f t="shared" si="653"/>
        <v>45824</v>
      </c>
      <c r="I1443" s="90">
        <f t="shared" si="654"/>
        <v>45792</v>
      </c>
      <c r="J1443" s="92">
        <f t="shared" si="655"/>
        <v>19</v>
      </c>
      <c r="K1443" s="92">
        <f t="shared" si="656"/>
        <v>19</v>
      </c>
      <c r="L1443" s="87">
        <f t="shared" si="657"/>
        <v>1.0056002500000001</v>
      </c>
      <c r="M1443" s="93">
        <f t="shared" si="658"/>
        <v>1.0056002500000001</v>
      </c>
      <c r="N1443" s="93">
        <f t="shared" si="659"/>
        <v>1.2589673741016543</v>
      </c>
      <c r="O1443" s="87">
        <f t="shared" si="660"/>
        <v>1.2660179</v>
      </c>
      <c r="P1443" s="87">
        <f t="shared" si="661"/>
        <v>917.65776517999996</v>
      </c>
      <c r="Q1443" s="94">
        <f t="shared" si="662"/>
        <v>0</v>
      </c>
      <c r="R1443" s="95">
        <f t="shared" si="645"/>
        <v>0</v>
      </c>
      <c r="S1443" s="87">
        <f t="shared" si="663"/>
        <v>0</v>
      </c>
      <c r="T1443" s="95">
        <f t="shared" si="648"/>
        <v>0.12</v>
      </c>
      <c r="U1443" s="94">
        <f t="shared" si="664"/>
        <v>10</v>
      </c>
      <c r="V1443" s="94">
        <v>252</v>
      </c>
      <c r="W1443" s="93">
        <f t="shared" si="665"/>
        <v>1.004507297</v>
      </c>
      <c r="X1443" s="87">
        <f t="shared" si="666"/>
        <v>4.1361560900000001</v>
      </c>
      <c r="Y1443" s="87">
        <f t="shared" si="667"/>
        <v>0</v>
      </c>
      <c r="Z1443" s="96" t="s">
        <v>142</v>
      </c>
      <c r="AA1443" s="90">
        <f t="shared" si="668"/>
        <v>45807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3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2"/>
      <c r="DB1443" s="1"/>
      <c r="DC1443" s="1"/>
      <c r="DD1443" s="1"/>
      <c r="DE1443" s="1"/>
      <c r="DF1443" s="1"/>
      <c r="DG1443" s="1"/>
    </row>
    <row r="1444" spans="1:111" x14ac:dyDescent="0.2">
      <c r="A1444" s="86">
        <f t="shared" si="646"/>
        <v>45793</v>
      </c>
      <c r="B1444" s="87">
        <f t="shared" si="649"/>
        <v>922.44268675000001</v>
      </c>
      <c r="C1444" s="87">
        <f t="shared" si="647"/>
        <v>724.83790725999995</v>
      </c>
      <c r="D1444" s="88">
        <f t="shared" si="650"/>
        <v>7205.03</v>
      </c>
      <c r="E1444" s="89">
        <f>IF(K1444=1,VLOOKUP(A1444,[1]Plan1!$BO$80:$BQ$314,3),E1443)</f>
        <v>7245.38</v>
      </c>
      <c r="F1444" s="98">
        <f t="shared" si="651"/>
        <v>45734</v>
      </c>
      <c r="G1444" s="91">
        <f t="shared" si="652"/>
        <v>5.6002542668107669E-3</v>
      </c>
      <c r="H1444" s="90">
        <f t="shared" si="653"/>
        <v>45824</v>
      </c>
      <c r="I1444" s="90">
        <f t="shared" si="654"/>
        <v>45824</v>
      </c>
      <c r="J1444" s="92">
        <f t="shared" si="655"/>
        <v>22</v>
      </c>
      <c r="K1444" s="92">
        <f t="shared" si="656"/>
        <v>1</v>
      </c>
      <c r="L1444" s="87">
        <f t="shared" si="657"/>
        <v>1.0002538700000001</v>
      </c>
      <c r="M1444" s="93">
        <f t="shared" si="658"/>
        <v>1.0056002500000001</v>
      </c>
      <c r="N1444" s="93">
        <f t="shared" si="659"/>
        <v>1.2660179061384671</v>
      </c>
      <c r="O1444" s="87">
        <f t="shared" si="660"/>
        <v>1.26633931</v>
      </c>
      <c r="P1444" s="87">
        <f t="shared" si="661"/>
        <v>917.89073533999999</v>
      </c>
      <c r="Q1444" s="94">
        <f t="shared" si="662"/>
        <v>0</v>
      </c>
      <c r="R1444" s="95">
        <f t="shared" si="645"/>
        <v>0</v>
      </c>
      <c r="S1444" s="87">
        <f t="shared" si="663"/>
        <v>0</v>
      </c>
      <c r="T1444" s="95">
        <f t="shared" si="648"/>
        <v>0.12</v>
      </c>
      <c r="U1444" s="94">
        <f t="shared" si="664"/>
        <v>11</v>
      </c>
      <c r="V1444" s="94">
        <v>252</v>
      </c>
      <c r="W1444" s="93">
        <f t="shared" si="665"/>
        <v>1.004959143</v>
      </c>
      <c r="X1444" s="87">
        <f t="shared" si="666"/>
        <v>4.55195141</v>
      </c>
      <c r="Y1444" s="87">
        <f t="shared" si="667"/>
        <v>0</v>
      </c>
      <c r="Z1444" s="96" t="s">
        <v>142</v>
      </c>
      <c r="AA1444" s="90">
        <f t="shared" si="668"/>
        <v>45807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3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2"/>
      <c r="DB1444" s="1"/>
      <c r="DC1444" s="1"/>
      <c r="DD1444" s="1"/>
      <c r="DE1444" s="1"/>
      <c r="DF1444" s="1"/>
      <c r="DG1444" s="1"/>
    </row>
    <row r="1445" spans="1:111" x14ac:dyDescent="0.2">
      <c r="A1445" s="86">
        <f t="shared" si="646"/>
        <v>45794</v>
      </c>
      <c r="B1445" s="87">
        <f t="shared" si="649"/>
        <v>923.09191472000009</v>
      </c>
      <c r="C1445" s="87">
        <f t="shared" si="647"/>
        <v>724.83790725999995</v>
      </c>
      <c r="D1445" s="88">
        <f t="shared" si="650"/>
        <v>7205.03</v>
      </c>
      <c r="E1445" s="89">
        <f>IF(K1445=1,VLOOKUP(A1445,[1]Plan1!$BO$80:$BQ$314,3),E1444)</f>
        <v>7245.38</v>
      </c>
      <c r="F1445" s="98">
        <f t="shared" si="651"/>
        <v>45734</v>
      </c>
      <c r="G1445" s="91">
        <f t="shared" si="652"/>
        <v>5.6002542668107669E-3</v>
      </c>
      <c r="H1445" s="90">
        <f t="shared" si="653"/>
        <v>45824</v>
      </c>
      <c r="I1445" s="90">
        <f t="shared" si="654"/>
        <v>45824</v>
      </c>
      <c r="J1445" s="92">
        <f t="shared" si="655"/>
        <v>22</v>
      </c>
      <c r="K1445" s="92">
        <f t="shared" si="656"/>
        <v>2</v>
      </c>
      <c r="L1445" s="87">
        <f t="shared" si="657"/>
        <v>1.0005078199999999</v>
      </c>
      <c r="M1445" s="93">
        <f t="shared" si="658"/>
        <v>1.0056002500000001</v>
      </c>
      <c r="N1445" s="93">
        <f t="shared" si="659"/>
        <v>1.2660179061384671</v>
      </c>
      <c r="O1445" s="87">
        <f t="shared" si="660"/>
        <v>1.2666608100000001</v>
      </c>
      <c r="P1445" s="87">
        <f t="shared" si="661"/>
        <v>918.12377072000004</v>
      </c>
      <c r="Q1445" s="94">
        <f t="shared" si="662"/>
        <v>0</v>
      </c>
      <c r="R1445" s="95">
        <f t="shared" si="645"/>
        <v>0</v>
      </c>
      <c r="S1445" s="87">
        <f t="shared" si="663"/>
        <v>0</v>
      </c>
      <c r="T1445" s="95">
        <f t="shared" si="648"/>
        <v>0.12</v>
      </c>
      <c r="U1445" s="94">
        <f t="shared" si="664"/>
        <v>12</v>
      </c>
      <c r="V1445" s="94">
        <v>252</v>
      </c>
      <c r="W1445" s="93">
        <f t="shared" si="665"/>
        <v>1.005411192</v>
      </c>
      <c r="X1445" s="87">
        <f t="shared" si="666"/>
        <v>4.9681439999999997</v>
      </c>
      <c r="Y1445" s="87">
        <f t="shared" si="667"/>
        <v>0</v>
      </c>
      <c r="Z1445" s="96" t="s">
        <v>142</v>
      </c>
      <c r="AA1445" s="90">
        <f t="shared" si="668"/>
        <v>45807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3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2"/>
      <c r="DB1445" s="1"/>
      <c r="DC1445" s="1"/>
      <c r="DD1445" s="1"/>
      <c r="DE1445" s="1"/>
      <c r="DF1445" s="1"/>
      <c r="DG1445" s="1"/>
    </row>
    <row r="1446" spans="1:111" x14ac:dyDescent="0.2">
      <c r="A1446" s="86">
        <f t="shared" si="646"/>
        <v>45795</v>
      </c>
      <c r="B1446" s="87">
        <f t="shared" si="649"/>
        <v>923.09191472000009</v>
      </c>
      <c r="C1446" s="87">
        <f t="shared" si="647"/>
        <v>724.83790725999995</v>
      </c>
      <c r="D1446" s="88">
        <f t="shared" si="650"/>
        <v>7205.03</v>
      </c>
      <c r="E1446" s="89">
        <f>IF(K1446=1,VLOOKUP(A1446,[1]Plan1!$BO$80:$BQ$314,3),E1445)</f>
        <v>7245.38</v>
      </c>
      <c r="F1446" s="98">
        <f t="shared" si="651"/>
        <v>45734</v>
      </c>
      <c r="G1446" s="91">
        <f t="shared" si="652"/>
        <v>5.6002542668107669E-3</v>
      </c>
      <c r="H1446" s="90">
        <f t="shared" si="653"/>
        <v>45824</v>
      </c>
      <c r="I1446" s="90">
        <f t="shared" si="654"/>
        <v>45824</v>
      </c>
      <c r="J1446" s="92">
        <f t="shared" si="655"/>
        <v>22</v>
      </c>
      <c r="K1446" s="92">
        <f t="shared" si="656"/>
        <v>2</v>
      </c>
      <c r="L1446" s="87">
        <f t="shared" si="657"/>
        <v>1.0005078199999999</v>
      </c>
      <c r="M1446" s="93">
        <f t="shared" si="658"/>
        <v>1.0056002500000001</v>
      </c>
      <c r="N1446" s="93">
        <f t="shared" si="659"/>
        <v>1.2660179061384671</v>
      </c>
      <c r="O1446" s="87">
        <f t="shared" si="660"/>
        <v>1.2666608100000001</v>
      </c>
      <c r="P1446" s="87">
        <f t="shared" si="661"/>
        <v>918.12377072000004</v>
      </c>
      <c r="Q1446" s="94">
        <f t="shared" si="662"/>
        <v>0</v>
      </c>
      <c r="R1446" s="95">
        <f t="shared" si="645"/>
        <v>0</v>
      </c>
      <c r="S1446" s="87">
        <f t="shared" si="663"/>
        <v>0</v>
      </c>
      <c r="T1446" s="95">
        <f t="shared" si="648"/>
        <v>0.12</v>
      </c>
      <c r="U1446" s="94">
        <f t="shared" si="664"/>
        <v>12</v>
      </c>
      <c r="V1446" s="94">
        <v>252</v>
      </c>
      <c r="W1446" s="93">
        <f t="shared" si="665"/>
        <v>1.005411192</v>
      </c>
      <c r="X1446" s="87">
        <f t="shared" si="666"/>
        <v>4.9681439999999997</v>
      </c>
      <c r="Y1446" s="87">
        <f t="shared" si="667"/>
        <v>0</v>
      </c>
      <c r="Z1446" s="96" t="s">
        <v>142</v>
      </c>
      <c r="AA1446" s="90">
        <f t="shared" si="668"/>
        <v>45807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3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2"/>
      <c r="DB1446" s="1"/>
      <c r="DC1446" s="1"/>
      <c r="DD1446" s="1"/>
      <c r="DE1446" s="1"/>
      <c r="DF1446" s="1"/>
      <c r="DG1446" s="1"/>
    </row>
    <row r="1447" spans="1:111" x14ac:dyDescent="0.2">
      <c r="A1447" s="86">
        <f t="shared" si="646"/>
        <v>45796</v>
      </c>
      <c r="B1447" s="87">
        <f t="shared" si="649"/>
        <v>923.09191472000009</v>
      </c>
      <c r="C1447" s="87">
        <f t="shared" si="647"/>
        <v>724.83790725999995</v>
      </c>
      <c r="D1447" s="88">
        <f t="shared" si="650"/>
        <v>7205.03</v>
      </c>
      <c r="E1447" s="89">
        <f>IF(K1447=1,VLOOKUP(A1447,[1]Plan1!$BO$80:$BQ$314,3),E1446)</f>
        <v>7245.38</v>
      </c>
      <c r="F1447" s="98">
        <f t="shared" si="651"/>
        <v>45734</v>
      </c>
      <c r="G1447" s="91">
        <f t="shared" si="652"/>
        <v>5.6002542668107669E-3</v>
      </c>
      <c r="H1447" s="90">
        <f t="shared" si="653"/>
        <v>45824</v>
      </c>
      <c r="I1447" s="90">
        <f t="shared" si="654"/>
        <v>45824</v>
      </c>
      <c r="J1447" s="92">
        <f t="shared" si="655"/>
        <v>22</v>
      </c>
      <c r="K1447" s="92">
        <f t="shared" si="656"/>
        <v>2</v>
      </c>
      <c r="L1447" s="87">
        <f t="shared" si="657"/>
        <v>1.0005078199999999</v>
      </c>
      <c r="M1447" s="93">
        <f t="shared" si="658"/>
        <v>1.0056002500000001</v>
      </c>
      <c r="N1447" s="93">
        <f t="shared" si="659"/>
        <v>1.2660179061384671</v>
      </c>
      <c r="O1447" s="87">
        <f t="shared" si="660"/>
        <v>1.2666608100000001</v>
      </c>
      <c r="P1447" s="87">
        <f t="shared" si="661"/>
        <v>918.12377072000004</v>
      </c>
      <c r="Q1447" s="94">
        <f t="shared" si="662"/>
        <v>0</v>
      </c>
      <c r="R1447" s="95">
        <f t="shared" si="645"/>
        <v>0</v>
      </c>
      <c r="S1447" s="87">
        <f t="shared" si="663"/>
        <v>0</v>
      </c>
      <c r="T1447" s="95">
        <f t="shared" si="648"/>
        <v>0.12</v>
      </c>
      <c r="U1447" s="94">
        <f t="shared" si="664"/>
        <v>12</v>
      </c>
      <c r="V1447" s="94">
        <v>252</v>
      </c>
      <c r="W1447" s="93">
        <f t="shared" si="665"/>
        <v>1.005411192</v>
      </c>
      <c r="X1447" s="87">
        <f t="shared" si="666"/>
        <v>4.9681439999999997</v>
      </c>
      <c r="Y1447" s="87">
        <f t="shared" si="667"/>
        <v>0</v>
      </c>
      <c r="Z1447" s="96" t="s">
        <v>142</v>
      </c>
      <c r="AA1447" s="90">
        <f t="shared" si="668"/>
        <v>45807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3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2"/>
      <c r="DB1447" s="1"/>
      <c r="DC1447" s="1"/>
      <c r="DD1447" s="1"/>
      <c r="DE1447" s="1"/>
      <c r="DF1447" s="1"/>
      <c r="DG1447" s="1"/>
    </row>
    <row r="1448" spans="1:111" x14ac:dyDescent="0.2">
      <c r="A1448" s="86">
        <f t="shared" si="646"/>
        <v>45797</v>
      </c>
      <c r="B1448" s="87">
        <f t="shared" si="649"/>
        <v>923.74159814000006</v>
      </c>
      <c r="C1448" s="87">
        <f t="shared" si="647"/>
        <v>724.83790725999995</v>
      </c>
      <c r="D1448" s="88">
        <f t="shared" si="650"/>
        <v>7205.03</v>
      </c>
      <c r="E1448" s="89">
        <f>IF(K1448=1,VLOOKUP(A1448,[1]Plan1!$BO$80:$BQ$314,3),E1447)</f>
        <v>7245.38</v>
      </c>
      <c r="F1448" s="98">
        <f t="shared" si="651"/>
        <v>45734</v>
      </c>
      <c r="G1448" s="91">
        <f t="shared" si="652"/>
        <v>5.6002542668107669E-3</v>
      </c>
      <c r="H1448" s="90">
        <f t="shared" si="653"/>
        <v>45824</v>
      </c>
      <c r="I1448" s="90">
        <f t="shared" si="654"/>
        <v>45824</v>
      </c>
      <c r="J1448" s="92">
        <f t="shared" si="655"/>
        <v>22</v>
      </c>
      <c r="K1448" s="92">
        <f t="shared" si="656"/>
        <v>3</v>
      </c>
      <c r="L1448" s="87">
        <f t="shared" si="657"/>
        <v>1.0007618300000001</v>
      </c>
      <c r="M1448" s="93">
        <f t="shared" si="658"/>
        <v>1.0056002500000001</v>
      </c>
      <c r="N1448" s="93">
        <f t="shared" si="659"/>
        <v>1.2660179061384671</v>
      </c>
      <c r="O1448" s="87">
        <f t="shared" si="660"/>
        <v>1.2669823899999999</v>
      </c>
      <c r="P1448" s="87">
        <f t="shared" si="661"/>
        <v>918.35686410000005</v>
      </c>
      <c r="Q1448" s="94">
        <f t="shared" si="662"/>
        <v>0</v>
      </c>
      <c r="R1448" s="95">
        <f t="shared" si="645"/>
        <v>0</v>
      </c>
      <c r="S1448" s="87">
        <f t="shared" si="663"/>
        <v>0</v>
      </c>
      <c r="T1448" s="95">
        <f t="shared" si="648"/>
        <v>0.12</v>
      </c>
      <c r="U1448" s="94">
        <f t="shared" si="664"/>
        <v>13</v>
      </c>
      <c r="V1448" s="94">
        <v>252</v>
      </c>
      <c r="W1448" s="93">
        <f t="shared" si="665"/>
        <v>1.0058634440000001</v>
      </c>
      <c r="X1448" s="87">
        <f t="shared" si="666"/>
        <v>5.3847340399999997</v>
      </c>
      <c r="Y1448" s="87">
        <f t="shared" si="667"/>
        <v>0</v>
      </c>
      <c r="Z1448" s="96" t="s">
        <v>142</v>
      </c>
      <c r="AA1448" s="90">
        <f t="shared" si="668"/>
        <v>45807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3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2"/>
      <c r="DB1448" s="1"/>
      <c r="DC1448" s="1"/>
      <c r="DD1448" s="1"/>
      <c r="DE1448" s="1"/>
      <c r="DF1448" s="1"/>
      <c r="DG1448" s="1"/>
    </row>
    <row r="1449" spans="1:111" x14ac:dyDescent="0.2">
      <c r="A1449" s="86">
        <f t="shared" si="646"/>
        <v>45798</v>
      </c>
      <c r="B1449" s="87">
        <f t="shared" si="649"/>
        <v>924.39173813000002</v>
      </c>
      <c r="C1449" s="87">
        <f t="shared" si="647"/>
        <v>724.83790725999995</v>
      </c>
      <c r="D1449" s="88">
        <f t="shared" si="650"/>
        <v>7205.03</v>
      </c>
      <c r="E1449" s="89">
        <f>IF(K1449=1,VLOOKUP(A1449,[1]Plan1!$BO$80:$BQ$314,3),E1448)</f>
        <v>7245.38</v>
      </c>
      <c r="F1449" s="98">
        <f t="shared" si="651"/>
        <v>45734</v>
      </c>
      <c r="G1449" s="91">
        <f t="shared" si="652"/>
        <v>5.6002542668107669E-3</v>
      </c>
      <c r="H1449" s="90">
        <f t="shared" si="653"/>
        <v>45824</v>
      </c>
      <c r="I1449" s="90">
        <f t="shared" si="654"/>
        <v>45824</v>
      </c>
      <c r="J1449" s="92">
        <f t="shared" si="655"/>
        <v>22</v>
      </c>
      <c r="K1449" s="92">
        <f t="shared" si="656"/>
        <v>4</v>
      </c>
      <c r="L1449" s="87">
        <f t="shared" si="657"/>
        <v>1.0010159000000001</v>
      </c>
      <c r="M1449" s="93">
        <f t="shared" si="658"/>
        <v>1.0056002500000001</v>
      </c>
      <c r="N1449" s="93">
        <f t="shared" si="659"/>
        <v>1.2660179061384671</v>
      </c>
      <c r="O1449" s="87">
        <f t="shared" si="660"/>
        <v>1.2673040499999999</v>
      </c>
      <c r="P1449" s="87">
        <f t="shared" si="661"/>
        <v>918.59001546000002</v>
      </c>
      <c r="Q1449" s="94">
        <f t="shared" si="662"/>
        <v>0</v>
      </c>
      <c r="R1449" s="95">
        <f t="shared" si="645"/>
        <v>0</v>
      </c>
      <c r="S1449" s="87">
        <f t="shared" si="663"/>
        <v>0</v>
      </c>
      <c r="T1449" s="95">
        <f t="shared" si="648"/>
        <v>0.12</v>
      </c>
      <c r="U1449" s="94">
        <f t="shared" si="664"/>
        <v>14</v>
      </c>
      <c r="V1449" s="94">
        <v>252</v>
      </c>
      <c r="W1449" s="93">
        <f t="shared" si="665"/>
        <v>1.0063158999999999</v>
      </c>
      <c r="X1449" s="87">
        <f t="shared" si="666"/>
        <v>5.8017226700000002</v>
      </c>
      <c r="Y1449" s="87">
        <f t="shared" si="667"/>
        <v>0</v>
      </c>
      <c r="Z1449" s="96" t="s">
        <v>142</v>
      </c>
      <c r="AA1449" s="90">
        <f t="shared" si="668"/>
        <v>45807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3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2"/>
      <c r="DB1449" s="1"/>
      <c r="DC1449" s="1"/>
      <c r="DD1449" s="1"/>
      <c r="DE1449" s="1"/>
      <c r="DF1449" s="1"/>
      <c r="DG1449" s="1"/>
    </row>
    <row r="1450" spans="1:111" x14ac:dyDescent="0.2">
      <c r="A1450" s="86">
        <f t="shared" si="646"/>
        <v>45799</v>
      </c>
      <c r="B1450" s="87">
        <f t="shared" si="649"/>
        <v>925.0423340100001</v>
      </c>
      <c r="C1450" s="87">
        <f t="shared" si="647"/>
        <v>724.83790725999995</v>
      </c>
      <c r="D1450" s="88">
        <f t="shared" si="650"/>
        <v>7205.03</v>
      </c>
      <c r="E1450" s="89">
        <f>IF(K1450=1,VLOOKUP(A1450,[1]Plan1!$BO$80:$BQ$314,3),E1449)</f>
        <v>7245.38</v>
      </c>
      <c r="F1450" s="98">
        <f t="shared" si="651"/>
        <v>45734</v>
      </c>
      <c r="G1450" s="91">
        <f t="shared" si="652"/>
        <v>5.6002542668107669E-3</v>
      </c>
      <c r="H1450" s="90">
        <f t="shared" si="653"/>
        <v>45824</v>
      </c>
      <c r="I1450" s="90">
        <f t="shared" si="654"/>
        <v>45824</v>
      </c>
      <c r="J1450" s="92">
        <f t="shared" si="655"/>
        <v>22</v>
      </c>
      <c r="K1450" s="92">
        <f t="shared" si="656"/>
        <v>5</v>
      </c>
      <c r="L1450" s="87">
        <f t="shared" si="657"/>
        <v>1.0012700400000001</v>
      </c>
      <c r="M1450" s="93">
        <f t="shared" si="658"/>
        <v>1.0056002500000001</v>
      </c>
      <c r="N1450" s="93">
        <f t="shared" si="659"/>
        <v>1.2660179061384671</v>
      </c>
      <c r="O1450" s="87">
        <f t="shared" si="660"/>
        <v>1.2676257900000001</v>
      </c>
      <c r="P1450" s="87">
        <f t="shared" si="661"/>
        <v>918.82322481000006</v>
      </c>
      <c r="Q1450" s="94">
        <f t="shared" si="662"/>
        <v>0</v>
      </c>
      <c r="R1450" s="95">
        <f t="shared" ref="R1450:R1513" si="669">IF(Q1450&gt;0,VLOOKUP($A1450,$AD$13:$AI$117,6),0)</f>
        <v>0</v>
      </c>
      <c r="S1450" s="87">
        <f t="shared" si="663"/>
        <v>0</v>
      </c>
      <c r="T1450" s="95">
        <f t="shared" si="648"/>
        <v>0.12</v>
      </c>
      <c r="U1450" s="94">
        <f t="shared" si="664"/>
        <v>15</v>
      </c>
      <c r="V1450" s="94">
        <v>252</v>
      </c>
      <c r="W1450" s="93">
        <f t="shared" si="665"/>
        <v>1.006768559</v>
      </c>
      <c r="X1450" s="87">
        <f t="shared" si="666"/>
        <v>6.2191092000000001</v>
      </c>
      <c r="Y1450" s="87">
        <f t="shared" si="667"/>
        <v>0</v>
      </c>
      <c r="Z1450" s="96" t="s">
        <v>142</v>
      </c>
      <c r="AA1450" s="90">
        <f t="shared" si="668"/>
        <v>45807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3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2"/>
      <c r="DB1450" s="1"/>
      <c r="DC1450" s="1"/>
      <c r="DD1450" s="1"/>
      <c r="DE1450" s="1"/>
      <c r="DF1450" s="1"/>
      <c r="DG1450" s="1"/>
    </row>
    <row r="1451" spans="1:111" x14ac:dyDescent="0.2">
      <c r="A1451" s="86">
        <f t="shared" si="646"/>
        <v>45800</v>
      </c>
      <c r="B1451" s="87">
        <f t="shared" si="649"/>
        <v>925.69339420999995</v>
      </c>
      <c r="C1451" s="87">
        <f t="shared" si="647"/>
        <v>724.83790725999995</v>
      </c>
      <c r="D1451" s="88">
        <f t="shared" si="650"/>
        <v>7205.03</v>
      </c>
      <c r="E1451" s="89">
        <f>IF(K1451=1,VLOOKUP(A1451,[1]Plan1!$BO$80:$BQ$314,3),E1450)</f>
        <v>7245.38</v>
      </c>
      <c r="F1451" s="98">
        <f t="shared" si="651"/>
        <v>45734</v>
      </c>
      <c r="G1451" s="91">
        <f t="shared" si="652"/>
        <v>5.6002542668107669E-3</v>
      </c>
      <c r="H1451" s="90">
        <f t="shared" si="653"/>
        <v>45824</v>
      </c>
      <c r="I1451" s="90">
        <f t="shared" si="654"/>
        <v>45824</v>
      </c>
      <c r="J1451" s="92">
        <f t="shared" si="655"/>
        <v>22</v>
      </c>
      <c r="K1451" s="92">
        <f t="shared" si="656"/>
        <v>6</v>
      </c>
      <c r="L1451" s="87">
        <f t="shared" si="657"/>
        <v>1.00152424</v>
      </c>
      <c r="M1451" s="93">
        <f t="shared" si="658"/>
        <v>1.0056002500000001</v>
      </c>
      <c r="N1451" s="93">
        <f t="shared" si="659"/>
        <v>1.2660179061384671</v>
      </c>
      <c r="O1451" s="87">
        <f t="shared" si="660"/>
        <v>1.2679476199999999</v>
      </c>
      <c r="P1451" s="87">
        <f t="shared" si="661"/>
        <v>919.05649939</v>
      </c>
      <c r="Q1451" s="94">
        <f t="shared" si="662"/>
        <v>0</v>
      </c>
      <c r="R1451" s="95">
        <f t="shared" si="669"/>
        <v>0</v>
      </c>
      <c r="S1451" s="87">
        <f t="shared" si="663"/>
        <v>0</v>
      </c>
      <c r="T1451" s="95">
        <f t="shared" si="648"/>
        <v>0.12</v>
      </c>
      <c r="U1451" s="94">
        <f t="shared" si="664"/>
        <v>16</v>
      </c>
      <c r="V1451" s="94">
        <v>252</v>
      </c>
      <c r="W1451" s="93">
        <f t="shared" si="665"/>
        <v>1.007221422</v>
      </c>
      <c r="X1451" s="87">
        <f t="shared" si="666"/>
        <v>6.6368948200000002</v>
      </c>
      <c r="Y1451" s="87">
        <f t="shared" si="667"/>
        <v>0</v>
      </c>
      <c r="Z1451" s="96" t="s">
        <v>142</v>
      </c>
      <c r="AA1451" s="90">
        <f t="shared" si="668"/>
        <v>45807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3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2"/>
      <c r="DB1451" s="1"/>
      <c r="DC1451" s="1"/>
      <c r="DD1451" s="1"/>
      <c r="DE1451" s="1"/>
      <c r="DF1451" s="1"/>
      <c r="DG1451" s="1"/>
    </row>
    <row r="1452" spans="1:111" x14ac:dyDescent="0.2">
      <c r="A1452" s="86">
        <f t="shared" si="646"/>
        <v>45801</v>
      </c>
      <c r="B1452" s="87">
        <f t="shared" si="649"/>
        <v>926.34489613999995</v>
      </c>
      <c r="C1452" s="87">
        <f t="shared" si="647"/>
        <v>724.83790725999995</v>
      </c>
      <c r="D1452" s="88">
        <f t="shared" si="650"/>
        <v>7205.03</v>
      </c>
      <c r="E1452" s="89">
        <f>IF(K1452=1,VLOOKUP(A1452,[1]Plan1!$BO$80:$BQ$314,3),E1451)</f>
        <v>7245.38</v>
      </c>
      <c r="F1452" s="98">
        <f t="shared" si="651"/>
        <v>45734</v>
      </c>
      <c r="G1452" s="91">
        <f t="shared" si="652"/>
        <v>5.6002542668107669E-3</v>
      </c>
      <c r="H1452" s="90">
        <f t="shared" si="653"/>
        <v>45824</v>
      </c>
      <c r="I1452" s="90">
        <f t="shared" si="654"/>
        <v>45824</v>
      </c>
      <c r="J1452" s="92">
        <f t="shared" si="655"/>
        <v>22</v>
      </c>
      <c r="K1452" s="92">
        <f t="shared" si="656"/>
        <v>7</v>
      </c>
      <c r="L1452" s="87">
        <f t="shared" si="657"/>
        <v>1.0017784999999999</v>
      </c>
      <c r="M1452" s="93">
        <f t="shared" si="658"/>
        <v>1.0056002500000001</v>
      </c>
      <c r="N1452" s="93">
        <f t="shared" si="659"/>
        <v>1.2660179061384671</v>
      </c>
      <c r="O1452" s="87">
        <f t="shared" si="660"/>
        <v>1.2682695100000001</v>
      </c>
      <c r="P1452" s="87">
        <f t="shared" si="661"/>
        <v>919.28981747</v>
      </c>
      <c r="Q1452" s="94">
        <f t="shared" si="662"/>
        <v>0</v>
      </c>
      <c r="R1452" s="95">
        <f t="shared" si="669"/>
        <v>0</v>
      </c>
      <c r="S1452" s="87">
        <f t="shared" si="663"/>
        <v>0</v>
      </c>
      <c r="T1452" s="95">
        <f t="shared" si="648"/>
        <v>0.12</v>
      </c>
      <c r="U1452" s="94">
        <f t="shared" si="664"/>
        <v>17</v>
      </c>
      <c r="V1452" s="94">
        <v>252</v>
      </c>
      <c r="W1452" s="93">
        <f t="shared" si="665"/>
        <v>1.0076744879999999</v>
      </c>
      <c r="X1452" s="87">
        <f t="shared" si="666"/>
        <v>7.0550786700000003</v>
      </c>
      <c r="Y1452" s="87">
        <f t="shared" si="667"/>
        <v>0</v>
      </c>
      <c r="Z1452" s="96" t="s">
        <v>142</v>
      </c>
      <c r="AA1452" s="90">
        <f t="shared" si="668"/>
        <v>45807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3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2"/>
      <c r="DB1452" s="1"/>
      <c r="DC1452" s="1"/>
      <c r="DD1452" s="1"/>
      <c r="DE1452" s="1"/>
      <c r="DF1452" s="1"/>
      <c r="DG1452" s="1"/>
    </row>
    <row r="1453" spans="1:111" x14ac:dyDescent="0.2">
      <c r="A1453" s="86">
        <f t="shared" si="646"/>
        <v>45802</v>
      </c>
      <c r="B1453" s="87">
        <f t="shared" si="649"/>
        <v>926.34489613999995</v>
      </c>
      <c r="C1453" s="87">
        <f t="shared" si="647"/>
        <v>724.83790725999995</v>
      </c>
      <c r="D1453" s="88">
        <f t="shared" si="650"/>
        <v>7205.03</v>
      </c>
      <c r="E1453" s="89">
        <f>IF(K1453=1,VLOOKUP(A1453,[1]Plan1!$BO$80:$BQ$314,3),E1452)</f>
        <v>7245.38</v>
      </c>
      <c r="F1453" s="98">
        <f t="shared" si="651"/>
        <v>45734</v>
      </c>
      <c r="G1453" s="91">
        <f t="shared" si="652"/>
        <v>5.6002542668107669E-3</v>
      </c>
      <c r="H1453" s="90">
        <f t="shared" si="653"/>
        <v>45824</v>
      </c>
      <c r="I1453" s="90">
        <f t="shared" si="654"/>
        <v>45824</v>
      </c>
      <c r="J1453" s="92">
        <f t="shared" si="655"/>
        <v>22</v>
      </c>
      <c r="K1453" s="92">
        <f t="shared" si="656"/>
        <v>7</v>
      </c>
      <c r="L1453" s="87">
        <f t="shared" si="657"/>
        <v>1.0017784999999999</v>
      </c>
      <c r="M1453" s="93">
        <f t="shared" si="658"/>
        <v>1.0056002500000001</v>
      </c>
      <c r="N1453" s="93">
        <f t="shared" si="659"/>
        <v>1.2660179061384671</v>
      </c>
      <c r="O1453" s="87">
        <f t="shared" si="660"/>
        <v>1.2682695100000001</v>
      </c>
      <c r="P1453" s="87">
        <f t="shared" si="661"/>
        <v>919.28981747</v>
      </c>
      <c r="Q1453" s="94">
        <f t="shared" si="662"/>
        <v>0</v>
      </c>
      <c r="R1453" s="95">
        <f t="shared" si="669"/>
        <v>0</v>
      </c>
      <c r="S1453" s="87">
        <f t="shared" si="663"/>
        <v>0</v>
      </c>
      <c r="T1453" s="95">
        <f t="shared" si="648"/>
        <v>0.12</v>
      </c>
      <c r="U1453" s="94">
        <f t="shared" si="664"/>
        <v>17</v>
      </c>
      <c r="V1453" s="94">
        <v>252</v>
      </c>
      <c r="W1453" s="93">
        <f t="shared" si="665"/>
        <v>1.0076744879999999</v>
      </c>
      <c r="X1453" s="87">
        <f t="shared" si="666"/>
        <v>7.0550786700000003</v>
      </c>
      <c r="Y1453" s="87">
        <f t="shared" si="667"/>
        <v>0</v>
      </c>
      <c r="Z1453" s="96" t="s">
        <v>142</v>
      </c>
      <c r="AA1453" s="90">
        <f t="shared" si="668"/>
        <v>45807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3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2"/>
      <c r="DB1453" s="1"/>
      <c r="DC1453" s="1"/>
      <c r="DD1453" s="1"/>
      <c r="DE1453" s="1"/>
      <c r="DF1453" s="1"/>
      <c r="DG1453" s="1"/>
    </row>
    <row r="1454" spans="1:111" x14ac:dyDescent="0.2">
      <c r="A1454" s="86">
        <f t="shared" si="646"/>
        <v>45803</v>
      </c>
      <c r="B1454" s="87">
        <f t="shared" si="649"/>
        <v>926.34489613999995</v>
      </c>
      <c r="C1454" s="87">
        <f t="shared" si="647"/>
        <v>724.83790725999995</v>
      </c>
      <c r="D1454" s="88">
        <f t="shared" si="650"/>
        <v>7205.03</v>
      </c>
      <c r="E1454" s="89">
        <f>IF(K1454=1,VLOOKUP(A1454,[1]Plan1!$BO$80:$BQ$314,3),E1453)</f>
        <v>7245.38</v>
      </c>
      <c r="F1454" s="98">
        <f t="shared" si="651"/>
        <v>45734</v>
      </c>
      <c r="G1454" s="91">
        <f t="shared" si="652"/>
        <v>5.6002542668107669E-3</v>
      </c>
      <c r="H1454" s="90">
        <f t="shared" si="653"/>
        <v>45824</v>
      </c>
      <c r="I1454" s="90">
        <f t="shared" si="654"/>
        <v>45824</v>
      </c>
      <c r="J1454" s="92">
        <f t="shared" si="655"/>
        <v>22</v>
      </c>
      <c r="K1454" s="92">
        <f t="shared" si="656"/>
        <v>7</v>
      </c>
      <c r="L1454" s="87">
        <f t="shared" si="657"/>
        <v>1.0017784999999999</v>
      </c>
      <c r="M1454" s="93">
        <f t="shared" si="658"/>
        <v>1.0056002500000001</v>
      </c>
      <c r="N1454" s="93">
        <f t="shared" si="659"/>
        <v>1.2660179061384671</v>
      </c>
      <c r="O1454" s="87">
        <f t="shared" si="660"/>
        <v>1.2682695100000001</v>
      </c>
      <c r="P1454" s="87">
        <f t="shared" si="661"/>
        <v>919.28981747</v>
      </c>
      <c r="Q1454" s="94">
        <f t="shared" si="662"/>
        <v>0</v>
      </c>
      <c r="R1454" s="95">
        <f t="shared" si="669"/>
        <v>0</v>
      </c>
      <c r="S1454" s="87">
        <f t="shared" si="663"/>
        <v>0</v>
      </c>
      <c r="T1454" s="95">
        <f t="shared" si="648"/>
        <v>0.12</v>
      </c>
      <c r="U1454" s="94">
        <f t="shared" si="664"/>
        <v>17</v>
      </c>
      <c r="V1454" s="94">
        <v>252</v>
      </c>
      <c r="W1454" s="93">
        <f t="shared" si="665"/>
        <v>1.0076744879999999</v>
      </c>
      <c r="X1454" s="87">
        <f t="shared" si="666"/>
        <v>7.0550786700000003</v>
      </c>
      <c r="Y1454" s="87">
        <f t="shared" si="667"/>
        <v>0</v>
      </c>
      <c r="Z1454" s="96" t="s">
        <v>142</v>
      </c>
      <c r="AA1454" s="90">
        <f t="shared" si="668"/>
        <v>45807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3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2"/>
      <c r="DB1454" s="1"/>
      <c r="DC1454" s="1"/>
      <c r="DD1454" s="1"/>
      <c r="DE1454" s="1"/>
      <c r="DF1454" s="1"/>
      <c r="DG1454" s="1"/>
    </row>
    <row r="1455" spans="1:111" x14ac:dyDescent="0.2">
      <c r="A1455" s="86">
        <f t="shared" si="646"/>
        <v>45804</v>
      </c>
      <c r="B1455" s="87">
        <f t="shared" si="649"/>
        <v>926.99687012999993</v>
      </c>
      <c r="C1455" s="87">
        <f t="shared" si="647"/>
        <v>724.83790725999995</v>
      </c>
      <c r="D1455" s="88">
        <f t="shared" si="650"/>
        <v>7205.03</v>
      </c>
      <c r="E1455" s="89">
        <f>IF(K1455=1,VLOOKUP(A1455,[1]Plan1!$BO$80:$BQ$314,3),E1454)</f>
        <v>7245.38</v>
      </c>
      <c r="F1455" s="98">
        <f t="shared" si="651"/>
        <v>45734</v>
      </c>
      <c r="G1455" s="91">
        <f t="shared" si="652"/>
        <v>5.6002542668107669E-3</v>
      </c>
      <c r="H1455" s="90">
        <f t="shared" si="653"/>
        <v>45824</v>
      </c>
      <c r="I1455" s="90">
        <f t="shared" si="654"/>
        <v>45824</v>
      </c>
      <c r="J1455" s="92">
        <f t="shared" si="655"/>
        <v>22</v>
      </c>
      <c r="K1455" s="92">
        <f t="shared" si="656"/>
        <v>8</v>
      </c>
      <c r="L1455" s="87">
        <f t="shared" si="657"/>
        <v>1.0020328300000001</v>
      </c>
      <c r="M1455" s="93">
        <f t="shared" si="658"/>
        <v>1.0056002500000001</v>
      </c>
      <c r="N1455" s="93">
        <f t="shared" si="659"/>
        <v>1.2660179061384671</v>
      </c>
      <c r="O1455" s="87">
        <f t="shared" si="660"/>
        <v>1.2685915000000001</v>
      </c>
      <c r="P1455" s="87">
        <f t="shared" si="661"/>
        <v>919.52320801999997</v>
      </c>
      <c r="Q1455" s="94">
        <f t="shared" si="662"/>
        <v>0</v>
      </c>
      <c r="R1455" s="95">
        <f t="shared" si="669"/>
        <v>0</v>
      </c>
      <c r="S1455" s="87">
        <f t="shared" si="663"/>
        <v>0</v>
      </c>
      <c r="T1455" s="95">
        <f t="shared" si="648"/>
        <v>0.12</v>
      </c>
      <c r="U1455" s="94">
        <f t="shared" si="664"/>
        <v>18</v>
      </c>
      <c r="V1455" s="94">
        <v>252</v>
      </c>
      <c r="W1455" s="93">
        <f t="shared" si="665"/>
        <v>1.0081277580000001</v>
      </c>
      <c r="X1455" s="87">
        <f t="shared" si="666"/>
        <v>7.4736621100000002</v>
      </c>
      <c r="Y1455" s="87">
        <f t="shared" si="667"/>
        <v>0</v>
      </c>
      <c r="Z1455" s="96" t="s">
        <v>142</v>
      </c>
      <c r="AA1455" s="90">
        <f t="shared" si="668"/>
        <v>45807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3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2"/>
      <c r="DB1455" s="1"/>
      <c r="DC1455" s="1"/>
      <c r="DD1455" s="1"/>
      <c r="DE1455" s="1"/>
      <c r="DF1455" s="1"/>
      <c r="DG1455" s="1"/>
    </row>
    <row r="1456" spans="1:111" x14ac:dyDescent="0.2">
      <c r="A1456" s="86">
        <f t="shared" si="646"/>
        <v>45805</v>
      </c>
      <c r="B1456" s="87">
        <f t="shared" si="649"/>
        <v>927.64931004999994</v>
      </c>
      <c r="C1456" s="87">
        <f t="shared" si="647"/>
        <v>724.83790725999995</v>
      </c>
      <c r="D1456" s="88">
        <f t="shared" si="650"/>
        <v>7205.03</v>
      </c>
      <c r="E1456" s="89">
        <f>IF(K1456=1,VLOOKUP(A1456,[1]Plan1!$BO$80:$BQ$314,3),E1455)</f>
        <v>7245.38</v>
      </c>
      <c r="F1456" s="98">
        <f t="shared" si="651"/>
        <v>45734</v>
      </c>
      <c r="G1456" s="91">
        <f t="shared" si="652"/>
        <v>5.6002542668107669E-3</v>
      </c>
      <c r="H1456" s="90">
        <f t="shared" si="653"/>
        <v>45824</v>
      </c>
      <c r="I1456" s="90">
        <f t="shared" si="654"/>
        <v>45824</v>
      </c>
      <c r="J1456" s="92">
        <f t="shared" si="655"/>
        <v>22</v>
      </c>
      <c r="K1456" s="92">
        <f t="shared" si="656"/>
        <v>9</v>
      </c>
      <c r="L1456" s="87">
        <f t="shared" si="657"/>
        <v>1.0022872300000001</v>
      </c>
      <c r="M1456" s="93">
        <f t="shared" si="658"/>
        <v>1.0056002500000001</v>
      </c>
      <c r="N1456" s="93">
        <f t="shared" si="659"/>
        <v>1.2660179061384671</v>
      </c>
      <c r="O1456" s="87">
        <f t="shared" si="660"/>
        <v>1.26891358</v>
      </c>
      <c r="P1456" s="87">
        <f t="shared" si="661"/>
        <v>919.75666381999997</v>
      </c>
      <c r="Q1456" s="94">
        <f t="shared" si="662"/>
        <v>0</v>
      </c>
      <c r="R1456" s="95">
        <f t="shared" si="669"/>
        <v>0</v>
      </c>
      <c r="S1456" s="87">
        <f t="shared" si="663"/>
        <v>0</v>
      </c>
      <c r="T1456" s="95">
        <f t="shared" si="648"/>
        <v>0.12</v>
      </c>
      <c r="U1456" s="94">
        <f t="shared" si="664"/>
        <v>19</v>
      </c>
      <c r="V1456" s="94">
        <v>252</v>
      </c>
      <c r="W1456" s="93">
        <f t="shared" si="665"/>
        <v>1.0085812329999999</v>
      </c>
      <c r="X1456" s="87">
        <f t="shared" si="666"/>
        <v>7.8926462300000004</v>
      </c>
      <c r="Y1456" s="87">
        <f t="shared" si="667"/>
        <v>0</v>
      </c>
      <c r="Z1456" s="96" t="s">
        <v>142</v>
      </c>
      <c r="AA1456" s="90">
        <f t="shared" si="668"/>
        <v>45807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3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2"/>
      <c r="DB1456" s="1"/>
      <c r="DC1456" s="1"/>
      <c r="DD1456" s="1"/>
      <c r="DE1456" s="1"/>
      <c r="DF1456" s="1"/>
      <c r="DG1456" s="1"/>
    </row>
    <row r="1457" spans="1:111" x14ac:dyDescent="0.2">
      <c r="A1457" s="86">
        <f t="shared" si="646"/>
        <v>45806</v>
      </c>
      <c r="B1457" s="87">
        <f t="shared" si="649"/>
        <v>928.30219964999992</v>
      </c>
      <c r="C1457" s="87">
        <f t="shared" si="647"/>
        <v>724.83790725999995</v>
      </c>
      <c r="D1457" s="88">
        <f t="shared" si="650"/>
        <v>7205.03</v>
      </c>
      <c r="E1457" s="89">
        <f>IF(K1457=1,VLOOKUP(A1457,[1]Plan1!$BO$80:$BQ$314,3),E1456)</f>
        <v>7245.38</v>
      </c>
      <c r="F1457" s="98">
        <f t="shared" si="651"/>
        <v>45734</v>
      </c>
      <c r="G1457" s="91">
        <f t="shared" si="652"/>
        <v>5.6002542668107669E-3</v>
      </c>
      <c r="H1457" s="90">
        <f t="shared" si="653"/>
        <v>45824</v>
      </c>
      <c r="I1457" s="90">
        <f t="shared" si="654"/>
        <v>45824</v>
      </c>
      <c r="J1457" s="92">
        <f t="shared" si="655"/>
        <v>22</v>
      </c>
      <c r="K1457" s="92">
        <f t="shared" si="656"/>
        <v>10</v>
      </c>
      <c r="L1457" s="87">
        <f t="shared" si="657"/>
        <v>1.0025416899999999</v>
      </c>
      <c r="M1457" s="93">
        <f t="shared" si="658"/>
        <v>1.0056002500000001</v>
      </c>
      <c r="N1457" s="93">
        <f t="shared" si="659"/>
        <v>1.2660179061384671</v>
      </c>
      <c r="O1457" s="87">
        <f t="shared" si="660"/>
        <v>1.2692357299999999</v>
      </c>
      <c r="P1457" s="87">
        <f t="shared" si="661"/>
        <v>919.99017034999997</v>
      </c>
      <c r="Q1457" s="94">
        <f t="shared" si="662"/>
        <v>0</v>
      </c>
      <c r="R1457" s="95">
        <f t="shared" si="669"/>
        <v>0</v>
      </c>
      <c r="S1457" s="87">
        <f t="shared" si="663"/>
        <v>0</v>
      </c>
      <c r="T1457" s="95">
        <f t="shared" si="648"/>
        <v>0.12</v>
      </c>
      <c r="U1457" s="94">
        <f t="shared" si="664"/>
        <v>20</v>
      </c>
      <c r="V1457" s="94">
        <v>252</v>
      </c>
      <c r="W1457" s="93">
        <f t="shared" si="665"/>
        <v>1.0090349110000001</v>
      </c>
      <c r="X1457" s="87">
        <f t="shared" si="666"/>
        <v>8.3120293000000007</v>
      </c>
      <c r="Y1457" s="87">
        <f t="shared" si="667"/>
        <v>0</v>
      </c>
      <c r="Z1457" s="96" t="s">
        <v>142</v>
      </c>
      <c r="AA1457" s="90">
        <f t="shared" si="668"/>
        <v>45807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3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2"/>
      <c r="DB1457" s="1"/>
      <c r="DC1457" s="1"/>
      <c r="DD1457" s="1"/>
      <c r="DE1457" s="1"/>
      <c r="DF1457" s="1"/>
      <c r="DG1457" s="1"/>
    </row>
    <row r="1458" spans="1:111" x14ac:dyDescent="0.2">
      <c r="A1458" s="86">
        <f t="shared" si="646"/>
        <v>45807</v>
      </c>
      <c r="B1458" s="87">
        <f t="shared" si="649"/>
        <v>928.95554007999999</v>
      </c>
      <c r="C1458" s="87">
        <f t="shared" si="647"/>
        <v>724.83790725999995</v>
      </c>
      <c r="D1458" s="88">
        <f t="shared" si="650"/>
        <v>7205.03</v>
      </c>
      <c r="E1458" s="89">
        <f>IF(K1458=1,VLOOKUP(A1458,[1]Plan1!$BO$80:$BQ$314,3),E1457)</f>
        <v>7245.38</v>
      </c>
      <c r="F1458" s="98">
        <f t="shared" si="651"/>
        <v>45734</v>
      </c>
      <c r="G1458" s="91">
        <f t="shared" si="652"/>
        <v>5.6002542668107669E-3</v>
      </c>
      <c r="H1458" s="90">
        <f t="shared" si="653"/>
        <v>45824</v>
      </c>
      <c r="I1458" s="90">
        <f t="shared" si="654"/>
        <v>45824</v>
      </c>
      <c r="J1458" s="92">
        <f t="shared" si="655"/>
        <v>22</v>
      </c>
      <c r="K1458" s="92">
        <f t="shared" si="656"/>
        <v>11</v>
      </c>
      <c r="L1458" s="87">
        <f t="shared" si="657"/>
        <v>1.0027962100000001</v>
      </c>
      <c r="M1458" s="93">
        <f t="shared" si="658"/>
        <v>1.0056002500000001</v>
      </c>
      <c r="N1458" s="93">
        <f t="shared" si="659"/>
        <v>1.2660179061384671</v>
      </c>
      <c r="O1458" s="87">
        <f t="shared" si="660"/>
        <v>1.26955795</v>
      </c>
      <c r="P1458" s="87">
        <f t="shared" si="661"/>
        <v>920.22372761999998</v>
      </c>
      <c r="Q1458" s="94">
        <f t="shared" si="662"/>
        <v>42</v>
      </c>
      <c r="R1458" s="95">
        <f t="shared" si="669"/>
        <v>6.7127000000000006E-2</v>
      </c>
      <c r="S1458" s="87">
        <f t="shared" si="663"/>
        <v>61.771858160000001</v>
      </c>
      <c r="T1458" s="95">
        <f t="shared" si="648"/>
        <v>0.12</v>
      </c>
      <c r="U1458" s="94">
        <f t="shared" si="664"/>
        <v>21</v>
      </c>
      <c r="V1458" s="94">
        <v>252</v>
      </c>
      <c r="W1458" s="93">
        <f t="shared" si="665"/>
        <v>1.0094887930000001</v>
      </c>
      <c r="X1458" s="87">
        <f t="shared" si="666"/>
        <v>8.7318124600000004</v>
      </c>
      <c r="Y1458" s="87">
        <f t="shared" si="667"/>
        <v>70.503670620000008</v>
      </c>
      <c r="Z1458" s="96" t="s">
        <v>142</v>
      </c>
      <c r="AA1458" s="90">
        <f t="shared" si="668"/>
        <v>45807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3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2"/>
      <c r="DB1458" s="1"/>
      <c r="DC1458" s="1"/>
      <c r="DD1458" s="1"/>
      <c r="DE1458" s="1"/>
      <c r="DF1458" s="1"/>
      <c r="DG1458" s="1"/>
    </row>
    <row r="1459" spans="1:111" x14ac:dyDescent="0.2">
      <c r="A1459" s="86">
        <f t="shared" si="646"/>
        <v>45808</v>
      </c>
      <c r="B1459" s="87">
        <f t="shared" si="649"/>
        <v>859.05606147000003</v>
      </c>
      <c r="C1459" s="87">
        <f t="shared" si="647"/>
        <v>676.18171305999999</v>
      </c>
      <c r="D1459" s="88">
        <f t="shared" si="650"/>
        <v>7205.03</v>
      </c>
      <c r="E1459" s="89">
        <f>IF(K1459=1,VLOOKUP(A1459,[1]Plan1!$BO$80:$BQ$314,3),E1458)</f>
        <v>7245.38</v>
      </c>
      <c r="F1459" s="98">
        <f t="shared" si="651"/>
        <v>45734</v>
      </c>
      <c r="G1459" s="91">
        <f t="shared" si="652"/>
        <v>5.6002542668107669E-3</v>
      </c>
      <c r="H1459" s="90">
        <f t="shared" si="653"/>
        <v>45824</v>
      </c>
      <c r="I1459" s="90">
        <f t="shared" si="654"/>
        <v>45824</v>
      </c>
      <c r="J1459" s="92">
        <f t="shared" si="655"/>
        <v>22</v>
      </c>
      <c r="K1459" s="92">
        <f t="shared" si="656"/>
        <v>12</v>
      </c>
      <c r="L1459" s="87">
        <f t="shared" si="657"/>
        <v>1.0030508</v>
      </c>
      <c r="M1459" s="93">
        <f t="shared" si="658"/>
        <v>1.0056002500000001</v>
      </c>
      <c r="N1459" s="93">
        <f t="shared" si="659"/>
        <v>1.2660179061384671</v>
      </c>
      <c r="O1459" s="87">
        <f t="shared" si="660"/>
        <v>1.26988027</v>
      </c>
      <c r="P1459" s="87">
        <f t="shared" si="661"/>
        <v>858.66981634000001</v>
      </c>
      <c r="Q1459" s="94">
        <f t="shared" si="662"/>
        <v>0</v>
      </c>
      <c r="R1459" s="95">
        <f t="shared" si="669"/>
        <v>0</v>
      </c>
      <c r="S1459" s="87">
        <f t="shared" si="663"/>
        <v>0</v>
      </c>
      <c r="T1459" s="95">
        <f t="shared" si="648"/>
        <v>0.12</v>
      </c>
      <c r="U1459" s="94">
        <f t="shared" si="664"/>
        <v>1</v>
      </c>
      <c r="V1459" s="94">
        <v>252</v>
      </c>
      <c r="W1459" s="93">
        <f t="shared" si="665"/>
        <v>1.0004498180000001</v>
      </c>
      <c r="X1459" s="87">
        <f t="shared" si="666"/>
        <v>0.38624512999999999</v>
      </c>
      <c r="Y1459" s="87">
        <f t="shared" si="667"/>
        <v>0</v>
      </c>
      <c r="Z1459" s="96" t="s">
        <v>142</v>
      </c>
      <c r="AA1459" s="90">
        <f t="shared" si="668"/>
        <v>45838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3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2"/>
      <c r="DB1459" s="1"/>
      <c r="DC1459" s="1"/>
      <c r="DD1459" s="1"/>
      <c r="DE1459" s="1"/>
      <c r="DF1459" s="1"/>
      <c r="DG1459" s="1"/>
    </row>
    <row r="1460" spans="1:111" x14ac:dyDescent="0.2">
      <c r="A1460" s="86">
        <f t="shared" si="646"/>
        <v>45809</v>
      </c>
      <c r="B1460" s="87">
        <f t="shared" si="649"/>
        <v>859.05606147000003</v>
      </c>
      <c r="C1460" s="87">
        <f t="shared" si="647"/>
        <v>676.18171305999999</v>
      </c>
      <c r="D1460" s="88">
        <f t="shared" si="650"/>
        <v>7205.03</v>
      </c>
      <c r="E1460" s="89">
        <f>IF(K1460=1,VLOOKUP(A1460,[1]Plan1!$BO$80:$BQ$314,3),E1459)</f>
        <v>7245.38</v>
      </c>
      <c r="F1460" s="98">
        <f t="shared" si="651"/>
        <v>45734</v>
      </c>
      <c r="G1460" s="91">
        <f t="shared" si="652"/>
        <v>5.6002542668107669E-3</v>
      </c>
      <c r="H1460" s="90">
        <f t="shared" si="653"/>
        <v>45824</v>
      </c>
      <c r="I1460" s="90">
        <f t="shared" si="654"/>
        <v>45824</v>
      </c>
      <c r="J1460" s="92">
        <f t="shared" si="655"/>
        <v>22</v>
      </c>
      <c r="K1460" s="92">
        <f t="shared" si="656"/>
        <v>12</v>
      </c>
      <c r="L1460" s="87">
        <f t="shared" si="657"/>
        <v>1.0030508</v>
      </c>
      <c r="M1460" s="93">
        <f t="shared" si="658"/>
        <v>1.0056002500000001</v>
      </c>
      <c r="N1460" s="93">
        <f t="shared" si="659"/>
        <v>1.2660179061384671</v>
      </c>
      <c r="O1460" s="87">
        <f t="shared" si="660"/>
        <v>1.26988027</v>
      </c>
      <c r="P1460" s="87">
        <f t="shared" si="661"/>
        <v>858.66981634000001</v>
      </c>
      <c r="Q1460" s="94">
        <f t="shared" si="662"/>
        <v>0</v>
      </c>
      <c r="R1460" s="95">
        <f t="shared" si="669"/>
        <v>0</v>
      </c>
      <c r="S1460" s="87">
        <f t="shared" si="663"/>
        <v>0</v>
      </c>
      <c r="T1460" s="95">
        <f t="shared" si="648"/>
        <v>0.12</v>
      </c>
      <c r="U1460" s="94">
        <f t="shared" si="664"/>
        <v>1</v>
      </c>
      <c r="V1460" s="94">
        <v>252</v>
      </c>
      <c r="W1460" s="93">
        <f t="shared" si="665"/>
        <v>1.0004498180000001</v>
      </c>
      <c r="X1460" s="87">
        <f t="shared" si="666"/>
        <v>0.38624512999999999</v>
      </c>
      <c r="Y1460" s="87">
        <f t="shared" si="667"/>
        <v>0</v>
      </c>
      <c r="Z1460" s="96" t="s">
        <v>142</v>
      </c>
      <c r="AA1460" s="90">
        <f t="shared" si="668"/>
        <v>45838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3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2"/>
      <c r="DB1460" s="1"/>
      <c r="DC1460" s="1"/>
      <c r="DD1460" s="1"/>
      <c r="DE1460" s="1"/>
      <c r="DF1460" s="1"/>
      <c r="DG1460" s="1"/>
    </row>
    <row r="1461" spans="1:111" x14ac:dyDescent="0.2">
      <c r="A1461" s="86">
        <f t="shared" si="646"/>
        <v>45810</v>
      </c>
      <c r="B1461" s="87">
        <f t="shared" si="649"/>
        <v>859.05606147000003</v>
      </c>
      <c r="C1461" s="87">
        <f t="shared" si="647"/>
        <v>676.18171305999999</v>
      </c>
      <c r="D1461" s="88">
        <f t="shared" si="650"/>
        <v>7205.03</v>
      </c>
      <c r="E1461" s="89">
        <f>IF(K1461=1,VLOOKUP(A1461,[1]Plan1!$BO$80:$BQ$314,3),E1460)</f>
        <v>7245.38</v>
      </c>
      <c r="F1461" s="98">
        <f t="shared" si="651"/>
        <v>45734</v>
      </c>
      <c r="G1461" s="91">
        <f t="shared" si="652"/>
        <v>5.6002542668107669E-3</v>
      </c>
      <c r="H1461" s="90">
        <f t="shared" si="653"/>
        <v>45824</v>
      </c>
      <c r="I1461" s="90">
        <f t="shared" si="654"/>
        <v>45824</v>
      </c>
      <c r="J1461" s="92">
        <f t="shared" si="655"/>
        <v>22</v>
      </c>
      <c r="K1461" s="92">
        <f t="shared" si="656"/>
        <v>12</v>
      </c>
      <c r="L1461" s="87">
        <f t="shared" si="657"/>
        <v>1.0030508</v>
      </c>
      <c r="M1461" s="93">
        <f t="shared" si="658"/>
        <v>1.0056002500000001</v>
      </c>
      <c r="N1461" s="93">
        <f t="shared" si="659"/>
        <v>1.2660179061384671</v>
      </c>
      <c r="O1461" s="87">
        <f t="shared" si="660"/>
        <v>1.26988027</v>
      </c>
      <c r="P1461" s="87">
        <f t="shared" si="661"/>
        <v>858.66981634000001</v>
      </c>
      <c r="Q1461" s="94">
        <f t="shared" si="662"/>
        <v>0</v>
      </c>
      <c r="R1461" s="95">
        <f t="shared" si="669"/>
        <v>0</v>
      </c>
      <c r="S1461" s="87">
        <f t="shared" si="663"/>
        <v>0</v>
      </c>
      <c r="T1461" s="95">
        <f t="shared" si="648"/>
        <v>0.12</v>
      </c>
      <c r="U1461" s="94">
        <f t="shared" si="664"/>
        <v>1</v>
      </c>
      <c r="V1461" s="94">
        <v>252</v>
      </c>
      <c r="W1461" s="93">
        <f t="shared" si="665"/>
        <v>1.0004498180000001</v>
      </c>
      <c r="X1461" s="87">
        <f t="shared" si="666"/>
        <v>0.38624512999999999</v>
      </c>
      <c r="Y1461" s="87">
        <f t="shared" si="667"/>
        <v>0</v>
      </c>
      <c r="Z1461" s="96" t="s">
        <v>142</v>
      </c>
      <c r="AA1461" s="90">
        <f t="shared" si="668"/>
        <v>45838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3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2"/>
      <c r="DB1461" s="1"/>
      <c r="DC1461" s="1"/>
      <c r="DD1461" s="1"/>
      <c r="DE1461" s="1"/>
      <c r="DF1461" s="1"/>
      <c r="DG1461" s="1"/>
    </row>
    <row r="1462" spans="1:111" x14ac:dyDescent="0.2">
      <c r="A1462" s="86">
        <f t="shared" si="646"/>
        <v>45811</v>
      </c>
      <c r="B1462" s="87">
        <f t="shared" si="649"/>
        <v>859.66067807999991</v>
      </c>
      <c r="C1462" s="87">
        <f t="shared" si="647"/>
        <v>676.18171305999999</v>
      </c>
      <c r="D1462" s="88">
        <f t="shared" si="650"/>
        <v>7205.03</v>
      </c>
      <c r="E1462" s="89">
        <f>IF(K1462=1,VLOOKUP(A1462,[1]Plan1!$BO$80:$BQ$314,3),E1461)</f>
        <v>7245.38</v>
      </c>
      <c r="F1462" s="98">
        <f t="shared" si="651"/>
        <v>45734</v>
      </c>
      <c r="G1462" s="91">
        <f t="shared" si="652"/>
        <v>5.6002542668107669E-3</v>
      </c>
      <c r="H1462" s="90">
        <f t="shared" si="653"/>
        <v>45824</v>
      </c>
      <c r="I1462" s="90">
        <f t="shared" si="654"/>
        <v>45824</v>
      </c>
      <c r="J1462" s="92">
        <f t="shared" si="655"/>
        <v>22</v>
      </c>
      <c r="K1462" s="92">
        <f t="shared" si="656"/>
        <v>13</v>
      </c>
      <c r="L1462" s="87">
        <f t="shared" si="657"/>
        <v>1.00330546</v>
      </c>
      <c r="M1462" s="93">
        <f t="shared" si="658"/>
        <v>1.0056002500000001</v>
      </c>
      <c r="N1462" s="93">
        <f t="shared" si="659"/>
        <v>1.2660179061384671</v>
      </c>
      <c r="O1462" s="87">
        <f t="shared" si="660"/>
        <v>1.27020267</v>
      </c>
      <c r="P1462" s="87">
        <f t="shared" si="661"/>
        <v>858.88781732999996</v>
      </c>
      <c r="Q1462" s="94">
        <f t="shared" si="662"/>
        <v>0</v>
      </c>
      <c r="R1462" s="95">
        <f t="shared" si="669"/>
        <v>0</v>
      </c>
      <c r="S1462" s="87">
        <f t="shared" si="663"/>
        <v>0</v>
      </c>
      <c r="T1462" s="95">
        <f t="shared" si="648"/>
        <v>0.12</v>
      </c>
      <c r="U1462" s="94">
        <f t="shared" si="664"/>
        <v>2</v>
      </c>
      <c r="V1462" s="94">
        <v>252</v>
      </c>
      <c r="W1462" s="93">
        <f t="shared" si="665"/>
        <v>1.0008998389999999</v>
      </c>
      <c r="X1462" s="87">
        <f t="shared" si="666"/>
        <v>0.77286074999999999</v>
      </c>
      <c r="Y1462" s="87">
        <f t="shared" si="667"/>
        <v>0</v>
      </c>
      <c r="Z1462" s="96" t="s">
        <v>142</v>
      </c>
      <c r="AA1462" s="90">
        <f t="shared" si="668"/>
        <v>45838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3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2"/>
      <c r="DB1462" s="1"/>
      <c r="DC1462" s="1"/>
      <c r="DD1462" s="1"/>
      <c r="DE1462" s="1"/>
      <c r="DF1462" s="1"/>
      <c r="DG1462" s="1"/>
    </row>
    <row r="1463" spans="1:111" x14ac:dyDescent="0.2">
      <c r="A1463" s="86">
        <f t="shared" si="646"/>
        <v>45812</v>
      </c>
      <c r="B1463" s="87">
        <f t="shared" si="649"/>
        <v>860.2657109700001</v>
      </c>
      <c r="C1463" s="87">
        <f t="shared" si="647"/>
        <v>676.18171305999999</v>
      </c>
      <c r="D1463" s="88">
        <f t="shared" si="650"/>
        <v>7205.03</v>
      </c>
      <c r="E1463" s="89">
        <f>IF(K1463=1,VLOOKUP(A1463,[1]Plan1!$BO$80:$BQ$314,3),E1462)</f>
        <v>7245.38</v>
      </c>
      <c r="F1463" s="98">
        <f t="shared" si="651"/>
        <v>45734</v>
      </c>
      <c r="G1463" s="91">
        <f t="shared" si="652"/>
        <v>5.6002542668107669E-3</v>
      </c>
      <c r="H1463" s="90">
        <f t="shared" si="653"/>
        <v>45824</v>
      </c>
      <c r="I1463" s="90">
        <f t="shared" si="654"/>
        <v>45824</v>
      </c>
      <c r="J1463" s="92">
        <f t="shared" si="655"/>
        <v>22</v>
      </c>
      <c r="K1463" s="92">
        <f t="shared" si="656"/>
        <v>14</v>
      </c>
      <c r="L1463" s="87">
        <f t="shared" si="657"/>
        <v>1.0035601700000001</v>
      </c>
      <c r="M1463" s="93">
        <f t="shared" si="658"/>
        <v>1.0056002500000001</v>
      </c>
      <c r="N1463" s="93">
        <f t="shared" si="659"/>
        <v>1.2660179061384671</v>
      </c>
      <c r="O1463" s="87">
        <f t="shared" si="660"/>
        <v>1.2705251399999999</v>
      </c>
      <c r="P1463" s="87">
        <f t="shared" si="661"/>
        <v>859.10586565000006</v>
      </c>
      <c r="Q1463" s="94">
        <f t="shared" si="662"/>
        <v>0</v>
      </c>
      <c r="R1463" s="95">
        <f t="shared" si="669"/>
        <v>0</v>
      </c>
      <c r="S1463" s="87">
        <f t="shared" si="663"/>
        <v>0</v>
      </c>
      <c r="T1463" s="95">
        <f t="shared" si="648"/>
        <v>0.12</v>
      </c>
      <c r="U1463" s="94">
        <f t="shared" si="664"/>
        <v>3</v>
      </c>
      <c r="V1463" s="94">
        <v>252</v>
      </c>
      <c r="W1463" s="93">
        <f t="shared" si="665"/>
        <v>1.0013500609999999</v>
      </c>
      <c r="X1463" s="87">
        <f t="shared" si="666"/>
        <v>1.1598453200000001</v>
      </c>
      <c r="Y1463" s="87">
        <f t="shared" si="667"/>
        <v>0</v>
      </c>
      <c r="Z1463" s="96" t="s">
        <v>142</v>
      </c>
      <c r="AA1463" s="90">
        <f t="shared" si="668"/>
        <v>45838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3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2"/>
      <c r="DB1463" s="1"/>
      <c r="DC1463" s="1"/>
      <c r="DD1463" s="1"/>
      <c r="DE1463" s="1"/>
      <c r="DF1463" s="1"/>
      <c r="DG1463" s="1"/>
    </row>
    <row r="1464" spans="1:111" x14ac:dyDescent="0.2">
      <c r="A1464" s="86">
        <f t="shared" si="646"/>
        <v>45813</v>
      </c>
      <c r="B1464" s="87">
        <f t="shared" si="649"/>
        <v>860.87118323000004</v>
      </c>
      <c r="C1464" s="87">
        <f t="shared" si="647"/>
        <v>676.18171305999999</v>
      </c>
      <c r="D1464" s="88">
        <f t="shared" si="650"/>
        <v>7205.03</v>
      </c>
      <c r="E1464" s="89">
        <f>IF(K1464=1,VLOOKUP(A1464,[1]Plan1!$BO$80:$BQ$314,3),E1463)</f>
        <v>7245.38</v>
      </c>
      <c r="F1464" s="98">
        <f t="shared" si="651"/>
        <v>45734</v>
      </c>
      <c r="G1464" s="91">
        <f t="shared" si="652"/>
        <v>5.6002542668107669E-3</v>
      </c>
      <c r="H1464" s="90">
        <f t="shared" si="653"/>
        <v>45824</v>
      </c>
      <c r="I1464" s="90">
        <f t="shared" si="654"/>
        <v>45824</v>
      </c>
      <c r="J1464" s="92">
        <f t="shared" si="655"/>
        <v>22</v>
      </c>
      <c r="K1464" s="92">
        <f t="shared" si="656"/>
        <v>15</v>
      </c>
      <c r="L1464" s="87">
        <f t="shared" si="657"/>
        <v>1.0038149599999999</v>
      </c>
      <c r="M1464" s="93">
        <f t="shared" si="658"/>
        <v>1.0056002500000001</v>
      </c>
      <c r="N1464" s="93">
        <f t="shared" si="659"/>
        <v>1.2660179061384671</v>
      </c>
      <c r="O1464" s="87">
        <f t="shared" si="660"/>
        <v>1.27084771</v>
      </c>
      <c r="P1464" s="87">
        <f t="shared" si="661"/>
        <v>859.32398158000001</v>
      </c>
      <c r="Q1464" s="94">
        <f t="shared" si="662"/>
        <v>0</v>
      </c>
      <c r="R1464" s="95">
        <f t="shared" si="669"/>
        <v>0</v>
      </c>
      <c r="S1464" s="87">
        <f t="shared" si="663"/>
        <v>0</v>
      </c>
      <c r="T1464" s="95">
        <f t="shared" si="648"/>
        <v>0.12</v>
      </c>
      <c r="U1464" s="94">
        <f t="shared" si="664"/>
        <v>4</v>
      </c>
      <c r="V1464" s="94">
        <v>252</v>
      </c>
      <c r="W1464" s="93">
        <f t="shared" si="665"/>
        <v>1.0018004869999999</v>
      </c>
      <c r="X1464" s="87">
        <f t="shared" si="666"/>
        <v>1.5472016500000001</v>
      </c>
      <c r="Y1464" s="87">
        <f t="shared" si="667"/>
        <v>0</v>
      </c>
      <c r="Z1464" s="96" t="s">
        <v>142</v>
      </c>
      <c r="AA1464" s="90">
        <f t="shared" si="668"/>
        <v>45838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3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2"/>
      <c r="DB1464" s="1"/>
      <c r="DC1464" s="1"/>
      <c r="DD1464" s="1"/>
      <c r="DE1464" s="1"/>
      <c r="DF1464" s="1"/>
      <c r="DG1464" s="1"/>
    </row>
    <row r="1465" spans="1:111" x14ac:dyDescent="0.2">
      <c r="A1465" s="86">
        <f t="shared" si="646"/>
        <v>45814</v>
      </c>
      <c r="B1465" s="87">
        <f t="shared" si="649"/>
        <v>861.47706628999993</v>
      </c>
      <c r="C1465" s="87">
        <f t="shared" si="647"/>
        <v>676.18171305999999</v>
      </c>
      <c r="D1465" s="88">
        <f t="shared" si="650"/>
        <v>7205.03</v>
      </c>
      <c r="E1465" s="89">
        <f>IF(K1465=1,VLOOKUP(A1465,[1]Plan1!$BO$80:$BQ$314,3),E1464)</f>
        <v>7245.38</v>
      </c>
      <c r="F1465" s="98">
        <f t="shared" si="651"/>
        <v>45734</v>
      </c>
      <c r="G1465" s="91">
        <f t="shared" si="652"/>
        <v>5.6002542668107669E-3</v>
      </c>
      <c r="H1465" s="90">
        <f t="shared" si="653"/>
        <v>45824</v>
      </c>
      <c r="I1465" s="90">
        <f t="shared" si="654"/>
        <v>45824</v>
      </c>
      <c r="J1465" s="92">
        <f t="shared" si="655"/>
        <v>22</v>
      </c>
      <c r="K1465" s="92">
        <f t="shared" si="656"/>
        <v>16</v>
      </c>
      <c r="L1465" s="87">
        <f t="shared" si="657"/>
        <v>1.0040697999999999</v>
      </c>
      <c r="M1465" s="93">
        <f t="shared" si="658"/>
        <v>1.0056002500000001</v>
      </c>
      <c r="N1465" s="93">
        <f t="shared" si="659"/>
        <v>1.2660179061384671</v>
      </c>
      <c r="O1465" s="87">
        <f t="shared" si="660"/>
        <v>1.2711703400000001</v>
      </c>
      <c r="P1465" s="87">
        <f t="shared" si="661"/>
        <v>859.54213808999998</v>
      </c>
      <c r="Q1465" s="94">
        <f t="shared" si="662"/>
        <v>0</v>
      </c>
      <c r="R1465" s="95">
        <f t="shared" si="669"/>
        <v>0</v>
      </c>
      <c r="S1465" s="87">
        <f t="shared" si="663"/>
        <v>0</v>
      </c>
      <c r="T1465" s="95">
        <f t="shared" si="648"/>
        <v>0.12</v>
      </c>
      <c r="U1465" s="94">
        <f t="shared" si="664"/>
        <v>5</v>
      </c>
      <c r="V1465" s="94">
        <v>252</v>
      </c>
      <c r="W1465" s="93">
        <f t="shared" si="665"/>
        <v>1.002251115</v>
      </c>
      <c r="X1465" s="87">
        <f t="shared" si="666"/>
        <v>1.9349282000000001</v>
      </c>
      <c r="Y1465" s="87">
        <f t="shared" si="667"/>
        <v>0</v>
      </c>
      <c r="Z1465" s="96" t="s">
        <v>142</v>
      </c>
      <c r="AA1465" s="90">
        <f t="shared" si="668"/>
        <v>45838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3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2"/>
      <c r="DB1465" s="1"/>
      <c r="DC1465" s="1"/>
      <c r="DD1465" s="1"/>
      <c r="DE1465" s="1"/>
      <c r="DF1465" s="1"/>
      <c r="DG1465" s="1"/>
    </row>
    <row r="1466" spans="1:111" x14ac:dyDescent="0.2">
      <c r="A1466" s="86">
        <f t="shared" si="646"/>
        <v>45815</v>
      </c>
      <c r="B1466" s="87">
        <f t="shared" si="649"/>
        <v>862.08338828000001</v>
      </c>
      <c r="C1466" s="87">
        <f t="shared" si="647"/>
        <v>676.18171305999999</v>
      </c>
      <c r="D1466" s="88">
        <f t="shared" si="650"/>
        <v>7205.03</v>
      </c>
      <c r="E1466" s="89">
        <f>IF(K1466=1,VLOOKUP(A1466,[1]Plan1!$BO$80:$BQ$314,3),E1465)</f>
        <v>7245.38</v>
      </c>
      <c r="F1466" s="98">
        <f t="shared" si="651"/>
        <v>45734</v>
      </c>
      <c r="G1466" s="91">
        <f t="shared" si="652"/>
        <v>5.6002542668107669E-3</v>
      </c>
      <c r="H1466" s="90">
        <f t="shared" si="653"/>
        <v>45824</v>
      </c>
      <c r="I1466" s="90">
        <f t="shared" si="654"/>
        <v>45824</v>
      </c>
      <c r="J1466" s="92">
        <f t="shared" si="655"/>
        <v>22</v>
      </c>
      <c r="K1466" s="92">
        <f t="shared" si="656"/>
        <v>17</v>
      </c>
      <c r="L1466" s="87">
        <f t="shared" si="657"/>
        <v>1.0043247200000001</v>
      </c>
      <c r="M1466" s="93">
        <f t="shared" si="658"/>
        <v>1.0056002500000001</v>
      </c>
      <c r="N1466" s="93">
        <f t="shared" si="659"/>
        <v>1.2660179061384671</v>
      </c>
      <c r="O1466" s="87">
        <f t="shared" si="660"/>
        <v>1.27149307</v>
      </c>
      <c r="P1466" s="87">
        <f t="shared" si="661"/>
        <v>859.76036221000004</v>
      </c>
      <c r="Q1466" s="94">
        <f t="shared" si="662"/>
        <v>0</v>
      </c>
      <c r="R1466" s="95">
        <f t="shared" si="669"/>
        <v>0</v>
      </c>
      <c r="S1466" s="87">
        <f t="shared" si="663"/>
        <v>0</v>
      </c>
      <c r="T1466" s="95">
        <f t="shared" si="648"/>
        <v>0.12</v>
      </c>
      <c r="U1466" s="94">
        <f t="shared" si="664"/>
        <v>6</v>
      </c>
      <c r="V1466" s="94">
        <v>252</v>
      </c>
      <c r="W1466" s="93">
        <f t="shared" si="665"/>
        <v>1.002701946</v>
      </c>
      <c r="X1466" s="87">
        <f t="shared" si="666"/>
        <v>2.3230260700000001</v>
      </c>
      <c r="Y1466" s="87">
        <f t="shared" si="667"/>
        <v>0</v>
      </c>
      <c r="Z1466" s="96" t="s">
        <v>142</v>
      </c>
      <c r="AA1466" s="90">
        <f t="shared" si="668"/>
        <v>45838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3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2"/>
      <c r="DB1466" s="1"/>
      <c r="DC1466" s="1"/>
      <c r="DD1466" s="1"/>
      <c r="DE1466" s="1"/>
      <c r="DF1466" s="1"/>
      <c r="DG1466" s="1"/>
    </row>
    <row r="1467" spans="1:111" x14ac:dyDescent="0.2">
      <c r="A1467" s="86">
        <f t="shared" si="646"/>
        <v>45816</v>
      </c>
      <c r="B1467" s="87">
        <f t="shared" si="649"/>
        <v>862.08338828000001</v>
      </c>
      <c r="C1467" s="87">
        <f t="shared" si="647"/>
        <v>676.18171305999999</v>
      </c>
      <c r="D1467" s="88">
        <f t="shared" si="650"/>
        <v>7205.03</v>
      </c>
      <c r="E1467" s="89">
        <f>IF(K1467=1,VLOOKUP(A1467,[1]Plan1!$BO$80:$BQ$314,3),E1466)</f>
        <v>7245.38</v>
      </c>
      <c r="F1467" s="98">
        <f t="shared" si="651"/>
        <v>45734</v>
      </c>
      <c r="G1467" s="91">
        <f t="shared" si="652"/>
        <v>5.6002542668107669E-3</v>
      </c>
      <c r="H1467" s="90">
        <f t="shared" si="653"/>
        <v>45824</v>
      </c>
      <c r="I1467" s="90">
        <f t="shared" si="654"/>
        <v>45824</v>
      </c>
      <c r="J1467" s="92">
        <f t="shared" si="655"/>
        <v>22</v>
      </c>
      <c r="K1467" s="92">
        <f t="shared" si="656"/>
        <v>17</v>
      </c>
      <c r="L1467" s="87">
        <f t="shared" si="657"/>
        <v>1.0043247200000001</v>
      </c>
      <c r="M1467" s="93">
        <f t="shared" si="658"/>
        <v>1.0056002500000001</v>
      </c>
      <c r="N1467" s="93">
        <f t="shared" si="659"/>
        <v>1.2660179061384671</v>
      </c>
      <c r="O1467" s="87">
        <f t="shared" si="660"/>
        <v>1.27149307</v>
      </c>
      <c r="P1467" s="87">
        <f t="shared" si="661"/>
        <v>859.76036221000004</v>
      </c>
      <c r="Q1467" s="94">
        <f t="shared" si="662"/>
        <v>0</v>
      </c>
      <c r="R1467" s="95">
        <f t="shared" si="669"/>
        <v>0</v>
      </c>
      <c r="S1467" s="87">
        <f t="shared" si="663"/>
        <v>0</v>
      </c>
      <c r="T1467" s="95">
        <f t="shared" si="648"/>
        <v>0.12</v>
      </c>
      <c r="U1467" s="94">
        <f t="shared" si="664"/>
        <v>6</v>
      </c>
      <c r="V1467" s="94">
        <v>252</v>
      </c>
      <c r="W1467" s="93">
        <f t="shared" si="665"/>
        <v>1.002701946</v>
      </c>
      <c r="X1467" s="87">
        <f t="shared" si="666"/>
        <v>2.3230260700000001</v>
      </c>
      <c r="Y1467" s="87">
        <f t="shared" si="667"/>
        <v>0</v>
      </c>
      <c r="Z1467" s="96" t="s">
        <v>142</v>
      </c>
      <c r="AA1467" s="90">
        <f t="shared" si="668"/>
        <v>45838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3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2"/>
      <c r="DB1467" s="1"/>
      <c r="DC1467" s="1"/>
      <c r="DD1467" s="1"/>
      <c r="DE1467" s="1"/>
      <c r="DF1467" s="1"/>
      <c r="DG1467" s="1"/>
    </row>
    <row r="1468" spans="1:111" x14ac:dyDescent="0.2">
      <c r="A1468" s="86">
        <f t="shared" si="646"/>
        <v>45817</v>
      </c>
      <c r="B1468" s="87">
        <f t="shared" si="649"/>
        <v>862.08338828000001</v>
      </c>
      <c r="C1468" s="87">
        <f t="shared" si="647"/>
        <v>676.18171305999999</v>
      </c>
      <c r="D1468" s="88">
        <f t="shared" si="650"/>
        <v>7205.03</v>
      </c>
      <c r="E1468" s="89">
        <f>IF(K1468=1,VLOOKUP(A1468,[1]Plan1!$BO$80:$BQ$314,3),E1467)</f>
        <v>7245.38</v>
      </c>
      <c r="F1468" s="98">
        <f t="shared" si="651"/>
        <v>45734</v>
      </c>
      <c r="G1468" s="91">
        <f t="shared" si="652"/>
        <v>5.6002542668107669E-3</v>
      </c>
      <c r="H1468" s="90">
        <f t="shared" si="653"/>
        <v>45824</v>
      </c>
      <c r="I1468" s="90">
        <f t="shared" si="654"/>
        <v>45824</v>
      </c>
      <c r="J1468" s="92">
        <f t="shared" si="655"/>
        <v>22</v>
      </c>
      <c r="K1468" s="92">
        <f t="shared" si="656"/>
        <v>17</v>
      </c>
      <c r="L1468" s="87">
        <f t="shared" si="657"/>
        <v>1.0043247200000001</v>
      </c>
      <c r="M1468" s="93">
        <f t="shared" si="658"/>
        <v>1.0056002500000001</v>
      </c>
      <c r="N1468" s="93">
        <f t="shared" si="659"/>
        <v>1.2660179061384671</v>
      </c>
      <c r="O1468" s="87">
        <f t="shared" si="660"/>
        <v>1.27149307</v>
      </c>
      <c r="P1468" s="87">
        <f t="shared" si="661"/>
        <v>859.76036221000004</v>
      </c>
      <c r="Q1468" s="94">
        <f t="shared" si="662"/>
        <v>0</v>
      </c>
      <c r="R1468" s="95">
        <f t="shared" si="669"/>
        <v>0</v>
      </c>
      <c r="S1468" s="87">
        <f t="shared" si="663"/>
        <v>0</v>
      </c>
      <c r="T1468" s="95">
        <f t="shared" si="648"/>
        <v>0.12</v>
      </c>
      <c r="U1468" s="94">
        <f t="shared" si="664"/>
        <v>6</v>
      </c>
      <c r="V1468" s="94">
        <v>252</v>
      </c>
      <c r="W1468" s="93">
        <f t="shared" si="665"/>
        <v>1.002701946</v>
      </c>
      <c r="X1468" s="87">
        <f t="shared" si="666"/>
        <v>2.3230260700000001</v>
      </c>
      <c r="Y1468" s="87">
        <f t="shared" si="667"/>
        <v>0</v>
      </c>
      <c r="Z1468" s="96" t="s">
        <v>142</v>
      </c>
      <c r="AA1468" s="90">
        <f t="shared" si="668"/>
        <v>45838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3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2"/>
      <c r="DB1468" s="1"/>
      <c r="DC1468" s="1"/>
      <c r="DD1468" s="1"/>
      <c r="DE1468" s="1"/>
      <c r="DF1468" s="1"/>
      <c r="DG1468" s="1"/>
    </row>
    <row r="1469" spans="1:111" x14ac:dyDescent="0.2">
      <c r="A1469" s="86">
        <f t="shared" si="646"/>
        <v>45818</v>
      </c>
      <c r="B1469" s="87">
        <f t="shared" si="649"/>
        <v>862.69012824000004</v>
      </c>
      <c r="C1469" s="87">
        <f t="shared" si="647"/>
        <v>676.18171305999999</v>
      </c>
      <c r="D1469" s="88">
        <f t="shared" si="650"/>
        <v>7205.03</v>
      </c>
      <c r="E1469" s="89">
        <f>IF(K1469=1,VLOOKUP(A1469,[1]Plan1!$BO$80:$BQ$314,3),E1468)</f>
        <v>7245.38</v>
      </c>
      <c r="F1469" s="98">
        <f t="shared" si="651"/>
        <v>45734</v>
      </c>
      <c r="G1469" s="91">
        <f t="shared" si="652"/>
        <v>5.6002542668107669E-3</v>
      </c>
      <c r="H1469" s="90">
        <f t="shared" si="653"/>
        <v>45824</v>
      </c>
      <c r="I1469" s="90">
        <f t="shared" si="654"/>
        <v>45824</v>
      </c>
      <c r="J1469" s="92">
        <f t="shared" si="655"/>
        <v>22</v>
      </c>
      <c r="K1469" s="92">
        <f t="shared" si="656"/>
        <v>18</v>
      </c>
      <c r="L1469" s="87">
        <f t="shared" si="657"/>
        <v>1.0045796899999999</v>
      </c>
      <c r="M1469" s="93">
        <f t="shared" si="658"/>
        <v>1.0056002500000001</v>
      </c>
      <c r="N1469" s="93">
        <f t="shared" si="659"/>
        <v>1.2660179061384671</v>
      </c>
      <c r="O1469" s="87">
        <f t="shared" si="660"/>
        <v>1.27181587</v>
      </c>
      <c r="P1469" s="87">
        <f t="shared" si="661"/>
        <v>859.97863367000002</v>
      </c>
      <c r="Q1469" s="94">
        <f t="shared" si="662"/>
        <v>0</v>
      </c>
      <c r="R1469" s="95">
        <f t="shared" si="669"/>
        <v>0</v>
      </c>
      <c r="S1469" s="87">
        <f t="shared" si="663"/>
        <v>0</v>
      </c>
      <c r="T1469" s="95">
        <f t="shared" si="648"/>
        <v>0.12</v>
      </c>
      <c r="U1469" s="94">
        <f t="shared" si="664"/>
        <v>7</v>
      </c>
      <c r="V1469" s="94">
        <v>252</v>
      </c>
      <c r="W1469" s="93">
        <f t="shared" si="665"/>
        <v>1.003152979</v>
      </c>
      <c r="X1469" s="87">
        <f t="shared" si="666"/>
        <v>2.7114945700000002</v>
      </c>
      <c r="Y1469" s="87">
        <f t="shared" si="667"/>
        <v>0</v>
      </c>
      <c r="Z1469" s="96" t="s">
        <v>142</v>
      </c>
      <c r="AA1469" s="90">
        <f t="shared" si="668"/>
        <v>45838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3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2"/>
      <c r="DB1469" s="1"/>
      <c r="DC1469" s="1"/>
      <c r="DD1469" s="1"/>
      <c r="DE1469" s="1"/>
      <c r="DF1469" s="1"/>
      <c r="DG1469" s="1"/>
    </row>
    <row r="1470" spans="1:111" x14ac:dyDescent="0.2">
      <c r="A1470" s="86">
        <f t="shared" si="646"/>
        <v>45819</v>
      </c>
      <c r="B1470" s="87">
        <f t="shared" si="649"/>
        <v>863.29730842999993</v>
      </c>
      <c r="C1470" s="87">
        <f t="shared" si="647"/>
        <v>676.18171305999999</v>
      </c>
      <c r="D1470" s="88">
        <f t="shared" si="650"/>
        <v>7205.03</v>
      </c>
      <c r="E1470" s="89">
        <f>IF(K1470=1,VLOOKUP(A1470,[1]Plan1!$BO$80:$BQ$314,3),E1469)</f>
        <v>7245.38</v>
      </c>
      <c r="F1470" s="98">
        <f t="shared" si="651"/>
        <v>45734</v>
      </c>
      <c r="G1470" s="91">
        <f t="shared" si="652"/>
        <v>5.6002542668107669E-3</v>
      </c>
      <c r="H1470" s="90">
        <f t="shared" si="653"/>
        <v>45824</v>
      </c>
      <c r="I1470" s="90">
        <f t="shared" si="654"/>
        <v>45824</v>
      </c>
      <c r="J1470" s="92">
        <f t="shared" si="655"/>
        <v>22</v>
      </c>
      <c r="K1470" s="92">
        <f t="shared" si="656"/>
        <v>19</v>
      </c>
      <c r="L1470" s="87">
        <f t="shared" si="657"/>
        <v>1.0048347399999999</v>
      </c>
      <c r="M1470" s="93">
        <f t="shared" si="658"/>
        <v>1.0056002500000001</v>
      </c>
      <c r="N1470" s="93">
        <f t="shared" si="659"/>
        <v>1.2660179061384671</v>
      </c>
      <c r="O1470" s="87">
        <f t="shared" si="660"/>
        <v>1.27213877</v>
      </c>
      <c r="P1470" s="87">
        <f t="shared" si="661"/>
        <v>860.19697273999998</v>
      </c>
      <c r="Q1470" s="94">
        <f t="shared" si="662"/>
        <v>0</v>
      </c>
      <c r="R1470" s="95">
        <f t="shared" si="669"/>
        <v>0</v>
      </c>
      <c r="S1470" s="87">
        <f t="shared" si="663"/>
        <v>0</v>
      </c>
      <c r="T1470" s="95">
        <f t="shared" si="648"/>
        <v>0.12</v>
      </c>
      <c r="U1470" s="94">
        <f t="shared" si="664"/>
        <v>8</v>
      </c>
      <c r="V1470" s="94">
        <v>252</v>
      </c>
      <c r="W1470" s="93">
        <f t="shared" si="665"/>
        <v>1.003604216</v>
      </c>
      <c r="X1470" s="87">
        <f t="shared" si="666"/>
        <v>3.1003356900000001</v>
      </c>
      <c r="Y1470" s="87">
        <f t="shared" si="667"/>
        <v>0</v>
      </c>
      <c r="Z1470" s="96" t="s">
        <v>142</v>
      </c>
      <c r="AA1470" s="90">
        <f t="shared" si="668"/>
        <v>45838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3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2"/>
      <c r="DB1470" s="1"/>
      <c r="DC1470" s="1"/>
      <c r="DD1470" s="1"/>
      <c r="DE1470" s="1"/>
      <c r="DF1470" s="1"/>
      <c r="DG1470" s="1"/>
    </row>
    <row r="1471" spans="1:111" x14ac:dyDescent="0.2">
      <c r="A1471" s="86">
        <f t="shared" si="646"/>
        <v>45820</v>
      </c>
      <c r="B1471" s="87">
        <f t="shared" si="649"/>
        <v>863.90490020999994</v>
      </c>
      <c r="C1471" s="87">
        <f t="shared" si="647"/>
        <v>676.18171305999999</v>
      </c>
      <c r="D1471" s="88">
        <f t="shared" si="650"/>
        <v>7205.03</v>
      </c>
      <c r="E1471" s="89">
        <f>IF(K1471=1,VLOOKUP(A1471,[1]Plan1!$BO$80:$BQ$314,3),E1470)</f>
        <v>7245.38</v>
      </c>
      <c r="F1471" s="98">
        <f t="shared" si="651"/>
        <v>45734</v>
      </c>
      <c r="G1471" s="91">
        <f t="shared" si="652"/>
        <v>5.6002542668107669E-3</v>
      </c>
      <c r="H1471" s="90">
        <f t="shared" si="653"/>
        <v>45824</v>
      </c>
      <c r="I1471" s="90">
        <f t="shared" si="654"/>
        <v>45824</v>
      </c>
      <c r="J1471" s="92">
        <f t="shared" si="655"/>
        <v>22</v>
      </c>
      <c r="K1471" s="92">
        <f t="shared" si="656"/>
        <v>20</v>
      </c>
      <c r="L1471" s="87">
        <f t="shared" si="657"/>
        <v>1.0050898399999999</v>
      </c>
      <c r="M1471" s="93">
        <f t="shared" si="658"/>
        <v>1.0056002500000001</v>
      </c>
      <c r="N1471" s="93">
        <f t="shared" si="659"/>
        <v>1.2660179061384671</v>
      </c>
      <c r="O1471" s="87">
        <f t="shared" si="660"/>
        <v>1.2724617300000001</v>
      </c>
      <c r="P1471" s="87">
        <f t="shared" si="661"/>
        <v>860.41535238999995</v>
      </c>
      <c r="Q1471" s="94">
        <f t="shared" si="662"/>
        <v>0</v>
      </c>
      <c r="R1471" s="95">
        <f t="shared" si="669"/>
        <v>0</v>
      </c>
      <c r="S1471" s="87">
        <f t="shared" si="663"/>
        <v>0</v>
      </c>
      <c r="T1471" s="95">
        <f t="shared" si="648"/>
        <v>0.12</v>
      </c>
      <c r="U1471" s="94">
        <f t="shared" si="664"/>
        <v>9</v>
      </c>
      <c r="V1471" s="94">
        <v>252</v>
      </c>
      <c r="W1471" s="93">
        <f t="shared" si="665"/>
        <v>1.0040556549999999</v>
      </c>
      <c r="X1471" s="87">
        <f t="shared" si="666"/>
        <v>3.4895478199999999</v>
      </c>
      <c r="Y1471" s="87">
        <f t="shared" si="667"/>
        <v>0</v>
      </c>
      <c r="Z1471" s="96" t="s">
        <v>142</v>
      </c>
      <c r="AA1471" s="90">
        <f t="shared" si="668"/>
        <v>45838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3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2"/>
      <c r="DB1471" s="1"/>
      <c r="DC1471" s="1"/>
      <c r="DD1471" s="1"/>
      <c r="DE1471" s="1"/>
      <c r="DF1471" s="1"/>
      <c r="DG1471" s="1"/>
    </row>
    <row r="1472" spans="1:111" x14ac:dyDescent="0.2">
      <c r="A1472" s="86">
        <f t="shared" si="646"/>
        <v>45821</v>
      </c>
      <c r="B1472" s="87">
        <f t="shared" si="649"/>
        <v>864.512925</v>
      </c>
      <c r="C1472" s="87">
        <f t="shared" si="647"/>
        <v>676.18171305999999</v>
      </c>
      <c r="D1472" s="88">
        <f t="shared" si="650"/>
        <v>7205.03</v>
      </c>
      <c r="E1472" s="89">
        <f>IF(K1472=1,VLOOKUP(A1472,[1]Plan1!$BO$80:$BQ$314,3),E1471)</f>
        <v>7245.38</v>
      </c>
      <c r="F1472" s="98">
        <f t="shared" si="651"/>
        <v>45734</v>
      </c>
      <c r="G1472" s="91">
        <f t="shared" si="652"/>
        <v>5.6002542668107669E-3</v>
      </c>
      <c r="H1472" s="90">
        <f t="shared" si="653"/>
        <v>45824</v>
      </c>
      <c r="I1472" s="90">
        <f t="shared" si="654"/>
        <v>45824</v>
      </c>
      <c r="J1472" s="92">
        <f t="shared" si="655"/>
        <v>22</v>
      </c>
      <c r="K1472" s="92">
        <f t="shared" si="656"/>
        <v>21</v>
      </c>
      <c r="L1472" s="87">
        <f t="shared" si="657"/>
        <v>1.0053450100000001</v>
      </c>
      <c r="M1472" s="93">
        <f t="shared" si="658"/>
        <v>1.0056002500000001</v>
      </c>
      <c r="N1472" s="93">
        <f t="shared" si="659"/>
        <v>1.2660179061384671</v>
      </c>
      <c r="O1472" s="87">
        <f t="shared" si="660"/>
        <v>1.2727847800000001</v>
      </c>
      <c r="P1472" s="87">
        <f t="shared" si="661"/>
        <v>860.63379289</v>
      </c>
      <c r="Q1472" s="94">
        <f t="shared" si="662"/>
        <v>0</v>
      </c>
      <c r="R1472" s="95">
        <f t="shared" si="669"/>
        <v>0</v>
      </c>
      <c r="S1472" s="87">
        <f t="shared" si="663"/>
        <v>0</v>
      </c>
      <c r="T1472" s="95">
        <f t="shared" si="648"/>
        <v>0.12</v>
      </c>
      <c r="U1472" s="94">
        <f t="shared" si="664"/>
        <v>10</v>
      </c>
      <c r="V1472" s="94">
        <v>252</v>
      </c>
      <c r="W1472" s="93">
        <f t="shared" si="665"/>
        <v>1.004507297</v>
      </c>
      <c r="X1472" s="87">
        <f t="shared" si="666"/>
        <v>3.87913211</v>
      </c>
      <c r="Y1472" s="87">
        <f t="shared" si="667"/>
        <v>0</v>
      </c>
      <c r="Z1472" s="96" t="s">
        <v>142</v>
      </c>
      <c r="AA1472" s="90">
        <f t="shared" si="668"/>
        <v>45838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3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2"/>
      <c r="DB1472" s="1"/>
      <c r="DC1472" s="1"/>
      <c r="DD1472" s="1"/>
      <c r="DE1472" s="1"/>
      <c r="DF1472" s="1"/>
      <c r="DG1472" s="1"/>
    </row>
    <row r="1473" spans="1:111" x14ac:dyDescent="0.2">
      <c r="A1473" s="86">
        <f t="shared" si="646"/>
        <v>45822</v>
      </c>
      <c r="B1473" s="87">
        <f t="shared" si="649"/>
        <v>865.12138387000005</v>
      </c>
      <c r="C1473" s="87">
        <f t="shared" si="647"/>
        <v>676.18171305999999</v>
      </c>
      <c r="D1473" s="88">
        <f t="shared" si="650"/>
        <v>7205.03</v>
      </c>
      <c r="E1473" s="89">
        <f>IF(K1473=1,VLOOKUP(A1473,[1]Plan1!$BO$80:$BQ$314,3),E1472)</f>
        <v>7245.38</v>
      </c>
      <c r="F1473" s="98">
        <f t="shared" si="651"/>
        <v>45734</v>
      </c>
      <c r="G1473" s="91">
        <f t="shared" si="652"/>
        <v>5.6002542668107669E-3</v>
      </c>
      <c r="H1473" s="90">
        <f t="shared" si="653"/>
        <v>45824</v>
      </c>
      <c r="I1473" s="90">
        <f t="shared" si="654"/>
        <v>45824</v>
      </c>
      <c r="J1473" s="92">
        <f t="shared" si="655"/>
        <v>22</v>
      </c>
      <c r="K1473" s="92">
        <f t="shared" si="656"/>
        <v>22</v>
      </c>
      <c r="L1473" s="87">
        <f t="shared" si="657"/>
        <v>1.0056002500000001</v>
      </c>
      <c r="M1473" s="93">
        <f t="shared" si="658"/>
        <v>1.0056002500000001</v>
      </c>
      <c r="N1473" s="93">
        <f t="shared" si="659"/>
        <v>1.2660179061384671</v>
      </c>
      <c r="O1473" s="87">
        <f t="shared" si="660"/>
        <v>1.2731079199999999</v>
      </c>
      <c r="P1473" s="87">
        <f t="shared" si="661"/>
        <v>860.85229425</v>
      </c>
      <c r="Q1473" s="94">
        <f t="shared" si="662"/>
        <v>0</v>
      </c>
      <c r="R1473" s="95">
        <f t="shared" si="669"/>
        <v>0</v>
      </c>
      <c r="S1473" s="87">
        <f t="shared" si="663"/>
        <v>0</v>
      </c>
      <c r="T1473" s="95">
        <f t="shared" si="648"/>
        <v>0.12</v>
      </c>
      <c r="U1473" s="94">
        <f t="shared" si="664"/>
        <v>11</v>
      </c>
      <c r="V1473" s="94">
        <v>252</v>
      </c>
      <c r="W1473" s="93">
        <f t="shared" si="665"/>
        <v>1.004959143</v>
      </c>
      <c r="X1473" s="87">
        <f t="shared" si="666"/>
        <v>4.2690896199999999</v>
      </c>
      <c r="Y1473" s="87">
        <f t="shared" si="667"/>
        <v>0</v>
      </c>
      <c r="Z1473" s="96" t="s">
        <v>142</v>
      </c>
      <c r="AA1473" s="90">
        <f t="shared" si="668"/>
        <v>45838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3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2"/>
      <c r="DB1473" s="1"/>
      <c r="DC1473" s="1"/>
      <c r="DD1473" s="1"/>
      <c r="DE1473" s="1"/>
      <c r="DF1473" s="1"/>
      <c r="DG1473" s="1"/>
    </row>
    <row r="1474" spans="1:111" x14ac:dyDescent="0.2">
      <c r="A1474" s="86">
        <f t="shared" si="646"/>
        <v>45823</v>
      </c>
      <c r="B1474" s="87">
        <f t="shared" si="649"/>
        <v>865.12138387000005</v>
      </c>
      <c r="C1474" s="87">
        <f t="shared" si="647"/>
        <v>676.18171305999999</v>
      </c>
      <c r="D1474" s="88">
        <f t="shared" si="650"/>
        <v>7205.03</v>
      </c>
      <c r="E1474" s="89">
        <f>IF(K1474=1,VLOOKUP(A1474,[1]Plan1!$BO$80:$BQ$314,3),E1473)</f>
        <v>7245.38</v>
      </c>
      <c r="F1474" s="98">
        <f t="shared" si="651"/>
        <v>45734</v>
      </c>
      <c r="G1474" s="91">
        <f t="shared" si="652"/>
        <v>5.6002542668107669E-3</v>
      </c>
      <c r="H1474" s="90">
        <f t="shared" si="653"/>
        <v>45853</v>
      </c>
      <c r="I1474" s="90">
        <f t="shared" si="654"/>
        <v>45824</v>
      </c>
      <c r="J1474" s="92">
        <f t="shared" si="655"/>
        <v>22</v>
      </c>
      <c r="K1474" s="92">
        <f t="shared" si="656"/>
        <v>22</v>
      </c>
      <c r="L1474" s="87">
        <f t="shared" si="657"/>
        <v>1.0056002500000001</v>
      </c>
      <c r="M1474" s="93">
        <f t="shared" si="658"/>
        <v>1.0056002500000001</v>
      </c>
      <c r="N1474" s="93">
        <f t="shared" si="659"/>
        <v>1.2660179061384671</v>
      </c>
      <c r="O1474" s="87">
        <f t="shared" si="660"/>
        <v>1.2731079199999999</v>
      </c>
      <c r="P1474" s="87">
        <f t="shared" si="661"/>
        <v>860.85229425</v>
      </c>
      <c r="Q1474" s="94">
        <f t="shared" si="662"/>
        <v>0</v>
      </c>
      <c r="R1474" s="95">
        <f t="shared" si="669"/>
        <v>0</v>
      </c>
      <c r="S1474" s="87">
        <f t="shared" si="663"/>
        <v>0</v>
      </c>
      <c r="T1474" s="95">
        <f t="shared" si="648"/>
        <v>0.12</v>
      </c>
      <c r="U1474" s="94">
        <f t="shared" si="664"/>
        <v>11</v>
      </c>
      <c r="V1474" s="94">
        <v>252</v>
      </c>
      <c r="W1474" s="93">
        <f t="shared" si="665"/>
        <v>1.004959143</v>
      </c>
      <c r="X1474" s="87">
        <f t="shared" si="666"/>
        <v>4.2690896199999999</v>
      </c>
      <c r="Y1474" s="87">
        <f t="shared" si="667"/>
        <v>0</v>
      </c>
      <c r="Z1474" s="96" t="s">
        <v>142</v>
      </c>
      <c r="AA1474" s="90">
        <f t="shared" si="668"/>
        <v>45838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3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2"/>
      <c r="DB1474" s="1"/>
      <c r="DC1474" s="1"/>
      <c r="DD1474" s="1"/>
      <c r="DE1474" s="1"/>
      <c r="DF1474" s="1"/>
      <c r="DG1474" s="1"/>
    </row>
    <row r="1475" spans="1:111" x14ac:dyDescent="0.2">
      <c r="A1475" s="86">
        <f t="shared" si="646"/>
        <v>45824</v>
      </c>
      <c r="B1475" s="87">
        <f t="shared" si="649"/>
        <v>865.12138387000005</v>
      </c>
      <c r="C1475" s="87">
        <f t="shared" si="647"/>
        <v>676.18171305999999</v>
      </c>
      <c r="D1475" s="88">
        <f t="shared" si="650"/>
        <v>7205.03</v>
      </c>
      <c r="E1475" s="89">
        <f>IF(K1475=1,VLOOKUP(A1475,[1]Plan1!$BO$80:$BQ$314,3),E1474)</f>
        <v>7245.38</v>
      </c>
      <c r="F1475" s="98">
        <f t="shared" si="651"/>
        <v>45734</v>
      </c>
      <c r="G1475" s="91">
        <f t="shared" si="652"/>
        <v>5.6002542668107669E-3</v>
      </c>
      <c r="H1475" s="90">
        <f t="shared" si="653"/>
        <v>45853</v>
      </c>
      <c r="I1475" s="90">
        <f t="shared" si="654"/>
        <v>45824</v>
      </c>
      <c r="J1475" s="92">
        <f t="shared" si="655"/>
        <v>22</v>
      </c>
      <c r="K1475" s="92">
        <f t="shared" si="656"/>
        <v>22</v>
      </c>
      <c r="L1475" s="87">
        <f t="shared" si="657"/>
        <v>1.0056002500000001</v>
      </c>
      <c r="M1475" s="93">
        <f t="shared" si="658"/>
        <v>1.0056002500000001</v>
      </c>
      <c r="N1475" s="93">
        <f t="shared" si="659"/>
        <v>1.2660179061384671</v>
      </c>
      <c r="O1475" s="87">
        <f t="shared" si="660"/>
        <v>1.2731079199999999</v>
      </c>
      <c r="P1475" s="87">
        <f t="shared" si="661"/>
        <v>860.85229425</v>
      </c>
      <c r="Q1475" s="94">
        <f t="shared" si="662"/>
        <v>0</v>
      </c>
      <c r="R1475" s="95">
        <f t="shared" si="669"/>
        <v>0</v>
      </c>
      <c r="S1475" s="87">
        <f t="shared" si="663"/>
        <v>0</v>
      </c>
      <c r="T1475" s="95">
        <f t="shared" si="648"/>
        <v>0.12</v>
      </c>
      <c r="U1475" s="94">
        <f t="shared" si="664"/>
        <v>11</v>
      </c>
      <c r="V1475" s="94">
        <v>252</v>
      </c>
      <c r="W1475" s="93">
        <f t="shared" si="665"/>
        <v>1.004959143</v>
      </c>
      <c r="X1475" s="87">
        <f t="shared" si="666"/>
        <v>4.2690896199999999</v>
      </c>
      <c r="Y1475" s="87">
        <f t="shared" si="667"/>
        <v>0</v>
      </c>
      <c r="Z1475" s="96" t="s">
        <v>142</v>
      </c>
      <c r="AA1475" s="90">
        <f t="shared" si="668"/>
        <v>45838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3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2"/>
      <c r="DB1475" s="1"/>
      <c r="DC1475" s="1"/>
      <c r="DD1475" s="1"/>
      <c r="DE1475" s="1"/>
      <c r="DF1475" s="1"/>
      <c r="DG1475" s="1"/>
    </row>
    <row r="1476" spans="1:111" x14ac:dyDescent="0.2">
      <c r="A1476" s="86">
        <f t="shared" si="646"/>
        <v>45825</v>
      </c>
      <c r="B1476" s="87">
        <f t="shared" si="649"/>
        <v>865.7522418499999</v>
      </c>
      <c r="C1476" s="87">
        <f t="shared" si="647"/>
        <v>676.18171305999999</v>
      </c>
      <c r="D1476" s="88">
        <f t="shared" si="650"/>
        <v>7205.03</v>
      </c>
      <c r="E1476" s="89">
        <f>IF(K1476=1,VLOOKUP(A1476,[1]Plan1!$BO$80:$BQ$314,3),E1475)</f>
        <v>7245.38</v>
      </c>
      <c r="F1476" s="98">
        <f t="shared" si="651"/>
        <v>45734</v>
      </c>
      <c r="G1476" s="91">
        <f t="shared" si="652"/>
        <v>5.6002542668107669E-3</v>
      </c>
      <c r="H1476" s="90">
        <f t="shared" si="653"/>
        <v>45853</v>
      </c>
      <c r="I1476" s="90">
        <f t="shared" si="654"/>
        <v>45853</v>
      </c>
      <c r="J1476" s="92">
        <f t="shared" si="655"/>
        <v>20</v>
      </c>
      <c r="K1476" s="92">
        <f t="shared" si="656"/>
        <v>1</v>
      </c>
      <c r="L1476" s="87">
        <f t="shared" si="657"/>
        <v>1.0002792700000001</v>
      </c>
      <c r="M1476" s="93">
        <f t="shared" si="658"/>
        <v>1.0056002500000001</v>
      </c>
      <c r="N1476" s="93">
        <f t="shared" si="659"/>
        <v>1.2731079229173192</v>
      </c>
      <c r="O1476" s="87">
        <f t="shared" si="660"/>
        <v>1.2734634600000001</v>
      </c>
      <c r="P1476" s="87">
        <f t="shared" si="661"/>
        <v>861.09270389999995</v>
      </c>
      <c r="Q1476" s="94">
        <f t="shared" si="662"/>
        <v>0</v>
      </c>
      <c r="R1476" s="95">
        <f t="shared" si="669"/>
        <v>0</v>
      </c>
      <c r="S1476" s="87">
        <f t="shared" si="663"/>
        <v>0</v>
      </c>
      <c r="T1476" s="95">
        <f t="shared" si="648"/>
        <v>0.12</v>
      </c>
      <c r="U1476" s="94">
        <f t="shared" si="664"/>
        <v>12</v>
      </c>
      <c r="V1476" s="94">
        <v>252</v>
      </c>
      <c r="W1476" s="93">
        <f t="shared" si="665"/>
        <v>1.005411192</v>
      </c>
      <c r="X1476" s="87">
        <f t="shared" si="666"/>
        <v>4.6595379499999998</v>
      </c>
      <c r="Y1476" s="87">
        <f t="shared" si="667"/>
        <v>0</v>
      </c>
      <c r="Z1476" s="96" t="s">
        <v>142</v>
      </c>
      <c r="AA1476" s="90">
        <f t="shared" si="668"/>
        <v>45838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3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2"/>
      <c r="DB1476" s="1"/>
      <c r="DC1476" s="1"/>
      <c r="DD1476" s="1"/>
      <c r="DE1476" s="1"/>
      <c r="DF1476" s="1"/>
      <c r="DG1476" s="1"/>
    </row>
    <row r="1477" spans="1:111" x14ac:dyDescent="0.2">
      <c r="A1477" s="86">
        <f t="shared" si="646"/>
        <v>45826</v>
      </c>
      <c r="B1477" s="87">
        <f t="shared" si="649"/>
        <v>866.38355322999996</v>
      </c>
      <c r="C1477" s="87">
        <f t="shared" si="647"/>
        <v>676.18171305999999</v>
      </c>
      <c r="D1477" s="88">
        <f t="shared" si="650"/>
        <v>7205.03</v>
      </c>
      <c r="E1477" s="89">
        <f>IF(K1477=1,VLOOKUP(A1477,[1]Plan1!$BO$80:$BQ$314,3),E1476)</f>
        <v>7245.38</v>
      </c>
      <c r="F1477" s="98">
        <f t="shared" si="651"/>
        <v>45734</v>
      </c>
      <c r="G1477" s="91">
        <f t="shared" si="652"/>
        <v>5.6002542668107669E-3</v>
      </c>
      <c r="H1477" s="90">
        <f t="shared" si="653"/>
        <v>45853</v>
      </c>
      <c r="I1477" s="90">
        <f t="shared" si="654"/>
        <v>45853</v>
      </c>
      <c r="J1477" s="92">
        <f t="shared" si="655"/>
        <v>20</v>
      </c>
      <c r="K1477" s="92">
        <f t="shared" si="656"/>
        <v>2</v>
      </c>
      <c r="L1477" s="87">
        <f t="shared" si="657"/>
        <v>1.0005586099999999</v>
      </c>
      <c r="M1477" s="93">
        <f t="shared" si="658"/>
        <v>1.0056002500000001</v>
      </c>
      <c r="N1477" s="93">
        <f t="shared" si="659"/>
        <v>1.2731079229173192</v>
      </c>
      <c r="O1477" s="87">
        <f t="shared" si="660"/>
        <v>1.2738190899999999</v>
      </c>
      <c r="P1477" s="87">
        <f t="shared" si="661"/>
        <v>861.33317439999996</v>
      </c>
      <c r="Q1477" s="94">
        <f t="shared" si="662"/>
        <v>0</v>
      </c>
      <c r="R1477" s="95">
        <f t="shared" si="669"/>
        <v>0</v>
      </c>
      <c r="S1477" s="87">
        <f t="shared" si="663"/>
        <v>0</v>
      </c>
      <c r="T1477" s="95">
        <f t="shared" si="648"/>
        <v>0.12</v>
      </c>
      <c r="U1477" s="94">
        <f t="shared" si="664"/>
        <v>13</v>
      </c>
      <c r="V1477" s="94">
        <v>252</v>
      </c>
      <c r="W1477" s="93">
        <f t="shared" si="665"/>
        <v>1.0058634440000001</v>
      </c>
      <c r="X1477" s="87">
        <f t="shared" si="666"/>
        <v>5.0503788299999997</v>
      </c>
      <c r="Y1477" s="87">
        <f t="shared" si="667"/>
        <v>0</v>
      </c>
      <c r="Z1477" s="96" t="s">
        <v>142</v>
      </c>
      <c r="AA1477" s="90">
        <f t="shared" si="668"/>
        <v>45838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3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2"/>
      <c r="DB1477" s="1"/>
      <c r="DC1477" s="1"/>
      <c r="DD1477" s="1"/>
      <c r="DE1477" s="1"/>
      <c r="DF1477" s="1"/>
      <c r="DG1477" s="1"/>
    </row>
    <row r="1478" spans="1:111" x14ac:dyDescent="0.2">
      <c r="A1478" s="86">
        <f t="shared" si="646"/>
        <v>45827</v>
      </c>
      <c r="B1478" s="87">
        <f t="shared" si="649"/>
        <v>867.01533272999995</v>
      </c>
      <c r="C1478" s="87">
        <f t="shared" si="647"/>
        <v>676.18171305999999</v>
      </c>
      <c r="D1478" s="88">
        <f t="shared" si="650"/>
        <v>7205.03</v>
      </c>
      <c r="E1478" s="89">
        <f>IF(K1478=1,VLOOKUP(A1478,[1]Plan1!$BO$80:$BQ$314,3),E1477)</f>
        <v>7245.38</v>
      </c>
      <c r="F1478" s="98">
        <f t="shared" si="651"/>
        <v>45734</v>
      </c>
      <c r="G1478" s="91">
        <f t="shared" si="652"/>
        <v>5.6002542668107669E-3</v>
      </c>
      <c r="H1478" s="90">
        <f t="shared" si="653"/>
        <v>45853</v>
      </c>
      <c r="I1478" s="90">
        <f t="shared" si="654"/>
        <v>45853</v>
      </c>
      <c r="J1478" s="92">
        <f t="shared" si="655"/>
        <v>20</v>
      </c>
      <c r="K1478" s="92">
        <f t="shared" si="656"/>
        <v>3</v>
      </c>
      <c r="L1478" s="87">
        <f t="shared" si="657"/>
        <v>1.0008380400000001</v>
      </c>
      <c r="M1478" s="93">
        <f t="shared" si="658"/>
        <v>1.0056002500000001</v>
      </c>
      <c r="N1478" s="93">
        <f t="shared" si="659"/>
        <v>1.2731079229173192</v>
      </c>
      <c r="O1478" s="87">
        <f t="shared" si="660"/>
        <v>1.27417483</v>
      </c>
      <c r="P1478" s="87">
        <f t="shared" si="661"/>
        <v>861.57371927999998</v>
      </c>
      <c r="Q1478" s="94">
        <f t="shared" si="662"/>
        <v>0</v>
      </c>
      <c r="R1478" s="95">
        <f t="shared" si="669"/>
        <v>0</v>
      </c>
      <c r="S1478" s="87">
        <f t="shared" si="663"/>
        <v>0</v>
      </c>
      <c r="T1478" s="95">
        <f t="shared" si="648"/>
        <v>0.12</v>
      </c>
      <c r="U1478" s="94">
        <f t="shared" si="664"/>
        <v>14</v>
      </c>
      <c r="V1478" s="94">
        <v>252</v>
      </c>
      <c r="W1478" s="93">
        <f t="shared" si="665"/>
        <v>1.0063158999999999</v>
      </c>
      <c r="X1478" s="87">
        <f t="shared" si="666"/>
        <v>5.4416134500000002</v>
      </c>
      <c r="Y1478" s="87">
        <f t="shared" si="667"/>
        <v>0</v>
      </c>
      <c r="Z1478" s="96" t="s">
        <v>142</v>
      </c>
      <c r="AA1478" s="90">
        <f t="shared" si="668"/>
        <v>45838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3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2"/>
      <c r="DB1478" s="1"/>
      <c r="DC1478" s="1"/>
      <c r="DD1478" s="1"/>
      <c r="DE1478" s="1"/>
      <c r="DF1478" s="1"/>
      <c r="DG1478" s="1"/>
    </row>
    <row r="1479" spans="1:111" x14ac:dyDescent="0.2">
      <c r="A1479" s="86">
        <f t="shared" si="646"/>
        <v>45828</v>
      </c>
      <c r="B1479" s="87">
        <f t="shared" si="649"/>
        <v>867.01533272999995</v>
      </c>
      <c r="C1479" s="87">
        <f t="shared" si="647"/>
        <v>676.18171305999999</v>
      </c>
      <c r="D1479" s="88">
        <f t="shared" si="650"/>
        <v>7205.03</v>
      </c>
      <c r="E1479" s="89">
        <f>IF(K1479=1,VLOOKUP(A1479,[1]Plan1!$BO$80:$BQ$314,3),E1478)</f>
        <v>7245.38</v>
      </c>
      <c r="F1479" s="98">
        <f t="shared" si="651"/>
        <v>45734</v>
      </c>
      <c r="G1479" s="91">
        <f t="shared" si="652"/>
        <v>5.6002542668107669E-3</v>
      </c>
      <c r="H1479" s="90">
        <f t="shared" si="653"/>
        <v>45853</v>
      </c>
      <c r="I1479" s="90">
        <f t="shared" si="654"/>
        <v>45853</v>
      </c>
      <c r="J1479" s="92">
        <f t="shared" si="655"/>
        <v>20</v>
      </c>
      <c r="K1479" s="92">
        <f t="shared" si="656"/>
        <v>3</v>
      </c>
      <c r="L1479" s="87">
        <f t="shared" si="657"/>
        <v>1.0008380400000001</v>
      </c>
      <c r="M1479" s="93">
        <f t="shared" si="658"/>
        <v>1.0056002500000001</v>
      </c>
      <c r="N1479" s="93">
        <f t="shared" si="659"/>
        <v>1.2731079229173192</v>
      </c>
      <c r="O1479" s="87">
        <f t="shared" si="660"/>
        <v>1.27417483</v>
      </c>
      <c r="P1479" s="87">
        <f t="shared" si="661"/>
        <v>861.57371927999998</v>
      </c>
      <c r="Q1479" s="94">
        <f t="shared" si="662"/>
        <v>0</v>
      </c>
      <c r="R1479" s="95">
        <f t="shared" si="669"/>
        <v>0</v>
      </c>
      <c r="S1479" s="87">
        <f t="shared" si="663"/>
        <v>0</v>
      </c>
      <c r="T1479" s="95">
        <f t="shared" si="648"/>
        <v>0.12</v>
      </c>
      <c r="U1479" s="94">
        <f t="shared" si="664"/>
        <v>14</v>
      </c>
      <c r="V1479" s="94">
        <v>252</v>
      </c>
      <c r="W1479" s="93">
        <f t="shared" si="665"/>
        <v>1.0063158999999999</v>
      </c>
      <c r="X1479" s="87">
        <f t="shared" si="666"/>
        <v>5.4416134500000002</v>
      </c>
      <c r="Y1479" s="87">
        <f t="shared" si="667"/>
        <v>0</v>
      </c>
      <c r="Z1479" s="96" t="s">
        <v>142</v>
      </c>
      <c r="AA1479" s="90">
        <f t="shared" si="668"/>
        <v>45838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3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2"/>
      <c r="DB1479" s="1"/>
      <c r="DC1479" s="1"/>
      <c r="DD1479" s="1"/>
      <c r="DE1479" s="1"/>
      <c r="DF1479" s="1"/>
      <c r="DG1479" s="1"/>
    </row>
    <row r="1480" spans="1:111" x14ac:dyDescent="0.2">
      <c r="A1480" s="86">
        <f t="shared" si="646"/>
        <v>45829</v>
      </c>
      <c r="B1480" s="87">
        <f t="shared" si="649"/>
        <v>867.64757972999996</v>
      </c>
      <c r="C1480" s="87">
        <f t="shared" si="647"/>
        <v>676.18171305999999</v>
      </c>
      <c r="D1480" s="88">
        <f t="shared" si="650"/>
        <v>7205.03</v>
      </c>
      <c r="E1480" s="89">
        <f>IF(K1480=1,VLOOKUP(A1480,[1]Plan1!$BO$80:$BQ$314,3),E1479)</f>
        <v>7245.38</v>
      </c>
      <c r="F1480" s="98">
        <f t="shared" si="651"/>
        <v>45734</v>
      </c>
      <c r="G1480" s="91">
        <f t="shared" si="652"/>
        <v>5.6002542668107669E-3</v>
      </c>
      <c r="H1480" s="90">
        <f t="shared" si="653"/>
        <v>45853</v>
      </c>
      <c r="I1480" s="90">
        <f t="shared" si="654"/>
        <v>45853</v>
      </c>
      <c r="J1480" s="92">
        <f t="shared" si="655"/>
        <v>20</v>
      </c>
      <c r="K1480" s="92">
        <f t="shared" si="656"/>
        <v>4</v>
      </c>
      <c r="L1480" s="87">
        <f t="shared" si="657"/>
        <v>1.00111755</v>
      </c>
      <c r="M1480" s="93">
        <f t="shared" si="658"/>
        <v>1.0056002500000001</v>
      </c>
      <c r="N1480" s="93">
        <f t="shared" si="659"/>
        <v>1.2731079229173192</v>
      </c>
      <c r="O1480" s="87">
        <f t="shared" si="660"/>
        <v>1.27453068</v>
      </c>
      <c r="P1480" s="87">
        <f t="shared" si="661"/>
        <v>861.81433853999999</v>
      </c>
      <c r="Q1480" s="94">
        <f t="shared" si="662"/>
        <v>0</v>
      </c>
      <c r="R1480" s="95">
        <f t="shared" si="669"/>
        <v>0</v>
      </c>
      <c r="S1480" s="87">
        <f t="shared" si="663"/>
        <v>0</v>
      </c>
      <c r="T1480" s="95">
        <f t="shared" si="648"/>
        <v>0.12</v>
      </c>
      <c r="U1480" s="94">
        <f t="shared" si="664"/>
        <v>15</v>
      </c>
      <c r="V1480" s="94">
        <v>252</v>
      </c>
      <c r="W1480" s="93">
        <f t="shared" si="665"/>
        <v>1.006768559</v>
      </c>
      <c r="X1480" s="87">
        <f t="shared" si="666"/>
        <v>5.8332411899999999</v>
      </c>
      <c r="Y1480" s="87">
        <f t="shared" si="667"/>
        <v>0</v>
      </c>
      <c r="Z1480" s="96" t="s">
        <v>142</v>
      </c>
      <c r="AA1480" s="90">
        <f t="shared" si="668"/>
        <v>45838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3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2"/>
      <c r="DB1480" s="1"/>
      <c r="DC1480" s="1"/>
      <c r="DD1480" s="1"/>
      <c r="DE1480" s="1"/>
      <c r="DF1480" s="1"/>
      <c r="DG1480" s="1"/>
    </row>
    <row r="1481" spans="1:111" x14ac:dyDescent="0.2">
      <c r="A1481" s="86">
        <f t="shared" si="646"/>
        <v>45830</v>
      </c>
      <c r="B1481" s="87">
        <f t="shared" si="649"/>
        <v>867.64757972999996</v>
      </c>
      <c r="C1481" s="87">
        <f t="shared" si="647"/>
        <v>676.18171305999999</v>
      </c>
      <c r="D1481" s="88">
        <f t="shared" si="650"/>
        <v>7205.03</v>
      </c>
      <c r="E1481" s="89">
        <f>IF(K1481=1,VLOOKUP(A1481,[1]Plan1!$BO$80:$BQ$314,3),E1480)</f>
        <v>7245.38</v>
      </c>
      <c r="F1481" s="98">
        <f t="shared" si="651"/>
        <v>45734</v>
      </c>
      <c r="G1481" s="91">
        <f t="shared" si="652"/>
        <v>5.6002542668107669E-3</v>
      </c>
      <c r="H1481" s="90">
        <f t="shared" si="653"/>
        <v>45853</v>
      </c>
      <c r="I1481" s="90">
        <f t="shared" si="654"/>
        <v>45853</v>
      </c>
      <c r="J1481" s="92">
        <f t="shared" si="655"/>
        <v>20</v>
      </c>
      <c r="K1481" s="92">
        <f t="shared" si="656"/>
        <v>4</v>
      </c>
      <c r="L1481" s="87">
        <f t="shared" si="657"/>
        <v>1.00111755</v>
      </c>
      <c r="M1481" s="93">
        <f t="shared" si="658"/>
        <v>1.0056002500000001</v>
      </c>
      <c r="N1481" s="93">
        <f t="shared" si="659"/>
        <v>1.2731079229173192</v>
      </c>
      <c r="O1481" s="87">
        <f t="shared" si="660"/>
        <v>1.27453068</v>
      </c>
      <c r="P1481" s="87">
        <f t="shared" si="661"/>
        <v>861.81433853999999</v>
      </c>
      <c r="Q1481" s="94">
        <f t="shared" si="662"/>
        <v>0</v>
      </c>
      <c r="R1481" s="95">
        <f t="shared" si="669"/>
        <v>0</v>
      </c>
      <c r="S1481" s="87">
        <f t="shared" si="663"/>
        <v>0</v>
      </c>
      <c r="T1481" s="95">
        <f t="shared" si="648"/>
        <v>0.12</v>
      </c>
      <c r="U1481" s="94">
        <f t="shared" si="664"/>
        <v>15</v>
      </c>
      <c r="V1481" s="94">
        <v>252</v>
      </c>
      <c r="W1481" s="93">
        <f t="shared" si="665"/>
        <v>1.006768559</v>
      </c>
      <c r="X1481" s="87">
        <f t="shared" si="666"/>
        <v>5.8332411899999999</v>
      </c>
      <c r="Y1481" s="87">
        <f t="shared" si="667"/>
        <v>0</v>
      </c>
      <c r="Z1481" s="96" t="s">
        <v>142</v>
      </c>
      <c r="AA1481" s="90">
        <f t="shared" si="668"/>
        <v>45838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3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2"/>
      <c r="DB1481" s="1"/>
      <c r="DC1481" s="1"/>
      <c r="DD1481" s="1"/>
      <c r="DE1481" s="1"/>
      <c r="DF1481" s="1"/>
      <c r="DG1481" s="1"/>
    </row>
    <row r="1482" spans="1:111" x14ac:dyDescent="0.2">
      <c r="A1482" s="86">
        <f t="shared" si="646"/>
        <v>45831</v>
      </c>
      <c r="B1482" s="87">
        <f t="shared" si="649"/>
        <v>867.64757972999996</v>
      </c>
      <c r="C1482" s="87">
        <f t="shared" si="647"/>
        <v>676.18171305999999</v>
      </c>
      <c r="D1482" s="88">
        <f t="shared" si="650"/>
        <v>7205.03</v>
      </c>
      <c r="E1482" s="89">
        <f>IF(K1482=1,VLOOKUP(A1482,[1]Plan1!$BO$80:$BQ$314,3),E1481)</f>
        <v>7245.38</v>
      </c>
      <c r="F1482" s="98">
        <f t="shared" si="651"/>
        <v>45734</v>
      </c>
      <c r="G1482" s="91">
        <f t="shared" si="652"/>
        <v>5.6002542668107669E-3</v>
      </c>
      <c r="H1482" s="90">
        <f t="shared" si="653"/>
        <v>45853</v>
      </c>
      <c r="I1482" s="90">
        <f t="shared" si="654"/>
        <v>45853</v>
      </c>
      <c r="J1482" s="92">
        <f t="shared" si="655"/>
        <v>20</v>
      </c>
      <c r="K1482" s="92">
        <f t="shared" si="656"/>
        <v>4</v>
      </c>
      <c r="L1482" s="87">
        <f t="shared" si="657"/>
        <v>1.00111755</v>
      </c>
      <c r="M1482" s="93">
        <f t="shared" si="658"/>
        <v>1.0056002500000001</v>
      </c>
      <c r="N1482" s="93">
        <f t="shared" si="659"/>
        <v>1.2731079229173192</v>
      </c>
      <c r="O1482" s="87">
        <f t="shared" si="660"/>
        <v>1.27453068</v>
      </c>
      <c r="P1482" s="87">
        <f t="shared" si="661"/>
        <v>861.81433853999999</v>
      </c>
      <c r="Q1482" s="94">
        <f t="shared" si="662"/>
        <v>0</v>
      </c>
      <c r="R1482" s="95">
        <f t="shared" si="669"/>
        <v>0</v>
      </c>
      <c r="S1482" s="87">
        <f t="shared" si="663"/>
        <v>0</v>
      </c>
      <c r="T1482" s="95">
        <f t="shared" si="648"/>
        <v>0.12</v>
      </c>
      <c r="U1482" s="94">
        <f t="shared" si="664"/>
        <v>15</v>
      </c>
      <c r="V1482" s="94">
        <v>252</v>
      </c>
      <c r="W1482" s="93">
        <f t="shared" si="665"/>
        <v>1.006768559</v>
      </c>
      <c r="X1482" s="87">
        <f t="shared" si="666"/>
        <v>5.8332411899999999</v>
      </c>
      <c r="Y1482" s="87">
        <f t="shared" si="667"/>
        <v>0</v>
      </c>
      <c r="Z1482" s="96" t="s">
        <v>142</v>
      </c>
      <c r="AA1482" s="90">
        <f t="shared" si="668"/>
        <v>45838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3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2"/>
      <c r="DB1482" s="1"/>
      <c r="DC1482" s="1"/>
      <c r="DD1482" s="1"/>
      <c r="DE1482" s="1"/>
      <c r="DF1482" s="1"/>
      <c r="DG1482" s="1"/>
    </row>
    <row r="1483" spans="1:111" x14ac:dyDescent="0.2">
      <c r="A1483" s="86">
        <f t="shared" si="646"/>
        <v>45832</v>
      </c>
      <c r="B1483" s="87">
        <f t="shared" si="649"/>
        <v>868.28028172999996</v>
      </c>
      <c r="C1483" s="87">
        <f t="shared" si="647"/>
        <v>676.18171305999999</v>
      </c>
      <c r="D1483" s="88">
        <f t="shared" si="650"/>
        <v>7205.03</v>
      </c>
      <c r="E1483" s="89">
        <f>IF(K1483=1,VLOOKUP(A1483,[1]Plan1!$BO$80:$BQ$314,3),E1482)</f>
        <v>7245.38</v>
      </c>
      <c r="F1483" s="98">
        <f t="shared" si="651"/>
        <v>45734</v>
      </c>
      <c r="G1483" s="91">
        <f t="shared" si="652"/>
        <v>5.6002542668107669E-3</v>
      </c>
      <c r="H1483" s="90">
        <f t="shared" si="653"/>
        <v>45853</v>
      </c>
      <c r="I1483" s="90">
        <f t="shared" si="654"/>
        <v>45853</v>
      </c>
      <c r="J1483" s="92">
        <f t="shared" si="655"/>
        <v>20</v>
      </c>
      <c r="K1483" s="92">
        <f t="shared" si="656"/>
        <v>5</v>
      </c>
      <c r="L1483" s="87">
        <f t="shared" si="657"/>
        <v>1.00139713</v>
      </c>
      <c r="M1483" s="93">
        <f t="shared" si="658"/>
        <v>1.0056002500000001</v>
      </c>
      <c r="N1483" s="93">
        <f t="shared" si="659"/>
        <v>1.2731079229173192</v>
      </c>
      <c r="O1483" s="87">
        <f t="shared" si="660"/>
        <v>1.27488662</v>
      </c>
      <c r="P1483" s="87">
        <f t="shared" si="661"/>
        <v>862.05501865999997</v>
      </c>
      <c r="Q1483" s="94">
        <f t="shared" si="662"/>
        <v>0</v>
      </c>
      <c r="R1483" s="95">
        <f t="shared" si="669"/>
        <v>0</v>
      </c>
      <c r="S1483" s="87">
        <f t="shared" si="663"/>
        <v>0</v>
      </c>
      <c r="T1483" s="95">
        <f t="shared" si="648"/>
        <v>0.12</v>
      </c>
      <c r="U1483" s="94">
        <f t="shared" si="664"/>
        <v>16</v>
      </c>
      <c r="V1483" s="94">
        <v>252</v>
      </c>
      <c r="W1483" s="93">
        <f t="shared" si="665"/>
        <v>1.007221422</v>
      </c>
      <c r="X1483" s="87">
        <f t="shared" si="666"/>
        <v>6.2252630699999996</v>
      </c>
      <c r="Y1483" s="87">
        <f t="shared" si="667"/>
        <v>0</v>
      </c>
      <c r="Z1483" s="96" t="s">
        <v>142</v>
      </c>
      <c r="AA1483" s="90">
        <f t="shared" si="668"/>
        <v>45838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3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2"/>
      <c r="DB1483" s="1"/>
      <c r="DC1483" s="1"/>
      <c r="DD1483" s="1"/>
      <c r="DE1483" s="1"/>
      <c r="DF1483" s="1"/>
      <c r="DG1483" s="1"/>
    </row>
    <row r="1484" spans="1:111" x14ac:dyDescent="0.2">
      <c r="A1484" s="86">
        <f t="shared" si="646"/>
        <v>45833</v>
      </c>
      <c r="B1484" s="87">
        <f t="shared" si="649"/>
        <v>868.91343809</v>
      </c>
      <c r="C1484" s="87">
        <f t="shared" si="647"/>
        <v>676.18171305999999</v>
      </c>
      <c r="D1484" s="88">
        <f t="shared" si="650"/>
        <v>7205.03</v>
      </c>
      <c r="E1484" s="89">
        <f>IF(K1484=1,VLOOKUP(A1484,[1]Plan1!$BO$80:$BQ$314,3),E1483)</f>
        <v>7245.38</v>
      </c>
      <c r="F1484" s="98">
        <f t="shared" si="651"/>
        <v>45734</v>
      </c>
      <c r="G1484" s="91">
        <f t="shared" si="652"/>
        <v>5.6002542668107669E-3</v>
      </c>
      <c r="H1484" s="90">
        <f t="shared" si="653"/>
        <v>45853</v>
      </c>
      <c r="I1484" s="90">
        <f t="shared" si="654"/>
        <v>45853</v>
      </c>
      <c r="J1484" s="92">
        <f t="shared" si="655"/>
        <v>20</v>
      </c>
      <c r="K1484" s="92">
        <f t="shared" si="656"/>
        <v>6</v>
      </c>
      <c r="L1484" s="87">
        <f t="shared" si="657"/>
        <v>1.0016767900000001</v>
      </c>
      <c r="M1484" s="93">
        <f t="shared" si="658"/>
        <v>1.0056002500000001</v>
      </c>
      <c r="N1484" s="93">
        <f t="shared" si="659"/>
        <v>1.2731079229173192</v>
      </c>
      <c r="O1484" s="87">
        <f t="shared" si="660"/>
        <v>1.27524265</v>
      </c>
      <c r="P1484" s="87">
        <f t="shared" si="661"/>
        <v>862.29575964000003</v>
      </c>
      <c r="Q1484" s="94">
        <f t="shared" si="662"/>
        <v>0</v>
      </c>
      <c r="R1484" s="95">
        <f t="shared" si="669"/>
        <v>0</v>
      </c>
      <c r="S1484" s="87">
        <f t="shared" si="663"/>
        <v>0</v>
      </c>
      <c r="T1484" s="95">
        <f t="shared" si="648"/>
        <v>0.12</v>
      </c>
      <c r="U1484" s="94">
        <f t="shared" si="664"/>
        <v>17</v>
      </c>
      <c r="V1484" s="94">
        <v>252</v>
      </c>
      <c r="W1484" s="93">
        <f t="shared" si="665"/>
        <v>1.0076744879999999</v>
      </c>
      <c r="X1484" s="87">
        <f t="shared" si="666"/>
        <v>6.6176784499999997</v>
      </c>
      <c r="Y1484" s="87">
        <f t="shared" si="667"/>
        <v>0</v>
      </c>
      <c r="Z1484" s="96" t="s">
        <v>142</v>
      </c>
      <c r="AA1484" s="90">
        <f t="shared" si="668"/>
        <v>45838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3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2"/>
      <c r="DB1484" s="1"/>
      <c r="DC1484" s="1"/>
      <c r="DD1484" s="1"/>
      <c r="DE1484" s="1"/>
      <c r="DF1484" s="1"/>
      <c r="DG1484" s="1"/>
    </row>
    <row r="1485" spans="1:111" x14ac:dyDescent="0.2">
      <c r="A1485" s="86">
        <f t="shared" si="646"/>
        <v>45834</v>
      </c>
      <c r="B1485" s="87">
        <f t="shared" si="649"/>
        <v>869.54706352999995</v>
      </c>
      <c r="C1485" s="87">
        <f t="shared" si="647"/>
        <v>676.18171305999999</v>
      </c>
      <c r="D1485" s="88">
        <f t="shared" si="650"/>
        <v>7205.03</v>
      </c>
      <c r="E1485" s="89">
        <f>IF(K1485=1,VLOOKUP(A1485,[1]Plan1!$BO$80:$BQ$314,3),E1484)</f>
        <v>7245.38</v>
      </c>
      <c r="F1485" s="98">
        <f t="shared" si="651"/>
        <v>45734</v>
      </c>
      <c r="G1485" s="91">
        <f t="shared" si="652"/>
        <v>5.6002542668107669E-3</v>
      </c>
      <c r="H1485" s="90">
        <f t="shared" si="653"/>
        <v>45853</v>
      </c>
      <c r="I1485" s="90">
        <f t="shared" si="654"/>
        <v>45853</v>
      </c>
      <c r="J1485" s="92">
        <f t="shared" si="655"/>
        <v>20</v>
      </c>
      <c r="K1485" s="92">
        <f t="shared" si="656"/>
        <v>7</v>
      </c>
      <c r="L1485" s="87">
        <f t="shared" si="657"/>
        <v>1.00195653</v>
      </c>
      <c r="M1485" s="93">
        <f t="shared" si="658"/>
        <v>1.0056002500000001</v>
      </c>
      <c r="N1485" s="93">
        <f t="shared" si="659"/>
        <v>1.2731079229173192</v>
      </c>
      <c r="O1485" s="87">
        <f t="shared" si="660"/>
        <v>1.2755987900000001</v>
      </c>
      <c r="P1485" s="87">
        <f t="shared" si="661"/>
        <v>862.53657498999996</v>
      </c>
      <c r="Q1485" s="94">
        <f t="shared" si="662"/>
        <v>0</v>
      </c>
      <c r="R1485" s="95">
        <f t="shared" si="669"/>
        <v>0</v>
      </c>
      <c r="S1485" s="87">
        <f t="shared" si="663"/>
        <v>0</v>
      </c>
      <c r="T1485" s="95">
        <f t="shared" si="648"/>
        <v>0.12</v>
      </c>
      <c r="U1485" s="94">
        <f t="shared" si="664"/>
        <v>18</v>
      </c>
      <c r="V1485" s="94">
        <v>252</v>
      </c>
      <c r="W1485" s="93">
        <f t="shared" si="665"/>
        <v>1.0081277580000001</v>
      </c>
      <c r="X1485" s="87">
        <f t="shared" si="666"/>
        <v>7.0104885399999999</v>
      </c>
      <c r="Y1485" s="87">
        <f t="shared" si="667"/>
        <v>0</v>
      </c>
      <c r="Z1485" s="96" t="s">
        <v>142</v>
      </c>
      <c r="AA1485" s="90">
        <f t="shared" si="668"/>
        <v>45838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3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2"/>
      <c r="DB1485" s="1"/>
      <c r="DC1485" s="1"/>
      <c r="DD1485" s="1"/>
      <c r="DE1485" s="1"/>
      <c r="DF1485" s="1"/>
      <c r="DG1485" s="1"/>
    </row>
    <row r="1486" spans="1:111" x14ac:dyDescent="0.2">
      <c r="A1486" s="86">
        <f t="shared" ref="A1486:A1549" si="670">(A1485+1)</f>
        <v>45835</v>
      </c>
      <c r="B1486" s="87">
        <f t="shared" si="649"/>
        <v>870.18114553999999</v>
      </c>
      <c r="C1486" s="87">
        <f t="shared" ref="C1486:C1549" si="671">TRUNC(IF(Q1485&gt;0,C1485-(S1485/O1485),C1485),8)</f>
        <v>676.18171305999999</v>
      </c>
      <c r="D1486" s="88">
        <f t="shared" si="650"/>
        <v>7205.03</v>
      </c>
      <c r="E1486" s="89">
        <f>IF(K1486=1,VLOOKUP(A1486,[1]Plan1!$BO$80:$BQ$314,3),E1485)</f>
        <v>7245.38</v>
      </c>
      <c r="F1486" s="98">
        <f t="shared" si="651"/>
        <v>45734</v>
      </c>
      <c r="G1486" s="91">
        <f t="shared" si="652"/>
        <v>5.6002542668107669E-3</v>
      </c>
      <c r="H1486" s="90">
        <f t="shared" si="653"/>
        <v>45853</v>
      </c>
      <c r="I1486" s="90">
        <f t="shared" si="654"/>
        <v>45853</v>
      </c>
      <c r="J1486" s="92">
        <f t="shared" si="655"/>
        <v>20</v>
      </c>
      <c r="K1486" s="92">
        <f t="shared" si="656"/>
        <v>8</v>
      </c>
      <c r="L1486" s="87">
        <f t="shared" si="657"/>
        <v>1.0022363400000001</v>
      </c>
      <c r="M1486" s="93">
        <f t="shared" si="658"/>
        <v>1.0056002500000001</v>
      </c>
      <c r="N1486" s="93">
        <f t="shared" si="659"/>
        <v>1.2731079229173192</v>
      </c>
      <c r="O1486" s="87">
        <f t="shared" si="660"/>
        <v>1.2759550200000001</v>
      </c>
      <c r="P1486" s="87">
        <f t="shared" si="661"/>
        <v>862.77745120999998</v>
      </c>
      <c r="Q1486" s="94">
        <f t="shared" si="662"/>
        <v>0</v>
      </c>
      <c r="R1486" s="95">
        <f t="shared" si="669"/>
        <v>0</v>
      </c>
      <c r="S1486" s="87">
        <f t="shared" si="663"/>
        <v>0</v>
      </c>
      <c r="T1486" s="95">
        <f t="shared" ref="T1486:T1549" si="672">(T1485)</f>
        <v>0.12</v>
      </c>
      <c r="U1486" s="94">
        <f t="shared" si="664"/>
        <v>19</v>
      </c>
      <c r="V1486" s="94">
        <v>252</v>
      </c>
      <c r="W1486" s="93">
        <f t="shared" si="665"/>
        <v>1.0085812329999999</v>
      </c>
      <c r="X1486" s="87">
        <f t="shared" si="666"/>
        <v>7.4036943300000004</v>
      </c>
      <c r="Y1486" s="87">
        <f t="shared" si="667"/>
        <v>0</v>
      </c>
      <c r="Z1486" s="96" t="s">
        <v>142</v>
      </c>
      <c r="AA1486" s="90">
        <f t="shared" si="668"/>
        <v>45838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3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2"/>
      <c r="DB1486" s="1"/>
      <c r="DC1486" s="1"/>
      <c r="DD1486" s="1"/>
      <c r="DE1486" s="1"/>
      <c r="DF1486" s="1"/>
      <c r="DG1486" s="1"/>
    </row>
    <row r="1487" spans="1:111" x14ac:dyDescent="0.2">
      <c r="A1487" s="86">
        <f t="shared" si="670"/>
        <v>45836</v>
      </c>
      <c r="B1487" s="87">
        <f t="shared" si="649"/>
        <v>870.81569624999997</v>
      </c>
      <c r="C1487" s="87">
        <f t="shared" si="671"/>
        <v>676.18171305999999</v>
      </c>
      <c r="D1487" s="88">
        <f t="shared" si="650"/>
        <v>7205.03</v>
      </c>
      <c r="E1487" s="89">
        <f>IF(K1487=1,VLOOKUP(A1487,[1]Plan1!$BO$80:$BQ$314,3),E1486)</f>
        <v>7245.38</v>
      </c>
      <c r="F1487" s="98">
        <f t="shared" si="651"/>
        <v>45734</v>
      </c>
      <c r="G1487" s="91">
        <f t="shared" si="652"/>
        <v>5.6002542668107669E-3</v>
      </c>
      <c r="H1487" s="90">
        <f t="shared" si="653"/>
        <v>45853</v>
      </c>
      <c r="I1487" s="90">
        <f t="shared" si="654"/>
        <v>45853</v>
      </c>
      <c r="J1487" s="92">
        <f t="shared" si="655"/>
        <v>20</v>
      </c>
      <c r="K1487" s="92">
        <f t="shared" si="656"/>
        <v>9</v>
      </c>
      <c r="L1487" s="87">
        <f t="shared" si="657"/>
        <v>1.0025162400000001</v>
      </c>
      <c r="M1487" s="93">
        <f t="shared" si="658"/>
        <v>1.0056002500000001</v>
      </c>
      <c r="N1487" s="93">
        <f t="shared" si="659"/>
        <v>1.2731079229173192</v>
      </c>
      <c r="O1487" s="87">
        <f t="shared" si="660"/>
        <v>1.27631136</v>
      </c>
      <c r="P1487" s="87">
        <f t="shared" si="661"/>
        <v>863.01840179999999</v>
      </c>
      <c r="Q1487" s="94">
        <f t="shared" si="662"/>
        <v>0</v>
      </c>
      <c r="R1487" s="95">
        <f t="shared" si="669"/>
        <v>0</v>
      </c>
      <c r="S1487" s="87">
        <f t="shared" si="663"/>
        <v>0</v>
      </c>
      <c r="T1487" s="95">
        <f t="shared" si="672"/>
        <v>0.12</v>
      </c>
      <c r="U1487" s="94">
        <f t="shared" si="664"/>
        <v>20</v>
      </c>
      <c r="V1487" s="94">
        <v>252</v>
      </c>
      <c r="W1487" s="93">
        <f t="shared" si="665"/>
        <v>1.0090349110000001</v>
      </c>
      <c r="X1487" s="87">
        <f t="shared" si="666"/>
        <v>7.7972944499999999</v>
      </c>
      <c r="Y1487" s="87">
        <f t="shared" si="667"/>
        <v>0</v>
      </c>
      <c r="Z1487" s="96" t="s">
        <v>142</v>
      </c>
      <c r="AA1487" s="90">
        <f t="shared" si="668"/>
        <v>45838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3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2"/>
      <c r="DB1487" s="1"/>
      <c r="DC1487" s="1"/>
      <c r="DD1487" s="1"/>
      <c r="DE1487" s="1"/>
      <c r="DF1487" s="1"/>
      <c r="DG1487" s="1"/>
    </row>
    <row r="1488" spans="1:111" x14ac:dyDescent="0.2">
      <c r="A1488" s="86">
        <f t="shared" si="670"/>
        <v>45837</v>
      </c>
      <c r="B1488" s="87">
        <f t="shared" si="649"/>
        <v>870.81569624999997</v>
      </c>
      <c r="C1488" s="87">
        <f t="shared" si="671"/>
        <v>676.18171305999999</v>
      </c>
      <c r="D1488" s="88">
        <f t="shared" si="650"/>
        <v>7205.03</v>
      </c>
      <c r="E1488" s="89">
        <f>IF(K1488=1,VLOOKUP(A1488,[1]Plan1!$BO$80:$BQ$314,3),E1487)</f>
        <v>7245.38</v>
      </c>
      <c r="F1488" s="98">
        <f t="shared" si="651"/>
        <v>45734</v>
      </c>
      <c r="G1488" s="91">
        <f t="shared" si="652"/>
        <v>5.6002542668107669E-3</v>
      </c>
      <c r="H1488" s="90">
        <f t="shared" si="653"/>
        <v>45853</v>
      </c>
      <c r="I1488" s="90">
        <f t="shared" si="654"/>
        <v>45853</v>
      </c>
      <c r="J1488" s="92">
        <f t="shared" si="655"/>
        <v>20</v>
      </c>
      <c r="K1488" s="92">
        <f t="shared" si="656"/>
        <v>9</v>
      </c>
      <c r="L1488" s="87">
        <f t="shared" si="657"/>
        <v>1.0025162400000001</v>
      </c>
      <c r="M1488" s="93">
        <f t="shared" si="658"/>
        <v>1.0056002500000001</v>
      </c>
      <c r="N1488" s="93">
        <f t="shared" si="659"/>
        <v>1.2731079229173192</v>
      </c>
      <c r="O1488" s="87">
        <f t="shared" si="660"/>
        <v>1.27631136</v>
      </c>
      <c r="P1488" s="87">
        <f t="shared" si="661"/>
        <v>863.01840179999999</v>
      </c>
      <c r="Q1488" s="94">
        <f t="shared" si="662"/>
        <v>0</v>
      </c>
      <c r="R1488" s="95">
        <f t="shared" si="669"/>
        <v>0</v>
      </c>
      <c r="S1488" s="87">
        <f t="shared" si="663"/>
        <v>0</v>
      </c>
      <c r="T1488" s="95">
        <f t="shared" si="672"/>
        <v>0.12</v>
      </c>
      <c r="U1488" s="94">
        <f t="shared" si="664"/>
        <v>20</v>
      </c>
      <c r="V1488" s="94">
        <v>252</v>
      </c>
      <c r="W1488" s="93">
        <f t="shared" si="665"/>
        <v>1.0090349110000001</v>
      </c>
      <c r="X1488" s="87">
        <f t="shared" si="666"/>
        <v>7.7972944499999999</v>
      </c>
      <c r="Y1488" s="87">
        <f t="shared" si="667"/>
        <v>0</v>
      </c>
      <c r="Z1488" s="96" t="s">
        <v>142</v>
      </c>
      <c r="AA1488" s="90">
        <f t="shared" si="668"/>
        <v>45838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3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2"/>
      <c r="DB1488" s="1"/>
      <c r="DC1488" s="1"/>
      <c r="DD1488" s="1"/>
      <c r="DE1488" s="1"/>
      <c r="DF1488" s="1"/>
      <c r="DG1488" s="1"/>
    </row>
    <row r="1489" spans="1:111" x14ac:dyDescent="0.2">
      <c r="A1489" s="86">
        <f t="shared" si="670"/>
        <v>45838</v>
      </c>
      <c r="B1489" s="87">
        <f t="shared" si="649"/>
        <v>870.81569624999997</v>
      </c>
      <c r="C1489" s="87">
        <f t="shared" si="671"/>
        <v>676.18171305999999</v>
      </c>
      <c r="D1489" s="88">
        <f t="shared" si="650"/>
        <v>7205.03</v>
      </c>
      <c r="E1489" s="89">
        <f>IF(K1489=1,VLOOKUP(A1489,[1]Plan1!$BO$80:$BQ$314,3),E1488)</f>
        <v>7245.38</v>
      </c>
      <c r="F1489" s="98">
        <f t="shared" si="651"/>
        <v>45734</v>
      </c>
      <c r="G1489" s="91">
        <f t="shared" si="652"/>
        <v>5.6002542668107669E-3</v>
      </c>
      <c r="H1489" s="90">
        <f t="shared" si="653"/>
        <v>45853</v>
      </c>
      <c r="I1489" s="90">
        <f t="shared" si="654"/>
        <v>45853</v>
      </c>
      <c r="J1489" s="92">
        <f t="shared" si="655"/>
        <v>20</v>
      </c>
      <c r="K1489" s="92">
        <f t="shared" si="656"/>
        <v>9</v>
      </c>
      <c r="L1489" s="87">
        <f t="shared" si="657"/>
        <v>1.0025162400000001</v>
      </c>
      <c r="M1489" s="93">
        <f t="shared" si="658"/>
        <v>1.0056002500000001</v>
      </c>
      <c r="N1489" s="93">
        <f t="shared" si="659"/>
        <v>1.2731079229173192</v>
      </c>
      <c r="O1489" s="87">
        <f t="shared" si="660"/>
        <v>1.27631136</v>
      </c>
      <c r="P1489" s="87">
        <f t="shared" si="661"/>
        <v>863.01840179999999</v>
      </c>
      <c r="Q1489" s="94">
        <f t="shared" si="662"/>
        <v>43</v>
      </c>
      <c r="R1489" s="95">
        <f t="shared" si="669"/>
        <v>7.2639999999999996E-2</v>
      </c>
      <c r="S1489" s="87">
        <f t="shared" si="663"/>
        <v>62.6896567</v>
      </c>
      <c r="T1489" s="95">
        <f t="shared" si="672"/>
        <v>0.12</v>
      </c>
      <c r="U1489" s="94">
        <f t="shared" si="664"/>
        <v>20</v>
      </c>
      <c r="V1489" s="94">
        <v>252</v>
      </c>
      <c r="W1489" s="93">
        <f t="shared" si="665"/>
        <v>1.0090349110000001</v>
      </c>
      <c r="X1489" s="87">
        <f t="shared" si="666"/>
        <v>7.7972944499999999</v>
      </c>
      <c r="Y1489" s="87">
        <f t="shared" si="667"/>
        <v>70.486951149999996</v>
      </c>
      <c r="Z1489" s="96" t="s">
        <v>142</v>
      </c>
      <c r="AA1489" s="90">
        <f t="shared" si="668"/>
        <v>45838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3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2"/>
      <c r="DB1489" s="1"/>
      <c r="DC1489" s="1"/>
      <c r="DD1489" s="1"/>
      <c r="DE1489" s="1"/>
      <c r="DF1489" s="1"/>
      <c r="DG1489" s="1"/>
    </row>
    <row r="1490" spans="1:111" x14ac:dyDescent="0.2">
      <c r="A1490" s="86">
        <f t="shared" si="670"/>
        <v>45839</v>
      </c>
      <c r="B1490" s="87">
        <f t="shared" ref="B1490:B1553" si="673">(P1490+X1490)</f>
        <v>800.9123585399999</v>
      </c>
      <c r="C1490" s="87">
        <f t="shared" si="671"/>
        <v>627.06387342000005</v>
      </c>
      <c r="D1490" s="88">
        <f t="shared" ref="D1490:D1553" si="674">IF(E1490=E1489,D1489,E1489)</f>
        <v>7205.03</v>
      </c>
      <c r="E1490" s="89">
        <f>IF(K1490=1,VLOOKUP(A1490,[1]Plan1!$BO$80:$BQ$314,3),E1489)</f>
        <v>7245.38</v>
      </c>
      <c r="F1490" s="98">
        <f t="shared" ref="F1490:F1553" si="675">IF(D1490=D1489,F1489,A1490)</f>
        <v>45734</v>
      </c>
      <c r="G1490" s="91">
        <f t="shared" ref="G1490:G1553" si="676">(E1490/D1490)-1</f>
        <v>5.6002542668107669E-3</v>
      </c>
      <c r="H1490" s="90">
        <f t="shared" ref="H1490:H1553" si="677">IF(DAY(A1490)=15,VLOOKUP(A1490,AH$121:AK$170,4),H1489)</f>
        <v>45853</v>
      </c>
      <c r="I1490" s="90">
        <f t="shared" ref="I1490:I1553" si="678">IF(A1490&gt;I1489,H1490,I1489)</f>
        <v>45853</v>
      </c>
      <c r="J1490" s="92">
        <f t="shared" ref="J1490:J1553" si="679">IF(I1490=I1489,J1489,NETWORKDAYS(I1489,I1490,$AD$121:$AD$505)-1)</f>
        <v>20</v>
      </c>
      <c r="K1490" s="92">
        <f t="shared" ref="K1490:K1553" si="680">(J1490-(NETWORKDAYS(A1490,I1490,AD$121:AD$505)-1))</f>
        <v>10</v>
      </c>
      <c r="L1490" s="87">
        <f t="shared" ref="L1490:L1553" si="681">TRUNC((E1490/D1490)^TRUNC((K1490/J1490),9),8)</f>
        <v>1.0027962100000001</v>
      </c>
      <c r="M1490" s="93">
        <f t="shared" ref="M1490:M1553" si="682">IF(I1490&gt;I1489,L1489,M1489)</f>
        <v>1.0056002500000001</v>
      </c>
      <c r="N1490" s="93">
        <f t="shared" ref="N1490:N1553" si="683">IF(I1490&gt;I1489,N1489*M1490,N1489)</f>
        <v>1.2731079229173192</v>
      </c>
      <c r="O1490" s="87">
        <f t="shared" ref="O1490:O1553" si="684">TRUNC(TRUNC((L1490*N1490),15),8)</f>
        <v>1.2766678</v>
      </c>
      <c r="P1490" s="87">
        <f t="shared" ref="P1490:P1553" si="685">TRUNC(C1490*O1490,8)</f>
        <v>800.55225572999996</v>
      </c>
      <c r="Q1490" s="94">
        <f t="shared" ref="Q1490:Q1553" si="686">IF(VLOOKUP(A1490,AD$13:AK$117,8)=VLOOKUP(A1489,AD$13:AK$117,8),0,VLOOKUP(A1490,AD$13:AK$117,8))</f>
        <v>0</v>
      </c>
      <c r="R1490" s="95">
        <f t="shared" si="669"/>
        <v>0</v>
      </c>
      <c r="S1490" s="87">
        <f t="shared" ref="S1490:S1553" si="687">IF(R1490&gt;0,TRUNC(R1490*P1490,8),0)</f>
        <v>0</v>
      </c>
      <c r="T1490" s="95">
        <f t="shared" si="672"/>
        <v>0.12</v>
      </c>
      <c r="U1490" s="94">
        <f t="shared" ref="U1490:U1553" si="688">IF(Q1489&gt;0,1,IF(K1490=K1489,U1489,U1489+1))</f>
        <v>1</v>
      </c>
      <c r="V1490" s="94">
        <v>252</v>
      </c>
      <c r="W1490" s="93">
        <f t="shared" ref="W1490:W1553" si="689">ROUND((1+T1490)^TRUNC((U1490/V1490),9),9)</f>
        <v>1.0004498180000001</v>
      </c>
      <c r="X1490" s="87">
        <f t="shared" ref="X1490:X1553" si="690">TRUNC((P1490*(W1490-1)),8)</f>
        <v>0.36010281</v>
      </c>
      <c r="Y1490" s="87">
        <f t="shared" ref="Y1490:Y1553" si="691">IF(Q1490&gt;0,S1490+X1490,0)</f>
        <v>0</v>
      </c>
      <c r="Z1490" s="96" t="s">
        <v>142</v>
      </c>
      <c r="AA1490" s="90">
        <f t="shared" ref="AA1490:AA1553" si="692">IF(Q1489&gt;0,VLOOKUP(A1489,$AD$13:$AL$117,9),AA1489)</f>
        <v>45868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3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2"/>
      <c r="DB1490" s="1"/>
      <c r="DC1490" s="1"/>
      <c r="DD1490" s="1"/>
      <c r="DE1490" s="1"/>
      <c r="DF1490" s="1"/>
      <c r="DG1490" s="1"/>
    </row>
    <row r="1491" spans="1:111" x14ac:dyDescent="0.2">
      <c r="A1491" s="86">
        <f t="shared" si="670"/>
        <v>45840</v>
      </c>
      <c r="B1491" s="87">
        <f t="shared" si="673"/>
        <v>801.49639213</v>
      </c>
      <c r="C1491" s="87">
        <f t="shared" si="671"/>
        <v>627.06387342000005</v>
      </c>
      <c r="D1491" s="88">
        <f t="shared" si="674"/>
        <v>7205.03</v>
      </c>
      <c r="E1491" s="89">
        <f>IF(K1491=1,VLOOKUP(A1491,[1]Plan1!$BO$80:$BQ$314,3),E1490)</f>
        <v>7245.38</v>
      </c>
      <c r="F1491" s="98">
        <f t="shared" si="675"/>
        <v>45734</v>
      </c>
      <c r="G1491" s="91">
        <f t="shared" si="676"/>
        <v>5.6002542668107669E-3</v>
      </c>
      <c r="H1491" s="90">
        <f t="shared" si="677"/>
        <v>45853</v>
      </c>
      <c r="I1491" s="90">
        <f t="shared" si="678"/>
        <v>45853</v>
      </c>
      <c r="J1491" s="92">
        <f t="shared" si="679"/>
        <v>20</v>
      </c>
      <c r="K1491" s="92">
        <f t="shared" si="680"/>
        <v>11</v>
      </c>
      <c r="L1491" s="87">
        <f t="shared" si="681"/>
        <v>1.0030762600000001</v>
      </c>
      <c r="M1491" s="93">
        <f t="shared" si="682"/>
        <v>1.0056002500000001</v>
      </c>
      <c r="N1491" s="93">
        <f t="shared" si="683"/>
        <v>1.2731079229173192</v>
      </c>
      <c r="O1491" s="87">
        <f t="shared" si="684"/>
        <v>1.2770243299999999</v>
      </c>
      <c r="P1491" s="87">
        <f t="shared" si="685"/>
        <v>800.77582282000003</v>
      </c>
      <c r="Q1491" s="94">
        <f t="shared" si="686"/>
        <v>0</v>
      </c>
      <c r="R1491" s="95">
        <f t="shared" si="669"/>
        <v>0</v>
      </c>
      <c r="S1491" s="87">
        <f t="shared" si="687"/>
        <v>0</v>
      </c>
      <c r="T1491" s="95">
        <f t="shared" si="672"/>
        <v>0.12</v>
      </c>
      <c r="U1491" s="94">
        <f t="shared" si="688"/>
        <v>2</v>
      </c>
      <c r="V1491" s="94">
        <v>252</v>
      </c>
      <c r="W1491" s="93">
        <f t="shared" si="689"/>
        <v>1.0008998389999999</v>
      </c>
      <c r="X1491" s="87">
        <f t="shared" si="690"/>
        <v>0.72056931000000002</v>
      </c>
      <c r="Y1491" s="87">
        <f t="shared" si="691"/>
        <v>0</v>
      </c>
      <c r="Z1491" s="96" t="s">
        <v>142</v>
      </c>
      <c r="AA1491" s="90">
        <f t="shared" si="692"/>
        <v>45868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3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2"/>
      <c r="DB1491" s="1"/>
      <c r="DC1491" s="1"/>
      <c r="DD1491" s="1"/>
      <c r="DE1491" s="1"/>
      <c r="DF1491" s="1"/>
      <c r="DG1491" s="1"/>
    </row>
    <row r="1492" spans="1:111" x14ac:dyDescent="0.2">
      <c r="A1492" s="86">
        <f t="shared" si="670"/>
        <v>45841</v>
      </c>
      <c r="B1492" s="87">
        <f t="shared" si="673"/>
        <v>802.08085073000007</v>
      </c>
      <c r="C1492" s="87">
        <f t="shared" si="671"/>
        <v>627.06387342000005</v>
      </c>
      <c r="D1492" s="88">
        <f t="shared" si="674"/>
        <v>7205.03</v>
      </c>
      <c r="E1492" s="89">
        <f>IF(K1492=1,VLOOKUP(A1492,[1]Plan1!$BO$80:$BQ$314,3),E1491)</f>
        <v>7245.38</v>
      </c>
      <c r="F1492" s="98">
        <f t="shared" si="675"/>
        <v>45734</v>
      </c>
      <c r="G1492" s="91">
        <f t="shared" si="676"/>
        <v>5.6002542668107669E-3</v>
      </c>
      <c r="H1492" s="90">
        <f t="shared" si="677"/>
        <v>45853</v>
      </c>
      <c r="I1492" s="90">
        <f t="shared" si="678"/>
        <v>45853</v>
      </c>
      <c r="J1492" s="92">
        <f t="shared" si="679"/>
        <v>20</v>
      </c>
      <c r="K1492" s="92">
        <f t="shared" si="680"/>
        <v>12</v>
      </c>
      <c r="L1492" s="87">
        <f t="shared" si="681"/>
        <v>1.00335639</v>
      </c>
      <c r="M1492" s="93">
        <f t="shared" si="682"/>
        <v>1.0056002500000001</v>
      </c>
      <c r="N1492" s="93">
        <f t="shared" si="683"/>
        <v>1.2731079229173192</v>
      </c>
      <c r="O1492" s="87">
        <f t="shared" si="684"/>
        <v>1.2773809599999999</v>
      </c>
      <c r="P1492" s="87">
        <f t="shared" si="685"/>
        <v>800.99945261000005</v>
      </c>
      <c r="Q1492" s="94">
        <f t="shared" si="686"/>
        <v>0</v>
      </c>
      <c r="R1492" s="95">
        <f t="shared" si="669"/>
        <v>0</v>
      </c>
      <c r="S1492" s="87">
        <f t="shared" si="687"/>
        <v>0</v>
      </c>
      <c r="T1492" s="95">
        <f t="shared" si="672"/>
        <v>0.12</v>
      </c>
      <c r="U1492" s="94">
        <f t="shared" si="688"/>
        <v>3</v>
      </c>
      <c r="V1492" s="94">
        <v>252</v>
      </c>
      <c r="W1492" s="93">
        <f t="shared" si="689"/>
        <v>1.0013500609999999</v>
      </c>
      <c r="X1492" s="87">
        <f t="shared" si="690"/>
        <v>1.08139812</v>
      </c>
      <c r="Y1492" s="87">
        <f t="shared" si="691"/>
        <v>0</v>
      </c>
      <c r="Z1492" s="96" t="s">
        <v>142</v>
      </c>
      <c r="AA1492" s="90">
        <f t="shared" si="692"/>
        <v>45868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3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2"/>
      <c r="DB1492" s="1"/>
      <c r="DC1492" s="1"/>
      <c r="DD1492" s="1"/>
      <c r="DE1492" s="1"/>
      <c r="DF1492" s="1"/>
      <c r="DG1492" s="1"/>
    </row>
    <row r="1493" spans="1:111" x14ac:dyDescent="0.2">
      <c r="A1493" s="86">
        <f t="shared" si="670"/>
        <v>45842</v>
      </c>
      <c r="B1493" s="87">
        <f t="shared" si="673"/>
        <v>802.66574322999998</v>
      </c>
      <c r="C1493" s="87">
        <f t="shared" si="671"/>
        <v>627.06387342000005</v>
      </c>
      <c r="D1493" s="88">
        <f t="shared" si="674"/>
        <v>7205.03</v>
      </c>
      <c r="E1493" s="89">
        <f>IF(K1493=1,VLOOKUP(A1493,[1]Plan1!$BO$80:$BQ$314,3),E1492)</f>
        <v>7245.38</v>
      </c>
      <c r="F1493" s="98">
        <f t="shared" si="675"/>
        <v>45734</v>
      </c>
      <c r="G1493" s="91">
        <f t="shared" si="676"/>
        <v>5.6002542668107669E-3</v>
      </c>
      <c r="H1493" s="90">
        <f t="shared" si="677"/>
        <v>45853</v>
      </c>
      <c r="I1493" s="90">
        <f t="shared" si="678"/>
        <v>45853</v>
      </c>
      <c r="J1493" s="92">
        <f t="shared" si="679"/>
        <v>20</v>
      </c>
      <c r="K1493" s="92">
        <f t="shared" si="680"/>
        <v>13</v>
      </c>
      <c r="L1493" s="87">
        <f t="shared" si="681"/>
        <v>1.0036366000000001</v>
      </c>
      <c r="M1493" s="93">
        <f t="shared" si="682"/>
        <v>1.0056002500000001</v>
      </c>
      <c r="N1493" s="93">
        <f t="shared" si="683"/>
        <v>1.2731079229173192</v>
      </c>
      <c r="O1493" s="87">
        <f t="shared" si="684"/>
        <v>1.2777377000000001</v>
      </c>
      <c r="P1493" s="87">
        <f t="shared" si="685"/>
        <v>801.22315136999998</v>
      </c>
      <c r="Q1493" s="94">
        <f t="shared" si="686"/>
        <v>0</v>
      </c>
      <c r="R1493" s="95">
        <f t="shared" si="669"/>
        <v>0</v>
      </c>
      <c r="S1493" s="87">
        <f t="shared" si="687"/>
        <v>0</v>
      </c>
      <c r="T1493" s="95">
        <f t="shared" si="672"/>
        <v>0.12</v>
      </c>
      <c r="U1493" s="94">
        <f t="shared" si="688"/>
        <v>4</v>
      </c>
      <c r="V1493" s="94">
        <v>252</v>
      </c>
      <c r="W1493" s="93">
        <f t="shared" si="689"/>
        <v>1.0018004869999999</v>
      </c>
      <c r="X1493" s="87">
        <f t="shared" si="690"/>
        <v>1.4425918600000001</v>
      </c>
      <c r="Y1493" s="87">
        <f t="shared" si="691"/>
        <v>0</v>
      </c>
      <c r="Z1493" s="96" t="s">
        <v>142</v>
      </c>
      <c r="AA1493" s="90">
        <f t="shared" si="692"/>
        <v>45868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3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2"/>
      <c r="DB1493" s="1"/>
      <c r="DC1493" s="1"/>
      <c r="DD1493" s="1"/>
      <c r="DE1493" s="1"/>
      <c r="DF1493" s="1"/>
      <c r="DG1493" s="1"/>
    </row>
    <row r="1494" spans="1:111" x14ac:dyDescent="0.2">
      <c r="A1494" s="86">
        <f t="shared" si="670"/>
        <v>45843</v>
      </c>
      <c r="B1494" s="87">
        <f t="shared" si="673"/>
        <v>803.25106199999993</v>
      </c>
      <c r="C1494" s="87">
        <f t="shared" si="671"/>
        <v>627.06387342000005</v>
      </c>
      <c r="D1494" s="88">
        <f t="shared" si="674"/>
        <v>7205.03</v>
      </c>
      <c r="E1494" s="89">
        <f>IF(K1494=1,VLOOKUP(A1494,[1]Plan1!$BO$80:$BQ$314,3),E1493)</f>
        <v>7245.38</v>
      </c>
      <c r="F1494" s="98">
        <f t="shared" si="675"/>
        <v>45734</v>
      </c>
      <c r="G1494" s="91">
        <f t="shared" si="676"/>
        <v>5.6002542668107669E-3</v>
      </c>
      <c r="H1494" s="90">
        <f t="shared" si="677"/>
        <v>45853</v>
      </c>
      <c r="I1494" s="90">
        <f t="shared" si="678"/>
        <v>45853</v>
      </c>
      <c r="J1494" s="92">
        <f t="shared" si="679"/>
        <v>20</v>
      </c>
      <c r="K1494" s="92">
        <f t="shared" si="680"/>
        <v>14</v>
      </c>
      <c r="L1494" s="87">
        <f t="shared" si="681"/>
        <v>1.00391689</v>
      </c>
      <c r="M1494" s="93">
        <f t="shared" si="682"/>
        <v>1.0056002500000001</v>
      </c>
      <c r="N1494" s="93">
        <f t="shared" si="683"/>
        <v>1.2731079229173192</v>
      </c>
      <c r="O1494" s="87">
        <f t="shared" si="684"/>
        <v>1.2780945399999999</v>
      </c>
      <c r="P1494" s="87">
        <f t="shared" si="685"/>
        <v>801.44691283999998</v>
      </c>
      <c r="Q1494" s="94">
        <f t="shared" si="686"/>
        <v>0</v>
      </c>
      <c r="R1494" s="95">
        <f t="shared" si="669"/>
        <v>0</v>
      </c>
      <c r="S1494" s="87">
        <f t="shared" si="687"/>
        <v>0</v>
      </c>
      <c r="T1494" s="95">
        <f t="shared" si="672"/>
        <v>0.12</v>
      </c>
      <c r="U1494" s="94">
        <f t="shared" si="688"/>
        <v>5</v>
      </c>
      <c r="V1494" s="94">
        <v>252</v>
      </c>
      <c r="W1494" s="93">
        <f t="shared" si="689"/>
        <v>1.002251115</v>
      </c>
      <c r="X1494" s="87">
        <f t="shared" si="690"/>
        <v>1.8041491599999999</v>
      </c>
      <c r="Y1494" s="87">
        <f t="shared" si="691"/>
        <v>0</v>
      </c>
      <c r="Z1494" s="96" t="s">
        <v>142</v>
      </c>
      <c r="AA1494" s="90">
        <f t="shared" si="692"/>
        <v>45868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3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2"/>
      <c r="DB1494" s="1"/>
      <c r="DC1494" s="1"/>
      <c r="DD1494" s="1"/>
      <c r="DE1494" s="1"/>
      <c r="DF1494" s="1"/>
      <c r="DG1494" s="1"/>
    </row>
    <row r="1495" spans="1:111" x14ac:dyDescent="0.2">
      <c r="A1495" s="86">
        <f t="shared" si="670"/>
        <v>45844</v>
      </c>
      <c r="B1495" s="87">
        <f t="shared" si="673"/>
        <v>803.25106199999993</v>
      </c>
      <c r="C1495" s="87">
        <f t="shared" si="671"/>
        <v>627.06387342000005</v>
      </c>
      <c r="D1495" s="88">
        <f t="shared" si="674"/>
        <v>7205.03</v>
      </c>
      <c r="E1495" s="89">
        <f>IF(K1495=1,VLOOKUP(A1495,[1]Plan1!$BO$80:$BQ$314,3),E1494)</f>
        <v>7245.38</v>
      </c>
      <c r="F1495" s="98">
        <f t="shared" si="675"/>
        <v>45734</v>
      </c>
      <c r="G1495" s="91">
        <f t="shared" si="676"/>
        <v>5.6002542668107669E-3</v>
      </c>
      <c r="H1495" s="90">
        <f t="shared" si="677"/>
        <v>45853</v>
      </c>
      <c r="I1495" s="90">
        <f t="shared" si="678"/>
        <v>45853</v>
      </c>
      <c r="J1495" s="92">
        <f t="shared" si="679"/>
        <v>20</v>
      </c>
      <c r="K1495" s="92">
        <f t="shared" si="680"/>
        <v>14</v>
      </c>
      <c r="L1495" s="87">
        <f t="shared" si="681"/>
        <v>1.00391689</v>
      </c>
      <c r="M1495" s="93">
        <f t="shared" si="682"/>
        <v>1.0056002500000001</v>
      </c>
      <c r="N1495" s="93">
        <f t="shared" si="683"/>
        <v>1.2731079229173192</v>
      </c>
      <c r="O1495" s="87">
        <f t="shared" si="684"/>
        <v>1.2780945399999999</v>
      </c>
      <c r="P1495" s="87">
        <f t="shared" si="685"/>
        <v>801.44691283999998</v>
      </c>
      <c r="Q1495" s="94">
        <f t="shared" si="686"/>
        <v>0</v>
      </c>
      <c r="R1495" s="95">
        <f t="shared" si="669"/>
        <v>0</v>
      </c>
      <c r="S1495" s="87">
        <f t="shared" si="687"/>
        <v>0</v>
      </c>
      <c r="T1495" s="95">
        <f t="shared" si="672"/>
        <v>0.12</v>
      </c>
      <c r="U1495" s="94">
        <f t="shared" si="688"/>
        <v>5</v>
      </c>
      <c r="V1495" s="94">
        <v>252</v>
      </c>
      <c r="W1495" s="93">
        <f t="shared" si="689"/>
        <v>1.002251115</v>
      </c>
      <c r="X1495" s="87">
        <f t="shared" si="690"/>
        <v>1.8041491599999999</v>
      </c>
      <c r="Y1495" s="87">
        <f t="shared" si="691"/>
        <v>0</v>
      </c>
      <c r="Z1495" s="96" t="s">
        <v>142</v>
      </c>
      <c r="AA1495" s="90">
        <f t="shared" si="692"/>
        <v>45868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3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2"/>
      <c r="DB1495" s="1"/>
      <c r="DC1495" s="1"/>
      <c r="DD1495" s="1"/>
      <c r="DE1495" s="1"/>
      <c r="DF1495" s="1"/>
      <c r="DG1495" s="1"/>
    </row>
    <row r="1496" spans="1:111" x14ac:dyDescent="0.2">
      <c r="A1496" s="86">
        <f t="shared" si="670"/>
        <v>45845</v>
      </c>
      <c r="B1496" s="87">
        <f t="shared" si="673"/>
        <v>803.25106199999993</v>
      </c>
      <c r="C1496" s="87">
        <f t="shared" si="671"/>
        <v>627.06387342000005</v>
      </c>
      <c r="D1496" s="88">
        <f t="shared" si="674"/>
        <v>7205.03</v>
      </c>
      <c r="E1496" s="89">
        <f>IF(K1496=1,VLOOKUP(A1496,[1]Plan1!$BO$80:$BQ$314,3),E1495)</f>
        <v>7245.38</v>
      </c>
      <c r="F1496" s="98">
        <f t="shared" si="675"/>
        <v>45734</v>
      </c>
      <c r="G1496" s="91">
        <f t="shared" si="676"/>
        <v>5.6002542668107669E-3</v>
      </c>
      <c r="H1496" s="90">
        <f t="shared" si="677"/>
        <v>45853</v>
      </c>
      <c r="I1496" s="90">
        <f t="shared" si="678"/>
        <v>45853</v>
      </c>
      <c r="J1496" s="92">
        <f t="shared" si="679"/>
        <v>20</v>
      </c>
      <c r="K1496" s="92">
        <f t="shared" si="680"/>
        <v>14</v>
      </c>
      <c r="L1496" s="87">
        <f t="shared" si="681"/>
        <v>1.00391689</v>
      </c>
      <c r="M1496" s="93">
        <f t="shared" si="682"/>
        <v>1.0056002500000001</v>
      </c>
      <c r="N1496" s="93">
        <f t="shared" si="683"/>
        <v>1.2731079229173192</v>
      </c>
      <c r="O1496" s="87">
        <f t="shared" si="684"/>
        <v>1.2780945399999999</v>
      </c>
      <c r="P1496" s="87">
        <f t="shared" si="685"/>
        <v>801.44691283999998</v>
      </c>
      <c r="Q1496" s="94">
        <f t="shared" si="686"/>
        <v>0</v>
      </c>
      <c r="R1496" s="95">
        <f t="shared" si="669"/>
        <v>0</v>
      </c>
      <c r="S1496" s="87">
        <f t="shared" si="687"/>
        <v>0</v>
      </c>
      <c r="T1496" s="95">
        <f t="shared" si="672"/>
        <v>0.12</v>
      </c>
      <c r="U1496" s="94">
        <f t="shared" si="688"/>
        <v>5</v>
      </c>
      <c r="V1496" s="94">
        <v>252</v>
      </c>
      <c r="W1496" s="93">
        <f t="shared" si="689"/>
        <v>1.002251115</v>
      </c>
      <c r="X1496" s="87">
        <f t="shared" si="690"/>
        <v>1.8041491599999999</v>
      </c>
      <c r="Y1496" s="87">
        <f t="shared" si="691"/>
        <v>0</v>
      </c>
      <c r="Z1496" s="96" t="s">
        <v>142</v>
      </c>
      <c r="AA1496" s="90">
        <f t="shared" si="692"/>
        <v>45868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3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2"/>
      <c r="DB1496" s="1"/>
      <c r="DC1496" s="1"/>
      <c r="DD1496" s="1"/>
      <c r="DE1496" s="1"/>
      <c r="DF1496" s="1"/>
      <c r="DG1496" s="1"/>
    </row>
    <row r="1497" spans="1:111" x14ac:dyDescent="0.2">
      <c r="A1497" s="86">
        <f t="shared" si="670"/>
        <v>45846</v>
      </c>
      <c r="B1497" s="87">
        <f t="shared" si="673"/>
        <v>803.83680176999997</v>
      </c>
      <c r="C1497" s="87">
        <f t="shared" si="671"/>
        <v>627.06387342000005</v>
      </c>
      <c r="D1497" s="88">
        <f t="shared" si="674"/>
        <v>7205.03</v>
      </c>
      <c r="E1497" s="89">
        <f>IF(K1497=1,VLOOKUP(A1497,[1]Plan1!$BO$80:$BQ$314,3),E1496)</f>
        <v>7245.38</v>
      </c>
      <c r="F1497" s="98">
        <f t="shared" si="675"/>
        <v>45734</v>
      </c>
      <c r="G1497" s="91">
        <f t="shared" si="676"/>
        <v>5.6002542668107669E-3</v>
      </c>
      <c r="H1497" s="90">
        <f t="shared" si="677"/>
        <v>45853</v>
      </c>
      <c r="I1497" s="90">
        <f t="shared" si="678"/>
        <v>45853</v>
      </c>
      <c r="J1497" s="92">
        <f t="shared" si="679"/>
        <v>20</v>
      </c>
      <c r="K1497" s="92">
        <f t="shared" si="680"/>
        <v>15</v>
      </c>
      <c r="L1497" s="87">
        <f t="shared" si="681"/>
        <v>1.00419725</v>
      </c>
      <c r="M1497" s="93">
        <f t="shared" si="682"/>
        <v>1.0056002500000001</v>
      </c>
      <c r="N1497" s="93">
        <f t="shared" si="683"/>
        <v>1.2731079229173192</v>
      </c>
      <c r="O1497" s="87">
        <f t="shared" si="684"/>
        <v>1.27845147</v>
      </c>
      <c r="P1497" s="87">
        <f t="shared" si="685"/>
        <v>801.67073074999996</v>
      </c>
      <c r="Q1497" s="94">
        <f t="shared" si="686"/>
        <v>0</v>
      </c>
      <c r="R1497" s="95">
        <f t="shared" si="669"/>
        <v>0</v>
      </c>
      <c r="S1497" s="87">
        <f t="shared" si="687"/>
        <v>0</v>
      </c>
      <c r="T1497" s="95">
        <f t="shared" si="672"/>
        <v>0.12</v>
      </c>
      <c r="U1497" s="94">
        <f t="shared" si="688"/>
        <v>6</v>
      </c>
      <c r="V1497" s="94">
        <v>252</v>
      </c>
      <c r="W1497" s="93">
        <f t="shared" si="689"/>
        <v>1.002701946</v>
      </c>
      <c r="X1497" s="87">
        <f t="shared" si="690"/>
        <v>2.16607102</v>
      </c>
      <c r="Y1497" s="87">
        <f t="shared" si="691"/>
        <v>0</v>
      </c>
      <c r="Z1497" s="96" t="s">
        <v>142</v>
      </c>
      <c r="AA1497" s="90">
        <f t="shared" si="692"/>
        <v>45868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3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2"/>
      <c r="DB1497" s="1"/>
      <c r="DC1497" s="1"/>
      <c r="DD1497" s="1"/>
      <c r="DE1497" s="1"/>
      <c r="DF1497" s="1"/>
      <c r="DG1497" s="1"/>
    </row>
    <row r="1498" spans="1:111" x14ac:dyDescent="0.2">
      <c r="A1498" s="86">
        <f t="shared" si="670"/>
        <v>45847</v>
      </c>
      <c r="B1498" s="87">
        <f t="shared" si="673"/>
        <v>804.42296823000004</v>
      </c>
      <c r="C1498" s="87">
        <f t="shared" si="671"/>
        <v>627.06387342000005</v>
      </c>
      <c r="D1498" s="88">
        <f t="shared" si="674"/>
        <v>7205.03</v>
      </c>
      <c r="E1498" s="89">
        <f>IF(K1498=1,VLOOKUP(A1498,[1]Plan1!$BO$80:$BQ$314,3),E1497)</f>
        <v>7245.38</v>
      </c>
      <c r="F1498" s="98">
        <f t="shared" si="675"/>
        <v>45734</v>
      </c>
      <c r="G1498" s="91">
        <f t="shared" si="676"/>
        <v>5.6002542668107669E-3</v>
      </c>
      <c r="H1498" s="90">
        <f t="shared" si="677"/>
        <v>45853</v>
      </c>
      <c r="I1498" s="90">
        <f t="shared" si="678"/>
        <v>45853</v>
      </c>
      <c r="J1498" s="92">
        <f t="shared" si="679"/>
        <v>20</v>
      </c>
      <c r="K1498" s="92">
        <f t="shared" si="680"/>
        <v>16</v>
      </c>
      <c r="L1498" s="87">
        <f t="shared" si="681"/>
        <v>1.0044776900000001</v>
      </c>
      <c r="M1498" s="93">
        <f t="shared" si="682"/>
        <v>1.0056002500000001</v>
      </c>
      <c r="N1498" s="93">
        <f t="shared" si="683"/>
        <v>1.2731079229173192</v>
      </c>
      <c r="O1498" s="87">
        <f t="shared" si="684"/>
        <v>1.2788085</v>
      </c>
      <c r="P1498" s="87">
        <f t="shared" si="685"/>
        <v>801.89461137000001</v>
      </c>
      <c r="Q1498" s="94">
        <f t="shared" si="686"/>
        <v>0</v>
      </c>
      <c r="R1498" s="95">
        <f t="shared" si="669"/>
        <v>0</v>
      </c>
      <c r="S1498" s="87">
        <f t="shared" si="687"/>
        <v>0</v>
      </c>
      <c r="T1498" s="95">
        <f t="shared" si="672"/>
        <v>0.12</v>
      </c>
      <c r="U1498" s="94">
        <f t="shared" si="688"/>
        <v>7</v>
      </c>
      <c r="V1498" s="94">
        <v>252</v>
      </c>
      <c r="W1498" s="93">
        <f t="shared" si="689"/>
        <v>1.003152979</v>
      </c>
      <c r="X1498" s="87">
        <f t="shared" si="690"/>
        <v>2.5283568600000002</v>
      </c>
      <c r="Y1498" s="87">
        <f t="shared" si="691"/>
        <v>0</v>
      </c>
      <c r="Z1498" s="96" t="s">
        <v>142</v>
      </c>
      <c r="AA1498" s="90">
        <f t="shared" si="692"/>
        <v>45868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3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2"/>
      <c r="DB1498" s="1"/>
      <c r="DC1498" s="1"/>
      <c r="DD1498" s="1"/>
      <c r="DE1498" s="1"/>
      <c r="DF1498" s="1"/>
      <c r="DG1498" s="1"/>
    </row>
    <row r="1499" spans="1:111" x14ac:dyDescent="0.2">
      <c r="A1499" s="86">
        <f t="shared" si="670"/>
        <v>45848</v>
      </c>
      <c r="B1499" s="87">
        <f t="shared" si="673"/>
        <v>805.00957580000011</v>
      </c>
      <c r="C1499" s="87">
        <f t="shared" si="671"/>
        <v>627.06387342000005</v>
      </c>
      <c r="D1499" s="88">
        <f t="shared" si="674"/>
        <v>7205.03</v>
      </c>
      <c r="E1499" s="89">
        <f>IF(K1499=1,VLOOKUP(A1499,[1]Plan1!$BO$80:$BQ$314,3),E1498)</f>
        <v>7245.38</v>
      </c>
      <c r="F1499" s="98">
        <f t="shared" si="675"/>
        <v>45734</v>
      </c>
      <c r="G1499" s="91">
        <f t="shared" si="676"/>
        <v>5.6002542668107669E-3</v>
      </c>
      <c r="H1499" s="90">
        <f t="shared" si="677"/>
        <v>45853</v>
      </c>
      <c r="I1499" s="90">
        <f t="shared" si="678"/>
        <v>45853</v>
      </c>
      <c r="J1499" s="92">
        <f t="shared" si="679"/>
        <v>20</v>
      </c>
      <c r="K1499" s="92">
        <f t="shared" si="680"/>
        <v>17</v>
      </c>
      <c r="L1499" s="87">
        <f t="shared" si="681"/>
        <v>1.00475822</v>
      </c>
      <c r="M1499" s="93">
        <f t="shared" si="682"/>
        <v>1.0056002500000001</v>
      </c>
      <c r="N1499" s="93">
        <f t="shared" si="683"/>
        <v>1.2731079229173192</v>
      </c>
      <c r="O1499" s="87">
        <f t="shared" si="684"/>
        <v>1.2791656499999999</v>
      </c>
      <c r="P1499" s="87">
        <f t="shared" si="685"/>
        <v>802.11856723000005</v>
      </c>
      <c r="Q1499" s="94">
        <f t="shared" si="686"/>
        <v>0</v>
      </c>
      <c r="R1499" s="95">
        <f t="shared" si="669"/>
        <v>0</v>
      </c>
      <c r="S1499" s="87">
        <f t="shared" si="687"/>
        <v>0</v>
      </c>
      <c r="T1499" s="95">
        <f t="shared" si="672"/>
        <v>0.12</v>
      </c>
      <c r="U1499" s="94">
        <f t="shared" si="688"/>
        <v>8</v>
      </c>
      <c r="V1499" s="94">
        <v>252</v>
      </c>
      <c r="W1499" s="93">
        <f t="shared" si="689"/>
        <v>1.003604216</v>
      </c>
      <c r="X1499" s="87">
        <f t="shared" si="690"/>
        <v>2.8910085699999999</v>
      </c>
      <c r="Y1499" s="87">
        <f t="shared" si="691"/>
        <v>0</v>
      </c>
      <c r="Z1499" s="96" t="s">
        <v>142</v>
      </c>
      <c r="AA1499" s="90">
        <f t="shared" si="692"/>
        <v>45868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3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2"/>
      <c r="DB1499" s="1"/>
      <c r="DC1499" s="1"/>
      <c r="DD1499" s="1"/>
      <c r="DE1499" s="1"/>
      <c r="DF1499" s="1"/>
      <c r="DG1499" s="1"/>
    </row>
    <row r="1500" spans="1:111" x14ac:dyDescent="0.2">
      <c r="A1500" s="86">
        <f t="shared" si="670"/>
        <v>45849</v>
      </c>
      <c r="B1500" s="87">
        <f t="shared" si="673"/>
        <v>805.59659792000002</v>
      </c>
      <c r="C1500" s="87">
        <f t="shared" si="671"/>
        <v>627.06387342000005</v>
      </c>
      <c r="D1500" s="88">
        <f t="shared" si="674"/>
        <v>7205.03</v>
      </c>
      <c r="E1500" s="89">
        <f>IF(K1500=1,VLOOKUP(A1500,[1]Plan1!$BO$80:$BQ$314,3),E1499)</f>
        <v>7245.38</v>
      </c>
      <c r="F1500" s="98">
        <f t="shared" si="675"/>
        <v>45734</v>
      </c>
      <c r="G1500" s="91">
        <f t="shared" si="676"/>
        <v>5.6002542668107669E-3</v>
      </c>
      <c r="H1500" s="90">
        <f t="shared" si="677"/>
        <v>45853</v>
      </c>
      <c r="I1500" s="90">
        <f t="shared" si="678"/>
        <v>45853</v>
      </c>
      <c r="J1500" s="92">
        <f t="shared" si="679"/>
        <v>20</v>
      </c>
      <c r="K1500" s="92">
        <f t="shared" si="680"/>
        <v>18</v>
      </c>
      <c r="L1500" s="87">
        <f t="shared" si="681"/>
        <v>1.00503882</v>
      </c>
      <c r="M1500" s="93">
        <f t="shared" si="682"/>
        <v>1.0056002500000001</v>
      </c>
      <c r="N1500" s="93">
        <f t="shared" si="683"/>
        <v>1.2731079229173192</v>
      </c>
      <c r="O1500" s="87">
        <f t="shared" si="684"/>
        <v>1.27952288</v>
      </c>
      <c r="P1500" s="87">
        <f t="shared" si="685"/>
        <v>802.34257325999999</v>
      </c>
      <c r="Q1500" s="94">
        <f t="shared" si="686"/>
        <v>0</v>
      </c>
      <c r="R1500" s="95">
        <f t="shared" si="669"/>
        <v>0</v>
      </c>
      <c r="S1500" s="87">
        <f t="shared" si="687"/>
        <v>0</v>
      </c>
      <c r="T1500" s="95">
        <f t="shared" si="672"/>
        <v>0.12</v>
      </c>
      <c r="U1500" s="94">
        <f t="shared" si="688"/>
        <v>9</v>
      </c>
      <c r="V1500" s="94">
        <v>252</v>
      </c>
      <c r="W1500" s="93">
        <f t="shared" si="689"/>
        <v>1.0040556549999999</v>
      </c>
      <c r="X1500" s="87">
        <f t="shared" si="690"/>
        <v>3.2540246599999998</v>
      </c>
      <c r="Y1500" s="87">
        <f t="shared" si="691"/>
        <v>0</v>
      </c>
      <c r="Z1500" s="96" t="s">
        <v>142</v>
      </c>
      <c r="AA1500" s="90">
        <f t="shared" si="692"/>
        <v>45868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3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2"/>
      <c r="DB1500" s="1"/>
      <c r="DC1500" s="1"/>
      <c r="DD1500" s="1"/>
      <c r="DE1500" s="1"/>
      <c r="DF1500" s="1"/>
      <c r="DG1500" s="1"/>
    </row>
    <row r="1501" spans="1:111" x14ac:dyDescent="0.2">
      <c r="A1501" s="86">
        <f t="shared" si="670"/>
        <v>45850</v>
      </c>
      <c r="B1501" s="87">
        <f t="shared" si="673"/>
        <v>806.18404190000001</v>
      </c>
      <c r="C1501" s="87">
        <f t="shared" si="671"/>
        <v>627.06387342000005</v>
      </c>
      <c r="D1501" s="88">
        <f t="shared" si="674"/>
        <v>7205.03</v>
      </c>
      <c r="E1501" s="89">
        <f>IF(K1501=1,VLOOKUP(A1501,[1]Plan1!$BO$80:$BQ$314,3),E1500)</f>
        <v>7245.38</v>
      </c>
      <c r="F1501" s="98">
        <f t="shared" si="675"/>
        <v>45734</v>
      </c>
      <c r="G1501" s="91">
        <f t="shared" si="676"/>
        <v>5.6002542668107669E-3</v>
      </c>
      <c r="H1501" s="90">
        <f t="shared" si="677"/>
        <v>45853</v>
      </c>
      <c r="I1501" s="90">
        <f t="shared" si="678"/>
        <v>45853</v>
      </c>
      <c r="J1501" s="92">
        <f t="shared" si="679"/>
        <v>20</v>
      </c>
      <c r="K1501" s="92">
        <f t="shared" si="680"/>
        <v>19</v>
      </c>
      <c r="L1501" s="87">
        <f t="shared" si="681"/>
        <v>1.00531949</v>
      </c>
      <c r="M1501" s="93">
        <f t="shared" si="682"/>
        <v>1.0056002500000001</v>
      </c>
      <c r="N1501" s="93">
        <f t="shared" si="683"/>
        <v>1.2731079229173192</v>
      </c>
      <c r="O1501" s="87">
        <f t="shared" si="684"/>
        <v>1.2798802</v>
      </c>
      <c r="P1501" s="87">
        <f t="shared" si="685"/>
        <v>802.56663572000002</v>
      </c>
      <c r="Q1501" s="94">
        <f t="shared" si="686"/>
        <v>0</v>
      </c>
      <c r="R1501" s="95">
        <f t="shared" si="669"/>
        <v>0</v>
      </c>
      <c r="S1501" s="87">
        <f t="shared" si="687"/>
        <v>0</v>
      </c>
      <c r="T1501" s="95">
        <f t="shared" si="672"/>
        <v>0.12</v>
      </c>
      <c r="U1501" s="94">
        <f t="shared" si="688"/>
        <v>10</v>
      </c>
      <c r="V1501" s="94">
        <v>252</v>
      </c>
      <c r="W1501" s="93">
        <f t="shared" si="689"/>
        <v>1.004507297</v>
      </c>
      <c r="X1501" s="87">
        <f t="shared" si="690"/>
        <v>3.6174061800000001</v>
      </c>
      <c r="Y1501" s="87">
        <f t="shared" si="691"/>
        <v>0</v>
      </c>
      <c r="Z1501" s="96" t="s">
        <v>142</v>
      </c>
      <c r="AA1501" s="90">
        <f t="shared" si="692"/>
        <v>45868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3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2"/>
      <c r="DB1501" s="1"/>
      <c r="DC1501" s="1"/>
      <c r="DD1501" s="1"/>
      <c r="DE1501" s="1"/>
      <c r="DF1501" s="1"/>
      <c r="DG1501" s="1"/>
    </row>
    <row r="1502" spans="1:111" x14ac:dyDescent="0.2">
      <c r="A1502" s="86">
        <f t="shared" si="670"/>
        <v>45851</v>
      </c>
      <c r="B1502" s="87">
        <f t="shared" si="673"/>
        <v>806.18404190000001</v>
      </c>
      <c r="C1502" s="87">
        <f t="shared" si="671"/>
        <v>627.06387342000005</v>
      </c>
      <c r="D1502" s="88">
        <f t="shared" si="674"/>
        <v>7205.03</v>
      </c>
      <c r="E1502" s="89">
        <f>IF(K1502=1,VLOOKUP(A1502,[1]Plan1!$BO$80:$BQ$314,3),E1501)</f>
        <v>7245.38</v>
      </c>
      <c r="F1502" s="98">
        <f t="shared" si="675"/>
        <v>45734</v>
      </c>
      <c r="G1502" s="91">
        <f t="shared" si="676"/>
        <v>5.6002542668107669E-3</v>
      </c>
      <c r="H1502" s="90">
        <f t="shared" si="677"/>
        <v>45853</v>
      </c>
      <c r="I1502" s="90">
        <f t="shared" si="678"/>
        <v>45853</v>
      </c>
      <c r="J1502" s="92">
        <f t="shared" si="679"/>
        <v>20</v>
      </c>
      <c r="K1502" s="92">
        <f t="shared" si="680"/>
        <v>19</v>
      </c>
      <c r="L1502" s="87">
        <f t="shared" si="681"/>
        <v>1.00531949</v>
      </c>
      <c r="M1502" s="93">
        <f t="shared" si="682"/>
        <v>1.0056002500000001</v>
      </c>
      <c r="N1502" s="93">
        <f t="shared" si="683"/>
        <v>1.2731079229173192</v>
      </c>
      <c r="O1502" s="87">
        <f t="shared" si="684"/>
        <v>1.2798802</v>
      </c>
      <c r="P1502" s="87">
        <f t="shared" si="685"/>
        <v>802.56663572000002</v>
      </c>
      <c r="Q1502" s="94">
        <f t="shared" si="686"/>
        <v>0</v>
      </c>
      <c r="R1502" s="95">
        <f t="shared" si="669"/>
        <v>0</v>
      </c>
      <c r="S1502" s="87">
        <f t="shared" si="687"/>
        <v>0</v>
      </c>
      <c r="T1502" s="95">
        <f t="shared" si="672"/>
        <v>0.12</v>
      </c>
      <c r="U1502" s="94">
        <f t="shared" si="688"/>
        <v>10</v>
      </c>
      <c r="V1502" s="94">
        <v>252</v>
      </c>
      <c r="W1502" s="93">
        <f t="shared" si="689"/>
        <v>1.004507297</v>
      </c>
      <c r="X1502" s="87">
        <f t="shared" si="690"/>
        <v>3.6174061800000001</v>
      </c>
      <c r="Y1502" s="87">
        <f t="shared" si="691"/>
        <v>0</v>
      </c>
      <c r="Z1502" s="96" t="s">
        <v>142</v>
      </c>
      <c r="AA1502" s="90">
        <f t="shared" si="692"/>
        <v>45868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3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2"/>
      <c r="DB1502" s="1"/>
      <c r="DC1502" s="1"/>
      <c r="DD1502" s="1"/>
      <c r="DE1502" s="1"/>
      <c r="DF1502" s="1"/>
      <c r="DG1502" s="1"/>
    </row>
    <row r="1503" spans="1:111" x14ac:dyDescent="0.2">
      <c r="A1503" s="86">
        <f t="shared" si="670"/>
        <v>45852</v>
      </c>
      <c r="B1503" s="87">
        <f t="shared" si="673"/>
        <v>806.18404190000001</v>
      </c>
      <c r="C1503" s="87">
        <f t="shared" si="671"/>
        <v>627.06387342000005</v>
      </c>
      <c r="D1503" s="88">
        <f t="shared" si="674"/>
        <v>7205.03</v>
      </c>
      <c r="E1503" s="89">
        <f>IF(K1503=1,VLOOKUP(A1503,[1]Plan1!$BO$80:$BQ$314,3),E1502)</f>
        <v>7245.38</v>
      </c>
      <c r="F1503" s="98">
        <f t="shared" si="675"/>
        <v>45734</v>
      </c>
      <c r="G1503" s="91">
        <f t="shared" si="676"/>
        <v>5.6002542668107669E-3</v>
      </c>
      <c r="H1503" s="90">
        <f t="shared" si="677"/>
        <v>45853</v>
      </c>
      <c r="I1503" s="90">
        <f t="shared" si="678"/>
        <v>45853</v>
      </c>
      <c r="J1503" s="92">
        <f t="shared" si="679"/>
        <v>20</v>
      </c>
      <c r="K1503" s="92">
        <f t="shared" si="680"/>
        <v>19</v>
      </c>
      <c r="L1503" s="87">
        <f t="shared" si="681"/>
        <v>1.00531949</v>
      </c>
      <c r="M1503" s="93">
        <f t="shared" si="682"/>
        <v>1.0056002500000001</v>
      </c>
      <c r="N1503" s="93">
        <f t="shared" si="683"/>
        <v>1.2731079229173192</v>
      </c>
      <c r="O1503" s="87">
        <f t="shared" si="684"/>
        <v>1.2798802</v>
      </c>
      <c r="P1503" s="87">
        <f t="shared" si="685"/>
        <v>802.56663572000002</v>
      </c>
      <c r="Q1503" s="94">
        <f t="shared" si="686"/>
        <v>0</v>
      </c>
      <c r="R1503" s="95">
        <f t="shared" si="669"/>
        <v>0</v>
      </c>
      <c r="S1503" s="87">
        <f t="shared" si="687"/>
        <v>0</v>
      </c>
      <c r="T1503" s="95">
        <f t="shared" si="672"/>
        <v>0.12</v>
      </c>
      <c r="U1503" s="94">
        <f t="shared" si="688"/>
        <v>10</v>
      </c>
      <c r="V1503" s="94">
        <v>252</v>
      </c>
      <c r="W1503" s="93">
        <f t="shared" si="689"/>
        <v>1.004507297</v>
      </c>
      <c r="X1503" s="87">
        <f t="shared" si="690"/>
        <v>3.6174061800000001</v>
      </c>
      <c r="Y1503" s="87">
        <f t="shared" si="691"/>
        <v>0</v>
      </c>
      <c r="Z1503" s="96" t="s">
        <v>142</v>
      </c>
      <c r="AA1503" s="90">
        <f t="shared" si="692"/>
        <v>45868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3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2"/>
      <c r="DB1503" s="1"/>
      <c r="DC1503" s="1"/>
      <c r="DD1503" s="1"/>
      <c r="DE1503" s="1"/>
      <c r="DF1503" s="1"/>
      <c r="DG1503" s="1"/>
    </row>
    <row r="1504" spans="1:111" x14ac:dyDescent="0.2">
      <c r="A1504" s="86">
        <f t="shared" si="670"/>
        <v>45853</v>
      </c>
      <c r="B1504" s="87">
        <f t="shared" si="673"/>
        <v>806.77192766999997</v>
      </c>
      <c r="C1504" s="87">
        <f t="shared" si="671"/>
        <v>627.06387342000005</v>
      </c>
      <c r="D1504" s="88">
        <f t="shared" si="674"/>
        <v>7205.03</v>
      </c>
      <c r="E1504" s="89">
        <f>IF(K1504=1,VLOOKUP(A1504,[1]Plan1!$BO$80:$BQ$314,3),E1503)</f>
        <v>7245.38</v>
      </c>
      <c r="F1504" s="98">
        <f t="shared" si="675"/>
        <v>45734</v>
      </c>
      <c r="G1504" s="91">
        <f t="shared" si="676"/>
        <v>5.6002542668107669E-3</v>
      </c>
      <c r="H1504" s="90">
        <f t="shared" si="677"/>
        <v>45884</v>
      </c>
      <c r="I1504" s="90">
        <f t="shared" si="678"/>
        <v>45853</v>
      </c>
      <c r="J1504" s="92">
        <f t="shared" si="679"/>
        <v>20</v>
      </c>
      <c r="K1504" s="92">
        <f t="shared" si="680"/>
        <v>20</v>
      </c>
      <c r="L1504" s="87">
        <f t="shared" si="681"/>
        <v>1.0056002500000001</v>
      </c>
      <c r="M1504" s="93">
        <f t="shared" si="682"/>
        <v>1.0056002500000001</v>
      </c>
      <c r="N1504" s="93">
        <f t="shared" si="683"/>
        <v>1.2731079229173192</v>
      </c>
      <c r="O1504" s="87">
        <f t="shared" si="684"/>
        <v>1.28023764</v>
      </c>
      <c r="P1504" s="87">
        <f t="shared" si="685"/>
        <v>802.79077342999994</v>
      </c>
      <c r="Q1504" s="94">
        <f t="shared" si="686"/>
        <v>0</v>
      </c>
      <c r="R1504" s="95">
        <f t="shared" si="669"/>
        <v>0</v>
      </c>
      <c r="S1504" s="87">
        <f t="shared" si="687"/>
        <v>0</v>
      </c>
      <c r="T1504" s="95">
        <f t="shared" si="672"/>
        <v>0.12</v>
      </c>
      <c r="U1504" s="94">
        <f t="shared" si="688"/>
        <v>11</v>
      </c>
      <c r="V1504" s="94">
        <v>252</v>
      </c>
      <c r="W1504" s="93">
        <f t="shared" si="689"/>
        <v>1.004959143</v>
      </c>
      <c r="X1504" s="87">
        <f t="shared" si="690"/>
        <v>3.98115424</v>
      </c>
      <c r="Y1504" s="87">
        <f t="shared" si="691"/>
        <v>0</v>
      </c>
      <c r="Z1504" s="96" t="s">
        <v>142</v>
      </c>
      <c r="AA1504" s="90">
        <f t="shared" si="692"/>
        <v>45868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3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2"/>
      <c r="DB1504" s="1"/>
      <c r="DC1504" s="1"/>
      <c r="DD1504" s="1"/>
      <c r="DE1504" s="1"/>
      <c r="DF1504" s="1"/>
      <c r="DG1504" s="1"/>
    </row>
    <row r="1505" spans="1:111" x14ac:dyDescent="0.2">
      <c r="A1505" s="86">
        <f t="shared" si="670"/>
        <v>45854</v>
      </c>
      <c r="B1505" s="87">
        <f t="shared" si="673"/>
        <v>807.33082491999994</v>
      </c>
      <c r="C1505" s="87">
        <f t="shared" si="671"/>
        <v>627.06387342000005</v>
      </c>
      <c r="D1505" s="88">
        <f t="shared" si="674"/>
        <v>7205.03</v>
      </c>
      <c r="E1505" s="89">
        <f>IF(K1505=1,VLOOKUP(A1505,[1]Plan1!$BO$80:$BQ$314,3),E1504)</f>
        <v>7245.38</v>
      </c>
      <c r="F1505" s="98">
        <f t="shared" si="675"/>
        <v>45734</v>
      </c>
      <c r="G1505" s="91">
        <f t="shared" si="676"/>
        <v>5.6002542668107669E-3</v>
      </c>
      <c r="H1505" s="90">
        <f t="shared" si="677"/>
        <v>45884</v>
      </c>
      <c r="I1505" s="90">
        <f t="shared" si="678"/>
        <v>45884</v>
      </c>
      <c r="J1505" s="92">
        <f t="shared" si="679"/>
        <v>23</v>
      </c>
      <c r="K1505" s="92">
        <f t="shared" si="680"/>
        <v>1</v>
      </c>
      <c r="L1505" s="87">
        <f t="shared" si="681"/>
        <v>1.0002428299999999</v>
      </c>
      <c r="M1505" s="93">
        <f t="shared" si="682"/>
        <v>1.0056002500000001</v>
      </c>
      <c r="N1505" s="93">
        <f t="shared" si="683"/>
        <v>1.280237645562637</v>
      </c>
      <c r="O1505" s="87">
        <f t="shared" si="684"/>
        <v>1.28054852</v>
      </c>
      <c r="P1505" s="87">
        <f t="shared" si="685"/>
        <v>802.98571504999995</v>
      </c>
      <c r="Q1505" s="94">
        <f t="shared" si="686"/>
        <v>0</v>
      </c>
      <c r="R1505" s="95">
        <f t="shared" si="669"/>
        <v>0</v>
      </c>
      <c r="S1505" s="87">
        <f t="shared" si="687"/>
        <v>0</v>
      </c>
      <c r="T1505" s="95">
        <f t="shared" si="672"/>
        <v>0.12</v>
      </c>
      <c r="U1505" s="94">
        <f t="shared" si="688"/>
        <v>12</v>
      </c>
      <c r="V1505" s="94">
        <v>252</v>
      </c>
      <c r="W1505" s="93">
        <f t="shared" si="689"/>
        <v>1.005411192</v>
      </c>
      <c r="X1505" s="87">
        <f t="shared" si="690"/>
        <v>4.3451098699999999</v>
      </c>
      <c r="Y1505" s="87">
        <f t="shared" si="691"/>
        <v>0</v>
      </c>
      <c r="Z1505" s="96" t="s">
        <v>142</v>
      </c>
      <c r="AA1505" s="90">
        <f t="shared" si="692"/>
        <v>45868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3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2"/>
      <c r="DB1505" s="1"/>
      <c r="DC1505" s="1"/>
      <c r="DD1505" s="1"/>
      <c r="DE1505" s="1"/>
      <c r="DF1505" s="1"/>
      <c r="DG1505" s="1"/>
    </row>
    <row r="1506" spans="1:111" x14ac:dyDescent="0.2">
      <c r="A1506" s="86">
        <f t="shared" si="670"/>
        <v>45855</v>
      </c>
      <c r="B1506" s="87">
        <f t="shared" si="673"/>
        <v>807.8901182300001</v>
      </c>
      <c r="C1506" s="87">
        <f t="shared" si="671"/>
        <v>627.06387342000005</v>
      </c>
      <c r="D1506" s="88">
        <f t="shared" si="674"/>
        <v>7205.03</v>
      </c>
      <c r="E1506" s="89">
        <f>IF(K1506=1,VLOOKUP(A1506,[1]Plan1!$BO$80:$BQ$314,3),E1505)</f>
        <v>7245.38</v>
      </c>
      <c r="F1506" s="98">
        <f t="shared" si="675"/>
        <v>45734</v>
      </c>
      <c r="G1506" s="91">
        <f t="shared" si="676"/>
        <v>5.6002542668107669E-3</v>
      </c>
      <c r="H1506" s="90">
        <f t="shared" si="677"/>
        <v>45884</v>
      </c>
      <c r="I1506" s="90">
        <f t="shared" si="678"/>
        <v>45884</v>
      </c>
      <c r="J1506" s="92">
        <f t="shared" si="679"/>
        <v>23</v>
      </c>
      <c r="K1506" s="92">
        <f t="shared" si="680"/>
        <v>2</v>
      </c>
      <c r="L1506" s="87">
        <f t="shared" si="681"/>
        <v>1.0004857300000001</v>
      </c>
      <c r="M1506" s="93">
        <f t="shared" si="682"/>
        <v>1.0056002500000001</v>
      </c>
      <c r="N1506" s="93">
        <f t="shared" si="683"/>
        <v>1.280237645562637</v>
      </c>
      <c r="O1506" s="87">
        <f t="shared" si="684"/>
        <v>1.2808594900000001</v>
      </c>
      <c r="P1506" s="87">
        <f t="shared" si="685"/>
        <v>803.18071310000005</v>
      </c>
      <c r="Q1506" s="94">
        <f t="shared" si="686"/>
        <v>0</v>
      </c>
      <c r="R1506" s="95">
        <f t="shared" si="669"/>
        <v>0</v>
      </c>
      <c r="S1506" s="87">
        <f t="shared" si="687"/>
        <v>0</v>
      </c>
      <c r="T1506" s="95">
        <f t="shared" si="672"/>
        <v>0.12</v>
      </c>
      <c r="U1506" s="94">
        <f t="shared" si="688"/>
        <v>13</v>
      </c>
      <c r="V1506" s="94">
        <v>252</v>
      </c>
      <c r="W1506" s="93">
        <f t="shared" si="689"/>
        <v>1.0058634440000001</v>
      </c>
      <c r="X1506" s="87">
        <f t="shared" si="690"/>
        <v>4.7094051300000004</v>
      </c>
      <c r="Y1506" s="87">
        <f t="shared" si="691"/>
        <v>0</v>
      </c>
      <c r="Z1506" s="96" t="s">
        <v>142</v>
      </c>
      <c r="AA1506" s="90">
        <f t="shared" si="692"/>
        <v>45868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3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2"/>
      <c r="DB1506" s="1"/>
      <c r="DC1506" s="1"/>
      <c r="DD1506" s="1"/>
      <c r="DE1506" s="1"/>
      <c r="DF1506" s="1"/>
      <c r="DG1506" s="1"/>
    </row>
    <row r="1507" spans="1:111" x14ac:dyDescent="0.2">
      <c r="A1507" s="86">
        <f t="shared" si="670"/>
        <v>45856</v>
      </c>
      <c r="B1507" s="87">
        <f t="shared" si="673"/>
        <v>808.44980229000009</v>
      </c>
      <c r="C1507" s="87">
        <f t="shared" si="671"/>
        <v>627.06387342000005</v>
      </c>
      <c r="D1507" s="88">
        <f t="shared" si="674"/>
        <v>7205.03</v>
      </c>
      <c r="E1507" s="89">
        <f>IF(K1507=1,VLOOKUP(A1507,[1]Plan1!$BO$80:$BQ$314,3),E1506)</f>
        <v>7245.38</v>
      </c>
      <c r="F1507" s="98">
        <f t="shared" si="675"/>
        <v>45734</v>
      </c>
      <c r="G1507" s="91">
        <f t="shared" si="676"/>
        <v>5.6002542668107669E-3</v>
      </c>
      <c r="H1507" s="90">
        <f t="shared" si="677"/>
        <v>45884</v>
      </c>
      <c r="I1507" s="90">
        <f t="shared" si="678"/>
        <v>45884</v>
      </c>
      <c r="J1507" s="92">
        <f t="shared" si="679"/>
        <v>23</v>
      </c>
      <c r="K1507" s="92">
        <f t="shared" si="680"/>
        <v>3</v>
      </c>
      <c r="L1507" s="87">
        <f t="shared" si="681"/>
        <v>1.0007286900000001</v>
      </c>
      <c r="M1507" s="93">
        <f t="shared" si="682"/>
        <v>1.0056002500000001</v>
      </c>
      <c r="N1507" s="93">
        <f t="shared" si="683"/>
        <v>1.280237645562637</v>
      </c>
      <c r="O1507" s="87">
        <f t="shared" si="684"/>
        <v>1.28117054</v>
      </c>
      <c r="P1507" s="87">
        <f t="shared" si="685"/>
        <v>803.37576132000004</v>
      </c>
      <c r="Q1507" s="94">
        <f t="shared" si="686"/>
        <v>0</v>
      </c>
      <c r="R1507" s="95">
        <f t="shared" si="669"/>
        <v>0</v>
      </c>
      <c r="S1507" s="87">
        <f t="shared" si="687"/>
        <v>0</v>
      </c>
      <c r="T1507" s="95">
        <f t="shared" si="672"/>
        <v>0.12</v>
      </c>
      <c r="U1507" s="94">
        <f t="shared" si="688"/>
        <v>14</v>
      </c>
      <c r="V1507" s="94">
        <v>252</v>
      </c>
      <c r="W1507" s="93">
        <f t="shared" si="689"/>
        <v>1.0063158999999999</v>
      </c>
      <c r="X1507" s="87">
        <f t="shared" si="690"/>
        <v>5.0740409700000004</v>
      </c>
      <c r="Y1507" s="87">
        <f t="shared" si="691"/>
        <v>0</v>
      </c>
      <c r="Z1507" s="96" t="s">
        <v>142</v>
      </c>
      <c r="AA1507" s="90">
        <f t="shared" si="692"/>
        <v>45868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3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2"/>
      <c r="DB1507" s="1"/>
      <c r="DC1507" s="1"/>
      <c r="DD1507" s="1"/>
      <c r="DE1507" s="1"/>
      <c r="DF1507" s="1"/>
      <c r="DG1507" s="1"/>
    </row>
    <row r="1508" spans="1:111" x14ac:dyDescent="0.2">
      <c r="A1508" s="86">
        <f t="shared" si="670"/>
        <v>45857</v>
      </c>
      <c r="B1508" s="87">
        <f t="shared" si="673"/>
        <v>809.0098701600001</v>
      </c>
      <c r="C1508" s="87">
        <f t="shared" si="671"/>
        <v>627.06387342000005</v>
      </c>
      <c r="D1508" s="88">
        <f t="shared" si="674"/>
        <v>7205.03</v>
      </c>
      <c r="E1508" s="89">
        <f>IF(K1508=1,VLOOKUP(A1508,[1]Plan1!$BO$80:$BQ$314,3),E1507)</f>
        <v>7245.38</v>
      </c>
      <c r="F1508" s="98">
        <f t="shared" si="675"/>
        <v>45734</v>
      </c>
      <c r="G1508" s="91">
        <f t="shared" si="676"/>
        <v>5.6002542668107669E-3</v>
      </c>
      <c r="H1508" s="90">
        <f t="shared" si="677"/>
        <v>45884</v>
      </c>
      <c r="I1508" s="90">
        <f t="shared" si="678"/>
        <v>45884</v>
      </c>
      <c r="J1508" s="92">
        <f t="shared" si="679"/>
        <v>23</v>
      </c>
      <c r="K1508" s="92">
        <f t="shared" si="680"/>
        <v>4</v>
      </c>
      <c r="L1508" s="87">
        <f t="shared" si="681"/>
        <v>1.00097171</v>
      </c>
      <c r="M1508" s="93">
        <f t="shared" si="682"/>
        <v>1.0056002500000001</v>
      </c>
      <c r="N1508" s="93">
        <f t="shared" si="683"/>
        <v>1.280237645562637</v>
      </c>
      <c r="O1508" s="87">
        <f t="shared" si="684"/>
        <v>1.2814816600000001</v>
      </c>
      <c r="P1508" s="87">
        <f t="shared" si="685"/>
        <v>803.57085343000006</v>
      </c>
      <c r="Q1508" s="94">
        <f t="shared" si="686"/>
        <v>0</v>
      </c>
      <c r="R1508" s="95">
        <f t="shared" si="669"/>
        <v>0</v>
      </c>
      <c r="S1508" s="87">
        <f t="shared" si="687"/>
        <v>0</v>
      </c>
      <c r="T1508" s="95">
        <f t="shared" si="672"/>
        <v>0.12</v>
      </c>
      <c r="U1508" s="94">
        <f t="shared" si="688"/>
        <v>15</v>
      </c>
      <c r="V1508" s="94">
        <v>252</v>
      </c>
      <c r="W1508" s="93">
        <f t="shared" si="689"/>
        <v>1.006768559</v>
      </c>
      <c r="X1508" s="87">
        <f t="shared" si="690"/>
        <v>5.4390167299999996</v>
      </c>
      <c r="Y1508" s="87">
        <f t="shared" si="691"/>
        <v>0</v>
      </c>
      <c r="Z1508" s="96" t="s">
        <v>142</v>
      </c>
      <c r="AA1508" s="90">
        <f t="shared" si="692"/>
        <v>45868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3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2"/>
      <c r="DB1508" s="1"/>
      <c r="DC1508" s="1"/>
      <c r="DD1508" s="1"/>
      <c r="DE1508" s="1"/>
      <c r="DF1508" s="1"/>
      <c r="DG1508" s="1"/>
    </row>
    <row r="1509" spans="1:111" x14ac:dyDescent="0.2">
      <c r="A1509" s="86">
        <f t="shared" si="670"/>
        <v>45858</v>
      </c>
      <c r="B1509" s="87">
        <f t="shared" si="673"/>
        <v>809.0098701600001</v>
      </c>
      <c r="C1509" s="87">
        <f t="shared" si="671"/>
        <v>627.06387342000005</v>
      </c>
      <c r="D1509" s="88">
        <f t="shared" si="674"/>
        <v>7205.03</v>
      </c>
      <c r="E1509" s="89">
        <f>IF(K1509=1,VLOOKUP(A1509,[1]Plan1!$BO$80:$BQ$314,3),E1508)</f>
        <v>7245.38</v>
      </c>
      <c r="F1509" s="98">
        <f t="shared" si="675"/>
        <v>45734</v>
      </c>
      <c r="G1509" s="91">
        <f t="shared" si="676"/>
        <v>5.6002542668107669E-3</v>
      </c>
      <c r="H1509" s="90">
        <f t="shared" si="677"/>
        <v>45884</v>
      </c>
      <c r="I1509" s="90">
        <f t="shared" si="678"/>
        <v>45884</v>
      </c>
      <c r="J1509" s="92">
        <f t="shared" si="679"/>
        <v>23</v>
      </c>
      <c r="K1509" s="92">
        <f t="shared" si="680"/>
        <v>4</v>
      </c>
      <c r="L1509" s="87">
        <f t="shared" si="681"/>
        <v>1.00097171</v>
      </c>
      <c r="M1509" s="93">
        <f t="shared" si="682"/>
        <v>1.0056002500000001</v>
      </c>
      <c r="N1509" s="93">
        <f t="shared" si="683"/>
        <v>1.280237645562637</v>
      </c>
      <c r="O1509" s="87">
        <f t="shared" si="684"/>
        <v>1.2814816600000001</v>
      </c>
      <c r="P1509" s="87">
        <f t="shared" si="685"/>
        <v>803.57085343000006</v>
      </c>
      <c r="Q1509" s="94">
        <f t="shared" si="686"/>
        <v>0</v>
      </c>
      <c r="R1509" s="95">
        <f t="shared" si="669"/>
        <v>0</v>
      </c>
      <c r="S1509" s="87">
        <f t="shared" si="687"/>
        <v>0</v>
      </c>
      <c r="T1509" s="95">
        <f t="shared" si="672"/>
        <v>0.12</v>
      </c>
      <c r="U1509" s="94">
        <f t="shared" si="688"/>
        <v>15</v>
      </c>
      <c r="V1509" s="94">
        <v>252</v>
      </c>
      <c r="W1509" s="93">
        <f t="shared" si="689"/>
        <v>1.006768559</v>
      </c>
      <c r="X1509" s="87">
        <f t="shared" si="690"/>
        <v>5.4390167299999996</v>
      </c>
      <c r="Y1509" s="87">
        <f t="shared" si="691"/>
        <v>0</v>
      </c>
      <c r="Z1509" s="96" t="s">
        <v>142</v>
      </c>
      <c r="AA1509" s="90">
        <f t="shared" si="692"/>
        <v>45868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3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2"/>
      <c r="DB1509" s="1"/>
      <c r="DC1509" s="1"/>
      <c r="DD1509" s="1"/>
      <c r="DE1509" s="1"/>
      <c r="DF1509" s="1"/>
      <c r="DG1509" s="1"/>
    </row>
    <row r="1510" spans="1:111" x14ac:dyDescent="0.2">
      <c r="A1510" s="86">
        <f t="shared" si="670"/>
        <v>45859</v>
      </c>
      <c r="B1510" s="87">
        <f t="shared" si="673"/>
        <v>809.0098701600001</v>
      </c>
      <c r="C1510" s="87">
        <f t="shared" si="671"/>
        <v>627.06387342000005</v>
      </c>
      <c r="D1510" s="88">
        <f t="shared" si="674"/>
        <v>7205.03</v>
      </c>
      <c r="E1510" s="89">
        <f>IF(K1510=1,VLOOKUP(A1510,[1]Plan1!$BO$80:$BQ$314,3),E1509)</f>
        <v>7245.38</v>
      </c>
      <c r="F1510" s="98">
        <f t="shared" si="675"/>
        <v>45734</v>
      </c>
      <c r="G1510" s="91">
        <f t="shared" si="676"/>
        <v>5.6002542668107669E-3</v>
      </c>
      <c r="H1510" s="90">
        <f t="shared" si="677"/>
        <v>45884</v>
      </c>
      <c r="I1510" s="90">
        <f t="shared" si="678"/>
        <v>45884</v>
      </c>
      <c r="J1510" s="92">
        <f t="shared" si="679"/>
        <v>23</v>
      </c>
      <c r="K1510" s="92">
        <f t="shared" si="680"/>
        <v>4</v>
      </c>
      <c r="L1510" s="87">
        <f t="shared" si="681"/>
        <v>1.00097171</v>
      </c>
      <c r="M1510" s="93">
        <f t="shared" si="682"/>
        <v>1.0056002500000001</v>
      </c>
      <c r="N1510" s="93">
        <f t="shared" si="683"/>
        <v>1.280237645562637</v>
      </c>
      <c r="O1510" s="87">
        <f t="shared" si="684"/>
        <v>1.2814816600000001</v>
      </c>
      <c r="P1510" s="87">
        <f t="shared" si="685"/>
        <v>803.57085343000006</v>
      </c>
      <c r="Q1510" s="94">
        <f t="shared" si="686"/>
        <v>0</v>
      </c>
      <c r="R1510" s="95">
        <f t="shared" si="669"/>
        <v>0</v>
      </c>
      <c r="S1510" s="87">
        <f t="shared" si="687"/>
        <v>0</v>
      </c>
      <c r="T1510" s="95">
        <f t="shared" si="672"/>
        <v>0.12</v>
      </c>
      <c r="U1510" s="94">
        <f t="shared" si="688"/>
        <v>15</v>
      </c>
      <c r="V1510" s="94">
        <v>252</v>
      </c>
      <c r="W1510" s="93">
        <f t="shared" si="689"/>
        <v>1.006768559</v>
      </c>
      <c r="X1510" s="87">
        <f t="shared" si="690"/>
        <v>5.4390167299999996</v>
      </c>
      <c r="Y1510" s="87">
        <f t="shared" si="691"/>
        <v>0</v>
      </c>
      <c r="Z1510" s="96" t="s">
        <v>142</v>
      </c>
      <c r="AA1510" s="90">
        <f t="shared" si="692"/>
        <v>45868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3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2"/>
      <c r="DB1510" s="1"/>
      <c r="DC1510" s="1"/>
      <c r="DD1510" s="1"/>
      <c r="DE1510" s="1"/>
      <c r="DF1510" s="1"/>
      <c r="DG1510" s="1"/>
    </row>
    <row r="1511" spans="1:111" x14ac:dyDescent="0.2">
      <c r="A1511" s="86">
        <f t="shared" si="670"/>
        <v>45860</v>
      </c>
      <c r="B1511" s="87">
        <f t="shared" si="673"/>
        <v>809.57032283000001</v>
      </c>
      <c r="C1511" s="87">
        <f t="shared" si="671"/>
        <v>627.06387342000005</v>
      </c>
      <c r="D1511" s="88">
        <f t="shared" si="674"/>
        <v>7205.03</v>
      </c>
      <c r="E1511" s="89">
        <f>IF(K1511=1,VLOOKUP(A1511,[1]Plan1!$BO$80:$BQ$314,3),E1510)</f>
        <v>7245.38</v>
      </c>
      <c r="F1511" s="98">
        <f t="shared" si="675"/>
        <v>45734</v>
      </c>
      <c r="G1511" s="91">
        <f t="shared" si="676"/>
        <v>5.6002542668107669E-3</v>
      </c>
      <c r="H1511" s="90">
        <f t="shared" si="677"/>
        <v>45884</v>
      </c>
      <c r="I1511" s="90">
        <f t="shared" si="678"/>
        <v>45884</v>
      </c>
      <c r="J1511" s="92">
        <f t="shared" si="679"/>
        <v>23</v>
      </c>
      <c r="K1511" s="92">
        <f t="shared" si="680"/>
        <v>5</v>
      </c>
      <c r="L1511" s="87">
        <f t="shared" si="681"/>
        <v>1.00121478</v>
      </c>
      <c r="M1511" s="93">
        <f t="shared" si="682"/>
        <v>1.0056002500000001</v>
      </c>
      <c r="N1511" s="93">
        <f t="shared" si="683"/>
        <v>1.280237645562637</v>
      </c>
      <c r="O1511" s="87">
        <f t="shared" si="684"/>
        <v>1.28179285</v>
      </c>
      <c r="P1511" s="87">
        <f t="shared" si="685"/>
        <v>803.76598944</v>
      </c>
      <c r="Q1511" s="94">
        <f t="shared" si="686"/>
        <v>0</v>
      </c>
      <c r="R1511" s="95">
        <f t="shared" si="669"/>
        <v>0</v>
      </c>
      <c r="S1511" s="87">
        <f t="shared" si="687"/>
        <v>0</v>
      </c>
      <c r="T1511" s="95">
        <f t="shared" si="672"/>
        <v>0.12</v>
      </c>
      <c r="U1511" s="94">
        <f t="shared" si="688"/>
        <v>16</v>
      </c>
      <c r="V1511" s="94">
        <v>252</v>
      </c>
      <c r="W1511" s="93">
        <f t="shared" si="689"/>
        <v>1.007221422</v>
      </c>
      <c r="X1511" s="87">
        <f t="shared" si="690"/>
        <v>5.80433339</v>
      </c>
      <c r="Y1511" s="87">
        <f t="shared" si="691"/>
        <v>0</v>
      </c>
      <c r="Z1511" s="96" t="s">
        <v>142</v>
      </c>
      <c r="AA1511" s="90">
        <f t="shared" si="692"/>
        <v>45868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3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2"/>
      <c r="DB1511" s="1"/>
      <c r="DC1511" s="1"/>
      <c r="DD1511" s="1"/>
      <c r="DE1511" s="1"/>
      <c r="DF1511" s="1"/>
      <c r="DG1511" s="1"/>
    </row>
    <row r="1512" spans="1:111" x14ac:dyDescent="0.2">
      <c r="A1512" s="86">
        <f t="shared" si="670"/>
        <v>45861</v>
      </c>
      <c r="B1512" s="87">
        <f t="shared" si="673"/>
        <v>810.13116600000001</v>
      </c>
      <c r="C1512" s="87">
        <f t="shared" si="671"/>
        <v>627.06387342000005</v>
      </c>
      <c r="D1512" s="88">
        <f t="shared" si="674"/>
        <v>7205.03</v>
      </c>
      <c r="E1512" s="89">
        <f>IF(K1512=1,VLOOKUP(A1512,[1]Plan1!$BO$80:$BQ$314,3),E1511)</f>
        <v>7245.38</v>
      </c>
      <c r="F1512" s="98">
        <f t="shared" si="675"/>
        <v>45734</v>
      </c>
      <c r="G1512" s="91">
        <f t="shared" si="676"/>
        <v>5.6002542668107669E-3</v>
      </c>
      <c r="H1512" s="90">
        <f t="shared" si="677"/>
        <v>45884</v>
      </c>
      <c r="I1512" s="90">
        <f t="shared" si="678"/>
        <v>45884</v>
      </c>
      <c r="J1512" s="92">
        <f t="shared" si="679"/>
        <v>23</v>
      </c>
      <c r="K1512" s="92">
        <f t="shared" si="680"/>
        <v>6</v>
      </c>
      <c r="L1512" s="87">
        <f t="shared" si="681"/>
        <v>1.00145792</v>
      </c>
      <c r="M1512" s="93">
        <f t="shared" si="682"/>
        <v>1.0056002500000001</v>
      </c>
      <c r="N1512" s="93">
        <f t="shared" si="683"/>
        <v>1.280237645562637</v>
      </c>
      <c r="O1512" s="87">
        <f t="shared" si="684"/>
        <v>1.2821041200000001</v>
      </c>
      <c r="P1512" s="87">
        <f t="shared" si="685"/>
        <v>803.96117561000005</v>
      </c>
      <c r="Q1512" s="94">
        <f t="shared" si="686"/>
        <v>0</v>
      </c>
      <c r="R1512" s="95">
        <f t="shared" si="669"/>
        <v>0</v>
      </c>
      <c r="S1512" s="87">
        <f t="shared" si="687"/>
        <v>0</v>
      </c>
      <c r="T1512" s="95">
        <f t="shared" si="672"/>
        <v>0.12</v>
      </c>
      <c r="U1512" s="94">
        <f t="shared" si="688"/>
        <v>17</v>
      </c>
      <c r="V1512" s="94">
        <v>252</v>
      </c>
      <c r="W1512" s="93">
        <f t="shared" si="689"/>
        <v>1.0076744879999999</v>
      </c>
      <c r="X1512" s="87">
        <f t="shared" si="690"/>
        <v>6.1699903899999997</v>
      </c>
      <c r="Y1512" s="87">
        <f t="shared" si="691"/>
        <v>0</v>
      </c>
      <c r="Z1512" s="96" t="s">
        <v>142</v>
      </c>
      <c r="AA1512" s="90">
        <f t="shared" si="692"/>
        <v>45868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3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2"/>
      <c r="DB1512" s="1"/>
      <c r="DC1512" s="1"/>
      <c r="DD1512" s="1"/>
      <c r="DE1512" s="1"/>
      <c r="DF1512" s="1"/>
      <c r="DG1512" s="1"/>
    </row>
    <row r="1513" spans="1:111" x14ac:dyDescent="0.2">
      <c r="A1513" s="86">
        <f t="shared" si="670"/>
        <v>45862</v>
      </c>
      <c r="B1513" s="87">
        <f t="shared" si="673"/>
        <v>810.69240065999998</v>
      </c>
      <c r="C1513" s="87">
        <f t="shared" si="671"/>
        <v>627.06387342000005</v>
      </c>
      <c r="D1513" s="88">
        <f t="shared" si="674"/>
        <v>7205.03</v>
      </c>
      <c r="E1513" s="89">
        <f>IF(K1513=1,VLOOKUP(A1513,[1]Plan1!$BO$80:$BQ$314,3),E1512)</f>
        <v>7245.38</v>
      </c>
      <c r="F1513" s="98">
        <f t="shared" si="675"/>
        <v>45734</v>
      </c>
      <c r="G1513" s="91">
        <f t="shared" si="676"/>
        <v>5.6002542668107669E-3</v>
      </c>
      <c r="H1513" s="90">
        <f t="shared" si="677"/>
        <v>45884</v>
      </c>
      <c r="I1513" s="90">
        <f t="shared" si="678"/>
        <v>45884</v>
      </c>
      <c r="J1513" s="92">
        <f t="shared" si="679"/>
        <v>23</v>
      </c>
      <c r="K1513" s="92">
        <f t="shared" si="680"/>
        <v>7</v>
      </c>
      <c r="L1513" s="87">
        <f t="shared" si="681"/>
        <v>1.00170111</v>
      </c>
      <c r="M1513" s="93">
        <f t="shared" si="682"/>
        <v>1.0056002500000001</v>
      </c>
      <c r="N1513" s="93">
        <f t="shared" si="683"/>
        <v>1.280237645562637</v>
      </c>
      <c r="O1513" s="87">
        <f t="shared" si="684"/>
        <v>1.2824154699999999</v>
      </c>
      <c r="P1513" s="87">
        <f t="shared" si="685"/>
        <v>804.15641195000001</v>
      </c>
      <c r="Q1513" s="94">
        <f t="shared" si="686"/>
        <v>0</v>
      </c>
      <c r="R1513" s="95">
        <f t="shared" si="669"/>
        <v>0</v>
      </c>
      <c r="S1513" s="87">
        <f t="shared" si="687"/>
        <v>0</v>
      </c>
      <c r="T1513" s="95">
        <f t="shared" si="672"/>
        <v>0.12</v>
      </c>
      <c r="U1513" s="94">
        <f t="shared" si="688"/>
        <v>18</v>
      </c>
      <c r="V1513" s="94">
        <v>252</v>
      </c>
      <c r="W1513" s="93">
        <f t="shared" si="689"/>
        <v>1.0081277580000001</v>
      </c>
      <c r="X1513" s="87">
        <f t="shared" si="690"/>
        <v>6.5359887099999998</v>
      </c>
      <c r="Y1513" s="87">
        <f t="shared" si="691"/>
        <v>0</v>
      </c>
      <c r="Z1513" s="96" t="s">
        <v>142</v>
      </c>
      <c r="AA1513" s="90">
        <f t="shared" si="692"/>
        <v>45868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3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2"/>
      <c r="DB1513" s="1"/>
      <c r="DC1513" s="1"/>
      <c r="DD1513" s="1"/>
      <c r="DE1513" s="1"/>
      <c r="DF1513" s="1"/>
      <c r="DG1513" s="1"/>
    </row>
    <row r="1514" spans="1:111" x14ac:dyDescent="0.2">
      <c r="A1514" s="86">
        <f t="shared" si="670"/>
        <v>45863</v>
      </c>
      <c r="B1514" s="87">
        <f t="shared" si="673"/>
        <v>811.25401513999998</v>
      </c>
      <c r="C1514" s="87">
        <f t="shared" si="671"/>
        <v>627.06387342000005</v>
      </c>
      <c r="D1514" s="88">
        <f t="shared" si="674"/>
        <v>7205.03</v>
      </c>
      <c r="E1514" s="89">
        <f>IF(K1514=1,VLOOKUP(A1514,[1]Plan1!$BO$80:$BQ$314,3),E1513)</f>
        <v>7245.38</v>
      </c>
      <c r="F1514" s="98">
        <f t="shared" si="675"/>
        <v>45734</v>
      </c>
      <c r="G1514" s="91">
        <f t="shared" si="676"/>
        <v>5.6002542668107669E-3</v>
      </c>
      <c r="H1514" s="90">
        <f t="shared" si="677"/>
        <v>45884</v>
      </c>
      <c r="I1514" s="90">
        <f t="shared" si="678"/>
        <v>45884</v>
      </c>
      <c r="J1514" s="92">
        <f t="shared" si="679"/>
        <v>23</v>
      </c>
      <c r="K1514" s="92">
        <f t="shared" si="680"/>
        <v>8</v>
      </c>
      <c r="L1514" s="87">
        <f t="shared" si="681"/>
        <v>1.00194436</v>
      </c>
      <c r="M1514" s="93">
        <f t="shared" si="682"/>
        <v>1.0056002500000001</v>
      </c>
      <c r="N1514" s="93">
        <f t="shared" si="683"/>
        <v>1.280237645562637</v>
      </c>
      <c r="O1514" s="87">
        <f t="shared" si="684"/>
        <v>1.28272688</v>
      </c>
      <c r="P1514" s="87">
        <f t="shared" si="685"/>
        <v>804.35168591000001</v>
      </c>
      <c r="Q1514" s="94">
        <f t="shared" si="686"/>
        <v>0</v>
      </c>
      <c r="R1514" s="95">
        <f t="shared" ref="R1514:R1577" si="693">IF(Q1514&gt;0,VLOOKUP($A1514,$AD$13:$AI$117,6),0)</f>
        <v>0</v>
      </c>
      <c r="S1514" s="87">
        <f t="shared" si="687"/>
        <v>0</v>
      </c>
      <c r="T1514" s="95">
        <f t="shared" si="672"/>
        <v>0.12</v>
      </c>
      <c r="U1514" s="94">
        <f t="shared" si="688"/>
        <v>19</v>
      </c>
      <c r="V1514" s="94">
        <v>252</v>
      </c>
      <c r="W1514" s="93">
        <f t="shared" si="689"/>
        <v>1.0085812329999999</v>
      </c>
      <c r="X1514" s="87">
        <f t="shared" si="690"/>
        <v>6.9023292300000003</v>
      </c>
      <c r="Y1514" s="87">
        <f t="shared" si="691"/>
        <v>0</v>
      </c>
      <c r="Z1514" s="96" t="s">
        <v>142</v>
      </c>
      <c r="AA1514" s="90">
        <f t="shared" si="692"/>
        <v>45868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3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2"/>
      <c r="DB1514" s="1"/>
      <c r="DC1514" s="1"/>
      <c r="DD1514" s="1"/>
      <c r="DE1514" s="1"/>
      <c r="DF1514" s="1"/>
      <c r="DG1514" s="1"/>
    </row>
    <row r="1515" spans="1:111" x14ac:dyDescent="0.2">
      <c r="A1515" s="86">
        <f t="shared" si="670"/>
        <v>45864</v>
      </c>
      <c r="B1515" s="87">
        <f t="shared" si="673"/>
        <v>811.81602697999995</v>
      </c>
      <c r="C1515" s="87">
        <f t="shared" si="671"/>
        <v>627.06387342000005</v>
      </c>
      <c r="D1515" s="88">
        <f t="shared" si="674"/>
        <v>7205.03</v>
      </c>
      <c r="E1515" s="89">
        <f>IF(K1515=1,VLOOKUP(A1515,[1]Plan1!$BO$80:$BQ$314,3),E1514)</f>
        <v>7245.38</v>
      </c>
      <c r="F1515" s="98">
        <f t="shared" si="675"/>
        <v>45734</v>
      </c>
      <c r="G1515" s="91">
        <f t="shared" si="676"/>
        <v>5.6002542668107669E-3</v>
      </c>
      <c r="H1515" s="90">
        <f t="shared" si="677"/>
        <v>45884</v>
      </c>
      <c r="I1515" s="90">
        <f t="shared" si="678"/>
        <v>45884</v>
      </c>
      <c r="J1515" s="92">
        <f t="shared" si="679"/>
        <v>23</v>
      </c>
      <c r="K1515" s="92">
        <f t="shared" si="680"/>
        <v>9</v>
      </c>
      <c r="L1515" s="87">
        <f t="shared" si="681"/>
        <v>1.0021876700000001</v>
      </c>
      <c r="M1515" s="93">
        <f t="shared" si="682"/>
        <v>1.0056002500000001</v>
      </c>
      <c r="N1515" s="93">
        <f t="shared" si="683"/>
        <v>1.280237645562637</v>
      </c>
      <c r="O1515" s="87">
        <f t="shared" si="684"/>
        <v>1.28303838</v>
      </c>
      <c r="P1515" s="87">
        <f t="shared" si="685"/>
        <v>804.5470163</v>
      </c>
      <c r="Q1515" s="94">
        <f t="shared" si="686"/>
        <v>0</v>
      </c>
      <c r="R1515" s="95">
        <f t="shared" si="693"/>
        <v>0</v>
      </c>
      <c r="S1515" s="87">
        <f t="shared" si="687"/>
        <v>0</v>
      </c>
      <c r="T1515" s="95">
        <f t="shared" si="672"/>
        <v>0.12</v>
      </c>
      <c r="U1515" s="94">
        <f t="shared" si="688"/>
        <v>20</v>
      </c>
      <c r="V1515" s="94">
        <v>252</v>
      </c>
      <c r="W1515" s="93">
        <f t="shared" si="689"/>
        <v>1.0090349110000001</v>
      </c>
      <c r="X1515" s="87">
        <f t="shared" si="690"/>
        <v>7.2690106800000001</v>
      </c>
      <c r="Y1515" s="87">
        <f t="shared" si="691"/>
        <v>0</v>
      </c>
      <c r="Z1515" s="96" t="s">
        <v>142</v>
      </c>
      <c r="AA1515" s="90">
        <f t="shared" si="692"/>
        <v>45868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3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2"/>
      <c r="DB1515" s="1"/>
      <c r="DC1515" s="1"/>
      <c r="DD1515" s="1"/>
      <c r="DE1515" s="1"/>
      <c r="DF1515" s="1"/>
      <c r="DG1515" s="1"/>
    </row>
    <row r="1516" spans="1:111" x14ac:dyDescent="0.2">
      <c r="A1516" s="86">
        <f t="shared" si="670"/>
        <v>45865</v>
      </c>
      <c r="B1516" s="87">
        <f t="shared" si="673"/>
        <v>811.81602697999995</v>
      </c>
      <c r="C1516" s="87">
        <f t="shared" si="671"/>
        <v>627.06387342000005</v>
      </c>
      <c r="D1516" s="88">
        <f t="shared" si="674"/>
        <v>7205.03</v>
      </c>
      <c r="E1516" s="89">
        <f>IF(K1516=1,VLOOKUP(A1516,[1]Plan1!$BO$80:$BQ$314,3),E1515)</f>
        <v>7245.38</v>
      </c>
      <c r="F1516" s="98">
        <f t="shared" si="675"/>
        <v>45734</v>
      </c>
      <c r="G1516" s="91">
        <f t="shared" si="676"/>
        <v>5.6002542668107669E-3</v>
      </c>
      <c r="H1516" s="90">
        <f t="shared" si="677"/>
        <v>45884</v>
      </c>
      <c r="I1516" s="90">
        <f t="shared" si="678"/>
        <v>45884</v>
      </c>
      <c r="J1516" s="92">
        <f t="shared" si="679"/>
        <v>23</v>
      </c>
      <c r="K1516" s="92">
        <f t="shared" si="680"/>
        <v>9</v>
      </c>
      <c r="L1516" s="87">
        <f t="shared" si="681"/>
        <v>1.0021876700000001</v>
      </c>
      <c r="M1516" s="93">
        <f t="shared" si="682"/>
        <v>1.0056002500000001</v>
      </c>
      <c r="N1516" s="93">
        <f t="shared" si="683"/>
        <v>1.280237645562637</v>
      </c>
      <c r="O1516" s="87">
        <f t="shared" si="684"/>
        <v>1.28303838</v>
      </c>
      <c r="P1516" s="87">
        <f t="shared" si="685"/>
        <v>804.5470163</v>
      </c>
      <c r="Q1516" s="94">
        <f t="shared" si="686"/>
        <v>0</v>
      </c>
      <c r="R1516" s="95">
        <f t="shared" si="693"/>
        <v>0</v>
      </c>
      <c r="S1516" s="87">
        <f t="shared" si="687"/>
        <v>0</v>
      </c>
      <c r="T1516" s="95">
        <f t="shared" si="672"/>
        <v>0.12</v>
      </c>
      <c r="U1516" s="94">
        <f t="shared" si="688"/>
        <v>20</v>
      </c>
      <c r="V1516" s="94">
        <v>252</v>
      </c>
      <c r="W1516" s="93">
        <f t="shared" si="689"/>
        <v>1.0090349110000001</v>
      </c>
      <c r="X1516" s="87">
        <f t="shared" si="690"/>
        <v>7.2690106800000001</v>
      </c>
      <c r="Y1516" s="87">
        <f t="shared" si="691"/>
        <v>0</v>
      </c>
      <c r="Z1516" s="96" t="s">
        <v>142</v>
      </c>
      <c r="AA1516" s="90">
        <f t="shared" si="692"/>
        <v>45868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3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2"/>
      <c r="DB1516" s="1"/>
      <c r="DC1516" s="1"/>
      <c r="DD1516" s="1"/>
      <c r="DE1516" s="1"/>
      <c r="DF1516" s="1"/>
      <c r="DG1516" s="1"/>
    </row>
    <row r="1517" spans="1:111" x14ac:dyDescent="0.2">
      <c r="A1517" s="86">
        <f t="shared" si="670"/>
        <v>45866</v>
      </c>
      <c r="B1517" s="87">
        <f t="shared" si="673"/>
        <v>811.81602697999995</v>
      </c>
      <c r="C1517" s="87">
        <f t="shared" si="671"/>
        <v>627.06387342000005</v>
      </c>
      <c r="D1517" s="88">
        <f t="shared" si="674"/>
        <v>7205.03</v>
      </c>
      <c r="E1517" s="89">
        <f>IF(K1517=1,VLOOKUP(A1517,[1]Plan1!$BO$80:$BQ$314,3),E1516)</f>
        <v>7245.38</v>
      </c>
      <c r="F1517" s="98">
        <f t="shared" si="675"/>
        <v>45734</v>
      </c>
      <c r="G1517" s="91">
        <f t="shared" si="676"/>
        <v>5.6002542668107669E-3</v>
      </c>
      <c r="H1517" s="90">
        <f t="shared" si="677"/>
        <v>45884</v>
      </c>
      <c r="I1517" s="90">
        <f t="shared" si="678"/>
        <v>45884</v>
      </c>
      <c r="J1517" s="92">
        <f t="shared" si="679"/>
        <v>23</v>
      </c>
      <c r="K1517" s="92">
        <f t="shared" si="680"/>
        <v>9</v>
      </c>
      <c r="L1517" s="87">
        <f t="shared" si="681"/>
        <v>1.0021876700000001</v>
      </c>
      <c r="M1517" s="93">
        <f t="shared" si="682"/>
        <v>1.0056002500000001</v>
      </c>
      <c r="N1517" s="93">
        <f t="shared" si="683"/>
        <v>1.280237645562637</v>
      </c>
      <c r="O1517" s="87">
        <f t="shared" si="684"/>
        <v>1.28303838</v>
      </c>
      <c r="P1517" s="87">
        <f t="shared" si="685"/>
        <v>804.5470163</v>
      </c>
      <c r="Q1517" s="94">
        <f t="shared" si="686"/>
        <v>0</v>
      </c>
      <c r="R1517" s="95">
        <f t="shared" si="693"/>
        <v>0</v>
      </c>
      <c r="S1517" s="87">
        <f t="shared" si="687"/>
        <v>0</v>
      </c>
      <c r="T1517" s="95">
        <f t="shared" si="672"/>
        <v>0.12</v>
      </c>
      <c r="U1517" s="94">
        <f t="shared" si="688"/>
        <v>20</v>
      </c>
      <c r="V1517" s="94">
        <v>252</v>
      </c>
      <c r="W1517" s="93">
        <f t="shared" si="689"/>
        <v>1.0090349110000001</v>
      </c>
      <c r="X1517" s="87">
        <f t="shared" si="690"/>
        <v>7.2690106800000001</v>
      </c>
      <c r="Y1517" s="87">
        <f t="shared" si="691"/>
        <v>0</v>
      </c>
      <c r="Z1517" s="96" t="s">
        <v>142</v>
      </c>
      <c r="AA1517" s="90">
        <f t="shared" si="692"/>
        <v>45868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3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2"/>
      <c r="DB1517" s="1"/>
      <c r="DC1517" s="1"/>
      <c r="DD1517" s="1"/>
      <c r="DE1517" s="1"/>
      <c r="DF1517" s="1"/>
      <c r="DG1517" s="1"/>
    </row>
    <row r="1518" spans="1:111" x14ac:dyDescent="0.2">
      <c r="A1518" s="86">
        <f t="shared" si="670"/>
        <v>45867</v>
      </c>
      <c r="B1518" s="87">
        <f t="shared" si="673"/>
        <v>812.37843089</v>
      </c>
      <c r="C1518" s="87">
        <f t="shared" si="671"/>
        <v>627.06387342000005</v>
      </c>
      <c r="D1518" s="88">
        <f t="shared" si="674"/>
        <v>7205.03</v>
      </c>
      <c r="E1518" s="89">
        <f>IF(K1518=1,VLOOKUP(A1518,[1]Plan1!$BO$80:$BQ$314,3),E1517)</f>
        <v>7245.38</v>
      </c>
      <c r="F1518" s="98">
        <f t="shared" si="675"/>
        <v>45734</v>
      </c>
      <c r="G1518" s="91">
        <f t="shared" si="676"/>
        <v>5.6002542668107669E-3</v>
      </c>
      <c r="H1518" s="90">
        <f t="shared" si="677"/>
        <v>45884</v>
      </c>
      <c r="I1518" s="90">
        <f t="shared" si="678"/>
        <v>45884</v>
      </c>
      <c r="J1518" s="92">
        <f t="shared" si="679"/>
        <v>23</v>
      </c>
      <c r="K1518" s="92">
        <f t="shared" si="680"/>
        <v>10</v>
      </c>
      <c r="L1518" s="87">
        <f t="shared" si="681"/>
        <v>1.00243105</v>
      </c>
      <c r="M1518" s="93">
        <f t="shared" si="682"/>
        <v>1.0056002500000001</v>
      </c>
      <c r="N1518" s="93">
        <f t="shared" si="683"/>
        <v>1.280237645562637</v>
      </c>
      <c r="O1518" s="87">
        <f t="shared" si="684"/>
        <v>1.28334996</v>
      </c>
      <c r="P1518" s="87">
        <f t="shared" si="685"/>
        <v>804.74239686999999</v>
      </c>
      <c r="Q1518" s="94">
        <f t="shared" si="686"/>
        <v>0</v>
      </c>
      <c r="R1518" s="95">
        <f t="shared" si="693"/>
        <v>0</v>
      </c>
      <c r="S1518" s="87">
        <f t="shared" si="687"/>
        <v>0</v>
      </c>
      <c r="T1518" s="95">
        <f t="shared" si="672"/>
        <v>0.12</v>
      </c>
      <c r="U1518" s="94">
        <f t="shared" si="688"/>
        <v>21</v>
      </c>
      <c r="V1518" s="94">
        <v>252</v>
      </c>
      <c r="W1518" s="93">
        <f t="shared" si="689"/>
        <v>1.0094887930000001</v>
      </c>
      <c r="X1518" s="87">
        <f t="shared" si="690"/>
        <v>7.6360340200000003</v>
      </c>
      <c r="Y1518" s="87">
        <f t="shared" si="691"/>
        <v>0</v>
      </c>
      <c r="Z1518" s="96" t="s">
        <v>142</v>
      </c>
      <c r="AA1518" s="90">
        <f t="shared" si="692"/>
        <v>45868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3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2"/>
      <c r="DB1518" s="1"/>
      <c r="DC1518" s="1"/>
      <c r="DD1518" s="1"/>
      <c r="DE1518" s="1"/>
      <c r="DF1518" s="1"/>
      <c r="DG1518" s="1"/>
    </row>
    <row r="1519" spans="1:111" x14ac:dyDescent="0.2">
      <c r="A1519" s="86">
        <f t="shared" si="670"/>
        <v>45868</v>
      </c>
      <c r="B1519" s="87">
        <f t="shared" si="673"/>
        <v>812.94122067000001</v>
      </c>
      <c r="C1519" s="87">
        <f t="shared" si="671"/>
        <v>627.06387342000005</v>
      </c>
      <c r="D1519" s="88">
        <f t="shared" si="674"/>
        <v>7205.03</v>
      </c>
      <c r="E1519" s="89">
        <f>IF(K1519=1,VLOOKUP(A1519,[1]Plan1!$BO$80:$BQ$314,3),E1518)</f>
        <v>7245.38</v>
      </c>
      <c r="F1519" s="98">
        <f t="shared" si="675"/>
        <v>45734</v>
      </c>
      <c r="G1519" s="91">
        <f t="shared" si="676"/>
        <v>5.6002542668107669E-3</v>
      </c>
      <c r="H1519" s="90">
        <f t="shared" si="677"/>
        <v>45884</v>
      </c>
      <c r="I1519" s="90">
        <f t="shared" si="678"/>
        <v>45884</v>
      </c>
      <c r="J1519" s="92">
        <f t="shared" si="679"/>
        <v>23</v>
      </c>
      <c r="K1519" s="92">
        <f t="shared" si="680"/>
        <v>11</v>
      </c>
      <c r="L1519" s="87">
        <f t="shared" si="681"/>
        <v>1.00267448</v>
      </c>
      <c r="M1519" s="93">
        <f t="shared" si="682"/>
        <v>1.0056002500000001</v>
      </c>
      <c r="N1519" s="93">
        <f t="shared" si="683"/>
        <v>1.280237645562637</v>
      </c>
      <c r="O1519" s="87">
        <f t="shared" si="684"/>
        <v>1.28366161</v>
      </c>
      <c r="P1519" s="87">
        <f t="shared" si="685"/>
        <v>804.93782132000001</v>
      </c>
      <c r="Q1519" s="94">
        <f t="shared" si="686"/>
        <v>44</v>
      </c>
      <c r="R1519" s="95">
        <f t="shared" si="693"/>
        <v>7.9073000000000004E-2</v>
      </c>
      <c r="S1519" s="87">
        <f t="shared" si="687"/>
        <v>63.648848340000001</v>
      </c>
      <c r="T1519" s="95">
        <f t="shared" si="672"/>
        <v>0.12</v>
      </c>
      <c r="U1519" s="94">
        <f t="shared" si="688"/>
        <v>22</v>
      </c>
      <c r="V1519" s="94">
        <v>252</v>
      </c>
      <c r="W1519" s="93">
        <f t="shared" si="689"/>
        <v>1.009942879</v>
      </c>
      <c r="X1519" s="87">
        <f t="shared" si="690"/>
        <v>8.0033993500000005</v>
      </c>
      <c r="Y1519" s="87">
        <f t="shared" si="691"/>
        <v>71.652247689999996</v>
      </c>
      <c r="Z1519" s="96" t="s">
        <v>142</v>
      </c>
      <c r="AA1519" s="90">
        <f t="shared" si="692"/>
        <v>45868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3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2"/>
      <c r="DB1519" s="1"/>
      <c r="DC1519" s="1"/>
      <c r="DD1519" s="1"/>
      <c r="DE1519" s="1"/>
      <c r="DF1519" s="1"/>
      <c r="DG1519" s="1"/>
    </row>
    <row r="1520" spans="1:111" x14ac:dyDescent="0.2">
      <c r="A1520" s="86">
        <f t="shared" si="670"/>
        <v>45869</v>
      </c>
      <c r="B1520" s="87">
        <f t="shared" si="673"/>
        <v>741.80250537999996</v>
      </c>
      <c r="C1520" s="87">
        <f t="shared" si="671"/>
        <v>577.48005176000004</v>
      </c>
      <c r="D1520" s="88">
        <f t="shared" si="674"/>
        <v>7205.03</v>
      </c>
      <c r="E1520" s="89">
        <f>IF(K1520=1,VLOOKUP(A1520,[1]Plan1!$BO$80:$BQ$314,3),E1519)</f>
        <v>7245.38</v>
      </c>
      <c r="F1520" s="98">
        <f t="shared" si="675"/>
        <v>45734</v>
      </c>
      <c r="G1520" s="91">
        <f t="shared" si="676"/>
        <v>5.6002542668107669E-3</v>
      </c>
      <c r="H1520" s="90">
        <f t="shared" si="677"/>
        <v>45884</v>
      </c>
      <c r="I1520" s="90">
        <f t="shared" si="678"/>
        <v>45884</v>
      </c>
      <c r="J1520" s="92">
        <f t="shared" si="679"/>
        <v>23</v>
      </c>
      <c r="K1520" s="92">
        <f t="shared" si="680"/>
        <v>12</v>
      </c>
      <c r="L1520" s="87">
        <f t="shared" si="681"/>
        <v>1.00291796</v>
      </c>
      <c r="M1520" s="93">
        <f t="shared" si="682"/>
        <v>1.0056002500000001</v>
      </c>
      <c r="N1520" s="93">
        <f t="shared" si="683"/>
        <v>1.280237645562637</v>
      </c>
      <c r="O1520" s="87">
        <f t="shared" si="684"/>
        <v>1.2839733200000001</v>
      </c>
      <c r="P1520" s="87">
        <f t="shared" si="685"/>
        <v>741.46897928999999</v>
      </c>
      <c r="Q1520" s="94">
        <f t="shared" si="686"/>
        <v>0</v>
      </c>
      <c r="R1520" s="95">
        <f t="shared" si="693"/>
        <v>0</v>
      </c>
      <c r="S1520" s="87">
        <f t="shared" si="687"/>
        <v>0</v>
      </c>
      <c r="T1520" s="95">
        <f t="shared" si="672"/>
        <v>0.12</v>
      </c>
      <c r="U1520" s="94">
        <f t="shared" si="688"/>
        <v>1</v>
      </c>
      <c r="V1520" s="94">
        <v>252</v>
      </c>
      <c r="W1520" s="93">
        <f t="shared" si="689"/>
        <v>1.0004498180000001</v>
      </c>
      <c r="X1520" s="87">
        <f t="shared" si="690"/>
        <v>0.33352609</v>
      </c>
      <c r="Y1520" s="87">
        <f t="shared" si="691"/>
        <v>0</v>
      </c>
      <c r="Z1520" s="96" t="s">
        <v>142</v>
      </c>
      <c r="AA1520" s="90">
        <f t="shared" si="692"/>
        <v>45901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3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2"/>
      <c r="DB1520" s="1"/>
      <c r="DC1520" s="1"/>
      <c r="DD1520" s="1"/>
      <c r="DE1520" s="1"/>
      <c r="DF1520" s="1"/>
      <c r="DG1520" s="1"/>
    </row>
    <row r="1521" spans="1:111" x14ac:dyDescent="0.2">
      <c r="A1521" s="86">
        <f t="shared" si="670"/>
        <v>45870</v>
      </c>
      <c r="B1521" s="87">
        <f t="shared" si="673"/>
        <v>742.31640229000004</v>
      </c>
      <c r="C1521" s="87">
        <f t="shared" si="671"/>
        <v>577.48005176000004</v>
      </c>
      <c r="D1521" s="88">
        <f t="shared" si="674"/>
        <v>7205.03</v>
      </c>
      <c r="E1521" s="89">
        <f>IF(K1521=1,VLOOKUP(A1521,[1]Plan1!$BO$80:$BQ$314,3),E1520)</f>
        <v>7245.38</v>
      </c>
      <c r="F1521" s="98">
        <f t="shared" si="675"/>
        <v>45734</v>
      </c>
      <c r="G1521" s="91">
        <f t="shared" si="676"/>
        <v>5.6002542668107669E-3</v>
      </c>
      <c r="H1521" s="90">
        <f t="shared" si="677"/>
        <v>45884</v>
      </c>
      <c r="I1521" s="90">
        <f t="shared" si="678"/>
        <v>45884</v>
      </c>
      <c r="J1521" s="92">
        <f t="shared" si="679"/>
        <v>23</v>
      </c>
      <c r="K1521" s="92">
        <f t="shared" si="680"/>
        <v>13</v>
      </c>
      <c r="L1521" s="87">
        <f t="shared" si="681"/>
        <v>1.00316151</v>
      </c>
      <c r="M1521" s="93">
        <f t="shared" si="682"/>
        <v>1.0056002500000001</v>
      </c>
      <c r="N1521" s="93">
        <f t="shared" si="683"/>
        <v>1.280237645562637</v>
      </c>
      <c r="O1521" s="87">
        <f t="shared" si="684"/>
        <v>1.2842851200000001</v>
      </c>
      <c r="P1521" s="87">
        <f t="shared" si="685"/>
        <v>741.64903757000002</v>
      </c>
      <c r="Q1521" s="94">
        <f t="shared" si="686"/>
        <v>0</v>
      </c>
      <c r="R1521" s="95">
        <f t="shared" si="693"/>
        <v>0</v>
      </c>
      <c r="S1521" s="87">
        <f t="shared" si="687"/>
        <v>0</v>
      </c>
      <c r="T1521" s="95">
        <f t="shared" si="672"/>
        <v>0.12</v>
      </c>
      <c r="U1521" s="94">
        <f t="shared" si="688"/>
        <v>2</v>
      </c>
      <c r="V1521" s="94">
        <v>252</v>
      </c>
      <c r="W1521" s="93">
        <f t="shared" si="689"/>
        <v>1.0008998389999999</v>
      </c>
      <c r="X1521" s="87">
        <f t="shared" si="690"/>
        <v>0.66736472000000002</v>
      </c>
      <c r="Y1521" s="87">
        <f t="shared" si="691"/>
        <v>0</v>
      </c>
      <c r="Z1521" s="96" t="s">
        <v>142</v>
      </c>
      <c r="AA1521" s="90">
        <f t="shared" si="692"/>
        <v>45901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3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2"/>
      <c r="DB1521" s="1"/>
      <c r="DC1521" s="1"/>
      <c r="DD1521" s="1"/>
      <c r="DE1521" s="1"/>
      <c r="DF1521" s="1"/>
      <c r="DG1521" s="1"/>
    </row>
    <row r="1522" spans="1:111" x14ac:dyDescent="0.2">
      <c r="A1522" s="86">
        <f t="shared" si="670"/>
        <v>45871</v>
      </c>
      <c r="B1522" s="87">
        <f t="shared" si="673"/>
        <v>742.83065664000003</v>
      </c>
      <c r="C1522" s="87">
        <f t="shared" si="671"/>
        <v>577.48005176000004</v>
      </c>
      <c r="D1522" s="88">
        <f t="shared" si="674"/>
        <v>7205.03</v>
      </c>
      <c r="E1522" s="89">
        <f>IF(K1522=1,VLOOKUP(A1522,[1]Plan1!$BO$80:$BQ$314,3),E1521)</f>
        <v>7245.38</v>
      </c>
      <c r="F1522" s="98">
        <f t="shared" si="675"/>
        <v>45734</v>
      </c>
      <c r="G1522" s="91">
        <f t="shared" si="676"/>
        <v>5.6002542668107669E-3</v>
      </c>
      <c r="H1522" s="90">
        <f t="shared" si="677"/>
        <v>45884</v>
      </c>
      <c r="I1522" s="90">
        <f t="shared" si="678"/>
        <v>45884</v>
      </c>
      <c r="J1522" s="92">
        <f t="shared" si="679"/>
        <v>23</v>
      </c>
      <c r="K1522" s="92">
        <f t="shared" si="680"/>
        <v>14</v>
      </c>
      <c r="L1522" s="87">
        <f t="shared" si="681"/>
        <v>1.00340512</v>
      </c>
      <c r="M1522" s="93">
        <f t="shared" si="682"/>
        <v>1.0056002500000001</v>
      </c>
      <c r="N1522" s="93">
        <f t="shared" si="683"/>
        <v>1.280237645562637</v>
      </c>
      <c r="O1522" s="87">
        <f t="shared" si="684"/>
        <v>1.284597</v>
      </c>
      <c r="P1522" s="87">
        <f t="shared" si="685"/>
        <v>741.82914204999997</v>
      </c>
      <c r="Q1522" s="94">
        <f t="shared" si="686"/>
        <v>0</v>
      </c>
      <c r="R1522" s="95">
        <f t="shared" si="693"/>
        <v>0</v>
      </c>
      <c r="S1522" s="87">
        <f t="shared" si="687"/>
        <v>0</v>
      </c>
      <c r="T1522" s="95">
        <f t="shared" si="672"/>
        <v>0.12</v>
      </c>
      <c r="U1522" s="94">
        <f t="shared" si="688"/>
        <v>3</v>
      </c>
      <c r="V1522" s="94">
        <v>252</v>
      </c>
      <c r="W1522" s="93">
        <f t="shared" si="689"/>
        <v>1.0013500609999999</v>
      </c>
      <c r="X1522" s="87">
        <f t="shared" si="690"/>
        <v>1.00151459</v>
      </c>
      <c r="Y1522" s="87">
        <f t="shared" si="691"/>
        <v>0</v>
      </c>
      <c r="Z1522" s="96" t="s">
        <v>142</v>
      </c>
      <c r="AA1522" s="90">
        <f t="shared" si="692"/>
        <v>45901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3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2"/>
      <c r="DB1522" s="1"/>
      <c r="DC1522" s="1"/>
      <c r="DD1522" s="1"/>
      <c r="DE1522" s="1"/>
      <c r="DF1522" s="1"/>
      <c r="DG1522" s="1"/>
    </row>
    <row r="1523" spans="1:111" x14ac:dyDescent="0.2">
      <c r="A1523" s="86">
        <f t="shared" si="670"/>
        <v>45872</v>
      </c>
      <c r="B1523" s="87">
        <f t="shared" si="673"/>
        <v>742.83065664000003</v>
      </c>
      <c r="C1523" s="87">
        <f t="shared" si="671"/>
        <v>577.48005176000004</v>
      </c>
      <c r="D1523" s="88">
        <f t="shared" si="674"/>
        <v>7205.03</v>
      </c>
      <c r="E1523" s="89">
        <f>IF(K1523=1,VLOOKUP(A1523,[1]Plan1!$BO$80:$BQ$314,3),E1522)</f>
        <v>7245.38</v>
      </c>
      <c r="F1523" s="98">
        <f t="shared" si="675"/>
        <v>45734</v>
      </c>
      <c r="G1523" s="91">
        <f t="shared" si="676"/>
        <v>5.6002542668107669E-3</v>
      </c>
      <c r="H1523" s="90">
        <f t="shared" si="677"/>
        <v>45884</v>
      </c>
      <c r="I1523" s="90">
        <f t="shared" si="678"/>
        <v>45884</v>
      </c>
      <c r="J1523" s="92">
        <f t="shared" si="679"/>
        <v>23</v>
      </c>
      <c r="K1523" s="92">
        <f t="shared" si="680"/>
        <v>14</v>
      </c>
      <c r="L1523" s="87">
        <f t="shared" si="681"/>
        <v>1.00340512</v>
      </c>
      <c r="M1523" s="93">
        <f t="shared" si="682"/>
        <v>1.0056002500000001</v>
      </c>
      <c r="N1523" s="93">
        <f t="shared" si="683"/>
        <v>1.280237645562637</v>
      </c>
      <c r="O1523" s="87">
        <f t="shared" si="684"/>
        <v>1.284597</v>
      </c>
      <c r="P1523" s="87">
        <f t="shared" si="685"/>
        <v>741.82914204999997</v>
      </c>
      <c r="Q1523" s="94">
        <f t="shared" si="686"/>
        <v>0</v>
      </c>
      <c r="R1523" s="95">
        <f t="shared" si="693"/>
        <v>0</v>
      </c>
      <c r="S1523" s="87">
        <f t="shared" si="687"/>
        <v>0</v>
      </c>
      <c r="T1523" s="95">
        <f t="shared" si="672"/>
        <v>0.12</v>
      </c>
      <c r="U1523" s="94">
        <f t="shared" si="688"/>
        <v>3</v>
      </c>
      <c r="V1523" s="94">
        <v>252</v>
      </c>
      <c r="W1523" s="93">
        <f t="shared" si="689"/>
        <v>1.0013500609999999</v>
      </c>
      <c r="X1523" s="87">
        <f t="shared" si="690"/>
        <v>1.00151459</v>
      </c>
      <c r="Y1523" s="87">
        <f t="shared" si="691"/>
        <v>0</v>
      </c>
      <c r="Z1523" s="96" t="s">
        <v>142</v>
      </c>
      <c r="AA1523" s="90">
        <f t="shared" si="692"/>
        <v>45901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3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2"/>
      <c r="DB1523" s="1"/>
      <c r="DC1523" s="1"/>
      <c r="DD1523" s="1"/>
      <c r="DE1523" s="1"/>
      <c r="DF1523" s="1"/>
      <c r="DG1523" s="1"/>
    </row>
    <row r="1524" spans="1:111" x14ac:dyDescent="0.2">
      <c r="A1524" s="86">
        <f t="shared" si="670"/>
        <v>45873</v>
      </c>
      <c r="B1524" s="87">
        <f t="shared" si="673"/>
        <v>742.83065664000003</v>
      </c>
      <c r="C1524" s="87">
        <f t="shared" si="671"/>
        <v>577.48005176000004</v>
      </c>
      <c r="D1524" s="88">
        <f t="shared" si="674"/>
        <v>7205.03</v>
      </c>
      <c r="E1524" s="89">
        <f>IF(K1524=1,VLOOKUP(A1524,[1]Plan1!$BO$80:$BQ$314,3),E1523)</f>
        <v>7245.38</v>
      </c>
      <c r="F1524" s="98">
        <f t="shared" si="675"/>
        <v>45734</v>
      </c>
      <c r="G1524" s="91">
        <f t="shared" si="676"/>
        <v>5.6002542668107669E-3</v>
      </c>
      <c r="H1524" s="90">
        <f t="shared" si="677"/>
        <v>45884</v>
      </c>
      <c r="I1524" s="90">
        <f t="shared" si="678"/>
        <v>45884</v>
      </c>
      <c r="J1524" s="92">
        <f t="shared" si="679"/>
        <v>23</v>
      </c>
      <c r="K1524" s="92">
        <f t="shared" si="680"/>
        <v>14</v>
      </c>
      <c r="L1524" s="87">
        <f t="shared" si="681"/>
        <v>1.00340512</v>
      </c>
      <c r="M1524" s="93">
        <f t="shared" si="682"/>
        <v>1.0056002500000001</v>
      </c>
      <c r="N1524" s="93">
        <f t="shared" si="683"/>
        <v>1.280237645562637</v>
      </c>
      <c r="O1524" s="87">
        <f t="shared" si="684"/>
        <v>1.284597</v>
      </c>
      <c r="P1524" s="87">
        <f t="shared" si="685"/>
        <v>741.82914204999997</v>
      </c>
      <c r="Q1524" s="94">
        <f t="shared" si="686"/>
        <v>0</v>
      </c>
      <c r="R1524" s="95">
        <f t="shared" si="693"/>
        <v>0</v>
      </c>
      <c r="S1524" s="87">
        <f t="shared" si="687"/>
        <v>0</v>
      </c>
      <c r="T1524" s="95">
        <f t="shared" si="672"/>
        <v>0.12</v>
      </c>
      <c r="U1524" s="94">
        <f t="shared" si="688"/>
        <v>3</v>
      </c>
      <c r="V1524" s="94">
        <v>252</v>
      </c>
      <c r="W1524" s="93">
        <f t="shared" si="689"/>
        <v>1.0013500609999999</v>
      </c>
      <c r="X1524" s="87">
        <f t="shared" si="690"/>
        <v>1.00151459</v>
      </c>
      <c r="Y1524" s="87">
        <f t="shared" si="691"/>
        <v>0</v>
      </c>
      <c r="Z1524" s="96" t="s">
        <v>142</v>
      </c>
      <c r="AA1524" s="90">
        <f t="shared" si="692"/>
        <v>45901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3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2"/>
      <c r="DB1524" s="1"/>
      <c r="DC1524" s="1"/>
      <c r="DD1524" s="1"/>
      <c r="DE1524" s="1"/>
      <c r="DF1524" s="1"/>
      <c r="DG1524" s="1"/>
    </row>
    <row r="1525" spans="1:111" x14ac:dyDescent="0.2">
      <c r="A1525" s="86">
        <f t="shared" si="670"/>
        <v>45874</v>
      </c>
      <c r="B1525" s="87">
        <f t="shared" si="673"/>
        <v>743.34527079999998</v>
      </c>
      <c r="C1525" s="87">
        <f t="shared" si="671"/>
        <v>577.48005176000004</v>
      </c>
      <c r="D1525" s="88">
        <f t="shared" si="674"/>
        <v>7205.03</v>
      </c>
      <c r="E1525" s="89">
        <f>IF(K1525=1,VLOOKUP(A1525,[1]Plan1!$BO$80:$BQ$314,3),E1524)</f>
        <v>7245.38</v>
      </c>
      <c r="F1525" s="98">
        <f t="shared" si="675"/>
        <v>45734</v>
      </c>
      <c r="G1525" s="91">
        <f t="shared" si="676"/>
        <v>5.6002542668107669E-3</v>
      </c>
      <c r="H1525" s="90">
        <f t="shared" si="677"/>
        <v>45884</v>
      </c>
      <c r="I1525" s="90">
        <f t="shared" si="678"/>
        <v>45884</v>
      </c>
      <c r="J1525" s="92">
        <f t="shared" si="679"/>
        <v>23</v>
      </c>
      <c r="K1525" s="92">
        <f t="shared" si="680"/>
        <v>15</v>
      </c>
      <c r="L1525" s="87">
        <f t="shared" si="681"/>
        <v>1.00364879</v>
      </c>
      <c r="M1525" s="93">
        <f t="shared" si="682"/>
        <v>1.0056002500000001</v>
      </c>
      <c r="N1525" s="93">
        <f t="shared" si="683"/>
        <v>1.280237645562637</v>
      </c>
      <c r="O1525" s="87">
        <f t="shared" si="684"/>
        <v>1.2849089600000001</v>
      </c>
      <c r="P1525" s="87">
        <f t="shared" si="685"/>
        <v>742.00929271999996</v>
      </c>
      <c r="Q1525" s="94">
        <f t="shared" si="686"/>
        <v>0</v>
      </c>
      <c r="R1525" s="95">
        <f t="shared" si="693"/>
        <v>0</v>
      </c>
      <c r="S1525" s="87">
        <f t="shared" si="687"/>
        <v>0</v>
      </c>
      <c r="T1525" s="95">
        <f t="shared" si="672"/>
        <v>0.12</v>
      </c>
      <c r="U1525" s="94">
        <f t="shared" si="688"/>
        <v>4</v>
      </c>
      <c r="V1525" s="94">
        <v>252</v>
      </c>
      <c r="W1525" s="93">
        <f t="shared" si="689"/>
        <v>1.0018004869999999</v>
      </c>
      <c r="X1525" s="87">
        <f t="shared" si="690"/>
        <v>1.3359780800000001</v>
      </c>
      <c r="Y1525" s="87">
        <f t="shared" si="691"/>
        <v>0</v>
      </c>
      <c r="Z1525" s="96" t="s">
        <v>142</v>
      </c>
      <c r="AA1525" s="90">
        <f t="shared" si="692"/>
        <v>45901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3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2"/>
      <c r="DB1525" s="1"/>
      <c r="DC1525" s="1"/>
      <c r="DD1525" s="1"/>
      <c r="DE1525" s="1"/>
      <c r="DF1525" s="1"/>
      <c r="DG1525" s="1"/>
    </row>
    <row r="1526" spans="1:111" x14ac:dyDescent="0.2">
      <c r="A1526" s="86">
        <f t="shared" si="670"/>
        <v>45875</v>
      </c>
      <c r="B1526" s="87">
        <f t="shared" si="673"/>
        <v>743.86023191000004</v>
      </c>
      <c r="C1526" s="87">
        <f t="shared" si="671"/>
        <v>577.48005176000004</v>
      </c>
      <c r="D1526" s="88">
        <f t="shared" si="674"/>
        <v>7205.03</v>
      </c>
      <c r="E1526" s="89">
        <f>IF(K1526=1,VLOOKUP(A1526,[1]Plan1!$BO$80:$BQ$314,3),E1525)</f>
        <v>7245.38</v>
      </c>
      <c r="F1526" s="98">
        <f t="shared" si="675"/>
        <v>45734</v>
      </c>
      <c r="G1526" s="91">
        <f t="shared" si="676"/>
        <v>5.6002542668107669E-3</v>
      </c>
      <c r="H1526" s="90">
        <f t="shared" si="677"/>
        <v>45884</v>
      </c>
      <c r="I1526" s="90">
        <f t="shared" si="678"/>
        <v>45884</v>
      </c>
      <c r="J1526" s="92">
        <f t="shared" si="679"/>
        <v>23</v>
      </c>
      <c r="K1526" s="92">
        <f t="shared" si="680"/>
        <v>16</v>
      </c>
      <c r="L1526" s="87">
        <f t="shared" si="681"/>
        <v>1.00389251</v>
      </c>
      <c r="M1526" s="93">
        <f t="shared" si="682"/>
        <v>1.0056002500000001</v>
      </c>
      <c r="N1526" s="93">
        <f t="shared" si="683"/>
        <v>1.280237645562637</v>
      </c>
      <c r="O1526" s="87">
        <f t="shared" si="684"/>
        <v>1.2852209800000001</v>
      </c>
      <c r="P1526" s="87">
        <f t="shared" si="685"/>
        <v>742.18947805000005</v>
      </c>
      <c r="Q1526" s="94">
        <f t="shared" si="686"/>
        <v>0</v>
      </c>
      <c r="R1526" s="95">
        <f t="shared" si="693"/>
        <v>0</v>
      </c>
      <c r="S1526" s="87">
        <f t="shared" si="687"/>
        <v>0</v>
      </c>
      <c r="T1526" s="95">
        <f t="shared" si="672"/>
        <v>0.12</v>
      </c>
      <c r="U1526" s="94">
        <f t="shared" si="688"/>
        <v>5</v>
      </c>
      <c r="V1526" s="94">
        <v>252</v>
      </c>
      <c r="W1526" s="93">
        <f t="shared" si="689"/>
        <v>1.002251115</v>
      </c>
      <c r="X1526" s="87">
        <f t="shared" si="690"/>
        <v>1.67075386</v>
      </c>
      <c r="Y1526" s="87">
        <f t="shared" si="691"/>
        <v>0</v>
      </c>
      <c r="Z1526" s="96" t="s">
        <v>142</v>
      </c>
      <c r="AA1526" s="90">
        <f t="shared" si="692"/>
        <v>45901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3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2"/>
      <c r="DB1526" s="1"/>
      <c r="DC1526" s="1"/>
      <c r="DD1526" s="1"/>
      <c r="DE1526" s="1"/>
      <c r="DF1526" s="1"/>
      <c r="DG1526" s="1"/>
    </row>
    <row r="1527" spans="1:111" x14ac:dyDescent="0.2">
      <c r="A1527" s="86">
        <f t="shared" si="670"/>
        <v>45876</v>
      </c>
      <c r="B1527" s="87">
        <f t="shared" si="673"/>
        <v>744.37555823000002</v>
      </c>
      <c r="C1527" s="87">
        <f t="shared" si="671"/>
        <v>577.48005176000004</v>
      </c>
      <c r="D1527" s="88">
        <f t="shared" si="674"/>
        <v>7205.03</v>
      </c>
      <c r="E1527" s="89">
        <f>IF(K1527=1,VLOOKUP(A1527,[1]Plan1!$BO$80:$BQ$314,3),E1526)</f>
        <v>7245.38</v>
      </c>
      <c r="F1527" s="98">
        <f t="shared" si="675"/>
        <v>45734</v>
      </c>
      <c r="G1527" s="91">
        <f t="shared" si="676"/>
        <v>5.6002542668107669E-3</v>
      </c>
      <c r="H1527" s="90">
        <f t="shared" si="677"/>
        <v>45884</v>
      </c>
      <c r="I1527" s="90">
        <f t="shared" si="678"/>
        <v>45884</v>
      </c>
      <c r="J1527" s="92">
        <f t="shared" si="679"/>
        <v>23</v>
      </c>
      <c r="K1527" s="92">
        <f t="shared" si="680"/>
        <v>17</v>
      </c>
      <c r="L1527" s="87">
        <f t="shared" si="681"/>
        <v>1.0041363000000001</v>
      </c>
      <c r="M1527" s="93">
        <f t="shared" si="682"/>
        <v>1.0056002500000001</v>
      </c>
      <c r="N1527" s="93">
        <f t="shared" si="683"/>
        <v>1.280237645562637</v>
      </c>
      <c r="O1527" s="87">
        <f t="shared" si="684"/>
        <v>1.2855330899999999</v>
      </c>
      <c r="P1527" s="87">
        <f t="shared" si="685"/>
        <v>742.36971534999998</v>
      </c>
      <c r="Q1527" s="94">
        <f t="shared" si="686"/>
        <v>0</v>
      </c>
      <c r="R1527" s="95">
        <f t="shared" si="693"/>
        <v>0</v>
      </c>
      <c r="S1527" s="87">
        <f t="shared" si="687"/>
        <v>0</v>
      </c>
      <c r="T1527" s="95">
        <f t="shared" si="672"/>
        <v>0.12</v>
      </c>
      <c r="U1527" s="94">
        <f t="shared" si="688"/>
        <v>6</v>
      </c>
      <c r="V1527" s="94">
        <v>252</v>
      </c>
      <c r="W1527" s="93">
        <f t="shared" si="689"/>
        <v>1.002701946</v>
      </c>
      <c r="X1527" s="87">
        <f t="shared" si="690"/>
        <v>2.0058428799999999</v>
      </c>
      <c r="Y1527" s="87">
        <f t="shared" si="691"/>
        <v>0</v>
      </c>
      <c r="Z1527" s="96" t="s">
        <v>142</v>
      </c>
      <c r="AA1527" s="90">
        <f t="shared" si="692"/>
        <v>45901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3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2"/>
      <c r="DB1527" s="1"/>
      <c r="DC1527" s="1"/>
      <c r="DD1527" s="1"/>
      <c r="DE1527" s="1"/>
      <c r="DF1527" s="1"/>
      <c r="DG1527" s="1"/>
    </row>
    <row r="1528" spans="1:111" x14ac:dyDescent="0.2">
      <c r="A1528" s="86">
        <f t="shared" si="670"/>
        <v>45877</v>
      </c>
      <c r="B1528" s="87">
        <f t="shared" si="673"/>
        <v>744.89123181000002</v>
      </c>
      <c r="C1528" s="87">
        <f t="shared" si="671"/>
        <v>577.48005176000004</v>
      </c>
      <c r="D1528" s="88">
        <f t="shared" si="674"/>
        <v>7205.03</v>
      </c>
      <c r="E1528" s="89">
        <f>IF(K1528=1,VLOOKUP(A1528,[1]Plan1!$BO$80:$BQ$314,3),E1527)</f>
        <v>7245.38</v>
      </c>
      <c r="F1528" s="98">
        <f t="shared" si="675"/>
        <v>45734</v>
      </c>
      <c r="G1528" s="91">
        <f t="shared" si="676"/>
        <v>5.6002542668107669E-3</v>
      </c>
      <c r="H1528" s="90">
        <f t="shared" si="677"/>
        <v>45884</v>
      </c>
      <c r="I1528" s="90">
        <f t="shared" si="678"/>
        <v>45884</v>
      </c>
      <c r="J1528" s="92">
        <f t="shared" si="679"/>
        <v>23</v>
      </c>
      <c r="K1528" s="92">
        <f t="shared" si="680"/>
        <v>18</v>
      </c>
      <c r="L1528" s="87">
        <f t="shared" si="681"/>
        <v>1.0043801400000001</v>
      </c>
      <c r="M1528" s="93">
        <f t="shared" si="682"/>
        <v>1.0056002500000001</v>
      </c>
      <c r="N1528" s="93">
        <f t="shared" si="683"/>
        <v>1.280237645562637</v>
      </c>
      <c r="O1528" s="87">
        <f t="shared" si="684"/>
        <v>1.2858452600000001</v>
      </c>
      <c r="P1528" s="87">
        <f t="shared" si="685"/>
        <v>742.5499873</v>
      </c>
      <c r="Q1528" s="94">
        <f t="shared" si="686"/>
        <v>0</v>
      </c>
      <c r="R1528" s="95">
        <f t="shared" si="693"/>
        <v>0</v>
      </c>
      <c r="S1528" s="87">
        <f t="shared" si="687"/>
        <v>0</v>
      </c>
      <c r="T1528" s="95">
        <f t="shared" si="672"/>
        <v>0.12</v>
      </c>
      <c r="U1528" s="94">
        <f t="shared" si="688"/>
        <v>7</v>
      </c>
      <c r="V1528" s="94">
        <v>252</v>
      </c>
      <c r="W1528" s="93">
        <f t="shared" si="689"/>
        <v>1.003152979</v>
      </c>
      <c r="X1528" s="87">
        <f t="shared" si="690"/>
        <v>2.3412445100000001</v>
      </c>
      <c r="Y1528" s="87">
        <f t="shared" si="691"/>
        <v>0</v>
      </c>
      <c r="Z1528" s="96" t="s">
        <v>142</v>
      </c>
      <c r="AA1528" s="90">
        <f t="shared" si="692"/>
        <v>45901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3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2"/>
      <c r="DB1528" s="1"/>
      <c r="DC1528" s="1"/>
      <c r="DD1528" s="1"/>
      <c r="DE1528" s="1"/>
      <c r="DF1528" s="1"/>
      <c r="DG1528" s="1"/>
    </row>
    <row r="1529" spans="1:111" x14ac:dyDescent="0.2">
      <c r="A1529" s="86">
        <f t="shared" si="670"/>
        <v>45878</v>
      </c>
      <c r="B1529" s="87">
        <f t="shared" si="673"/>
        <v>745.40726589000008</v>
      </c>
      <c r="C1529" s="87">
        <f t="shared" si="671"/>
        <v>577.48005176000004</v>
      </c>
      <c r="D1529" s="88">
        <f t="shared" si="674"/>
        <v>7205.03</v>
      </c>
      <c r="E1529" s="89">
        <f>IF(K1529=1,VLOOKUP(A1529,[1]Plan1!$BO$80:$BQ$314,3),E1528)</f>
        <v>7245.38</v>
      </c>
      <c r="F1529" s="98">
        <f t="shared" si="675"/>
        <v>45734</v>
      </c>
      <c r="G1529" s="91">
        <f t="shared" si="676"/>
        <v>5.6002542668107669E-3</v>
      </c>
      <c r="H1529" s="90">
        <f t="shared" si="677"/>
        <v>45884</v>
      </c>
      <c r="I1529" s="90">
        <f t="shared" si="678"/>
        <v>45884</v>
      </c>
      <c r="J1529" s="92">
        <f t="shared" si="679"/>
        <v>23</v>
      </c>
      <c r="K1529" s="92">
        <f t="shared" si="680"/>
        <v>19</v>
      </c>
      <c r="L1529" s="87">
        <f t="shared" si="681"/>
        <v>1.0046240399999999</v>
      </c>
      <c r="M1529" s="93">
        <f t="shared" si="682"/>
        <v>1.0056002500000001</v>
      </c>
      <c r="N1529" s="93">
        <f t="shared" si="683"/>
        <v>1.280237645562637</v>
      </c>
      <c r="O1529" s="87">
        <f t="shared" si="684"/>
        <v>1.28615751</v>
      </c>
      <c r="P1529" s="87">
        <f t="shared" si="685"/>
        <v>742.73030544000005</v>
      </c>
      <c r="Q1529" s="94">
        <f t="shared" si="686"/>
        <v>0</v>
      </c>
      <c r="R1529" s="95">
        <f t="shared" si="693"/>
        <v>0</v>
      </c>
      <c r="S1529" s="87">
        <f t="shared" si="687"/>
        <v>0</v>
      </c>
      <c r="T1529" s="95">
        <f t="shared" si="672"/>
        <v>0.12</v>
      </c>
      <c r="U1529" s="94">
        <f t="shared" si="688"/>
        <v>8</v>
      </c>
      <c r="V1529" s="94">
        <v>252</v>
      </c>
      <c r="W1529" s="93">
        <f t="shared" si="689"/>
        <v>1.003604216</v>
      </c>
      <c r="X1529" s="87">
        <f t="shared" si="690"/>
        <v>2.6769604500000002</v>
      </c>
      <c r="Y1529" s="87">
        <f t="shared" si="691"/>
        <v>0</v>
      </c>
      <c r="Z1529" s="96" t="s">
        <v>142</v>
      </c>
      <c r="AA1529" s="90">
        <f t="shared" si="692"/>
        <v>45901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3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2"/>
      <c r="DB1529" s="1"/>
      <c r="DC1529" s="1"/>
      <c r="DD1529" s="1"/>
      <c r="DE1529" s="1"/>
      <c r="DF1529" s="1"/>
      <c r="DG1529" s="1"/>
    </row>
    <row r="1530" spans="1:111" x14ac:dyDescent="0.2">
      <c r="A1530" s="86">
        <f t="shared" si="670"/>
        <v>45879</v>
      </c>
      <c r="B1530" s="87">
        <f t="shared" si="673"/>
        <v>745.40726589000008</v>
      </c>
      <c r="C1530" s="87">
        <f t="shared" si="671"/>
        <v>577.48005176000004</v>
      </c>
      <c r="D1530" s="88">
        <f t="shared" si="674"/>
        <v>7205.03</v>
      </c>
      <c r="E1530" s="89">
        <f>IF(K1530=1,VLOOKUP(A1530,[1]Plan1!$BO$80:$BQ$314,3),E1529)</f>
        <v>7245.38</v>
      </c>
      <c r="F1530" s="98">
        <f t="shared" si="675"/>
        <v>45734</v>
      </c>
      <c r="G1530" s="91">
        <f t="shared" si="676"/>
        <v>5.6002542668107669E-3</v>
      </c>
      <c r="H1530" s="90">
        <f t="shared" si="677"/>
        <v>45884</v>
      </c>
      <c r="I1530" s="90">
        <f t="shared" si="678"/>
        <v>45884</v>
      </c>
      <c r="J1530" s="92">
        <f t="shared" si="679"/>
        <v>23</v>
      </c>
      <c r="K1530" s="92">
        <f t="shared" si="680"/>
        <v>19</v>
      </c>
      <c r="L1530" s="87">
        <f t="shared" si="681"/>
        <v>1.0046240399999999</v>
      </c>
      <c r="M1530" s="93">
        <f t="shared" si="682"/>
        <v>1.0056002500000001</v>
      </c>
      <c r="N1530" s="93">
        <f t="shared" si="683"/>
        <v>1.280237645562637</v>
      </c>
      <c r="O1530" s="87">
        <f t="shared" si="684"/>
        <v>1.28615751</v>
      </c>
      <c r="P1530" s="87">
        <f t="shared" si="685"/>
        <v>742.73030544000005</v>
      </c>
      <c r="Q1530" s="94">
        <f t="shared" si="686"/>
        <v>0</v>
      </c>
      <c r="R1530" s="95">
        <f t="shared" si="693"/>
        <v>0</v>
      </c>
      <c r="S1530" s="87">
        <f t="shared" si="687"/>
        <v>0</v>
      </c>
      <c r="T1530" s="95">
        <f t="shared" si="672"/>
        <v>0.12</v>
      </c>
      <c r="U1530" s="94">
        <f t="shared" si="688"/>
        <v>8</v>
      </c>
      <c r="V1530" s="94">
        <v>252</v>
      </c>
      <c r="W1530" s="93">
        <f t="shared" si="689"/>
        <v>1.003604216</v>
      </c>
      <c r="X1530" s="87">
        <f t="shared" si="690"/>
        <v>2.6769604500000002</v>
      </c>
      <c r="Y1530" s="87">
        <f t="shared" si="691"/>
        <v>0</v>
      </c>
      <c r="Z1530" s="96" t="s">
        <v>142</v>
      </c>
      <c r="AA1530" s="90">
        <f t="shared" si="692"/>
        <v>45901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3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2"/>
      <c r="DB1530" s="1"/>
      <c r="DC1530" s="1"/>
      <c r="DD1530" s="1"/>
      <c r="DE1530" s="1"/>
      <c r="DF1530" s="1"/>
      <c r="DG1530" s="1"/>
    </row>
    <row r="1531" spans="1:111" x14ac:dyDescent="0.2">
      <c r="A1531" s="86">
        <f t="shared" si="670"/>
        <v>45880</v>
      </c>
      <c r="B1531" s="87">
        <f t="shared" si="673"/>
        <v>745.40726589000008</v>
      </c>
      <c r="C1531" s="87">
        <f t="shared" si="671"/>
        <v>577.48005176000004</v>
      </c>
      <c r="D1531" s="88">
        <f t="shared" si="674"/>
        <v>7205.03</v>
      </c>
      <c r="E1531" s="89">
        <f>IF(K1531=1,VLOOKUP(A1531,[1]Plan1!$BO$80:$BQ$314,3),E1530)</f>
        <v>7245.38</v>
      </c>
      <c r="F1531" s="98">
        <f t="shared" si="675"/>
        <v>45734</v>
      </c>
      <c r="G1531" s="91">
        <f t="shared" si="676"/>
        <v>5.6002542668107669E-3</v>
      </c>
      <c r="H1531" s="90">
        <f t="shared" si="677"/>
        <v>45884</v>
      </c>
      <c r="I1531" s="90">
        <f t="shared" si="678"/>
        <v>45884</v>
      </c>
      <c r="J1531" s="92">
        <f t="shared" si="679"/>
        <v>23</v>
      </c>
      <c r="K1531" s="92">
        <f t="shared" si="680"/>
        <v>19</v>
      </c>
      <c r="L1531" s="87">
        <f t="shared" si="681"/>
        <v>1.0046240399999999</v>
      </c>
      <c r="M1531" s="93">
        <f t="shared" si="682"/>
        <v>1.0056002500000001</v>
      </c>
      <c r="N1531" s="93">
        <f t="shared" si="683"/>
        <v>1.280237645562637</v>
      </c>
      <c r="O1531" s="87">
        <f t="shared" si="684"/>
        <v>1.28615751</v>
      </c>
      <c r="P1531" s="87">
        <f t="shared" si="685"/>
        <v>742.73030544000005</v>
      </c>
      <c r="Q1531" s="94">
        <f t="shared" si="686"/>
        <v>0</v>
      </c>
      <c r="R1531" s="95">
        <f t="shared" si="693"/>
        <v>0</v>
      </c>
      <c r="S1531" s="87">
        <f t="shared" si="687"/>
        <v>0</v>
      </c>
      <c r="T1531" s="95">
        <f t="shared" si="672"/>
        <v>0.12</v>
      </c>
      <c r="U1531" s="94">
        <f t="shared" si="688"/>
        <v>8</v>
      </c>
      <c r="V1531" s="94">
        <v>252</v>
      </c>
      <c r="W1531" s="93">
        <f t="shared" si="689"/>
        <v>1.003604216</v>
      </c>
      <c r="X1531" s="87">
        <f t="shared" si="690"/>
        <v>2.6769604500000002</v>
      </c>
      <c r="Y1531" s="87">
        <f t="shared" si="691"/>
        <v>0</v>
      </c>
      <c r="Z1531" s="96" t="s">
        <v>142</v>
      </c>
      <c r="AA1531" s="90">
        <f t="shared" si="692"/>
        <v>45901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3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2"/>
      <c r="DB1531" s="1"/>
      <c r="DC1531" s="1"/>
      <c r="DD1531" s="1"/>
      <c r="DE1531" s="1"/>
      <c r="DF1531" s="1"/>
      <c r="DG1531" s="1"/>
    </row>
    <row r="1532" spans="1:111" x14ac:dyDescent="0.2">
      <c r="A1532" s="86">
        <f t="shared" si="670"/>
        <v>45881</v>
      </c>
      <c r="B1532" s="87">
        <f t="shared" si="673"/>
        <v>745.92366494999999</v>
      </c>
      <c r="C1532" s="87">
        <f t="shared" si="671"/>
        <v>577.48005176000004</v>
      </c>
      <c r="D1532" s="88">
        <f t="shared" si="674"/>
        <v>7205.03</v>
      </c>
      <c r="E1532" s="89">
        <f>IF(K1532=1,VLOOKUP(A1532,[1]Plan1!$BO$80:$BQ$314,3),E1531)</f>
        <v>7245.38</v>
      </c>
      <c r="F1532" s="98">
        <f t="shared" si="675"/>
        <v>45734</v>
      </c>
      <c r="G1532" s="91">
        <f t="shared" si="676"/>
        <v>5.6002542668107669E-3</v>
      </c>
      <c r="H1532" s="90">
        <f t="shared" si="677"/>
        <v>45884</v>
      </c>
      <c r="I1532" s="90">
        <f t="shared" si="678"/>
        <v>45884</v>
      </c>
      <c r="J1532" s="92">
        <f t="shared" si="679"/>
        <v>23</v>
      </c>
      <c r="K1532" s="92">
        <f t="shared" si="680"/>
        <v>20</v>
      </c>
      <c r="L1532" s="87">
        <f t="shared" si="681"/>
        <v>1.00486801</v>
      </c>
      <c r="M1532" s="93">
        <f t="shared" si="682"/>
        <v>1.0056002500000001</v>
      </c>
      <c r="N1532" s="93">
        <f t="shared" si="683"/>
        <v>1.280237645562637</v>
      </c>
      <c r="O1532" s="87">
        <f t="shared" si="684"/>
        <v>1.28646985</v>
      </c>
      <c r="P1532" s="87">
        <f t="shared" si="685"/>
        <v>742.91067555999996</v>
      </c>
      <c r="Q1532" s="94">
        <f t="shared" si="686"/>
        <v>0</v>
      </c>
      <c r="R1532" s="95">
        <f t="shared" si="693"/>
        <v>0</v>
      </c>
      <c r="S1532" s="87">
        <f t="shared" si="687"/>
        <v>0</v>
      </c>
      <c r="T1532" s="95">
        <f t="shared" si="672"/>
        <v>0.12</v>
      </c>
      <c r="U1532" s="94">
        <f t="shared" si="688"/>
        <v>9</v>
      </c>
      <c r="V1532" s="94">
        <v>252</v>
      </c>
      <c r="W1532" s="93">
        <f t="shared" si="689"/>
        <v>1.0040556549999999</v>
      </c>
      <c r="X1532" s="87">
        <f t="shared" si="690"/>
        <v>3.01298939</v>
      </c>
      <c r="Y1532" s="87">
        <f t="shared" si="691"/>
        <v>0</v>
      </c>
      <c r="Z1532" s="96" t="s">
        <v>142</v>
      </c>
      <c r="AA1532" s="90">
        <f t="shared" si="692"/>
        <v>45901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3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2"/>
      <c r="DB1532" s="1"/>
      <c r="DC1532" s="1"/>
      <c r="DD1532" s="1"/>
      <c r="DE1532" s="1"/>
      <c r="DF1532" s="1"/>
      <c r="DG1532" s="1"/>
    </row>
    <row r="1533" spans="1:111" x14ac:dyDescent="0.2">
      <c r="A1533" s="86">
        <f t="shared" si="670"/>
        <v>45882</v>
      </c>
      <c r="B1533" s="87">
        <f t="shared" si="673"/>
        <v>746.44041252</v>
      </c>
      <c r="C1533" s="87">
        <f t="shared" si="671"/>
        <v>577.48005176000004</v>
      </c>
      <c r="D1533" s="88">
        <f t="shared" si="674"/>
        <v>7205.03</v>
      </c>
      <c r="E1533" s="89">
        <f>IF(K1533=1,VLOOKUP(A1533,[1]Plan1!$BO$80:$BQ$314,3),E1532)</f>
        <v>7245.38</v>
      </c>
      <c r="F1533" s="98">
        <f t="shared" si="675"/>
        <v>45734</v>
      </c>
      <c r="G1533" s="91">
        <f t="shared" si="676"/>
        <v>5.6002542668107669E-3</v>
      </c>
      <c r="H1533" s="90">
        <f t="shared" si="677"/>
        <v>45884</v>
      </c>
      <c r="I1533" s="90">
        <f t="shared" si="678"/>
        <v>45884</v>
      </c>
      <c r="J1533" s="92">
        <f t="shared" si="679"/>
        <v>23</v>
      </c>
      <c r="K1533" s="92">
        <f t="shared" si="680"/>
        <v>21</v>
      </c>
      <c r="L1533" s="87">
        <f t="shared" si="681"/>
        <v>1.00511203</v>
      </c>
      <c r="M1533" s="93">
        <f t="shared" si="682"/>
        <v>1.0056002500000001</v>
      </c>
      <c r="N1533" s="93">
        <f t="shared" si="683"/>
        <v>1.280237645562637</v>
      </c>
      <c r="O1533" s="87">
        <f t="shared" si="684"/>
        <v>1.2867822499999999</v>
      </c>
      <c r="P1533" s="87">
        <f t="shared" si="685"/>
        <v>743.09108032999995</v>
      </c>
      <c r="Q1533" s="94">
        <f t="shared" si="686"/>
        <v>0</v>
      </c>
      <c r="R1533" s="95">
        <f t="shared" si="693"/>
        <v>0</v>
      </c>
      <c r="S1533" s="87">
        <f t="shared" si="687"/>
        <v>0</v>
      </c>
      <c r="T1533" s="95">
        <f t="shared" si="672"/>
        <v>0.12</v>
      </c>
      <c r="U1533" s="94">
        <f t="shared" si="688"/>
        <v>10</v>
      </c>
      <c r="V1533" s="94">
        <v>252</v>
      </c>
      <c r="W1533" s="93">
        <f t="shared" si="689"/>
        <v>1.004507297</v>
      </c>
      <c r="X1533" s="87">
        <f t="shared" si="690"/>
        <v>3.3493321900000002</v>
      </c>
      <c r="Y1533" s="87">
        <f t="shared" si="691"/>
        <v>0</v>
      </c>
      <c r="Z1533" s="96" t="s">
        <v>142</v>
      </c>
      <c r="AA1533" s="90">
        <f t="shared" si="692"/>
        <v>45901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3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2"/>
      <c r="DB1533" s="1"/>
      <c r="DC1533" s="1"/>
      <c r="DD1533" s="1"/>
      <c r="DE1533" s="1"/>
      <c r="DF1533" s="1"/>
      <c r="DG1533" s="1"/>
    </row>
    <row r="1534" spans="1:111" x14ac:dyDescent="0.2">
      <c r="A1534" s="86">
        <f t="shared" si="670"/>
        <v>45883</v>
      </c>
      <c r="B1534" s="87">
        <f t="shared" si="673"/>
        <v>746.95752111000002</v>
      </c>
      <c r="C1534" s="87">
        <f t="shared" si="671"/>
        <v>577.48005176000004</v>
      </c>
      <c r="D1534" s="88">
        <f t="shared" si="674"/>
        <v>7205.03</v>
      </c>
      <c r="E1534" s="89">
        <f>IF(K1534=1,VLOOKUP(A1534,[1]Plan1!$BO$80:$BQ$314,3),E1533)</f>
        <v>7245.38</v>
      </c>
      <c r="F1534" s="98">
        <f t="shared" si="675"/>
        <v>45734</v>
      </c>
      <c r="G1534" s="91">
        <f t="shared" si="676"/>
        <v>5.6002542668107669E-3</v>
      </c>
      <c r="H1534" s="90">
        <f t="shared" si="677"/>
        <v>45884</v>
      </c>
      <c r="I1534" s="90">
        <f t="shared" si="678"/>
        <v>45884</v>
      </c>
      <c r="J1534" s="92">
        <f t="shared" si="679"/>
        <v>23</v>
      </c>
      <c r="K1534" s="92">
        <f t="shared" si="680"/>
        <v>22</v>
      </c>
      <c r="L1534" s="87">
        <f t="shared" si="681"/>
        <v>1.0053561099999999</v>
      </c>
      <c r="M1534" s="93">
        <f t="shared" si="682"/>
        <v>1.0056002500000001</v>
      </c>
      <c r="N1534" s="93">
        <f t="shared" si="683"/>
        <v>1.280237645562637</v>
      </c>
      <c r="O1534" s="87">
        <f t="shared" si="684"/>
        <v>1.28709473</v>
      </c>
      <c r="P1534" s="87">
        <f t="shared" si="685"/>
        <v>743.27153129999999</v>
      </c>
      <c r="Q1534" s="94">
        <f t="shared" si="686"/>
        <v>0</v>
      </c>
      <c r="R1534" s="95">
        <f t="shared" si="693"/>
        <v>0</v>
      </c>
      <c r="S1534" s="87">
        <f t="shared" si="687"/>
        <v>0</v>
      </c>
      <c r="T1534" s="95">
        <f t="shared" si="672"/>
        <v>0.12</v>
      </c>
      <c r="U1534" s="94">
        <f t="shared" si="688"/>
        <v>11</v>
      </c>
      <c r="V1534" s="94">
        <v>252</v>
      </c>
      <c r="W1534" s="93">
        <f t="shared" si="689"/>
        <v>1.004959143</v>
      </c>
      <c r="X1534" s="87">
        <f t="shared" si="690"/>
        <v>3.6859898100000001</v>
      </c>
      <c r="Y1534" s="87">
        <f t="shared" si="691"/>
        <v>0</v>
      </c>
      <c r="Z1534" s="96" t="s">
        <v>142</v>
      </c>
      <c r="AA1534" s="90">
        <f t="shared" si="692"/>
        <v>45901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3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2"/>
      <c r="DB1534" s="1"/>
      <c r="DC1534" s="1"/>
      <c r="DD1534" s="1"/>
      <c r="DE1534" s="1"/>
      <c r="DF1534" s="1"/>
      <c r="DG1534" s="1"/>
    </row>
    <row r="1535" spans="1:111" x14ac:dyDescent="0.2">
      <c r="A1535" s="86">
        <f t="shared" si="670"/>
        <v>45884</v>
      </c>
      <c r="B1535" s="87">
        <f t="shared" si="673"/>
        <v>747.47499011999992</v>
      </c>
      <c r="C1535" s="87">
        <f t="shared" si="671"/>
        <v>577.48005176000004</v>
      </c>
      <c r="D1535" s="88">
        <f t="shared" si="674"/>
        <v>7205.03</v>
      </c>
      <c r="E1535" s="89">
        <f>IF(K1535=1,VLOOKUP(A1535,[1]Plan1!$BO$80:$BQ$314,3),E1534)</f>
        <v>7245.38</v>
      </c>
      <c r="F1535" s="98">
        <f t="shared" si="675"/>
        <v>45734</v>
      </c>
      <c r="G1535" s="91">
        <f t="shared" si="676"/>
        <v>5.6002542668107669E-3</v>
      </c>
      <c r="H1535" s="90">
        <f t="shared" si="677"/>
        <v>45884</v>
      </c>
      <c r="I1535" s="90">
        <f t="shared" si="678"/>
        <v>45884</v>
      </c>
      <c r="J1535" s="92">
        <f t="shared" si="679"/>
        <v>23</v>
      </c>
      <c r="K1535" s="92">
        <f t="shared" si="680"/>
        <v>23</v>
      </c>
      <c r="L1535" s="87">
        <f t="shared" si="681"/>
        <v>1.0056002500000001</v>
      </c>
      <c r="M1535" s="93">
        <f t="shared" si="682"/>
        <v>1.0056002500000001</v>
      </c>
      <c r="N1535" s="93">
        <f t="shared" si="683"/>
        <v>1.280237645562637</v>
      </c>
      <c r="O1535" s="87">
        <f t="shared" si="684"/>
        <v>1.28740729</v>
      </c>
      <c r="P1535" s="87">
        <f t="shared" si="685"/>
        <v>743.45202845999995</v>
      </c>
      <c r="Q1535" s="94">
        <f t="shared" si="686"/>
        <v>0</v>
      </c>
      <c r="R1535" s="95">
        <f t="shared" si="693"/>
        <v>0</v>
      </c>
      <c r="S1535" s="87">
        <f t="shared" si="687"/>
        <v>0</v>
      </c>
      <c r="T1535" s="95">
        <f t="shared" si="672"/>
        <v>0.12</v>
      </c>
      <c r="U1535" s="94">
        <f t="shared" si="688"/>
        <v>12</v>
      </c>
      <c r="V1535" s="94">
        <v>252</v>
      </c>
      <c r="W1535" s="93">
        <f t="shared" si="689"/>
        <v>1.005411192</v>
      </c>
      <c r="X1535" s="87">
        <f t="shared" si="690"/>
        <v>4.02296166</v>
      </c>
      <c r="Y1535" s="87">
        <f t="shared" si="691"/>
        <v>0</v>
      </c>
      <c r="Z1535" s="96" t="s">
        <v>142</v>
      </c>
      <c r="AA1535" s="90">
        <f t="shared" si="692"/>
        <v>45901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3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2"/>
      <c r="DB1535" s="1"/>
      <c r="DC1535" s="1"/>
      <c r="DD1535" s="1"/>
      <c r="DE1535" s="1"/>
      <c r="DF1535" s="1"/>
      <c r="DG1535" s="1"/>
    </row>
    <row r="1536" spans="1:111" x14ac:dyDescent="0.2">
      <c r="A1536" s="86">
        <f t="shared" si="670"/>
        <v>45885</v>
      </c>
      <c r="B1536" s="87">
        <f t="shared" si="673"/>
        <v>748.17446238999992</v>
      </c>
      <c r="C1536" s="87">
        <f t="shared" si="671"/>
        <v>577.48005176000004</v>
      </c>
      <c r="D1536" s="88">
        <f t="shared" si="674"/>
        <v>7205.03</v>
      </c>
      <c r="E1536" s="89">
        <f>IF(K1536=1,VLOOKUP(A1536,[1]Plan1!$BO$80:$BQ$314,3),E1535)</f>
        <v>7245.38</v>
      </c>
      <c r="F1536" s="98">
        <f t="shared" si="675"/>
        <v>45734</v>
      </c>
      <c r="G1536" s="91">
        <f t="shared" si="676"/>
        <v>5.6002542668107669E-3</v>
      </c>
      <c r="H1536" s="90">
        <f t="shared" si="677"/>
        <v>45884</v>
      </c>
      <c r="I1536" s="90">
        <f t="shared" si="678"/>
        <v>45884</v>
      </c>
      <c r="J1536" s="92">
        <f t="shared" si="679"/>
        <v>23</v>
      </c>
      <c r="K1536" s="92">
        <f t="shared" si="680"/>
        <v>25</v>
      </c>
      <c r="L1536" s="87">
        <f t="shared" si="681"/>
        <v>1.00608871</v>
      </c>
      <c r="M1536" s="93">
        <f t="shared" si="682"/>
        <v>1.0056002500000001</v>
      </c>
      <c r="N1536" s="93">
        <f t="shared" si="683"/>
        <v>1.280237645562637</v>
      </c>
      <c r="O1536" s="87">
        <f t="shared" si="684"/>
        <v>1.28803264</v>
      </c>
      <c r="P1536" s="87">
        <f t="shared" si="685"/>
        <v>743.81315560999997</v>
      </c>
      <c r="Q1536" s="94">
        <f t="shared" si="686"/>
        <v>0</v>
      </c>
      <c r="R1536" s="95">
        <f t="shared" si="693"/>
        <v>0</v>
      </c>
      <c r="S1536" s="87">
        <f t="shared" si="687"/>
        <v>0</v>
      </c>
      <c r="T1536" s="95">
        <f t="shared" si="672"/>
        <v>0.12</v>
      </c>
      <c r="U1536" s="94">
        <f t="shared" si="688"/>
        <v>13</v>
      </c>
      <c r="V1536" s="94">
        <v>252</v>
      </c>
      <c r="W1536" s="93">
        <f t="shared" si="689"/>
        <v>1.0058634440000001</v>
      </c>
      <c r="X1536" s="87">
        <f t="shared" si="690"/>
        <v>4.3613067799999996</v>
      </c>
      <c r="Y1536" s="87">
        <f t="shared" si="691"/>
        <v>0</v>
      </c>
      <c r="Z1536" s="96" t="s">
        <v>142</v>
      </c>
      <c r="AA1536" s="90">
        <f t="shared" si="692"/>
        <v>45901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3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2"/>
      <c r="DB1536" s="1"/>
      <c r="DC1536" s="1"/>
      <c r="DD1536" s="1"/>
      <c r="DE1536" s="1"/>
      <c r="DF1536" s="1"/>
      <c r="DG1536" s="1"/>
    </row>
    <row r="1537" spans="1:111" x14ac:dyDescent="0.2">
      <c r="A1537" s="86">
        <f t="shared" si="670"/>
        <v>45886</v>
      </c>
      <c r="B1537" s="87">
        <f t="shared" si="673"/>
        <v>748.17446238999992</v>
      </c>
      <c r="C1537" s="87">
        <f t="shared" si="671"/>
        <v>577.48005176000004</v>
      </c>
      <c r="D1537" s="88">
        <f t="shared" si="674"/>
        <v>7205.03</v>
      </c>
      <c r="E1537" s="89">
        <f>IF(K1537=1,VLOOKUP(A1537,[1]Plan1!$BO$80:$BQ$314,3),E1536)</f>
        <v>7245.38</v>
      </c>
      <c r="F1537" s="98">
        <f t="shared" si="675"/>
        <v>45734</v>
      </c>
      <c r="G1537" s="91">
        <f t="shared" si="676"/>
        <v>5.6002542668107669E-3</v>
      </c>
      <c r="H1537" s="90">
        <f t="shared" si="677"/>
        <v>45884</v>
      </c>
      <c r="I1537" s="90">
        <f t="shared" si="678"/>
        <v>45884</v>
      </c>
      <c r="J1537" s="92">
        <f t="shared" si="679"/>
        <v>23</v>
      </c>
      <c r="K1537" s="92">
        <f t="shared" si="680"/>
        <v>25</v>
      </c>
      <c r="L1537" s="87">
        <f t="shared" si="681"/>
        <v>1.00608871</v>
      </c>
      <c r="M1537" s="93">
        <f t="shared" si="682"/>
        <v>1.0056002500000001</v>
      </c>
      <c r="N1537" s="93">
        <f t="shared" si="683"/>
        <v>1.280237645562637</v>
      </c>
      <c r="O1537" s="87">
        <f t="shared" si="684"/>
        <v>1.28803264</v>
      </c>
      <c r="P1537" s="87">
        <f t="shared" si="685"/>
        <v>743.81315560999997</v>
      </c>
      <c r="Q1537" s="94">
        <f t="shared" si="686"/>
        <v>0</v>
      </c>
      <c r="R1537" s="95">
        <f t="shared" si="693"/>
        <v>0</v>
      </c>
      <c r="S1537" s="87">
        <f t="shared" si="687"/>
        <v>0</v>
      </c>
      <c r="T1537" s="95">
        <f t="shared" si="672"/>
        <v>0.12</v>
      </c>
      <c r="U1537" s="94">
        <f t="shared" si="688"/>
        <v>13</v>
      </c>
      <c r="V1537" s="94">
        <v>252</v>
      </c>
      <c r="W1537" s="93">
        <f t="shared" si="689"/>
        <v>1.0058634440000001</v>
      </c>
      <c r="X1537" s="87">
        <f t="shared" si="690"/>
        <v>4.3613067799999996</v>
      </c>
      <c r="Y1537" s="87">
        <f t="shared" si="691"/>
        <v>0</v>
      </c>
      <c r="Z1537" s="96" t="s">
        <v>142</v>
      </c>
      <c r="AA1537" s="90">
        <f t="shared" si="692"/>
        <v>45901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3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2"/>
      <c r="DB1537" s="1"/>
      <c r="DC1537" s="1"/>
      <c r="DD1537" s="1"/>
      <c r="DE1537" s="1"/>
      <c r="DF1537" s="1"/>
      <c r="DG1537" s="1"/>
    </row>
    <row r="1538" spans="1:111" x14ac:dyDescent="0.2">
      <c r="A1538" s="86">
        <f t="shared" si="670"/>
        <v>45887</v>
      </c>
      <c r="B1538" s="87">
        <f t="shared" si="673"/>
        <v>748.69277012999999</v>
      </c>
      <c r="C1538" s="87">
        <f t="shared" si="671"/>
        <v>577.48005176000004</v>
      </c>
      <c r="D1538" s="88">
        <f t="shared" si="674"/>
        <v>7205.03</v>
      </c>
      <c r="E1538" s="89">
        <f>IF(K1538=1,VLOOKUP(A1538,[1]Plan1!$BO$80:$BQ$314,3),E1537)</f>
        <v>7245.38</v>
      </c>
      <c r="F1538" s="98">
        <f t="shared" si="675"/>
        <v>45734</v>
      </c>
      <c r="G1538" s="91">
        <f t="shared" si="676"/>
        <v>5.6002542668107669E-3</v>
      </c>
      <c r="H1538" s="90">
        <f t="shared" si="677"/>
        <v>45884</v>
      </c>
      <c r="I1538" s="90">
        <f t="shared" si="678"/>
        <v>45884</v>
      </c>
      <c r="J1538" s="92">
        <f t="shared" si="679"/>
        <v>23</v>
      </c>
      <c r="K1538" s="92">
        <f t="shared" si="680"/>
        <v>26</v>
      </c>
      <c r="L1538" s="87">
        <f t="shared" si="681"/>
        <v>1.00633303</v>
      </c>
      <c r="M1538" s="93">
        <f t="shared" si="682"/>
        <v>1.0056002500000001</v>
      </c>
      <c r="N1538" s="93">
        <f t="shared" si="683"/>
        <v>1.280237645562637</v>
      </c>
      <c r="O1538" s="87">
        <f t="shared" si="684"/>
        <v>1.28834542</v>
      </c>
      <c r="P1538" s="87">
        <f t="shared" si="685"/>
        <v>743.99377981999999</v>
      </c>
      <c r="Q1538" s="94">
        <f t="shared" si="686"/>
        <v>0</v>
      </c>
      <c r="R1538" s="95">
        <f t="shared" si="693"/>
        <v>0</v>
      </c>
      <c r="S1538" s="87">
        <f t="shared" si="687"/>
        <v>0</v>
      </c>
      <c r="T1538" s="95">
        <f t="shared" si="672"/>
        <v>0.12</v>
      </c>
      <c r="U1538" s="94">
        <f t="shared" si="688"/>
        <v>14</v>
      </c>
      <c r="V1538" s="94">
        <v>252</v>
      </c>
      <c r="W1538" s="93">
        <f t="shared" si="689"/>
        <v>1.0063158999999999</v>
      </c>
      <c r="X1538" s="87">
        <f t="shared" si="690"/>
        <v>4.6989903100000001</v>
      </c>
      <c r="Y1538" s="87">
        <f t="shared" si="691"/>
        <v>0</v>
      </c>
      <c r="Z1538" s="96" t="s">
        <v>142</v>
      </c>
      <c r="AA1538" s="90">
        <f t="shared" si="692"/>
        <v>45901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3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2"/>
      <c r="DB1538" s="1"/>
      <c r="DC1538" s="1"/>
      <c r="DD1538" s="1"/>
      <c r="DE1538" s="1"/>
      <c r="DF1538" s="1"/>
      <c r="DG1538" s="1"/>
    </row>
    <row r="1539" spans="1:111" x14ac:dyDescent="0.2">
      <c r="A1539" s="86">
        <f t="shared" si="670"/>
        <v>45888</v>
      </c>
      <c r="B1539" s="87">
        <f t="shared" si="673"/>
        <v>749.21143890000008</v>
      </c>
      <c r="C1539" s="87">
        <f t="shared" si="671"/>
        <v>577.48005176000004</v>
      </c>
      <c r="D1539" s="88">
        <f t="shared" si="674"/>
        <v>7205.03</v>
      </c>
      <c r="E1539" s="89">
        <f>IF(K1539=1,VLOOKUP(A1539,[1]Plan1!$BO$80:$BQ$314,3),E1538)</f>
        <v>7245.38</v>
      </c>
      <c r="F1539" s="98">
        <f t="shared" si="675"/>
        <v>45734</v>
      </c>
      <c r="G1539" s="91">
        <f t="shared" si="676"/>
        <v>5.6002542668107669E-3</v>
      </c>
      <c r="H1539" s="90">
        <f t="shared" si="677"/>
        <v>45884</v>
      </c>
      <c r="I1539" s="90">
        <f t="shared" si="678"/>
        <v>45884</v>
      </c>
      <c r="J1539" s="92">
        <f t="shared" si="679"/>
        <v>23</v>
      </c>
      <c r="K1539" s="92">
        <f t="shared" si="680"/>
        <v>27</v>
      </c>
      <c r="L1539" s="87">
        <f t="shared" si="681"/>
        <v>1.0065774000000001</v>
      </c>
      <c r="M1539" s="93">
        <f t="shared" si="682"/>
        <v>1.0056002500000001</v>
      </c>
      <c r="N1539" s="93">
        <f t="shared" si="683"/>
        <v>1.280237645562637</v>
      </c>
      <c r="O1539" s="87">
        <f t="shared" si="684"/>
        <v>1.2886582799999999</v>
      </c>
      <c r="P1539" s="87">
        <f t="shared" si="685"/>
        <v>744.17445023000005</v>
      </c>
      <c r="Q1539" s="94">
        <f t="shared" si="686"/>
        <v>0</v>
      </c>
      <c r="R1539" s="95">
        <f t="shared" si="693"/>
        <v>0</v>
      </c>
      <c r="S1539" s="87">
        <f t="shared" si="687"/>
        <v>0</v>
      </c>
      <c r="T1539" s="95">
        <f t="shared" si="672"/>
        <v>0.12</v>
      </c>
      <c r="U1539" s="94">
        <f t="shared" si="688"/>
        <v>15</v>
      </c>
      <c r="V1539" s="94">
        <v>252</v>
      </c>
      <c r="W1539" s="93">
        <f t="shared" si="689"/>
        <v>1.006768559</v>
      </c>
      <c r="X1539" s="87">
        <f t="shared" si="690"/>
        <v>5.0369886700000004</v>
      </c>
      <c r="Y1539" s="87">
        <f t="shared" si="691"/>
        <v>0</v>
      </c>
      <c r="Z1539" s="96" t="s">
        <v>142</v>
      </c>
      <c r="AA1539" s="90">
        <f t="shared" si="692"/>
        <v>45901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3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2"/>
      <c r="DB1539" s="1"/>
      <c r="DC1539" s="1"/>
      <c r="DD1539" s="1"/>
      <c r="DE1539" s="1"/>
      <c r="DF1539" s="1"/>
      <c r="DG1539" s="1"/>
    </row>
    <row r="1540" spans="1:111" x14ac:dyDescent="0.2">
      <c r="A1540" s="86">
        <f t="shared" si="670"/>
        <v>45889</v>
      </c>
      <c r="B1540" s="87">
        <f t="shared" si="673"/>
        <v>749.73046961</v>
      </c>
      <c r="C1540" s="87">
        <f t="shared" si="671"/>
        <v>577.48005176000004</v>
      </c>
      <c r="D1540" s="88">
        <f t="shared" si="674"/>
        <v>7205.03</v>
      </c>
      <c r="E1540" s="89">
        <f>IF(K1540=1,VLOOKUP(A1540,[1]Plan1!$BO$80:$BQ$314,3),E1539)</f>
        <v>7245.38</v>
      </c>
      <c r="F1540" s="98">
        <f t="shared" si="675"/>
        <v>45734</v>
      </c>
      <c r="G1540" s="91">
        <f t="shared" si="676"/>
        <v>5.6002542668107669E-3</v>
      </c>
      <c r="H1540" s="90">
        <f t="shared" si="677"/>
        <v>45884</v>
      </c>
      <c r="I1540" s="90">
        <f t="shared" si="678"/>
        <v>45884</v>
      </c>
      <c r="J1540" s="92">
        <f t="shared" si="679"/>
        <v>23</v>
      </c>
      <c r="K1540" s="92">
        <f t="shared" si="680"/>
        <v>28</v>
      </c>
      <c r="L1540" s="87">
        <f t="shared" si="681"/>
        <v>1.00682184</v>
      </c>
      <c r="M1540" s="93">
        <f t="shared" si="682"/>
        <v>1.0056002500000001</v>
      </c>
      <c r="N1540" s="93">
        <f t="shared" si="683"/>
        <v>1.280237645562637</v>
      </c>
      <c r="O1540" s="87">
        <f t="shared" si="684"/>
        <v>1.2889712200000001</v>
      </c>
      <c r="P1540" s="87">
        <f t="shared" si="685"/>
        <v>744.35516684000004</v>
      </c>
      <c r="Q1540" s="94">
        <f t="shared" si="686"/>
        <v>0</v>
      </c>
      <c r="R1540" s="95">
        <f t="shared" si="693"/>
        <v>0</v>
      </c>
      <c r="S1540" s="87">
        <f t="shared" si="687"/>
        <v>0</v>
      </c>
      <c r="T1540" s="95">
        <f t="shared" si="672"/>
        <v>0.12</v>
      </c>
      <c r="U1540" s="94">
        <f t="shared" si="688"/>
        <v>16</v>
      </c>
      <c r="V1540" s="94">
        <v>252</v>
      </c>
      <c r="W1540" s="93">
        <f t="shared" si="689"/>
        <v>1.007221422</v>
      </c>
      <c r="X1540" s="87">
        <f t="shared" si="690"/>
        <v>5.3753027700000002</v>
      </c>
      <c r="Y1540" s="87">
        <f t="shared" si="691"/>
        <v>0</v>
      </c>
      <c r="Z1540" s="96" t="s">
        <v>142</v>
      </c>
      <c r="AA1540" s="90">
        <f t="shared" si="692"/>
        <v>45901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3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2"/>
      <c r="DB1540" s="1"/>
      <c r="DC1540" s="1"/>
      <c r="DD1540" s="1"/>
      <c r="DE1540" s="1"/>
      <c r="DF1540" s="1"/>
      <c r="DG1540" s="1"/>
    </row>
    <row r="1541" spans="1:111" x14ac:dyDescent="0.2">
      <c r="A1541" s="86">
        <f t="shared" si="670"/>
        <v>45890</v>
      </c>
      <c r="B1541" s="87">
        <f t="shared" si="673"/>
        <v>750.24986168999999</v>
      </c>
      <c r="C1541" s="87">
        <f t="shared" si="671"/>
        <v>577.48005176000004</v>
      </c>
      <c r="D1541" s="88">
        <f t="shared" si="674"/>
        <v>7205.03</v>
      </c>
      <c r="E1541" s="89">
        <f>IF(K1541=1,VLOOKUP(A1541,[1]Plan1!$BO$80:$BQ$314,3),E1540)</f>
        <v>7245.38</v>
      </c>
      <c r="F1541" s="98">
        <f t="shared" si="675"/>
        <v>45734</v>
      </c>
      <c r="G1541" s="91">
        <f t="shared" si="676"/>
        <v>5.6002542668107669E-3</v>
      </c>
      <c r="H1541" s="90">
        <f t="shared" si="677"/>
        <v>45884</v>
      </c>
      <c r="I1541" s="90">
        <f t="shared" si="678"/>
        <v>45884</v>
      </c>
      <c r="J1541" s="92">
        <f t="shared" si="679"/>
        <v>23</v>
      </c>
      <c r="K1541" s="92">
        <f t="shared" si="680"/>
        <v>29</v>
      </c>
      <c r="L1541" s="87">
        <f t="shared" si="681"/>
        <v>1.0070663399999999</v>
      </c>
      <c r="M1541" s="93">
        <f t="shared" si="682"/>
        <v>1.0056002500000001</v>
      </c>
      <c r="N1541" s="93">
        <f t="shared" si="683"/>
        <v>1.280237645562637</v>
      </c>
      <c r="O1541" s="87">
        <f t="shared" si="684"/>
        <v>1.28928424</v>
      </c>
      <c r="P1541" s="87">
        <f t="shared" si="685"/>
        <v>744.53592963999995</v>
      </c>
      <c r="Q1541" s="94">
        <f t="shared" si="686"/>
        <v>0</v>
      </c>
      <c r="R1541" s="95">
        <f t="shared" si="693"/>
        <v>0</v>
      </c>
      <c r="S1541" s="87">
        <f t="shared" si="687"/>
        <v>0</v>
      </c>
      <c r="T1541" s="95">
        <f t="shared" si="672"/>
        <v>0.12</v>
      </c>
      <c r="U1541" s="94">
        <f t="shared" si="688"/>
        <v>17</v>
      </c>
      <c r="V1541" s="94">
        <v>252</v>
      </c>
      <c r="W1541" s="93">
        <f t="shared" si="689"/>
        <v>1.0076744879999999</v>
      </c>
      <c r="X1541" s="87">
        <f t="shared" si="690"/>
        <v>5.7139320500000004</v>
      </c>
      <c r="Y1541" s="87">
        <f t="shared" si="691"/>
        <v>0</v>
      </c>
      <c r="Z1541" s="96" t="s">
        <v>142</v>
      </c>
      <c r="AA1541" s="90">
        <f t="shared" si="692"/>
        <v>45901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3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2"/>
      <c r="DB1541" s="1"/>
      <c r="DC1541" s="1"/>
      <c r="DD1541" s="1"/>
      <c r="DE1541" s="1"/>
      <c r="DF1541" s="1"/>
      <c r="DG1541" s="1"/>
    </row>
    <row r="1542" spans="1:111" x14ac:dyDescent="0.2">
      <c r="A1542" s="86">
        <f t="shared" si="670"/>
        <v>45891</v>
      </c>
      <c r="B1542" s="87">
        <f t="shared" si="673"/>
        <v>750.76960442999996</v>
      </c>
      <c r="C1542" s="87">
        <f t="shared" si="671"/>
        <v>577.48005176000004</v>
      </c>
      <c r="D1542" s="88">
        <f t="shared" si="674"/>
        <v>7205.03</v>
      </c>
      <c r="E1542" s="89">
        <f>IF(K1542=1,VLOOKUP(A1542,[1]Plan1!$BO$80:$BQ$314,3),E1541)</f>
        <v>7245.38</v>
      </c>
      <c r="F1542" s="98">
        <f t="shared" si="675"/>
        <v>45734</v>
      </c>
      <c r="G1542" s="91">
        <f t="shared" si="676"/>
        <v>5.6002542668107669E-3</v>
      </c>
      <c r="H1542" s="90">
        <f t="shared" si="677"/>
        <v>45884</v>
      </c>
      <c r="I1542" s="90">
        <f t="shared" si="678"/>
        <v>45884</v>
      </c>
      <c r="J1542" s="92">
        <f t="shared" si="679"/>
        <v>23</v>
      </c>
      <c r="K1542" s="92">
        <f t="shared" si="680"/>
        <v>30</v>
      </c>
      <c r="L1542" s="87">
        <f t="shared" si="681"/>
        <v>1.0073108900000001</v>
      </c>
      <c r="M1542" s="93">
        <f t="shared" si="682"/>
        <v>1.0056002500000001</v>
      </c>
      <c r="N1542" s="93">
        <f t="shared" si="683"/>
        <v>1.280237645562637</v>
      </c>
      <c r="O1542" s="87">
        <f t="shared" si="684"/>
        <v>1.2895973199999999</v>
      </c>
      <c r="P1542" s="87">
        <f t="shared" si="685"/>
        <v>744.71672709999996</v>
      </c>
      <c r="Q1542" s="94">
        <f t="shared" si="686"/>
        <v>0</v>
      </c>
      <c r="R1542" s="95">
        <f t="shared" si="693"/>
        <v>0</v>
      </c>
      <c r="S1542" s="87">
        <f t="shared" si="687"/>
        <v>0</v>
      </c>
      <c r="T1542" s="95">
        <f t="shared" si="672"/>
        <v>0.12</v>
      </c>
      <c r="U1542" s="94">
        <f t="shared" si="688"/>
        <v>18</v>
      </c>
      <c r="V1542" s="94">
        <v>252</v>
      </c>
      <c r="W1542" s="93">
        <f t="shared" si="689"/>
        <v>1.0081277580000001</v>
      </c>
      <c r="X1542" s="87">
        <f t="shared" si="690"/>
        <v>6.0528773300000003</v>
      </c>
      <c r="Y1542" s="87">
        <f t="shared" si="691"/>
        <v>0</v>
      </c>
      <c r="Z1542" s="96" t="s">
        <v>142</v>
      </c>
      <c r="AA1542" s="90">
        <f t="shared" si="692"/>
        <v>45901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3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2"/>
      <c r="DB1542" s="1"/>
      <c r="DC1542" s="1"/>
      <c r="DD1542" s="1"/>
      <c r="DE1542" s="1"/>
      <c r="DF1542" s="1"/>
      <c r="DG1542" s="1"/>
    </row>
    <row r="1543" spans="1:111" x14ac:dyDescent="0.2">
      <c r="A1543" s="86">
        <f t="shared" si="670"/>
        <v>45892</v>
      </c>
      <c r="B1543" s="87">
        <f t="shared" si="673"/>
        <v>750.76960442999996</v>
      </c>
      <c r="C1543" s="87">
        <f t="shared" si="671"/>
        <v>577.48005176000004</v>
      </c>
      <c r="D1543" s="88">
        <f t="shared" si="674"/>
        <v>7205.03</v>
      </c>
      <c r="E1543" s="89">
        <f>IF(K1543=1,VLOOKUP(A1543,[1]Plan1!$BO$80:$BQ$314,3),E1542)</f>
        <v>7245.38</v>
      </c>
      <c r="F1543" s="98">
        <f t="shared" si="675"/>
        <v>45734</v>
      </c>
      <c r="G1543" s="91">
        <f t="shared" si="676"/>
        <v>5.6002542668107669E-3</v>
      </c>
      <c r="H1543" s="90">
        <f t="shared" si="677"/>
        <v>45884</v>
      </c>
      <c r="I1543" s="90">
        <f t="shared" si="678"/>
        <v>45884</v>
      </c>
      <c r="J1543" s="92">
        <f t="shared" si="679"/>
        <v>23</v>
      </c>
      <c r="K1543" s="92">
        <f t="shared" si="680"/>
        <v>30</v>
      </c>
      <c r="L1543" s="87">
        <f t="shared" si="681"/>
        <v>1.0073108900000001</v>
      </c>
      <c r="M1543" s="93">
        <f t="shared" si="682"/>
        <v>1.0056002500000001</v>
      </c>
      <c r="N1543" s="93">
        <f t="shared" si="683"/>
        <v>1.280237645562637</v>
      </c>
      <c r="O1543" s="87">
        <f t="shared" si="684"/>
        <v>1.2895973199999999</v>
      </c>
      <c r="P1543" s="87">
        <f t="shared" si="685"/>
        <v>744.71672709999996</v>
      </c>
      <c r="Q1543" s="94">
        <f t="shared" si="686"/>
        <v>0</v>
      </c>
      <c r="R1543" s="95">
        <f t="shared" si="693"/>
        <v>0</v>
      </c>
      <c r="S1543" s="87">
        <f t="shared" si="687"/>
        <v>0</v>
      </c>
      <c r="T1543" s="95">
        <f t="shared" si="672"/>
        <v>0.12</v>
      </c>
      <c r="U1543" s="94">
        <f t="shared" si="688"/>
        <v>18</v>
      </c>
      <c r="V1543" s="94">
        <v>252</v>
      </c>
      <c r="W1543" s="93">
        <f t="shared" si="689"/>
        <v>1.0081277580000001</v>
      </c>
      <c r="X1543" s="87">
        <f t="shared" si="690"/>
        <v>6.0528773300000003</v>
      </c>
      <c r="Y1543" s="87">
        <f t="shared" si="691"/>
        <v>0</v>
      </c>
      <c r="Z1543" s="96" t="s">
        <v>142</v>
      </c>
      <c r="AA1543" s="90">
        <f t="shared" si="692"/>
        <v>45901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3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2"/>
      <c r="DB1543" s="1"/>
      <c r="DC1543" s="1"/>
      <c r="DD1543" s="1"/>
      <c r="DE1543" s="1"/>
      <c r="DF1543" s="1"/>
      <c r="DG1543" s="1"/>
    </row>
    <row r="1544" spans="1:111" x14ac:dyDescent="0.2">
      <c r="A1544" s="86">
        <f t="shared" si="670"/>
        <v>45893</v>
      </c>
      <c r="B1544" s="87">
        <f t="shared" si="673"/>
        <v>750.76960442999996</v>
      </c>
      <c r="C1544" s="87">
        <f t="shared" si="671"/>
        <v>577.48005176000004</v>
      </c>
      <c r="D1544" s="88">
        <f t="shared" si="674"/>
        <v>7205.03</v>
      </c>
      <c r="E1544" s="89">
        <f>IF(K1544=1,VLOOKUP(A1544,[1]Plan1!$BO$80:$BQ$314,3),E1543)</f>
        <v>7245.38</v>
      </c>
      <c r="F1544" s="98">
        <f t="shared" si="675"/>
        <v>45734</v>
      </c>
      <c r="G1544" s="91">
        <f t="shared" si="676"/>
        <v>5.6002542668107669E-3</v>
      </c>
      <c r="H1544" s="90">
        <f t="shared" si="677"/>
        <v>45884</v>
      </c>
      <c r="I1544" s="90">
        <f t="shared" si="678"/>
        <v>45884</v>
      </c>
      <c r="J1544" s="92">
        <f t="shared" si="679"/>
        <v>23</v>
      </c>
      <c r="K1544" s="92">
        <f t="shared" si="680"/>
        <v>30</v>
      </c>
      <c r="L1544" s="87">
        <f t="shared" si="681"/>
        <v>1.0073108900000001</v>
      </c>
      <c r="M1544" s="93">
        <f t="shared" si="682"/>
        <v>1.0056002500000001</v>
      </c>
      <c r="N1544" s="93">
        <f t="shared" si="683"/>
        <v>1.280237645562637</v>
      </c>
      <c r="O1544" s="87">
        <f t="shared" si="684"/>
        <v>1.2895973199999999</v>
      </c>
      <c r="P1544" s="87">
        <f t="shared" si="685"/>
        <v>744.71672709999996</v>
      </c>
      <c r="Q1544" s="94">
        <f t="shared" si="686"/>
        <v>0</v>
      </c>
      <c r="R1544" s="95">
        <f t="shared" si="693"/>
        <v>0</v>
      </c>
      <c r="S1544" s="87">
        <f t="shared" si="687"/>
        <v>0</v>
      </c>
      <c r="T1544" s="95">
        <f t="shared" si="672"/>
        <v>0.12</v>
      </c>
      <c r="U1544" s="94">
        <f t="shared" si="688"/>
        <v>18</v>
      </c>
      <c r="V1544" s="94">
        <v>252</v>
      </c>
      <c r="W1544" s="93">
        <f t="shared" si="689"/>
        <v>1.0081277580000001</v>
      </c>
      <c r="X1544" s="87">
        <f t="shared" si="690"/>
        <v>6.0528773300000003</v>
      </c>
      <c r="Y1544" s="87">
        <f t="shared" si="691"/>
        <v>0</v>
      </c>
      <c r="Z1544" s="96" t="s">
        <v>142</v>
      </c>
      <c r="AA1544" s="90">
        <f t="shared" si="692"/>
        <v>45901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3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2"/>
      <c r="DB1544" s="1"/>
      <c r="DC1544" s="1"/>
      <c r="DD1544" s="1"/>
      <c r="DE1544" s="1"/>
      <c r="DF1544" s="1"/>
      <c r="DG1544" s="1"/>
    </row>
    <row r="1545" spans="1:111" x14ac:dyDescent="0.2">
      <c r="A1545" s="86">
        <f t="shared" si="670"/>
        <v>45894</v>
      </c>
      <c r="B1545" s="87">
        <f t="shared" si="673"/>
        <v>751.28971619000004</v>
      </c>
      <c r="C1545" s="87">
        <f t="shared" si="671"/>
        <v>577.48005176000004</v>
      </c>
      <c r="D1545" s="88">
        <f t="shared" si="674"/>
        <v>7205.03</v>
      </c>
      <c r="E1545" s="89">
        <f>IF(K1545=1,VLOOKUP(A1545,[1]Plan1!$BO$80:$BQ$314,3),E1544)</f>
        <v>7245.38</v>
      </c>
      <c r="F1545" s="98">
        <f t="shared" si="675"/>
        <v>45734</v>
      </c>
      <c r="G1545" s="91">
        <f t="shared" si="676"/>
        <v>5.6002542668107669E-3</v>
      </c>
      <c r="H1545" s="90">
        <f t="shared" si="677"/>
        <v>45884</v>
      </c>
      <c r="I1545" s="90">
        <f t="shared" si="678"/>
        <v>45884</v>
      </c>
      <c r="J1545" s="92">
        <f t="shared" si="679"/>
        <v>23</v>
      </c>
      <c r="K1545" s="92">
        <f t="shared" si="680"/>
        <v>31</v>
      </c>
      <c r="L1545" s="87">
        <f t="shared" si="681"/>
        <v>1.00755551</v>
      </c>
      <c r="M1545" s="93">
        <f t="shared" si="682"/>
        <v>1.0056002500000001</v>
      </c>
      <c r="N1545" s="93">
        <f t="shared" si="683"/>
        <v>1.280237645562637</v>
      </c>
      <c r="O1545" s="87">
        <f t="shared" si="684"/>
        <v>1.28991049</v>
      </c>
      <c r="P1545" s="87">
        <f t="shared" si="685"/>
        <v>744.89757653000004</v>
      </c>
      <c r="Q1545" s="94">
        <f t="shared" si="686"/>
        <v>0</v>
      </c>
      <c r="R1545" s="95">
        <f t="shared" si="693"/>
        <v>0</v>
      </c>
      <c r="S1545" s="87">
        <f t="shared" si="687"/>
        <v>0</v>
      </c>
      <c r="T1545" s="95">
        <f t="shared" si="672"/>
        <v>0.12</v>
      </c>
      <c r="U1545" s="94">
        <f t="shared" si="688"/>
        <v>19</v>
      </c>
      <c r="V1545" s="94">
        <v>252</v>
      </c>
      <c r="W1545" s="93">
        <f t="shared" si="689"/>
        <v>1.0085812329999999</v>
      </c>
      <c r="X1545" s="87">
        <f t="shared" si="690"/>
        <v>6.3921396599999998</v>
      </c>
      <c r="Y1545" s="87">
        <f t="shared" si="691"/>
        <v>0</v>
      </c>
      <c r="Z1545" s="96" t="s">
        <v>142</v>
      </c>
      <c r="AA1545" s="90">
        <f t="shared" si="692"/>
        <v>45901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3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2"/>
      <c r="DB1545" s="1"/>
      <c r="DC1545" s="1"/>
      <c r="DD1545" s="1"/>
      <c r="DE1545" s="1"/>
      <c r="DF1545" s="1"/>
      <c r="DG1545" s="1"/>
    </row>
    <row r="1546" spans="1:111" x14ac:dyDescent="0.2">
      <c r="A1546" s="86">
        <f t="shared" si="670"/>
        <v>45895</v>
      </c>
      <c r="B1546" s="87">
        <f t="shared" si="673"/>
        <v>751.81017816999997</v>
      </c>
      <c r="C1546" s="87">
        <f t="shared" si="671"/>
        <v>577.48005176000004</v>
      </c>
      <c r="D1546" s="88">
        <f t="shared" si="674"/>
        <v>7205.03</v>
      </c>
      <c r="E1546" s="89">
        <f>IF(K1546=1,VLOOKUP(A1546,[1]Plan1!$BO$80:$BQ$314,3),E1545)</f>
        <v>7245.38</v>
      </c>
      <c r="F1546" s="98">
        <f t="shared" si="675"/>
        <v>45734</v>
      </c>
      <c r="G1546" s="91">
        <f t="shared" si="676"/>
        <v>5.6002542668107669E-3</v>
      </c>
      <c r="H1546" s="90">
        <f t="shared" si="677"/>
        <v>45884</v>
      </c>
      <c r="I1546" s="90">
        <f t="shared" si="678"/>
        <v>45884</v>
      </c>
      <c r="J1546" s="92">
        <f t="shared" si="679"/>
        <v>23</v>
      </c>
      <c r="K1546" s="92">
        <f t="shared" si="680"/>
        <v>32</v>
      </c>
      <c r="L1546" s="87">
        <f t="shared" si="681"/>
        <v>1.00780018</v>
      </c>
      <c r="M1546" s="93">
        <f t="shared" si="682"/>
        <v>1.0056002500000001</v>
      </c>
      <c r="N1546" s="93">
        <f t="shared" si="683"/>
        <v>1.280237645562637</v>
      </c>
      <c r="O1546" s="87">
        <f t="shared" si="684"/>
        <v>1.29022372</v>
      </c>
      <c r="P1546" s="87">
        <f t="shared" si="685"/>
        <v>745.07846059999997</v>
      </c>
      <c r="Q1546" s="94">
        <f t="shared" si="686"/>
        <v>0</v>
      </c>
      <c r="R1546" s="95">
        <f t="shared" si="693"/>
        <v>0</v>
      </c>
      <c r="S1546" s="87">
        <f t="shared" si="687"/>
        <v>0</v>
      </c>
      <c r="T1546" s="95">
        <f t="shared" si="672"/>
        <v>0.12</v>
      </c>
      <c r="U1546" s="94">
        <f t="shared" si="688"/>
        <v>20</v>
      </c>
      <c r="V1546" s="94">
        <v>252</v>
      </c>
      <c r="W1546" s="93">
        <f t="shared" si="689"/>
        <v>1.0090349110000001</v>
      </c>
      <c r="X1546" s="87">
        <f t="shared" si="690"/>
        <v>6.7317175699999998</v>
      </c>
      <c r="Y1546" s="87">
        <f t="shared" si="691"/>
        <v>0</v>
      </c>
      <c r="Z1546" s="96" t="s">
        <v>142</v>
      </c>
      <c r="AA1546" s="90">
        <f t="shared" si="692"/>
        <v>45901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3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2"/>
      <c r="DB1546" s="1"/>
      <c r="DC1546" s="1"/>
      <c r="DD1546" s="1"/>
      <c r="DE1546" s="1"/>
      <c r="DF1546" s="1"/>
      <c r="DG1546" s="1"/>
    </row>
    <row r="1547" spans="1:111" x14ac:dyDescent="0.2">
      <c r="A1547" s="86">
        <f t="shared" si="670"/>
        <v>45896</v>
      </c>
      <c r="B1547" s="87">
        <f t="shared" si="673"/>
        <v>752.33100878999994</v>
      </c>
      <c r="C1547" s="87">
        <f t="shared" si="671"/>
        <v>577.48005176000004</v>
      </c>
      <c r="D1547" s="88">
        <f t="shared" si="674"/>
        <v>7205.03</v>
      </c>
      <c r="E1547" s="89">
        <f>IF(K1547=1,VLOOKUP(A1547,[1]Plan1!$BO$80:$BQ$314,3),E1546)</f>
        <v>7245.38</v>
      </c>
      <c r="F1547" s="98">
        <f t="shared" si="675"/>
        <v>45734</v>
      </c>
      <c r="G1547" s="91">
        <f t="shared" si="676"/>
        <v>5.6002542668107669E-3</v>
      </c>
      <c r="H1547" s="90">
        <f t="shared" si="677"/>
        <v>45884</v>
      </c>
      <c r="I1547" s="90">
        <f t="shared" si="678"/>
        <v>45884</v>
      </c>
      <c r="J1547" s="92">
        <f t="shared" si="679"/>
        <v>23</v>
      </c>
      <c r="K1547" s="92">
        <f t="shared" si="680"/>
        <v>33</v>
      </c>
      <c r="L1547" s="87">
        <f t="shared" si="681"/>
        <v>1.00804491</v>
      </c>
      <c r="M1547" s="93">
        <f t="shared" si="682"/>
        <v>1.0056002500000001</v>
      </c>
      <c r="N1547" s="93">
        <f t="shared" si="683"/>
        <v>1.280237645562637</v>
      </c>
      <c r="O1547" s="87">
        <f t="shared" si="684"/>
        <v>1.29053704</v>
      </c>
      <c r="P1547" s="87">
        <f t="shared" si="685"/>
        <v>745.25939664999999</v>
      </c>
      <c r="Q1547" s="94">
        <f t="shared" si="686"/>
        <v>0</v>
      </c>
      <c r="R1547" s="95">
        <f t="shared" si="693"/>
        <v>0</v>
      </c>
      <c r="S1547" s="87">
        <f t="shared" si="687"/>
        <v>0</v>
      </c>
      <c r="T1547" s="95">
        <f t="shared" si="672"/>
        <v>0.12</v>
      </c>
      <c r="U1547" s="94">
        <f t="shared" si="688"/>
        <v>21</v>
      </c>
      <c r="V1547" s="94">
        <v>252</v>
      </c>
      <c r="W1547" s="93">
        <f t="shared" si="689"/>
        <v>1.0094887930000001</v>
      </c>
      <c r="X1547" s="87">
        <f t="shared" si="690"/>
        <v>7.07161214</v>
      </c>
      <c r="Y1547" s="87">
        <f t="shared" si="691"/>
        <v>0</v>
      </c>
      <c r="Z1547" s="96" t="s">
        <v>142</v>
      </c>
      <c r="AA1547" s="90">
        <f t="shared" si="692"/>
        <v>45901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3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2"/>
      <c r="DB1547" s="1"/>
      <c r="DC1547" s="1"/>
      <c r="DD1547" s="1"/>
      <c r="DE1547" s="1"/>
      <c r="DF1547" s="1"/>
      <c r="DG1547" s="1"/>
    </row>
    <row r="1548" spans="1:111" x14ac:dyDescent="0.2">
      <c r="A1548" s="86">
        <f t="shared" si="670"/>
        <v>45897</v>
      </c>
      <c r="B1548" s="87">
        <f t="shared" si="673"/>
        <v>752.85220237999999</v>
      </c>
      <c r="C1548" s="87">
        <f t="shared" si="671"/>
        <v>577.48005176000004</v>
      </c>
      <c r="D1548" s="88">
        <f t="shared" si="674"/>
        <v>7205.03</v>
      </c>
      <c r="E1548" s="89">
        <f>IF(K1548=1,VLOOKUP(A1548,[1]Plan1!$BO$80:$BQ$314,3),E1547)</f>
        <v>7245.38</v>
      </c>
      <c r="F1548" s="98">
        <f t="shared" si="675"/>
        <v>45734</v>
      </c>
      <c r="G1548" s="91">
        <f t="shared" si="676"/>
        <v>5.6002542668107669E-3</v>
      </c>
      <c r="H1548" s="90">
        <f t="shared" si="677"/>
        <v>45884</v>
      </c>
      <c r="I1548" s="90">
        <f t="shared" si="678"/>
        <v>45884</v>
      </c>
      <c r="J1548" s="92">
        <f t="shared" si="679"/>
        <v>23</v>
      </c>
      <c r="K1548" s="92">
        <f t="shared" si="680"/>
        <v>34</v>
      </c>
      <c r="L1548" s="87">
        <f t="shared" si="681"/>
        <v>1.0082897099999999</v>
      </c>
      <c r="M1548" s="93">
        <f t="shared" si="682"/>
        <v>1.0056002500000001</v>
      </c>
      <c r="N1548" s="93">
        <f t="shared" si="683"/>
        <v>1.280237645562637</v>
      </c>
      <c r="O1548" s="87">
        <f t="shared" si="684"/>
        <v>1.29085044</v>
      </c>
      <c r="P1548" s="87">
        <f t="shared" si="685"/>
        <v>745.44037890000004</v>
      </c>
      <c r="Q1548" s="94">
        <f t="shared" si="686"/>
        <v>0</v>
      </c>
      <c r="R1548" s="95">
        <f t="shared" si="693"/>
        <v>0</v>
      </c>
      <c r="S1548" s="87">
        <f t="shared" si="687"/>
        <v>0</v>
      </c>
      <c r="T1548" s="95">
        <f t="shared" si="672"/>
        <v>0.12</v>
      </c>
      <c r="U1548" s="94">
        <f t="shared" si="688"/>
        <v>22</v>
      </c>
      <c r="V1548" s="94">
        <v>252</v>
      </c>
      <c r="W1548" s="93">
        <f t="shared" si="689"/>
        <v>1.009942879</v>
      </c>
      <c r="X1548" s="87">
        <f t="shared" si="690"/>
        <v>7.4118234799999998</v>
      </c>
      <c r="Y1548" s="87">
        <f t="shared" si="691"/>
        <v>0</v>
      </c>
      <c r="Z1548" s="96" t="s">
        <v>142</v>
      </c>
      <c r="AA1548" s="90">
        <f t="shared" si="692"/>
        <v>45901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3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2"/>
      <c r="DB1548" s="1"/>
      <c r="DC1548" s="1"/>
      <c r="DD1548" s="1"/>
      <c r="DE1548" s="1"/>
      <c r="DF1548" s="1"/>
      <c r="DG1548" s="1"/>
    </row>
    <row r="1549" spans="1:111" x14ac:dyDescent="0.2">
      <c r="A1549" s="86">
        <f t="shared" si="670"/>
        <v>45898</v>
      </c>
      <c r="B1549" s="87">
        <f t="shared" si="673"/>
        <v>753.37375402999999</v>
      </c>
      <c r="C1549" s="87">
        <f t="shared" si="671"/>
        <v>577.48005176000004</v>
      </c>
      <c r="D1549" s="88">
        <f t="shared" si="674"/>
        <v>7205.03</v>
      </c>
      <c r="E1549" s="89">
        <f>IF(K1549=1,VLOOKUP(A1549,[1]Plan1!$BO$80:$BQ$314,3),E1548)</f>
        <v>7245.38</v>
      </c>
      <c r="F1549" s="98">
        <f t="shared" si="675"/>
        <v>45734</v>
      </c>
      <c r="G1549" s="91">
        <f t="shared" si="676"/>
        <v>5.6002542668107669E-3</v>
      </c>
      <c r="H1549" s="90">
        <f t="shared" si="677"/>
        <v>45884</v>
      </c>
      <c r="I1549" s="90">
        <f t="shared" si="678"/>
        <v>45884</v>
      </c>
      <c r="J1549" s="92">
        <f t="shared" si="679"/>
        <v>23</v>
      </c>
      <c r="K1549" s="92">
        <f t="shared" si="680"/>
        <v>35</v>
      </c>
      <c r="L1549" s="87">
        <f t="shared" si="681"/>
        <v>1.00853456</v>
      </c>
      <c r="M1549" s="93">
        <f t="shared" si="682"/>
        <v>1.0056002500000001</v>
      </c>
      <c r="N1549" s="93">
        <f t="shared" si="683"/>
        <v>1.280237645562637</v>
      </c>
      <c r="O1549" s="87">
        <f t="shared" si="684"/>
        <v>1.2911639100000001</v>
      </c>
      <c r="P1549" s="87">
        <f t="shared" si="685"/>
        <v>745.62140156999999</v>
      </c>
      <c r="Q1549" s="94">
        <f t="shared" si="686"/>
        <v>0</v>
      </c>
      <c r="R1549" s="95">
        <f t="shared" si="693"/>
        <v>0</v>
      </c>
      <c r="S1549" s="87">
        <f t="shared" si="687"/>
        <v>0</v>
      </c>
      <c r="T1549" s="95">
        <f t="shared" si="672"/>
        <v>0.12</v>
      </c>
      <c r="U1549" s="94">
        <f t="shared" si="688"/>
        <v>23</v>
      </c>
      <c r="V1549" s="94">
        <v>252</v>
      </c>
      <c r="W1549" s="93">
        <f t="shared" si="689"/>
        <v>1.0103971700000001</v>
      </c>
      <c r="X1549" s="87">
        <f t="shared" si="690"/>
        <v>7.75235246</v>
      </c>
      <c r="Y1549" s="87">
        <f t="shared" si="691"/>
        <v>0</v>
      </c>
      <c r="Z1549" s="96" t="s">
        <v>142</v>
      </c>
      <c r="AA1549" s="90">
        <f t="shared" si="692"/>
        <v>45901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3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2"/>
      <c r="DB1549" s="1"/>
      <c r="DC1549" s="1"/>
      <c r="DD1549" s="1"/>
      <c r="DE1549" s="1"/>
      <c r="DF1549" s="1"/>
      <c r="DG1549" s="1"/>
    </row>
    <row r="1550" spans="1:111" x14ac:dyDescent="0.2">
      <c r="A1550" s="86">
        <f t="shared" ref="A1550:A1613" si="694">(A1549+1)</f>
        <v>45899</v>
      </c>
      <c r="B1550" s="87">
        <f t="shared" si="673"/>
        <v>753.37375402999999</v>
      </c>
      <c r="C1550" s="87">
        <f t="shared" ref="C1550:C1613" si="695">TRUNC(IF(Q1549&gt;0,C1549-(S1549/O1549),C1549),8)</f>
        <v>577.48005176000004</v>
      </c>
      <c r="D1550" s="88">
        <f t="shared" si="674"/>
        <v>7205.03</v>
      </c>
      <c r="E1550" s="89">
        <f>IF(K1550=1,VLOOKUP(A1550,[1]Plan1!$BO$80:$BQ$314,3),E1549)</f>
        <v>7245.38</v>
      </c>
      <c r="F1550" s="98">
        <f t="shared" si="675"/>
        <v>45734</v>
      </c>
      <c r="G1550" s="91">
        <f t="shared" si="676"/>
        <v>5.6002542668107669E-3</v>
      </c>
      <c r="H1550" s="90">
        <f t="shared" si="677"/>
        <v>45884</v>
      </c>
      <c r="I1550" s="90">
        <f t="shared" si="678"/>
        <v>45884</v>
      </c>
      <c r="J1550" s="92">
        <f t="shared" si="679"/>
        <v>23</v>
      </c>
      <c r="K1550" s="92">
        <f t="shared" si="680"/>
        <v>35</v>
      </c>
      <c r="L1550" s="87">
        <f t="shared" si="681"/>
        <v>1.00853456</v>
      </c>
      <c r="M1550" s="93">
        <f t="shared" si="682"/>
        <v>1.0056002500000001</v>
      </c>
      <c r="N1550" s="93">
        <f t="shared" si="683"/>
        <v>1.280237645562637</v>
      </c>
      <c r="O1550" s="87">
        <f t="shared" si="684"/>
        <v>1.2911639100000001</v>
      </c>
      <c r="P1550" s="87">
        <f t="shared" si="685"/>
        <v>745.62140156999999</v>
      </c>
      <c r="Q1550" s="94">
        <f t="shared" si="686"/>
        <v>0</v>
      </c>
      <c r="R1550" s="95">
        <f t="shared" si="693"/>
        <v>0</v>
      </c>
      <c r="S1550" s="87">
        <f t="shared" si="687"/>
        <v>0</v>
      </c>
      <c r="T1550" s="95">
        <f t="shared" ref="T1550:T1613" si="696">(T1549)</f>
        <v>0.12</v>
      </c>
      <c r="U1550" s="94">
        <f t="shared" si="688"/>
        <v>23</v>
      </c>
      <c r="V1550" s="94">
        <v>252</v>
      </c>
      <c r="W1550" s="93">
        <f t="shared" si="689"/>
        <v>1.0103971700000001</v>
      </c>
      <c r="X1550" s="87">
        <f t="shared" si="690"/>
        <v>7.75235246</v>
      </c>
      <c r="Y1550" s="87">
        <f t="shared" si="691"/>
        <v>0</v>
      </c>
      <c r="Z1550" s="96" t="s">
        <v>142</v>
      </c>
      <c r="AA1550" s="90">
        <f t="shared" si="692"/>
        <v>45901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3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2"/>
      <c r="DB1550" s="1"/>
      <c r="DC1550" s="1"/>
      <c r="DD1550" s="1"/>
      <c r="DE1550" s="1"/>
      <c r="DF1550" s="1"/>
      <c r="DG1550" s="1"/>
    </row>
    <row r="1551" spans="1:111" x14ac:dyDescent="0.2">
      <c r="A1551" s="86">
        <f t="shared" si="694"/>
        <v>45900</v>
      </c>
      <c r="B1551" s="87">
        <f t="shared" si="673"/>
        <v>753.37375402999999</v>
      </c>
      <c r="C1551" s="87">
        <f t="shared" si="695"/>
        <v>577.48005176000004</v>
      </c>
      <c r="D1551" s="88">
        <f t="shared" si="674"/>
        <v>7205.03</v>
      </c>
      <c r="E1551" s="89">
        <f>IF(K1551=1,VLOOKUP(A1551,[1]Plan1!$BO$80:$BQ$314,3),E1550)</f>
        <v>7245.38</v>
      </c>
      <c r="F1551" s="98">
        <f t="shared" si="675"/>
        <v>45734</v>
      </c>
      <c r="G1551" s="91">
        <f t="shared" si="676"/>
        <v>5.6002542668107669E-3</v>
      </c>
      <c r="H1551" s="90">
        <f t="shared" si="677"/>
        <v>45884</v>
      </c>
      <c r="I1551" s="90">
        <f t="shared" si="678"/>
        <v>45884</v>
      </c>
      <c r="J1551" s="92">
        <f t="shared" si="679"/>
        <v>23</v>
      </c>
      <c r="K1551" s="92">
        <f t="shared" si="680"/>
        <v>35</v>
      </c>
      <c r="L1551" s="87">
        <f t="shared" si="681"/>
        <v>1.00853456</v>
      </c>
      <c r="M1551" s="93">
        <f t="shared" si="682"/>
        <v>1.0056002500000001</v>
      </c>
      <c r="N1551" s="93">
        <f t="shared" si="683"/>
        <v>1.280237645562637</v>
      </c>
      <c r="O1551" s="87">
        <f t="shared" si="684"/>
        <v>1.2911639100000001</v>
      </c>
      <c r="P1551" s="87">
        <f t="shared" si="685"/>
        <v>745.62140156999999</v>
      </c>
      <c r="Q1551" s="94">
        <f t="shared" si="686"/>
        <v>0</v>
      </c>
      <c r="R1551" s="95">
        <f t="shared" si="693"/>
        <v>0</v>
      </c>
      <c r="S1551" s="87">
        <f t="shared" si="687"/>
        <v>0</v>
      </c>
      <c r="T1551" s="95">
        <f t="shared" si="696"/>
        <v>0.12</v>
      </c>
      <c r="U1551" s="94">
        <f t="shared" si="688"/>
        <v>23</v>
      </c>
      <c r="V1551" s="94">
        <v>252</v>
      </c>
      <c r="W1551" s="93">
        <f t="shared" si="689"/>
        <v>1.0103971700000001</v>
      </c>
      <c r="X1551" s="87">
        <f t="shared" si="690"/>
        <v>7.75235246</v>
      </c>
      <c r="Y1551" s="87">
        <f t="shared" si="691"/>
        <v>0</v>
      </c>
      <c r="Z1551" s="96" t="s">
        <v>142</v>
      </c>
      <c r="AA1551" s="90">
        <f t="shared" si="692"/>
        <v>45901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3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2"/>
      <c r="DB1551" s="1"/>
      <c r="DC1551" s="1"/>
      <c r="DD1551" s="1"/>
      <c r="DE1551" s="1"/>
      <c r="DF1551" s="1"/>
      <c r="DG1551" s="1"/>
    </row>
    <row r="1552" spans="1:111" x14ac:dyDescent="0.2">
      <c r="A1552" s="86">
        <f t="shared" si="694"/>
        <v>45901</v>
      </c>
      <c r="B1552" s="87">
        <f t="shared" si="673"/>
        <v>753.89566316999992</v>
      </c>
      <c r="C1552" s="87">
        <f t="shared" si="695"/>
        <v>577.48005176000004</v>
      </c>
      <c r="D1552" s="88">
        <f t="shared" si="674"/>
        <v>7205.03</v>
      </c>
      <c r="E1552" s="89">
        <f>IF(K1552=1,VLOOKUP(A1552,[1]Plan1!$BO$80:$BQ$314,3),E1551)</f>
        <v>7245.38</v>
      </c>
      <c r="F1552" s="98">
        <f t="shared" si="675"/>
        <v>45734</v>
      </c>
      <c r="G1552" s="91">
        <f t="shared" si="676"/>
        <v>5.6002542668107669E-3</v>
      </c>
      <c r="H1552" s="90">
        <f t="shared" si="677"/>
        <v>45884</v>
      </c>
      <c r="I1552" s="90">
        <f t="shared" si="678"/>
        <v>45884</v>
      </c>
      <c r="J1552" s="92">
        <f t="shared" si="679"/>
        <v>23</v>
      </c>
      <c r="K1552" s="92">
        <f t="shared" si="680"/>
        <v>36</v>
      </c>
      <c r="L1552" s="87">
        <f t="shared" si="681"/>
        <v>1.0087794699999999</v>
      </c>
      <c r="M1552" s="93">
        <f t="shared" si="682"/>
        <v>1.0056002500000001</v>
      </c>
      <c r="N1552" s="93">
        <f t="shared" si="683"/>
        <v>1.280237645562637</v>
      </c>
      <c r="O1552" s="87">
        <f t="shared" si="684"/>
        <v>1.2914774499999999</v>
      </c>
      <c r="P1552" s="87">
        <f t="shared" si="685"/>
        <v>745.80246466999995</v>
      </c>
      <c r="Q1552" s="94">
        <f t="shared" si="686"/>
        <v>45</v>
      </c>
      <c r="R1552" s="95">
        <f t="shared" si="693"/>
        <v>8.6677000000000004E-2</v>
      </c>
      <c r="S1552" s="87">
        <f t="shared" si="687"/>
        <v>64.643920230000006</v>
      </c>
      <c r="T1552" s="95">
        <f t="shared" si="696"/>
        <v>0.12</v>
      </c>
      <c r="U1552" s="94">
        <f t="shared" si="688"/>
        <v>24</v>
      </c>
      <c r="V1552" s="94">
        <v>252</v>
      </c>
      <c r="W1552" s="93">
        <f t="shared" si="689"/>
        <v>1.0108516649999999</v>
      </c>
      <c r="X1552" s="87">
        <f t="shared" si="690"/>
        <v>8.0931984999999997</v>
      </c>
      <c r="Y1552" s="87">
        <f t="shared" si="691"/>
        <v>72.737118730000006</v>
      </c>
      <c r="Z1552" s="96" t="s">
        <v>142</v>
      </c>
      <c r="AA1552" s="90">
        <f t="shared" si="692"/>
        <v>45901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3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2"/>
      <c r="DB1552" s="1"/>
      <c r="DC1552" s="1"/>
      <c r="DD1552" s="1"/>
      <c r="DE1552" s="1"/>
      <c r="DF1552" s="1"/>
      <c r="DG1552" s="1"/>
    </row>
    <row r="1553" spans="1:111" x14ac:dyDescent="0.2">
      <c r="A1553" s="86">
        <f t="shared" si="694"/>
        <v>45902</v>
      </c>
      <c r="B1553" s="87">
        <f t="shared" si="673"/>
        <v>681.63042748999999</v>
      </c>
      <c r="C1553" s="87">
        <f t="shared" si="695"/>
        <v>527.42581330999997</v>
      </c>
      <c r="D1553" s="88">
        <f t="shared" si="674"/>
        <v>7205.03</v>
      </c>
      <c r="E1553" s="89">
        <f>IF(K1553=1,VLOOKUP(A1553,[1]Plan1!$BO$80:$BQ$314,3),E1552)</f>
        <v>7245.38</v>
      </c>
      <c r="F1553" s="98">
        <f t="shared" si="675"/>
        <v>45734</v>
      </c>
      <c r="G1553" s="91">
        <f t="shared" si="676"/>
        <v>5.6002542668107669E-3</v>
      </c>
      <c r="H1553" s="90">
        <f t="shared" si="677"/>
        <v>45884</v>
      </c>
      <c r="I1553" s="90">
        <f t="shared" si="678"/>
        <v>45884</v>
      </c>
      <c r="J1553" s="92">
        <f t="shared" si="679"/>
        <v>23</v>
      </c>
      <c r="K1553" s="92">
        <f t="shared" si="680"/>
        <v>37</v>
      </c>
      <c r="L1553" s="87">
        <f t="shared" si="681"/>
        <v>1.0090244399999999</v>
      </c>
      <c r="M1553" s="93">
        <f t="shared" si="682"/>
        <v>1.0056002500000001</v>
      </c>
      <c r="N1553" s="93">
        <f t="shared" si="683"/>
        <v>1.280237645562637</v>
      </c>
      <c r="O1553" s="87">
        <f t="shared" si="684"/>
        <v>1.2917910699999999</v>
      </c>
      <c r="P1553" s="87">
        <f t="shared" si="685"/>
        <v>681.32395571999996</v>
      </c>
      <c r="Q1553" s="94">
        <f t="shared" si="686"/>
        <v>0</v>
      </c>
      <c r="R1553" s="95">
        <f t="shared" si="693"/>
        <v>0</v>
      </c>
      <c r="S1553" s="87">
        <f t="shared" si="687"/>
        <v>0</v>
      </c>
      <c r="T1553" s="95">
        <f t="shared" si="696"/>
        <v>0.12</v>
      </c>
      <c r="U1553" s="94">
        <f t="shared" si="688"/>
        <v>1</v>
      </c>
      <c r="V1553" s="94">
        <v>252</v>
      </c>
      <c r="W1553" s="93">
        <f t="shared" si="689"/>
        <v>1.0004498180000001</v>
      </c>
      <c r="X1553" s="87">
        <f t="shared" si="690"/>
        <v>0.30647176999999998</v>
      </c>
      <c r="Y1553" s="87">
        <f t="shared" si="691"/>
        <v>0</v>
      </c>
      <c r="Z1553" s="96" t="s">
        <v>142</v>
      </c>
      <c r="AA1553" s="90">
        <f t="shared" si="692"/>
        <v>45930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3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2"/>
      <c r="DB1553" s="1"/>
      <c r="DC1553" s="1"/>
      <c r="DD1553" s="1"/>
      <c r="DE1553" s="1"/>
      <c r="DF1553" s="1"/>
      <c r="DG1553" s="1"/>
    </row>
    <row r="1554" spans="1:111" x14ac:dyDescent="0.2">
      <c r="A1554" s="86">
        <f t="shared" si="694"/>
        <v>45903</v>
      </c>
      <c r="B1554" s="87">
        <f t="shared" ref="B1554:B1617" si="697">(P1554+X1554)</f>
        <v>682.1026399299999</v>
      </c>
      <c r="C1554" s="87">
        <f t="shared" si="695"/>
        <v>527.42581330999997</v>
      </c>
      <c r="D1554" s="88">
        <f t="shared" ref="D1554:D1617" si="698">IF(E1554=E1553,D1553,E1553)</f>
        <v>7205.03</v>
      </c>
      <c r="E1554" s="89">
        <f>IF(K1554=1,VLOOKUP(A1554,[1]Plan1!$BO$80:$BQ$314,3),E1553)</f>
        <v>7245.38</v>
      </c>
      <c r="F1554" s="98">
        <f t="shared" ref="F1554:F1617" si="699">IF(D1554=D1553,F1553,A1554)</f>
        <v>45734</v>
      </c>
      <c r="G1554" s="91">
        <f t="shared" ref="G1554:G1617" si="700">(E1554/D1554)-1</f>
        <v>5.6002542668107669E-3</v>
      </c>
      <c r="H1554" s="90">
        <f t="shared" ref="H1554:H1617" si="701">IF(DAY(A1554)=15,VLOOKUP(A1554,AH$121:AK$170,4),H1553)</f>
        <v>45884</v>
      </c>
      <c r="I1554" s="90">
        <f t="shared" ref="I1554:I1617" si="702">IF(A1554&gt;I1553,H1554,I1553)</f>
        <v>45884</v>
      </c>
      <c r="J1554" s="92">
        <f t="shared" ref="J1554:J1617" si="703">IF(I1554=I1553,J1553,NETWORKDAYS(I1553,I1554,$AD$121:$AD$505)-1)</f>
        <v>23</v>
      </c>
      <c r="K1554" s="92">
        <f t="shared" ref="K1554:K1617" si="704">(J1554-(NETWORKDAYS(A1554,I1554,AD$121:AD$505)-1))</f>
        <v>38</v>
      </c>
      <c r="L1554" s="87">
        <f t="shared" ref="L1554:L1617" si="705">TRUNC((E1554/D1554)^TRUNC((K1554/J1554),9),8)</f>
        <v>1.00926947</v>
      </c>
      <c r="M1554" s="93">
        <f t="shared" ref="M1554:M1617" si="706">IF(I1554&gt;I1553,L1553,M1553)</f>
        <v>1.0056002500000001</v>
      </c>
      <c r="N1554" s="93">
        <f t="shared" ref="N1554:N1617" si="707">IF(I1554&gt;I1553,N1553*M1554,N1553)</f>
        <v>1.280237645562637</v>
      </c>
      <c r="O1554" s="87">
        <f t="shared" ref="O1554:O1617" si="708">TRUNC(TRUNC((L1554*N1554),15),8)</f>
        <v>1.2921047699999999</v>
      </c>
      <c r="P1554" s="87">
        <f t="shared" ref="P1554:P1617" si="709">TRUNC(C1554*O1554,8)</f>
        <v>681.48940918999995</v>
      </c>
      <c r="Q1554" s="94">
        <f t="shared" ref="Q1554:Q1617" si="710">IF(VLOOKUP(A1554,AD$13:AK$117,8)=VLOOKUP(A1553,AD$13:AK$117,8),0,VLOOKUP(A1554,AD$13:AK$117,8))</f>
        <v>0</v>
      </c>
      <c r="R1554" s="95">
        <f t="shared" si="693"/>
        <v>0</v>
      </c>
      <c r="S1554" s="87">
        <f t="shared" ref="S1554:S1617" si="711">IF(R1554&gt;0,TRUNC(R1554*P1554,8),0)</f>
        <v>0</v>
      </c>
      <c r="T1554" s="95">
        <f t="shared" si="696"/>
        <v>0.12</v>
      </c>
      <c r="U1554" s="94">
        <f t="shared" ref="U1554:U1617" si="712">IF(Q1553&gt;0,1,IF(K1554=K1553,U1553,U1553+1))</f>
        <v>2</v>
      </c>
      <c r="V1554" s="94">
        <v>252</v>
      </c>
      <c r="W1554" s="93">
        <f t="shared" ref="W1554:W1617" si="713">ROUND((1+T1554)^TRUNC((U1554/V1554),9),9)</f>
        <v>1.0008998389999999</v>
      </c>
      <c r="X1554" s="87">
        <f t="shared" ref="X1554:X1617" si="714">TRUNC((P1554*(W1554-1)),8)</f>
        <v>0.61323074</v>
      </c>
      <c r="Y1554" s="87">
        <f t="shared" ref="Y1554:Y1617" si="715">IF(Q1554&gt;0,S1554+X1554,0)</f>
        <v>0</v>
      </c>
      <c r="Z1554" s="96" t="s">
        <v>142</v>
      </c>
      <c r="AA1554" s="90">
        <f t="shared" ref="AA1554:AA1617" si="716">IF(Q1553&gt;0,VLOOKUP(A1553,$AD$13:$AL$117,9),AA1553)</f>
        <v>45930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3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2"/>
      <c r="DB1554" s="1"/>
      <c r="DC1554" s="1"/>
      <c r="DD1554" s="1"/>
      <c r="DE1554" s="1"/>
      <c r="DF1554" s="1"/>
      <c r="DG1554" s="1"/>
    </row>
    <row r="1555" spans="1:111" x14ac:dyDescent="0.2">
      <c r="A1555" s="86">
        <f t="shared" si="694"/>
        <v>45904</v>
      </c>
      <c r="B1555" s="87">
        <f t="shared" si="697"/>
        <v>682.57518057000004</v>
      </c>
      <c r="C1555" s="87">
        <f t="shared" si="695"/>
        <v>527.42581330999997</v>
      </c>
      <c r="D1555" s="88">
        <f t="shared" si="698"/>
        <v>7205.03</v>
      </c>
      <c r="E1555" s="89">
        <f>IF(K1555=1,VLOOKUP(A1555,[1]Plan1!$BO$80:$BQ$314,3),E1554)</f>
        <v>7245.38</v>
      </c>
      <c r="F1555" s="98">
        <f t="shared" si="699"/>
        <v>45734</v>
      </c>
      <c r="G1555" s="91">
        <f t="shared" si="700"/>
        <v>5.6002542668107669E-3</v>
      </c>
      <c r="H1555" s="90">
        <f t="shared" si="701"/>
        <v>45884</v>
      </c>
      <c r="I1555" s="90">
        <f t="shared" si="702"/>
        <v>45884</v>
      </c>
      <c r="J1555" s="92">
        <f t="shared" si="703"/>
        <v>23</v>
      </c>
      <c r="K1555" s="92">
        <f t="shared" si="704"/>
        <v>39</v>
      </c>
      <c r="L1555" s="87">
        <f t="shared" si="705"/>
        <v>1.0095145699999999</v>
      </c>
      <c r="M1555" s="93">
        <f t="shared" si="706"/>
        <v>1.0056002500000001</v>
      </c>
      <c r="N1555" s="93">
        <f t="shared" si="707"/>
        <v>1.280237645562637</v>
      </c>
      <c r="O1555" s="87">
        <f t="shared" si="708"/>
        <v>1.2924185500000001</v>
      </c>
      <c r="P1555" s="87">
        <f t="shared" si="709"/>
        <v>681.65490487</v>
      </c>
      <c r="Q1555" s="94">
        <f t="shared" si="710"/>
        <v>0</v>
      </c>
      <c r="R1555" s="95">
        <f t="shared" si="693"/>
        <v>0</v>
      </c>
      <c r="S1555" s="87">
        <f t="shared" si="711"/>
        <v>0</v>
      </c>
      <c r="T1555" s="95">
        <f t="shared" si="696"/>
        <v>0.12</v>
      </c>
      <c r="U1555" s="94">
        <f t="shared" si="712"/>
        <v>3</v>
      </c>
      <c r="V1555" s="94">
        <v>252</v>
      </c>
      <c r="W1555" s="93">
        <f t="shared" si="713"/>
        <v>1.0013500609999999</v>
      </c>
      <c r="X1555" s="87">
        <f t="shared" si="714"/>
        <v>0.92027570000000003</v>
      </c>
      <c r="Y1555" s="87">
        <f t="shared" si="715"/>
        <v>0</v>
      </c>
      <c r="Z1555" s="96" t="s">
        <v>142</v>
      </c>
      <c r="AA1555" s="90">
        <f t="shared" si="716"/>
        <v>45930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3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2"/>
      <c r="DB1555" s="1"/>
      <c r="DC1555" s="1"/>
      <c r="DD1555" s="1"/>
      <c r="DE1555" s="1"/>
      <c r="DF1555" s="1"/>
      <c r="DG1555" s="1"/>
    </row>
    <row r="1556" spans="1:111" x14ac:dyDescent="0.2">
      <c r="A1556" s="86">
        <f t="shared" si="694"/>
        <v>45905</v>
      </c>
      <c r="B1556" s="87">
        <f t="shared" si="697"/>
        <v>683.04804629</v>
      </c>
      <c r="C1556" s="87">
        <f t="shared" si="695"/>
        <v>527.42581330999997</v>
      </c>
      <c r="D1556" s="88">
        <f t="shared" si="698"/>
        <v>7205.03</v>
      </c>
      <c r="E1556" s="89">
        <f>IF(K1556=1,VLOOKUP(A1556,[1]Plan1!$BO$80:$BQ$314,3),E1555)</f>
        <v>7245.38</v>
      </c>
      <c r="F1556" s="98">
        <f t="shared" si="699"/>
        <v>45734</v>
      </c>
      <c r="G1556" s="91">
        <f t="shared" si="700"/>
        <v>5.6002542668107669E-3</v>
      </c>
      <c r="H1556" s="90">
        <f t="shared" si="701"/>
        <v>45884</v>
      </c>
      <c r="I1556" s="90">
        <f t="shared" si="702"/>
        <v>45884</v>
      </c>
      <c r="J1556" s="92">
        <f t="shared" si="703"/>
        <v>23</v>
      </c>
      <c r="K1556" s="92">
        <f t="shared" si="704"/>
        <v>40</v>
      </c>
      <c r="L1556" s="87">
        <f t="shared" si="705"/>
        <v>1.0097597199999999</v>
      </c>
      <c r="M1556" s="93">
        <f t="shared" si="706"/>
        <v>1.0056002500000001</v>
      </c>
      <c r="N1556" s="93">
        <f t="shared" si="707"/>
        <v>1.280237645562637</v>
      </c>
      <c r="O1556" s="87">
        <f t="shared" si="708"/>
        <v>1.2927324</v>
      </c>
      <c r="P1556" s="87">
        <f t="shared" si="709"/>
        <v>681.82043745999999</v>
      </c>
      <c r="Q1556" s="94">
        <f t="shared" si="710"/>
        <v>0</v>
      </c>
      <c r="R1556" s="95">
        <f t="shared" si="693"/>
        <v>0</v>
      </c>
      <c r="S1556" s="87">
        <f t="shared" si="711"/>
        <v>0</v>
      </c>
      <c r="T1556" s="95">
        <f t="shared" si="696"/>
        <v>0.12</v>
      </c>
      <c r="U1556" s="94">
        <f t="shared" si="712"/>
        <v>4</v>
      </c>
      <c r="V1556" s="94">
        <v>252</v>
      </c>
      <c r="W1556" s="93">
        <f t="shared" si="713"/>
        <v>1.0018004869999999</v>
      </c>
      <c r="X1556" s="87">
        <f t="shared" si="714"/>
        <v>1.2276088300000001</v>
      </c>
      <c r="Y1556" s="87">
        <f t="shared" si="715"/>
        <v>0</v>
      </c>
      <c r="Z1556" s="96" t="s">
        <v>142</v>
      </c>
      <c r="AA1556" s="90">
        <f t="shared" si="716"/>
        <v>45930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3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2"/>
      <c r="DB1556" s="1"/>
      <c r="DC1556" s="1"/>
      <c r="DD1556" s="1"/>
      <c r="DE1556" s="1"/>
      <c r="DF1556" s="1"/>
      <c r="DG1556" s="1"/>
    </row>
    <row r="1557" spans="1:111" x14ac:dyDescent="0.2">
      <c r="A1557" s="86">
        <f t="shared" si="694"/>
        <v>45906</v>
      </c>
      <c r="B1557" s="87">
        <f t="shared" si="697"/>
        <v>683.04804629</v>
      </c>
      <c r="C1557" s="87">
        <f t="shared" si="695"/>
        <v>527.42581330999997</v>
      </c>
      <c r="D1557" s="88">
        <f t="shared" si="698"/>
        <v>7205.03</v>
      </c>
      <c r="E1557" s="89">
        <f>IF(K1557=1,VLOOKUP(A1557,[1]Plan1!$BO$80:$BQ$314,3),E1556)</f>
        <v>7245.38</v>
      </c>
      <c r="F1557" s="98">
        <f t="shared" si="699"/>
        <v>45734</v>
      </c>
      <c r="G1557" s="91">
        <f t="shared" si="700"/>
        <v>5.6002542668107669E-3</v>
      </c>
      <c r="H1557" s="90">
        <f t="shared" si="701"/>
        <v>45884</v>
      </c>
      <c r="I1557" s="90">
        <f t="shared" si="702"/>
        <v>45884</v>
      </c>
      <c r="J1557" s="92">
        <f t="shared" si="703"/>
        <v>23</v>
      </c>
      <c r="K1557" s="92">
        <f t="shared" si="704"/>
        <v>40</v>
      </c>
      <c r="L1557" s="87">
        <f t="shared" si="705"/>
        <v>1.0097597199999999</v>
      </c>
      <c r="M1557" s="93">
        <f t="shared" si="706"/>
        <v>1.0056002500000001</v>
      </c>
      <c r="N1557" s="93">
        <f t="shared" si="707"/>
        <v>1.280237645562637</v>
      </c>
      <c r="O1557" s="87">
        <f t="shared" si="708"/>
        <v>1.2927324</v>
      </c>
      <c r="P1557" s="87">
        <f t="shared" si="709"/>
        <v>681.82043745999999</v>
      </c>
      <c r="Q1557" s="94">
        <f t="shared" si="710"/>
        <v>0</v>
      </c>
      <c r="R1557" s="95">
        <f t="shared" si="693"/>
        <v>0</v>
      </c>
      <c r="S1557" s="87">
        <f t="shared" si="711"/>
        <v>0</v>
      </c>
      <c r="T1557" s="95">
        <f t="shared" si="696"/>
        <v>0.12</v>
      </c>
      <c r="U1557" s="94">
        <f t="shared" si="712"/>
        <v>4</v>
      </c>
      <c r="V1557" s="94">
        <v>252</v>
      </c>
      <c r="W1557" s="93">
        <f t="shared" si="713"/>
        <v>1.0018004869999999</v>
      </c>
      <c r="X1557" s="87">
        <f t="shared" si="714"/>
        <v>1.2276088300000001</v>
      </c>
      <c r="Y1557" s="87">
        <f t="shared" si="715"/>
        <v>0</v>
      </c>
      <c r="Z1557" s="96" t="s">
        <v>142</v>
      </c>
      <c r="AA1557" s="90">
        <f t="shared" si="716"/>
        <v>45930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3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2"/>
      <c r="DB1557" s="1"/>
      <c r="DC1557" s="1"/>
      <c r="DD1557" s="1"/>
      <c r="DE1557" s="1"/>
      <c r="DF1557" s="1"/>
      <c r="DG1557" s="1"/>
    </row>
    <row r="1558" spans="1:111" x14ac:dyDescent="0.2">
      <c r="A1558" s="86">
        <f t="shared" si="694"/>
        <v>45907</v>
      </c>
      <c r="B1558" s="87">
        <f t="shared" si="697"/>
        <v>683.04804629</v>
      </c>
      <c r="C1558" s="87">
        <f t="shared" si="695"/>
        <v>527.42581330999997</v>
      </c>
      <c r="D1558" s="88">
        <f t="shared" si="698"/>
        <v>7205.03</v>
      </c>
      <c r="E1558" s="89">
        <f>IF(K1558=1,VLOOKUP(A1558,[1]Plan1!$BO$80:$BQ$314,3),E1557)</f>
        <v>7245.38</v>
      </c>
      <c r="F1558" s="98">
        <f t="shared" si="699"/>
        <v>45734</v>
      </c>
      <c r="G1558" s="91">
        <f t="shared" si="700"/>
        <v>5.6002542668107669E-3</v>
      </c>
      <c r="H1558" s="90">
        <f t="shared" si="701"/>
        <v>45884</v>
      </c>
      <c r="I1558" s="90">
        <f t="shared" si="702"/>
        <v>45884</v>
      </c>
      <c r="J1558" s="92">
        <f t="shared" si="703"/>
        <v>23</v>
      </c>
      <c r="K1558" s="92">
        <f t="shared" si="704"/>
        <v>40</v>
      </c>
      <c r="L1558" s="87">
        <f t="shared" si="705"/>
        <v>1.0097597199999999</v>
      </c>
      <c r="M1558" s="93">
        <f t="shared" si="706"/>
        <v>1.0056002500000001</v>
      </c>
      <c r="N1558" s="93">
        <f t="shared" si="707"/>
        <v>1.280237645562637</v>
      </c>
      <c r="O1558" s="87">
        <f t="shared" si="708"/>
        <v>1.2927324</v>
      </c>
      <c r="P1558" s="87">
        <f t="shared" si="709"/>
        <v>681.82043745999999</v>
      </c>
      <c r="Q1558" s="94">
        <f t="shared" si="710"/>
        <v>0</v>
      </c>
      <c r="R1558" s="95">
        <f t="shared" si="693"/>
        <v>0</v>
      </c>
      <c r="S1558" s="87">
        <f t="shared" si="711"/>
        <v>0</v>
      </c>
      <c r="T1558" s="95">
        <f t="shared" si="696"/>
        <v>0.12</v>
      </c>
      <c r="U1558" s="94">
        <f t="shared" si="712"/>
        <v>4</v>
      </c>
      <c r="V1558" s="94">
        <v>252</v>
      </c>
      <c r="W1558" s="93">
        <f t="shared" si="713"/>
        <v>1.0018004869999999</v>
      </c>
      <c r="X1558" s="87">
        <f t="shared" si="714"/>
        <v>1.2276088300000001</v>
      </c>
      <c r="Y1558" s="87">
        <f t="shared" si="715"/>
        <v>0</v>
      </c>
      <c r="Z1558" s="96" t="s">
        <v>142</v>
      </c>
      <c r="AA1558" s="90">
        <f t="shared" si="716"/>
        <v>45930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3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2"/>
      <c r="DB1558" s="1"/>
      <c r="DC1558" s="1"/>
      <c r="DD1558" s="1"/>
      <c r="DE1558" s="1"/>
      <c r="DF1558" s="1"/>
      <c r="DG1558" s="1"/>
    </row>
    <row r="1559" spans="1:111" x14ac:dyDescent="0.2">
      <c r="A1559" s="86">
        <f t="shared" si="694"/>
        <v>45908</v>
      </c>
      <c r="B1559" s="87">
        <f t="shared" si="697"/>
        <v>683.52124118000006</v>
      </c>
      <c r="C1559" s="87">
        <f t="shared" si="695"/>
        <v>527.42581330999997</v>
      </c>
      <c r="D1559" s="88">
        <f t="shared" si="698"/>
        <v>7205.03</v>
      </c>
      <c r="E1559" s="89">
        <f>IF(K1559=1,VLOOKUP(A1559,[1]Plan1!$BO$80:$BQ$314,3),E1558)</f>
        <v>7245.38</v>
      </c>
      <c r="F1559" s="98">
        <f t="shared" si="699"/>
        <v>45734</v>
      </c>
      <c r="G1559" s="91">
        <f t="shared" si="700"/>
        <v>5.6002542668107669E-3</v>
      </c>
      <c r="H1559" s="90">
        <f t="shared" si="701"/>
        <v>45884</v>
      </c>
      <c r="I1559" s="90">
        <f t="shared" si="702"/>
        <v>45884</v>
      </c>
      <c r="J1559" s="92">
        <f t="shared" si="703"/>
        <v>23</v>
      </c>
      <c r="K1559" s="92">
        <f t="shared" si="704"/>
        <v>41</v>
      </c>
      <c r="L1559" s="87">
        <f t="shared" si="705"/>
        <v>1.01000493</v>
      </c>
      <c r="M1559" s="93">
        <f t="shared" si="706"/>
        <v>1.0056002500000001</v>
      </c>
      <c r="N1559" s="93">
        <f t="shared" si="707"/>
        <v>1.280237645562637</v>
      </c>
      <c r="O1559" s="87">
        <f t="shared" si="708"/>
        <v>1.2930463299999999</v>
      </c>
      <c r="P1559" s="87">
        <f t="shared" si="709"/>
        <v>681.98601224000004</v>
      </c>
      <c r="Q1559" s="94">
        <f t="shared" si="710"/>
        <v>0</v>
      </c>
      <c r="R1559" s="95">
        <f t="shared" si="693"/>
        <v>0</v>
      </c>
      <c r="S1559" s="87">
        <f t="shared" si="711"/>
        <v>0</v>
      </c>
      <c r="T1559" s="95">
        <f t="shared" si="696"/>
        <v>0.12</v>
      </c>
      <c r="U1559" s="94">
        <f t="shared" si="712"/>
        <v>5</v>
      </c>
      <c r="V1559" s="94">
        <v>252</v>
      </c>
      <c r="W1559" s="93">
        <f t="shared" si="713"/>
        <v>1.002251115</v>
      </c>
      <c r="X1559" s="87">
        <f t="shared" si="714"/>
        <v>1.5352289400000001</v>
      </c>
      <c r="Y1559" s="87">
        <f t="shared" si="715"/>
        <v>0</v>
      </c>
      <c r="Z1559" s="96" t="s">
        <v>142</v>
      </c>
      <c r="AA1559" s="90">
        <f t="shared" si="716"/>
        <v>45930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3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2"/>
      <c r="DB1559" s="1"/>
      <c r="DC1559" s="1"/>
      <c r="DD1559" s="1"/>
      <c r="DE1559" s="1"/>
      <c r="DF1559" s="1"/>
      <c r="DG1559" s="1"/>
    </row>
    <row r="1560" spans="1:111" x14ac:dyDescent="0.2">
      <c r="A1560" s="86">
        <f t="shared" si="694"/>
        <v>45909</v>
      </c>
      <c r="B1560" s="87">
        <f t="shared" si="697"/>
        <v>683.9947555</v>
      </c>
      <c r="C1560" s="87">
        <f t="shared" si="695"/>
        <v>527.42581330999997</v>
      </c>
      <c r="D1560" s="88">
        <f t="shared" si="698"/>
        <v>7205.03</v>
      </c>
      <c r="E1560" s="89">
        <f>IF(K1560=1,VLOOKUP(A1560,[1]Plan1!$BO$80:$BQ$314,3),E1559)</f>
        <v>7245.38</v>
      </c>
      <c r="F1560" s="98">
        <f t="shared" si="699"/>
        <v>45734</v>
      </c>
      <c r="G1560" s="91">
        <f t="shared" si="700"/>
        <v>5.6002542668107669E-3</v>
      </c>
      <c r="H1560" s="90">
        <f t="shared" si="701"/>
        <v>45884</v>
      </c>
      <c r="I1560" s="90">
        <f t="shared" si="702"/>
        <v>45884</v>
      </c>
      <c r="J1560" s="92">
        <f t="shared" si="703"/>
        <v>23</v>
      </c>
      <c r="K1560" s="92">
        <f t="shared" si="704"/>
        <v>42</v>
      </c>
      <c r="L1560" s="87">
        <f t="shared" si="705"/>
        <v>1.01025019</v>
      </c>
      <c r="M1560" s="93">
        <f t="shared" si="706"/>
        <v>1.0056002500000001</v>
      </c>
      <c r="N1560" s="93">
        <f t="shared" si="707"/>
        <v>1.280237645562637</v>
      </c>
      <c r="O1560" s="87">
        <f t="shared" si="708"/>
        <v>1.2933603199999999</v>
      </c>
      <c r="P1560" s="87">
        <f t="shared" si="709"/>
        <v>682.15161866999995</v>
      </c>
      <c r="Q1560" s="94">
        <f t="shared" si="710"/>
        <v>0</v>
      </c>
      <c r="R1560" s="95">
        <f t="shared" si="693"/>
        <v>0</v>
      </c>
      <c r="S1560" s="87">
        <f t="shared" si="711"/>
        <v>0</v>
      </c>
      <c r="T1560" s="95">
        <f t="shared" si="696"/>
        <v>0.12</v>
      </c>
      <c r="U1560" s="94">
        <f t="shared" si="712"/>
        <v>6</v>
      </c>
      <c r="V1560" s="94">
        <v>252</v>
      </c>
      <c r="W1560" s="93">
        <f t="shared" si="713"/>
        <v>1.002701946</v>
      </c>
      <c r="X1560" s="87">
        <f t="shared" si="714"/>
        <v>1.8431368299999999</v>
      </c>
      <c r="Y1560" s="87">
        <f t="shared" si="715"/>
        <v>0</v>
      </c>
      <c r="Z1560" s="96" t="s">
        <v>142</v>
      </c>
      <c r="AA1560" s="90">
        <f t="shared" si="716"/>
        <v>45930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3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2"/>
      <c r="DB1560" s="1"/>
      <c r="DC1560" s="1"/>
      <c r="DD1560" s="1"/>
      <c r="DE1560" s="1"/>
      <c r="DF1560" s="1"/>
      <c r="DG1560" s="1"/>
    </row>
    <row r="1561" spans="1:111" x14ac:dyDescent="0.2">
      <c r="A1561" s="86">
        <f t="shared" si="694"/>
        <v>45910</v>
      </c>
      <c r="B1561" s="87">
        <f t="shared" si="697"/>
        <v>684.46860460000005</v>
      </c>
      <c r="C1561" s="87">
        <f t="shared" si="695"/>
        <v>527.42581330999997</v>
      </c>
      <c r="D1561" s="88">
        <f t="shared" si="698"/>
        <v>7205.03</v>
      </c>
      <c r="E1561" s="89">
        <f>IF(K1561=1,VLOOKUP(A1561,[1]Plan1!$BO$80:$BQ$314,3),E1560)</f>
        <v>7245.38</v>
      </c>
      <c r="F1561" s="98">
        <f t="shared" si="699"/>
        <v>45734</v>
      </c>
      <c r="G1561" s="91">
        <f t="shared" si="700"/>
        <v>5.6002542668107669E-3</v>
      </c>
      <c r="H1561" s="90">
        <f t="shared" si="701"/>
        <v>45884</v>
      </c>
      <c r="I1561" s="90">
        <f t="shared" si="702"/>
        <v>45884</v>
      </c>
      <c r="J1561" s="92">
        <f t="shared" si="703"/>
        <v>23</v>
      </c>
      <c r="K1561" s="92">
        <f t="shared" si="704"/>
        <v>43</v>
      </c>
      <c r="L1561" s="87">
        <f t="shared" si="705"/>
        <v>1.0104955200000001</v>
      </c>
      <c r="M1561" s="93">
        <f t="shared" si="706"/>
        <v>1.0056002500000001</v>
      </c>
      <c r="N1561" s="93">
        <f t="shared" si="707"/>
        <v>1.280237645562637</v>
      </c>
      <c r="O1561" s="87">
        <f t="shared" si="708"/>
        <v>1.2936744</v>
      </c>
      <c r="P1561" s="87">
        <f t="shared" si="709"/>
        <v>682.31727257</v>
      </c>
      <c r="Q1561" s="94">
        <f t="shared" si="710"/>
        <v>0</v>
      </c>
      <c r="R1561" s="95">
        <f t="shared" si="693"/>
        <v>0</v>
      </c>
      <c r="S1561" s="87">
        <f t="shared" si="711"/>
        <v>0</v>
      </c>
      <c r="T1561" s="95">
        <f t="shared" si="696"/>
        <v>0.12</v>
      </c>
      <c r="U1561" s="94">
        <f t="shared" si="712"/>
        <v>7</v>
      </c>
      <c r="V1561" s="94">
        <v>252</v>
      </c>
      <c r="W1561" s="93">
        <f t="shared" si="713"/>
        <v>1.003152979</v>
      </c>
      <c r="X1561" s="87">
        <f t="shared" si="714"/>
        <v>2.1513320299999998</v>
      </c>
      <c r="Y1561" s="87">
        <f t="shared" si="715"/>
        <v>0</v>
      </c>
      <c r="Z1561" s="96" t="s">
        <v>142</v>
      </c>
      <c r="AA1561" s="90">
        <f t="shared" si="716"/>
        <v>45930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3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2"/>
      <c r="DB1561" s="1"/>
      <c r="DC1561" s="1"/>
      <c r="DD1561" s="1"/>
      <c r="DE1561" s="1"/>
      <c r="DF1561" s="1"/>
      <c r="DG1561" s="1"/>
    </row>
    <row r="1562" spans="1:111" x14ac:dyDescent="0.2">
      <c r="A1562" s="86">
        <f t="shared" si="694"/>
        <v>45911</v>
      </c>
      <c r="B1562" s="87">
        <f t="shared" si="697"/>
        <v>684.94278469999995</v>
      </c>
      <c r="C1562" s="87">
        <f t="shared" si="695"/>
        <v>527.42581330999997</v>
      </c>
      <c r="D1562" s="88">
        <f t="shared" si="698"/>
        <v>7205.03</v>
      </c>
      <c r="E1562" s="89">
        <f>IF(K1562=1,VLOOKUP(A1562,[1]Plan1!$BO$80:$BQ$314,3),E1561)</f>
        <v>7245.38</v>
      </c>
      <c r="F1562" s="98">
        <f t="shared" si="699"/>
        <v>45734</v>
      </c>
      <c r="G1562" s="91">
        <f t="shared" si="700"/>
        <v>5.6002542668107669E-3</v>
      </c>
      <c r="H1562" s="90">
        <f t="shared" si="701"/>
        <v>45884</v>
      </c>
      <c r="I1562" s="90">
        <f t="shared" si="702"/>
        <v>45884</v>
      </c>
      <c r="J1562" s="92">
        <f t="shared" si="703"/>
        <v>23</v>
      </c>
      <c r="K1562" s="92">
        <f t="shared" si="704"/>
        <v>44</v>
      </c>
      <c r="L1562" s="87">
        <f t="shared" si="705"/>
        <v>1.01074091</v>
      </c>
      <c r="M1562" s="93">
        <f t="shared" si="706"/>
        <v>1.0056002500000001</v>
      </c>
      <c r="N1562" s="93">
        <f t="shared" si="707"/>
        <v>1.280237645562637</v>
      </c>
      <c r="O1562" s="87">
        <f t="shared" si="708"/>
        <v>1.2939885600000001</v>
      </c>
      <c r="P1562" s="87">
        <f t="shared" si="709"/>
        <v>682.48296866999999</v>
      </c>
      <c r="Q1562" s="94">
        <f t="shared" si="710"/>
        <v>0</v>
      </c>
      <c r="R1562" s="95">
        <f t="shared" si="693"/>
        <v>0</v>
      </c>
      <c r="S1562" s="87">
        <f t="shared" si="711"/>
        <v>0</v>
      </c>
      <c r="T1562" s="95">
        <f t="shared" si="696"/>
        <v>0.12</v>
      </c>
      <c r="U1562" s="94">
        <f t="shared" si="712"/>
        <v>8</v>
      </c>
      <c r="V1562" s="94">
        <v>252</v>
      </c>
      <c r="W1562" s="93">
        <f t="shared" si="713"/>
        <v>1.003604216</v>
      </c>
      <c r="X1562" s="87">
        <f t="shared" si="714"/>
        <v>2.4598160299999998</v>
      </c>
      <c r="Y1562" s="87">
        <f t="shared" si="715"/>
        <v>0</v>
      </c>
      <c r="Z1562" s="96" t="s">
        <v>142</v>
      </c>
      <c r="AA1562" s="90">
        <f t="shared" si="716"/>
        <v>45930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3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2"/>
      <c r="DB1562" s="1"/>
      <c r="DC1562" s="1"/>
      <c r="DD1562" s="1"/>
      <c r="DE1562" s="1"/>
      <c r="DF1562" s="1"/>
      <c r="DG1562" s="1"/>
    </row>
    <row r="1563" spans="1:111" x14ac:dyDescent="0.2">
      <c r="A1563" s="86">
        <f t="shared" si="694"/>
        <v>45912</v>
      </c>
      <c r="B1563" s="87">
        <f t="shared" si="697"/>
        <v>685.41728929999999</v>
      </c>
      <c r="C1563" s="87">
        <f t="shared" si="695"/>
        <v>527.42581330999997</v>
      </c>
      <c r="D1563" s="88">
        <f t="shared" si="698"/>
        <v>7205.03</v>
      </c>
      <c r="E1563" s="89">
        <f>IF(K1563=1,VLOOKUP(A1563,[1]Plan1!$BO$80:$BQ$314,3),E1562)</f>
        <v>7245.38</v>
      </c>
      <c r="F1563" s="98">
        <f t="shared" si="699"/>
        <v>45734</v>
      </c>
      <c r="G1563" s="91">
        <f t="shared" si="700"/>
        <v>5.6002542668107669E-3</v>
      </c>
      <c r="H1563" s="90">
        <f t="shared" si="701"/>
        <v>45884</v>
      </c>
      <c r="I1563" s="90">
        <f t="shared" si="702"/>
        <v>45884</v>
      </c>
      <c r="J1563" s="92">
        <f t="shared" si="703"/>
        <v>23</v>
      </c>
      <c r="K1563" s="92">
        <f t="shared" si="704"/>
        <v>45</v>
      </c>
      <c r="L1563" s="87">
        <f t="shared" si="705"/>
        <v>1.01098636</v>
      </c>
      <c r="M1563" s="93">
        <f t="shared" si="706"/>
        <v>1.0056002500000001</v>
      </c>
      <c r="N1563" s="93">
        <f t="shared" si="707"/>
        <v>1.280237645562637</v>
      </c>
      <c r="O1563" s="87">
        <f t="shared" si="708"/>
        <v>1.2943027899999999</v>
      </c>
      <c r="P1563" s="87">
        <f t="shared" si="709"/>
        <v>682.64870168000004</v>
      </c>
      <c r="Q1563" s="94">
        <f t="shared" si="710"/>
        <v>0</v>
      </c>
      <c r="R1563" s="95">
        <f t="shared" si="693"/>
        <v>0</v>
      </c>
      <c r="S1563" s="87">
        <f t="shared" si="711"/>
        <v>0</v>
      </c>
      <c r="T1563" s="95">
        <f t="shared" si="696"/>
        <v>0.12</v>
      </c>
      <c r="U1563" s="94">
        <f t="shared" si="712"/>
        <v>9</v>
      </c>
      <c r="V1563" s="94">
        <v>252</v>
      </c>
      <c r="W1563" s="93">
        <f t="shared" si="713"/>
        <v>1.0040556549999999</v>
      </c>
      <c r="X1563" s="87">
        <f t="shared" si="714"/>
        <v>2.7685876199999999</v>
      </c>
      <c r="Y1563" s="87">
        <f t="shared" si="715"/>
        <v>0</v>
      </c>
      <c r="Z1563" s="96" t="s">
        <v>142</v>
      </c>
      <c r="AA1563" s="90">
        <f t="shared" si="716"/>
        <v>45930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3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2"/>
      <c r="DB1563" s="1"/>
      <c r="DC1563" s="1"/>
      <c r="DD1563" s="1"/>
      <c r="DE1563" s="1"/>
      <c r="DF1563" s="1"/>
      <c r="DG1563" s="1"/>
    </row>
    <row r="1564" spans="1:111" x14ac:dyDescent="0.2">
      <c r="A1564" s="86">
        <f t="shared" si="694"/>
        <v>45913</v>
      </c>
      <c r="B1564" s="87">
        <f t="shared" si="697"/>
        <v>685.41728929999999</v>
      </c>
      <c r="C1564" s="87">
        <f t="shared" si="695"/>
        <v>527.42581330999997</v>
      </c>
      <c r="D1564" s="88">
        <f t="shared" si="698"/>
        <v>7205.03</v>
      </c>
      <c r="E1564" s="89">
        <f>IF(K1564=1,VLOOKUP(A1564,[1]Plan1!$BO$80:$BQ$314,3),E1563)</f>
        <v>7245.38</v>
      </c>
      <c r="F1564" s="98">
        <f t="shared" si="699"/>
        <v>45734</v>
      </c>
      <c r="G1564" s="91">
        <f t="shared" si="700"/>
        <v>5.6002542668107669E-3</v>
      </c>
      <c r="H1564" s="90">
        <f t="shared" si="701"/>
        <v>45884</v>
      </c>
      <c r="I1564" s="90">
        <f t="shared" si="702"/>
        <v>45884</v>
      </c>
      <c r="J1564" s="92">
        <f t="shared" si="703"/>
        <v>23</v>
      </c>
      <c r="K1564" s="92">
        <f t="shared" si="704"/>
        <v>45</v>
      </c>
      <c r="L1564" s="87">
        <f t="shared" si="705"/>
        <v>1.01098636</v>
      </c>
      <c r="M1564" s="93">
        <f t="shared" si="706"/>
        <v>1.0056002500000001</v>
      </c>
      <c r="N1564" s="93">
        <f t="shared" si="707"/>
        <v>1.280237645562637</v>
      </c>
      <c r="O1564" s="87">
        <f t="shared" si="708"/>
        <v>1.2943027899999999</v>
      </c>
      <c r="P1564" s="87">
        <f t="shared" si="709"/>
        <v>682.64870168000004</v>
      </c>
      <c r="Q1564" s="94">
        <f t="shared" si="710"/>
        <v>0</v>
      </c>
      <c r="R1564" s="95">
        <f t="shared" si="693"/>
        <v>0</v>
      </c>
      <c r="S1564" s="87">
        <f t="shared" si="711"/>
        <v>0</v>
      </c>
      <c r="T1564" s="95">
        <f t="shared" si="696"/>
        <v>0.12</v>
      </c>
      <c r="U1564" s="94">
        <f t="shared" si="712"/>
        <v>9</v>
      </c>
      <c r="V1564" s="94">
        <v>252</v>
      </c>
      <c r="W1564" s="93">
        <f t="shared" si="713"/>
        <v>1.0040556549999999</v>
      </c>
      <c r="X1564" s="87">
        <f t="shared" si="714"/>
        <v>2.7685876199999999</v>
      </c>
      <c r="Y1564" s="87">
        <f t="shared" si="715"/>
        <v>0</v>
      </c>
      <c r="Z1564" s="96" t="s">
        <v>142</v>
      </c>
      <c r="AA1564" s="90">
        <f t="shared" si="716"/>
        <v>45930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3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2"/>
      <c r="DB1564" s="1"/>
      <c r="DC1564" s="1"/>
      <c r="DD1564" s="1"/>
      <c r="DE1564" s="1"/>
      <c r="DF1564" s="1"/>
      <c r="DG1564" s="1"/>
    </row>
    <row r="1565" spans="1:111" x14ac:dyDescent="0.2">
      <c r="A1565" s="86">
        <f t="shared" si="694"/>
        <v>45914</v>
      </c>
      <c r="B1565" s="87">
        <f t="shared" si="697"/>
        <v>685.41728929999999</v>
      </c>
      <c r="C1565" s="87">
        <f t="shared" si="695"/>
        <v>527.42581330999997</v>
      </c>
      <c r="D1565" s="88">
        <f t="shared" si="698"/>
        <v>7205.03</v>
      </c>
      <c r="E1565" s="89">
        <f>IF(K1565=1,VLOOKUP(A1565,[1]Plan1!$BO$80:$BQ$314,3),E1564)</f>
        <v>7245.38</v>
      </c>
      <c r="F1565" s="98">
        <f t="shared" si="699"/>
        <v>45734</v>
      </c>
      <c r="G1565" s="91">
        <f t="shared" si="700"/>
        <v>5.6002542668107669E-3</v>
      </c>
      <c r="H1565" s="90">
        <f t="shared" si="701"/>
        <v>45884</v>
      </c>
      <c r="I1565" s="90">
        <f t="shared" si="702"/>
        <v>45884</v>
      </c>
      <c r="J1565" s="92">
        <f t="shared" si="703"/>
        <v>23</v>
      </c>
      <c r="K1565" s="92">
        <f t="shared" si="704"/>
        <v>45</v>
      </c>
      <c r="L1565" s="87">
        <f t="shared" si="705"/>
        <v>1.01098636</v>
      </c>
      <c r="M1565" s="93">
        <f t="shared" si="706"/>
        <v>1.0056002500000001</v>
      </c>
      <c r="N1565" s="93">
        <f t="shared" si="707"/>
        <v>1.280237645562637</v>
      </c>
      <c r="O1565" s="87">
        <f t="shared" si="708"/>
        <v>1.2943027899999999</v>
      </c>
      <c r="P1565" s="87">
        <f t="shared" si="709"/>
        <v>682.64870168000004</v>
      </c>
      <c r="Q1565" s="94">
        <f t="shared" si="710"/>
        <v>0</v>
      </c>
      <c r="R1565" s="95">
        <f t="shared" si="693"/>
        <v>0</v>
      </c>
      <c r="S1565" s="87">
        <f t="shared" si="711"/>
        <v>0</v>
      </c>
      <c r="T1565" s="95">
        <f t="shared" si="696"/>
        <v>0.12</v>
      </c>
      <c r="U1565" s="94">
        <f t="shared" si="712"/>
        <v>9</v>
      </c>
      <c r="V1565" s="94">
        <v>252</v>
      </c>
      <c r="W1565" s="93">
        <f t="shared" si="713"/>
        <v>1.0040556549999999</v>
      </c>
      <c r="X1565" s="87">
        <f t="shared" si="714"/>
        <v>2.7685876199999999</v>
      </c>
      <c r="Y1565" s="87">
        <f t="shared" si="715"/>
        <v>0</v>
      </c>
      <c r="Z1565" s="96" t="s">
        <v>142</v>
      </c>
      <c r="AA1565" s="90">
        <f t="shared" si="716"/>
        <v>45930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3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2"/>
      <c r="DB1565" s="1"/>
      <c r="DC1565" s="1"/>
      <c r="DD1565" s="1"/>
      <c r="DE1565" s="1"/>
      <c r="DF1565" s="1"/>
      <c r="DG1565" s="1"/>
    </row>
    <row r="1566" spans="1:111" x14ac:dyDescent="0.2">
      <c r="A1566" s="86">
        <f t="shared" si="694"/>
        <v>45915</v>
      </c>
      <c r="B1566" s="87">
        <f t="shared" si="697"/>
        <v>685.89212453000005</v>
      </c>
      <c r="C1566" s="87">
        <f t="shared" si="695"/>
        <v>527.42581330999997</v>
      </c>
      <c r="D1566" s="88">
        <f t="shared" si="698"/>
        <v>7205.03</v>
      </c>
      <c r="E1566" s="89">
        <f>IF(K1566=1,VLOOKUP(A1566,[1]Plan1!$BO$80:$BQ$314,3),E1565)</f>
        <v>7245.38</v>
      </c>
      <c r="F1566" s="98">
        <f t="shared" si="699"/>
        <v>45734</v>
      </c>
      <c r="G1566" s="91">
        <f t="shared" si="700"/>
        <v>5.6002542668107669E-3</v>
      </c>
      <c r="H1566" s="90">
        <f t="shared" si="701"/>
        <v>45884</v>
      </c>
      <c r="I1566" s="90">
        <f t="shared" si="702"/>
        <v>45884</v>
      </c>
      <c r="J1566" s="92">
        <f t="shared" si="703"/>
        <v>23</v>
      </c>
      <c r="K1566" s="92">
        <f t="shared" si="704"/>
        <v>46</v>
      </c>
      <c r="L1566" s="87">
        <f t="shared" si="705"/>
        <v>1.01123187</v>
      </c>
      <c r="M1566" s="93">
        <f t="shared" si="706"/>
        <v>1.0056002500000001</v>
      </c>
      <c r="N1566" s="93">
        <f t="shared" si="707"/>
        <v>1.280237645562637</v>
      </c>
      <c r="O1566" s="87">
        <f t="shared" si="708"/>
        <v>1.2946171</v>
      </c>
      <c r="P1566" s="87">
        <f t="shared" si="709"/>
        <v>682.81447689000004</v>
      </c>
      <c r="Q1566" s="94">
        <f t="shared" si="710"/>
        <v>0</v>
      </c>
      <c r="R1566" s="95">
        <f t="shared" si="693"/>
        <v>0</v>
      </c>
      <c r="S1566" s="87">
        <f t="shared" si="711"/>
        <v>0</v>
      </c>
      <c r="T1566" s="95">
        <f t="shared" si="696"/>
        <v>0.12</v>
      </c>
      <c r="U1566" s="94">
        <f t="shared" si="712"/>
        <v>10</v>
      </c>
      <c r="V1566" s="94">
        <v>252</v>
      </c>
      <c r="W1566" s="93">
        <f t="shared" si="713"/>
        <v>1.004507297</v>
      </c>
      <c r="X1566" s="87">
        <f t="shared" si="714"/>
        <v>3.0776476399999999</v>
      </c>
      <c r="Y1566" s="87">
        <f t="shared" si="715"/>
        <v>0</v>
      </c>
      <c r="Z1566" s="96" t="s">
        <v>142</v>
      </c>
      <c r="AA1566" s="90">
        <f t="shared" si="716"/>
        <v>45930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3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2"/>
      <c r="DB1566" s="1"/>
      <c r="DC1566" s="1"/>
      <c r="DD1566" s="1"/>
      <c r="DE1566" s="1"/>
      <c r="DF1566" s="1"/>
      <c r="DG1566" s="1"/>
    </row>
    <row r="1567" spans="1:111" x14ac:dyDescent="0.2">
      <c r="A1567" s="86">
        <f t="shared" si="694"/>
        <v>45916</v>
      </c>
      <c r="B1567" s="87">
        <f t="shared" si="697"/>
        <v>686.36728591999997</v>
      </c>
      <c r="C1567" s="87">
        <f t="shared" si="695"/>
        <v>527.42581330999997</v>
      </c>
      <c r="D1567" s="88">
        <f t="shared" si="698"/>
        <v>7205.03</v>
      </c>
      <c r="E1567" s="89">
        <f>IF(K1567=1,VLOOKUP(A1567,[1]Plan1!$BO$80:$BQ$314,3),E1566)</f>
        <v>7245.38</v>
      </c>
      <c r="F1567" s="98">
        <f t="shared" si="699"/>
        <v>45734</v>
      </c>
      <c r="G1567" s="91">
        <f t="shared" si="700"/>
        <v>5.6002542668107669E-3</v>
      </c>
      <c r="H1567" s="90">
        <f t="shared" si="701"/>
        <v>45884</v>
      </c>
      <c r="I1567" s="90">
        <f t="shared" si="702"/>
        <v>45884</v>
      </c>
      <c r="J1567" s="92">
        <f t="shared" si="703"/>
        <v>23</v>
      </c>
      <c r="K1567" s="92">
        <f t="shared" si="704"/>
        <v>47</v>
      </c>
      <c r="L1567" s="87">
        <f t="shared" si="705"/>
        <v>1.01147743</v>
      </c>
      <c r="M1567" s="93">
        <f t="shared" si="706"/>
        <v>1.0056002500000001</v>
      </c>
      <c r="N1567" s="93">
        <f t="shared" si="707"/>
        <v>1.280237645562637</v>
      </c>
      <c r="O1567" s="87">
        <f t="shared" si="708"/>
        <v>1.29493148</v>
      </c>
      <c r="P1567" s="87">
        <f t="shared" si="709"/>
        <v>682.98028900999998</v>
      </c>
      <c r="Q1567" s="94">
        <f t="shared" si="710"/>
        <v>0</v>
      </c>
      <c r="R1567" s="95">
        <f t="shared" si="693"/>
        <v>0</v>
      </c>
      <c r="S1567" s="87">
        <f t="shared" si="711"/>
        <v>0</v>
      </c>
      <c r="T1567" s="95">
        <f t="shared" si="696"/>
        <v>0.12</v>
      </c>
      <c r="U1567" s="94">
        <f t="shared" si="712"/>
        <v>11</v>
      </c>
      <c r="V1567" s="94">
        <v>252</v>
      </c>
      <c r="W1567" s="93">
        <f t="shared" si="713"/>
        <v>1.004959143</v>
      </c>
      <c r="X1567" s="87">
        <f t="shared" si="714"/>
        <v>3.3869969100000001</v>
      </c>
      <c r="Y1567" s="87">
        <f t="shared" si="715"/>
        <v>0</v>
      </c>
      <c r="Z1567" s="96" t="s">
        <v>142</v>
      </c>
      <c r="AA1567" s="90">
        <f t="shared" si="716"/>
        <v>45930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3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2"/>
      <c r="DB1567" s="1"/>
      <c r="DC1567" s="1"/>
      <c r="DD1567" s="1"/>
      <c r="DE1567" s="1"/>
      <c r="DF1567" s="1"/>
      <c r="DG1567" s="1"/>
    </row>
    <row r="1568" spans="1:111" x14ac:dyDescent="0.2">
      <c r="A1568" s="86">
        <f t="shared" si="694"/>
        <v>45917</v>
      </c>
      <c r="B1568" s="87">
        <f t="shared" si="697"/>
        <v>686.84277827999995</v>
      </c>
      <c r="C1568" s="87">
        <f t="shared" si="695"/>
        <v>527.42581330999997</v>
      </c>
      <c r="D1568" s="88">
        <f t="shared" si="698"/>
        <v>7205.03</v>
      </c>
      <c r="E1568" s="89">
        <f>IF(K1568=1,VLOOKUP(A1568,[1]Plan1!$BO$80:$BQ$314,3),E1567)</f>
        <v>7245.38</v>
      </c>
      <c r="F1568" s="98">
        <f t="shared" si="699"/>
        <v>45734</v>
      </c>
      <c r="G1568" s="91">
        <f t="shared" si="700"/>
        <v>5.6002542668107669E-3</v>
      </c>
      <c r="H1568" s="90">
        <f t="shared" si="701"/>
        <v>45884</v>
      </c>
      <c r="I1568" s="90">
        <f t="shared" si="702"/>
        <v>45884</v>
      </c>
      <c r="J1568" s="92">
        <f t="shared" si="703"/>
        <v>23</v>
      </c>
      <c r="K1568" s="92">
        <f t="shared" si="704"/>
        <v>48</v>
      </c>
      <c r="L1568" s="87">
        <f t="shared" si="705"/>
        <v>1.01172306</v>
      </c>
      <c r="M1568" s="93">
        <f t="shared" si="706"/>
        <v>1.0056002500000001</v>
      </c>
      <c r="N1568" s="93">
        <f t="shared" si="707"/>
        <v>1.280237645562637</v>
      </c>
      <c r="O1568" s="87">
        <f t="shared" si="708"/>
        <v>1.29524594</v>
      </c>
      <c r="P1568" s="87">
        <f t="shared" si="709"/>
        <v>683.14614333999998</v>
      </c>
      <c r="Q1568" s="94">
        <f t="shared" si="710"/>
        <v>0</v>
      </c>
      <c r="R1568" s="95">
        <f t="shared" si="693"/>
        <v>0</v>
      </c>
      <c r="S1568" s="87">
        <f t="shared" si="711"/>
        <v>0</v>
      </c>
      <c r="T1568" s="95">
        <f t="shared" si="696"/>
        <v>0.12</v>
      </c>
      <c r="U1568" s="94">
        <f t="shared" si="712"/>
        <v>12</v>
      </c>
      <c r="V1568" s="94">
        <v>252</v>
      </c>
      <c r="W1568" s="93">
        <f t="shared" si="713"/>
        <v>1.005411192</v>
      </c>
      <c r="X1568" s="87">
        <f t="shared" si="714"/>
        <v>3.69663494</v>
      </c>
      <c r="Y1568" s="87">
        <f t="shared" si="715"/>
        <v>0</v>
      </c>
      <c r="Z1568" s="96" t="s">
        <v>142</v>
      </c>
      <c r="AA1568" s="90">
        <f t="shared" si="716"/>
        <v>45930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3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2"/>
      <c r="DB1568" s="1"/>
      <c r="DC1568" s="1"/>
      <c r="DD1568" s="1"/>
      <c r="DE1568" s="1"/>
      <c r="DF1568" s="1"/>
      <c r="DG1568" s="1"/>
    </row>
    <row r="1569" spans="1:111" x14ac:dyDescent="0.2">
      <c r="A1569" s="86">
        <f t="shared" si="694"/>
        <v>45918</v>
      </c>
      <c r="B1569" s="87">
        <f t="shared" si="697"/>
        <v>687.31860173000007</v>
      </c>
      <c r="C1569" s="87">
        <f t="shared" si="695"/>
        <v>527.42581330999997</v>
      </c>
      <c r="D1569" s="88">
        <f t="shared" si="698"/>
        <v>7205.03</v>
      </c>
      <c r="E1569" s="89">
        <f>IF(K1569=1,VLOOKUP(A1569,[1]Plan1!$BO$80:$BQ$314,3),E1568)</f>
        <v>7245.38</v>
      </c>
      <c r="F1569" s="98">
        <f t="shared" si="699"/>
        <v>45734</v>
      </c>
      <c r="G1569" s="91">
        <f t="shared" si="700"/>
        <v>5.6002542668107669E-3</v>
      </c>
      <c r="H1569" s="90">
        <f t="shared" si="701"/>
        <v>45884</v>
      </c>
      <c r="I1569" s="90">
        <f t="shared" si="702"/>
        <v>45884</v>
      </c>
      <c r="J1569" s="92">
        <f t="shared" si="703"/>
        <v>23</v>
      </c>
      <c r="K1569" s="92">
        <f t="shared" si="704"/>
        <v>49</v>
      </c>
      <c r="L1569" s="87">
        <f t="shared" si="705"/>
        <v>1.0119687500000001</v>
      </c>
      <c r="M1569" s="93">
        <f t="shared" si="706"/>
        <v>1.0056002500000001</v>
      </c>
      <c r="N1569" s="93">
        <f t="shared" si="707"/>
        <v>1.280237645562637</v>
      </c>
      <c r="O1569" s="87">
        <f t="shared" si="708"/>
        <v>1.29556048</v>
      </c>
      <c r="P1569" s="87">
        <f t="shared" si="709"/>
        <v>683.31203985000002</v>
      </c>
      <c r="Q1569" s="94">
        <f t="shared" si="710"/>
        <v>0</v>
      </c>
      <c r="R1569" s="95">
        <f t="shared" si="693"/>
        <v>0</v>
      </c>
      <c r="S1569" s="87">
        <f t="shared" si="711"/>
        <v>0</v>
      </c>
      <c r="T1569" s="95">
        <f t="shared" si="696"/>
        <v>0.12</v>
      </c>
      <c r="U1569" s="94">
        <f t="shared" si="712"/>
        <v>13</v>
      </c>
      <c r="V1569" s="94">
        <v>252</v>
      </c>
      <c r="W1569" s="93">
        <f t="shared" si="713"/>
        <v>1.0058634440000001</v>
      </c>
      <c r="X1569" s="87">
        <f t="shared" si="714"/>
        <v>4.0065618799999996</v>
      </c>
      <c r="Y1569" s="87">
        <f t="shared" si="715"/>
        <v>0</v>
      </c>
      <c r="Z1569" s="96" t="s">
        <v>142</v>
      </c>
      <c r="AA1569" s="90">
        <f t="shared" si="716"/>
        <v>45930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3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2"/>
      <c r="DB1569" s="1"/>
      <c r="DC1569" s="1"/>
      <c r="DD1569" s="1"/>
      <c r="DE1569" s="1"/>
      <c r="DF1569" s="1"/>
      <c r="DG1569" s="1"/>
    </row>
    <row r="1570" spans="1:111" x14ac:dyDescent="0.2">
      <c r="A1570" s="86">
        <f t="shared" si="694"/>
        <v>45919</v>
      </c>
      <c r="B1570" s="87">
        <f t="shared" si="697"/>
        <v>687.79475181999999</v>
      </c>
      <c r="C1570" s="87">
        <f t="shared" si="695"/>
        <v>527.42581330999997</v>
      </c>
      <c r="D1570" s="88">
        <f t="shared" si="698"/>
        <v>7205.03</v>
      </c>
      <c r="E1570" s="89">
        <f>IF(K1570=1,VLOOKUP(A1570,[1]Plan1!$BO$80:$BQ$314,3),E1569)</f>
        <v>7245.38</v>
      </c>
      <c r="F1570" s="98">
        <f t="shared" si="699"/>
        <v>45734</v>
      </c>
      <c r="G1570" s="91">
        <f t="shared" si="700"/>
        <v>5.6002542668107669E-3</v>
      </c>
      <c r="H1570" s="90">
        <f t="shared" si="701"/>
        <v>45884</v>
      </c>
      <c r="I1570" s="90">
        <f t="shared" si="702"/>
        <v>45884</v>
      </c>
      <c r="J1570" s="92">
        <f t="shared" si="703"/>
        <v>23</v>
      </c>
      <c r="K1570" s="92">
        <f t="shared" si="704"/>
        <v>50</v>
      </c>
      <c r="L1570" s="87">
        <f t="shared" si="705"/>
        <v>1.0122144900000001</v>
      </c>
      <c r="M1570" s="93">
        <f t="shared" si="706"/>
        <v>1.0056002500000001</v>
      </c>
      <c r="N1570" s="93">
        <f t="shared" si="707"/>
        <v>1.280237645562637</v>
      </c>
      <c r="O1570" s="87">
        <f t="shared" si="708"/>
        <v>1.29587509</v>
      </c>
      <c r="P1570" s="87">
        <f t="shared" si="709"/>
        <v>683.47797329000002</v>
      </c>
      <c r="Q1570" s="94">
        <f t="shared" si="710"/>
        <v>0</v>
      </c>
      <c r="R1570" s="95">
        <f t="shared" si="693"/>
        <v>0</v>
      </c>
      <c r="S1570" s="87">
        <f t="shared" si="711"/>
        <v>0</v>
      </c>
      <c r="T1570" s="95">
        <f t="shared" si="696"/>
        <v>0.12</v>
      </c>
      <c r="U1570" s="94">
        <f t="shared" si="712"/>
        <v>14</v>
      </c>
      <c r="V1570" s="94">
        <v>252</v>
      </c>
      <c r="W1570" s="93">
        <f t="shared" si="713"/>
        <v>1.0063158999999999</v>
      </c>
      <c r="X1570" s="87">
        <f t="shared" si="714"/>
        <v>4.3167785299999997</v>
      </c>
      <c r="Y1570" s="87">
        <f t="shared" si="715"/>
        <v>0</v>
      </c>
      <c r="Z1570" s="96" t="s">
        <v>142</v>
      </c>
      <c r="AA1570" s="90">
        <f t="shared" si="716"/>
        <v>45930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3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2"/>
      <c r="DB1570" s="1"/>
      <c r="DC1570" s="1"/>
      <c r="DD1570" s="1"/>
      <c r="DE1570" s="1"/>
      <c r="DF1570" s="1"/>
      <c r="DG1570" s="1"/>
    </row>
    <row r="1571" spans="1:111" x14ac:dyDescent="0.2">
      <c r="A1571" s="86">
        <f t="shared" si="694"/>
        <v>45920</v>
      </c>
      <c r="B1571" s="87">
        <f t="shared" si="697"/>
        <v>687.79475181999999</v>
      </c>
      <c r="C1571" s="87">
        <f t="shared" si="695"/>
        <v>527.42581330999997</v>
      </c>
      <c r="D1571" s="88">
        <f t="shared" si="698"/>
        <v>7205.03</v>
      </c>
      <c r="E1571" s="89">
        <f>IF(K1571=1,VLOOKUP(A1571,[1]Plan1!$BO$80:$BQ$314,3),E1570)</f>
        <v>7245.38</v>
      </c>
      <c r="F1571" s="98">
        <f t="shared" si="699"/>
        <v>45734</v>
      </c>
      <c r="G1571" s="91">
        <f t="shared" si="700"/>
        <v>5.6002542668107669E-3</v>
      </c>
      <c r="H1571" s="90">
        <f t="shared" si="701"/>
        <v>45884</v>
      </c>
      <c r="I1571" s="90">
        <f t="shared" si="702"/>
        <v>45884</v>
      </c>
      <c r="J1571" s="92">
        <f t="shared" si="703"/>
        <v>23</v>
      </c>
      <c r="K1571" s="92">
        <f t="shared" si="704"/>
        <v>50</v>
      </c>
      <c r="L1571" s="87">
        <f t="shared" si="705"/>
        <v>1.0122144900000001</v>
      </c>
      <c r="M1571" s="93">
        <f t="shared" si="706"/>
        <v>1.0056002500000001</v>
      </c>
      <c r="N1571" s="93">
        <f t="shared" si="707"/>
        <v>1.280237645562637</v>
      </c>
      <c r="O1571" s="87">
        <f t="shared" si="708"/>
        <v>1.29587509</v>
      </c>
      <c r="P1571" s="87">
        <f t="shared" si="709"/>
        <v>683.47797329000002</v>
      </c>
      <c r="Q1571" s="94">
        <f t="shared" si="710"/>
        <v>0</v>
      </c>
      <c r="R1571" s="95">
        <f t="shared" si="693"/>
        <v>0</v>
      </c>
      <c r="S1571" s="87">
        <f t="shared" si="711"/>
        <v>0</v>
      </c>
      <c r="T1571" s="95">
        <f t="shared" si="696"/>
        <v>0.12</v>
      </c>
      <c r="U1571" s="94">
        <f t="shared" si="712"/>
        <v>14</v>
      </c>
      <c r="V1571" s="94">
        <v>252</v>
      </c>
      <c r="W1571" s="93">
        <f t="shared" si="713"/>
        <v>1.0063158999999999</v>
      </c>
      <c r="X1571" s="87">
        <f t="shared" si="714"/>
        <v>4.3167785299999997</v>
      </c>
      <c r="Y1571" s="87">
        <f t="shared" si="715"/>
        <v>0</v>
      </c>
      <c r="Z1571" s="96" t="s">
        <v>142</v>
      </c>
      <c r="AA1571" s="90">
        <f t="shared" si="716"/>
        <v>45930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3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2"/>
      <c r="DB1571" s="1"/>
      <c r="DC1571" s="1"/>
      <c r="DD1571" s="1"/>
      <c r="DE1571" s="1"/>
      <c r="DF1571" s="1"/>
      <c r="DG1571" s="1"/>
    </row>
    <row r="1572" spans="1:111" x14ac:dyDescent="0.2">
      <c r="A1572" s="86">
        <f t="shared" si="694"/>
        <v>45921</v>
      </c>
      <c r="B1572" s="87">
        <f t="shared" si="697"/>
        <v>687.79475181999999</v>
      </c>
      <c r="C1572" s="87">
        <f t="shared" si="695"/>
        <v>527.42581330999997</v>
      </c>
      <c r="D1572" s="88">
        <f t="shared" si="698"/>
        <v>7205.03</v>
      </c>
      <c r="E1572" s="89">
        <f>IF(K1572=1,VLOOKUP(A1572,[1]Plan1!$BO$80:$BQ$314,3),E1571)</f>
        <v>7245.38</v>
      </c>
      <c r="F1572" s="98">
        <f t="shared" si="699"/>
        <v>45734</v>
      </c>
      <c r="G1572" s="91">
        <f t="shared" si="700"/>
        <v>5.6002542668107669E-3</v>
      </c>
      <c r="H1572" s="90">
        <f t="shared" si="701"/>
        <v>45884</v>
      </c>
      <c r="I1572" s="90">
        <f t="shared" si="702"/>
        <v>45884</v>
      </c>
      <c r="J1572" s="92">
        <f t="shared" si="703"/>
        <v>23</v>
      </c>
      <c r="K1572" s="92">
        <f t="shared" si="704"/>
        <v>50</v>
      </c>
      <c r="L1572" s="87">
        <f t="shared" si="705"/>
        <v>1.0122144900000001</v>
      </c>
      <c r="M1572" s="93">
        <f t="shared" si="706"/>
        <v>1.0056002500000001</v>
      </c>
      <c r="N1572" s="93">
        <f t="shared" si="707"/>
        <v>1.280237645562637</v>
      </c>
      <c r="O1572" s="87">
        <f t="shared" si="708"/>
        <v>1.29587509</v>
      </c>
      <c r="P1572" s="87">
        <f t="shared" si="709"/>
        <v>683.47797329000002</v>
      </c>
      <c r="Q1572" s="94">
        <f t="shared" si="710"/>
        <v>0</v>
      </c>
      <c r="R1572" s="95">
        <f t="shared" si="693"/>
        <v>0</v>
      </c>
      <c r="S1572" s="87">
        <f t="shared" si="711"/>
        <v>0</v>
      </c>
      <c r="T1572" s="95">
        <f t="shared" si="696"/>
        <v>0.12</v>
      </c>
      <c r="U1572" s="94">
        <f t="shared" si="712"/>
        <v>14</v>
      </c>
      <c r="V1572" s="94">
        <v>252</v>
      </c>
      <c r="W1572" s="93">
        <f t="shared" si="713"/>
        <v>1.0063158999999999</v>
      </c>
      <c r="X1572" s="87">
        <f t="shared" si="714"/>
        <v>4.3167785299999997</v>
      </c>
      <c r="Y1572" s="87">
        <f t="shared" si="715"/>
        <v>0</v>
      </c>
      <c r="Z1572" s="96" t="s">
        <v>142</v>
      </c>
      <c r="AA1572" s="90">
        <f t="shared" si="716"/>
        <v>45930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3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2"/>
      <c r="DB1572" s="1"/>
      <c r="DC1572" s="1"/>
      <c r="DD1572" s="1"/>
      <c r="DE1572" s="1"/>
      <c r="DF1572" s="1"/>
      <c r="DG1572" s="1"/>
    </row>
    <row r="1573" spans="1:111" x14ac:dyDescent="0.2">
      <c r="A1573" s="86">
        <f t="shared" si="694"/>
        <v>45922</v>
      </c>
      <c r="B1573" s="87">
        <f t="shared" si="697"/>
        <v>688.27123862000008</v>
      </c>
      <c r="C1573" s="87">
        <f t="shared" si="695"/>
        <v>527.42581330999997</v>
      </c>
      <c r="D1573" s="88">
        <f t="shared" si="698"/>
        <v>7205.03</v>
      </c>
      <c r="E1573" s="89">
        <f>IF(K1573=1,VLOOKUP(A1573,[1]Plan1!$BO$80:$BQ$314,3),E1572)</f>
        <v>7245.38</v>
      </c>
      <c r="F1573" s="98">
        <f t="shared" si="699"/>
        <v>45734</v>
      </c>
      <c r="G1573" s="91">
        <f t="shared" si="700"/>
        <v>5.6002542668107669E-3</v>
      </c>
      <c r="H1573" s="90">
        <f t="shared" si="701"/>
        <v>45884</v>
      </c>
      <c r="I1573" s="90">
        <f t="shared" si="702"/>
        <v>45884</v>
      </c>
      <c r="J1573" s="92">
        <f t="shared" si="703"/>
        <v>23</v>
      </c>
      <c r="K1573" s="92">
        <f t="shared" si="704"/>
        <v>51</v>
      </c>
      <c r="L1573" s="87">
        <f t="shared" si="705"/>
        <v>1.0124603000000001</v>
      </c>
      <c r="M1573" s="93">
        <f t="shared" si="706"/>
        <v>1.0056002500000001</v>
      </c>
      <c r="N1573" s="93">
        <f t="shared" si="707"/>
        <v>1.280237645562637</v>
      </c>
      <c r="O1573" s="87">
        <f t="shared" si="708"/>
        <v>1.2961897899999999</v>
      </c>
      <c r="P1573" s="87">
        <f t="shared" si="709"/>
        <v>683.64395419000004</v>
      </c>
      <c r="Q1573" s="94">
        <f t="shared" si="710"/>
        <v>0</v>
      </c>
      <c r="R1573" s="95">
        <f t="shared" si="693"/>
        <v>0</v>
      </c>
      <c r="S1573" s="87">
        <f t="shared" si="711"/>
        <v>0</v>
      </c>
      <c r="T1573" s="95">
        <f t="shared" si="696"/>
        <v>0.12</v>
      </c>
      <c r="U1573" s="94">
        <f t="shared" si="712"/>
        <v>15</v>
      </c>
      <c r="V1573" s="94">
        <v>252</v>
      </c>
      <c r="W1573" s="93">
        <f t="shared" si="713"/>
        <v>1.006768559</v>
      </c>
      <c r="X1573" s="87">
        <f t="shared" si="714"/>
        <v>4.6272844299999996</v>
      </c>
      <c r="Y1573" s="87">
        <f t="shared" si="715"/>
        <v>0</v>
      </c>
      <c r="Z1573" s="96" t="s">
        <v>142</v>
      </c>
      <c r="AA1573" s="90">
        <f t="shared" si="716"/>
        <v>45930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3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2"/>
      <c r="DB1573" s="1"/>
      <c r="DC1573" s="1"/>
      <c r="DD1573" s="1"/>
      <c r="DE1573" s="1"/>
      <c r="DF1573" s="1"/>
      <c r="DG1573" s="1"/>
    </row>
    <row r="1574" spans="1:111" x14ac:dyDescent="0.2">
      <c r="A1574" s="86">
        <f t="shared" si="694"/>
        <v>45923</v>
      </c>
      <c r="B1574" s="87">
        <f t="shared" si="697"/>
        <v>688.74804174999997</v>
      </c>
      <c r="C1574" s="87">
        <f t="shared" si="695"/>
        <v>527.42581330999997</v>
      </c>
      <c r="D1574" s="88">
        <f t="shared" si="698"/>
        <v>7205.03</v>
      </c>
      <c r="E1574" s="89">
        <f>IF(K1574=1,VLOOKUP(A1574,[1]Plan1!$BO$80:$BQ$314,3),E1573)</f>
        <v>7245.38</v>
      </c>
      <c r="F1574" s="98">
        <f t="shared" si="699"/>
        <v>45734</v>
      </c>
      <c r="G1574" s="91">
        <f t="shared" si="700"/>
        <v>5.6002542668107669E-3</v>
      </c>
      <c r="H1574" s="90">
        <f t="shared" si="701"/>
        <v>45884</v>
      </c>
      <c r="I1574" s="90">
        <f t="shared" si="702"/>
        <v>45884</v>
      </c>
      <c r="J1574" s="92">
        <f t="shared" si="703"/>
        <v>23</v>
      </c>
      <c r="K1574" s="92">
        <f t="shared" si="704"/>
        <v>52</v>
      </c>
      <c r="L1574" s="87">
        <f t="shared" si="705"/>
        <v>1.01270616</v>
      </c>
      <c r="M1574" s="93">
        <f t="shared" si="706"/>
        <v>1.0056002500000001</v>
      </c>
      <c r="N1574" s="93">
        <f t="shared" si="707"/>
        <v>1.280237645562637</v>
      </c>
      <c r="O1574" s="87">
        <f t="shared" si="708"/>
        <v>1.2965045399999999</v>
      </c>
      <c r="P1574" s="87">
        <f t="shared" si="709"/>
        <v>683.80996145999995</v>
      </c>
      <c r="Q1574" s="94">
        <f t="shared" si="710"/>
        <v>0</v>
      </c>
      <c r="R1574" s="95">
        <f t="shared" si="693"/>
        <v>0</v>
      </c>
      <c r="S1574" s="87">
        <f t="shared" si="711"/>
        <v>0</v>
      </c>
      <c r="T1574" s="95">
        <f t="shared" si="696"/>
        <v>0.12</v>
      </c>
      <c r="U1574" s="94">
        <f t="shared" si="712"/>
        <v>16</v>
      </c>
      <c r="V1574" s="94">
        <v>252</v>
      </c>
      <c r="W1574" s="93">
        <f t="shared" si="713"/>
        <v>1.007221422</v>
      </c>
      <c r="X1574" s="87">
        <f t="shared" si="714"/>
        <v>4.9380802900000003</v>
      </c>
      <c r="Y1574" s="87">
        <f t="shared" si="715"/>
        <v>0</v>
      </c>
      <c r="Z1574" s="96" t="s">
        <v>142</v>
      </c>
      <c r="AA1574" s="90">
        <f t="shared" si="716"/>
        <v>45930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3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2"/>
      <c r="DB1574" s="1"/>
      <c r="DC1574" s="1"/>
      <c r="DD1574" s="1"/>
      <c r="DE1574" s="1"/>
      <c r="DF1574" s="1"/>
      <c r="DG1574" s="1"/>
    </row>
    <row r="1575" spans="1:111" x14ac:dyDescent="0.2">
      <c r="A1575" s="86">
        <f t="shared" si="694"/>
        <v>45924</v>
      </c>
      <c r="B1575" s="87">
        <f t="shared" si="697"/>
        <v>689.22518723999997</v>
      </c>
      <c r="C1575" s="87">
        <f t="shared" si="695"/>
        <v>527.42581330999997</v>
      </c>
      <c r="D1575" s="88">
        <f t="shared" si="698"/>
        <v>7205.03</v>
      </c>
      <c r="E1575" s="89">
        <f>IF(K1575=1,VLOOKUP(A1575,[1]Plan1!$BO$80:$BQ$314,3),E1574)</f>
        <v>7245.38</v>
      </c>
      <c r="F1575" s="98">
        <f t="shared" si="699"/>
        <v>45734</v>
      </c>
      <c r="G1575" s="91">
        <f t="shared" si="700"/>
        <v>5.6002542668107669E-3</v>
      </c>
      <c r="H1575" s="90">
        <f t="shared" si="701"/>
        <v>45884</v>
      </c>
      <c r="I1575" s="90">
        <f t="shared" si="702"/>
        <v>45884</v>
      </c>
      <c r="J1575" s="92">
        <f t="shared" si="703"/>
        <v>23</v>
      </c>
      <c r="K1575" s="92">
        <f t="shared" si="704"/>
        <v>53</v>
      </c>
      <c r="L1575" s="87">
        <f t="shared" si="705"/>
        <v>1.01295209</v>
      </c>
      <c r="M1575" s="93">
        <f t="shared" si="706"/>
        <v>1.0056002500000001</v>
      </c>
      <c r="N1575" s="93">
        <f t="shared" si="707"/>
        <v>1.280237645562637</v>
      </c>
      <c r="O1575" s="87">
        <f t="shared" si="708"/>
        <v>1.29681939</v>
      </c>
      <c r="P1575" s="87">
        <f t="shared" si="709"/>
        <v>683.97602147999999</v>
      </c>
      <c r="Q1575" s="94">
        <f t="shared" si="710"/>
        <v>0</v>
      </c>
      <c r="R1575" s="95">
        <f t="shared" si="693"/>
        <v>0</v>
      </c>
      <c r="S1575" s="87">
        <f t="shared" si="711"/>
        <v>0</v>
      </c>
      <c r="T1575" s="95">
        <f t="shared" si="696"/>
        <v>0.12</v>
      </c>
      <c r="U1575" s="94">
        <f t="shared" si="712"/>
        <v>17</v>
      </c>
      <c r="V1575" s="94">
        <v>252</v>
      </c>
      <c r="W1575" s="93">
        <f t="shared" si="713"/>
        <v>1.0076744879999999</v>
      </c>
      <c r="X1575" s="87">
        <f t="shared" si="714"/>
        <v>5.2491657600000003</v>
      </c>
      <c r="Y1575" s="87">
        <f t="shared" si="715"/>
        <v>0</v>
      </c>
      <c r="Z1575" s="96" t="s">
        <v>142</v>
      </c>
      <c r="AA1575" s="90">
        <f t="shared" si="716"/>
        <v>45930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3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2"/>
      <c r="DB1575" s="1"/>
      <c r="DC1575" s="1"/>
      <c r="DD1575" s="1"/>
      <c r="DE1575" s="1"/>
      <c r="DF1575" s="1"/>
      <c r="DG1575" s="1"/>
    </row>
    <row r="1576" spans="1:111" x14ac:dyDescent="0.2">
      <c r="A1576" s="86">
        <f t="shared" si="694"/>
        <v>45925</v>
      </c>
      <c r="B1576" s="87">
        <f t="shared" si="697"/>
        <v>689.70265999000003</v>
      </c>
      <c r="C1576" s="87">
        <f t="shared" si="695"/>
        <v>527.42581330999997</v>
      </c>
      <c r="D1576" s="88">
        <f t="shared" si="698"/>
        <v>7205.03</v>
      </c>
      <c r="E1576" s="89">
        <f>IF(K1576=1,VLOOKUP(A1576,[1]Plan1!$BO$80:$BQ$314,3),E1575)</f>
        <v>7245.38</v>
      </c>
      <c r="F1576" s="98">
        <f t="shared" si="699"/>
        <v>45734</v>
      </c>
      <c r="G1576" s="91">
        <f t="shared" si="700"/>
        <v>5.6002542668107669E-3</v>
      </c>
      <c r="H1576" s="90">
        <f t="shared" si="701"/>
        <v>45884</v>
      </c>
      <c r="I1576" s="90">
        <f t="shared" si="702"/>
        <v>45884</v>
      </c>
      <c r="J1576" s="92">
        <f t="shared" si="703"/>
        <v>23</v>
      </c>
      <c r="K1576" s="92">
        <f t="shared" si="704"/>
        <v>54</v>
      </c>
      <c r="L1576" s="87">
        <f t="shared" si="705"/>
        <v>1.0131980700000001</v>
      </c>
      <c r="M1576" s="93">
        <f t="shared" si="706"/>
        <v>1.0056002500000001</v>
      </c>
      <c r="N1576" s="93">
        <f t="shared" si="707"/>
        <v>1.280237645562637</v>
      </c>
      <c r="O1576" s="87">
        <f t="shared" si="708"/>
        <v>1.2971343099999999</v>
      </c>
      <c r="P1576" s="87">
        <f t="shared" si="709"/>
        <v>684.14211841999997</v>
      </c>
      <c r="Q1576" s="94">
        <f t="shared" si="710"/>
        <v>0</v>
      </c>
      <c r="R1576" s="95">
        <f t="shared" si="693"/>
        <v>0</v>
      </c>
      <c r="S1576" s="87">
        <f t="shared" si="711"/>
        <v>0</v>
      </c>
      <c r="T1576" s="95">
        <f t="shared" si="696"/>
        <v>0.12</v>
      </c>
      <c r="U1576" s="94">
        <f t="shared" si="712"/>
        <v>18</v>
      </c>
      <c r="V1576" s="94">
        <v>252</v>
      </c>
      <c r="W1576" s="93">
        <f t="shared" si="713"/>
        <v>1.0081277580000001</v>
      </c>
      <c r="X1576" s="87">
        <f t="shared" si="714"/>
        <v>5.5605415699999998</v>
      </c>
      <c r="Y1576" s="87">
        <f t="shared" si="715"/>
        <v>0</v>
      </c>
      <c r="Z1576" s="96" t="s">
        <v>142</v>
      </c>
      <c r="AA1576" s="90">
        <f t="shared" si="716"/>
        <v>45930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3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2"/>
      <c r="DB1576" s="1"/>
      <c r="DC1576" s="1"/>
      <c r="DD1576" s="1"/>
      <c r="DE1576" s="1"/>
      <c r="DF1576" s="1"/>
      <c r="DG1576" s="1"/>
    </row>
    <row r="1577" spans="1:111" x14ac:dyDescent="0.2">
      <c r="A1577" s="86">
        <f t="shared" si="694"/>
        <v>45926</v>
      </c>
      <c r="B1577" s="87">
        <f t="shared" si="697"/>
        <v>690.18046615000003</v>
      </c>
      <c r="C1577" s="87">
        <f t="shared" si="695"/>
        <v>527.42581330999997</v>
      </c>
      <c r="D1577" s="88">
        <f t="shared" si="698"/>
        <v>7205.03</v>
      </c>
      <c r="E1577" s="89">
        <f>IF(K1577=1,VLOOKUP(A1577,[1]Plan1!$BO$80:$BQ$314,3),E1576)</f>
        <v>7245.38</v>
      </c>
      <c r="F1577" s="98">
        <f t="shared" si="699"/>
        <v>45734</v>
      </c>
      <c r="G1577" s="91">
        <f t="shared" si="700"/>
        <v>5.6002542668107669E-3</v>
      </c>
      <c r="H1577" s="90">
        <f t="shared" si="701"/>
        <v>45884</v>
      </c>
      <c r="I1577" s="90">
        <f t="shared" si="702"/>
        <v>45884</v>
      </c>
      <c r="J1577" s="92">
        <f t="shared" si="703"/>
        <v>23</v>
      </c>
      <c r="K1577" s="92">
        <f t="shared" si="704"/>
        <v>55</v>
      </c>
      <c r="L1577" s="87">
        <f t="shared" si="705"/>
        <v>1.0134441199999999</v>
      </c>
      <c r="M1577" s="93">
        <f t="shared" si="706"/>
        <v>1.0056002500000001</v>
      </c>
      <c r="N1577" s="93">
        <f t="shared" si="707"/>
        <v>1.280237645562637</v>
      </c>
      <c r="O1577" s="87">
        <f t="shared" si="708"/>
        <v>1.29744931</v>
      </c>
      <c r="P1577" s="87">
        <f t="shared" si="709"/>
        <v>684.30825755000001</v>
      </c>
      <c r="Q1577" s="94">
        <f t="shared" si="710"/>
        <v>0</v>
      </c>
      <c r="R1577" s="95">
        <f t="shared" si="693"/>
        <v>0</v>
      </c>
      <c r="S1577" s="87">
        <f t="shared" si="711"/>
        <v>0</v>
      </c>
      <c r="T1577" s="95">
        <f t="shared" si="696"/>
        <v>0.12</v>
      </c>
      <c r="U1577" s="94">
        <f t="shared" si="712"/>
        <v>19</v>
      </c>
      <c r="V1577" s="94">
        <v>252</v>
      </c>
      <c r="W1577" s="93">
        <f t="shared" si="713"/>
        <v>1.0085812329999999</v>
      </c>
      <c r="X1577" s="87">
        <f t="shared" si="714"/>
        <v>5.8722085999999996</v>
      </c>
      <c r="Y1577" s="87">
        <f t="shared" si="715"/>
        <v>0</v>
      </c>
      <c r="Z1577" s="96" t="s">
        <v>142</v>
      </c>
      <c r="AA1577" s="90">
        <f t="shared" si="716"/>
        <v>45930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3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2"/>
      <c r="DB1577" s="1"/>
      <c r="DC1577" s="1"/>
      <c r="DD1577" s="1"/>
      <c r="DE1577" s="1"/>
      <c r="DF1577" s="1"/>
      <c r="DG1577" s="1"/>
    </row>
    <row r="1578" spans="1:111" x14ac:dyDescent="0.2">
      <c r="A1578" s="86">
        <f t="shared" si="694"/>
        <v>45927</v>
      </c>
      <c r="B1578" s="87">
        <f t="shared" si="697"/>
        <v>690.18046615000003</v>
      </c>
      <c r="C1578" s="87">
        <f t="shared" si="695"/>
        <v>527.42581330999997</v>
      </c>
      <c r="D1578" s="88">
        <f t="shared" si="698"/>
        <v>7205.03</v>
      </c>
      <c r="E1578" s="89">
        <f>IF(K1578=1,VLOOKUP(A1578,[1]Plan1!$BO$80:$BQ$314,3),E1577)</f>
        <v>7245.38</v>
      </c>
      <c r="F1578" s="98">
        <f t="shared" si="699"/>
        <v>45734</v>
      </c>
      <c r="G1578" s="91">
        <f t="shared" si="700"/>
        <v>5.6002542668107669E-3</v>
      </c>
      <c r="H1578" s="90">
        <f t="shared" si="701"/>
        <v>45884</v>
      </c>
      <c r="I1578" s="90">
        <f t="shared" si="702"/>
        <v>45884</v>
      </c>
      <c r="J1578" s="92">
        <f t="shared" si="703"/>
        <v>23</v>
      </c>
      <c r="K1578" s="92">
        <f t="shared" si="704"/>
        <v>55</v>
      </c>
      <c r="L1578" s="87">
        <f t="shared" si="705"/>
        <v>1.0134441199999999</v>
      </c>
      <c r="M1578" s="93">
        <f t="shared" si="706"/>
        <v>1.0056002500000001</v>
      </c>
      <c r="N1578" s="93">
        <f t="shared" si="707"/>
        <v>1.280237645562637</v>
      </c>
      <c r="O1578" s="87">
        <f t="shared" si="708"/>
        <v>1.29744931</v>
      </c>
      <c r="P1578" s="87">
        <f t="shared" si="709"/>
        <v>684.30825755000001</v>
      </c>
      <c r="Q1578" s="94">
        <f t="shared" si="710"/>
        <v>0</v>
      </c>
      <c r="R1578" s="95">
        <f t="shared" ref="R1578:R1641" si="717">IF(Q1578&gt;0,VLOOKUP($A1578,$AD$13:$AI$117,6),0)</f>
        <v>0</v>
      </c>
      <c r="S1578" s="87">
        <f t="shared" si="711"/>
        <v>0</v>
      </c>
      <c r="T1578" s="95">
        <f t="shared" si="696"/>
        <v>0.12</v>
      </c>
      <c r="U1578" s="94">
        <f t="shared" si="712"/>
        <v>19</v>
      </c>
      <c r="V1578" s="94">
        <v>252</v>
      </c>
      <c r="W1578" s="93">
        <f t="shared" si="713"/>
        <v>1.0085812329999999</v>
      </c>
      <c r="X1578" s="87">
        <f t="shared" si="714"/>
        <v>5.8722085999999996</v>
      </c>
      <c r="Y1578" s="87">
        <f t="shared" si="715"/>
        <v>0</v>
      </c>
      <c r="Z1578" s="96" t="s">
        <v>142</v>
      </c>
      <c r="AA1578" s="90">
        <f t="shared" si="716"/>
        <v>45930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3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2"/>
      <c r="DB1578" s="1"/>
      <c r="DC1578" s="1"/>
      <c r="DD1578" s="1"/>
      <c r="DE1578" s="1"/>
      <c r="DF1578" s="1"/>
      <c r="DG1578" s="1"/>
    </row>
    <row r="1579" spans="1:111" x14ac:dyDescent="0.2">
      <c r="A1579" s="86">
        <f t="shared" si="694"/>
        <v>45928</v>
      </c>
      <c r="B1579" s="87">
        <f t="shared" si="697"/>
        <v>690.18046615000003</v>
      </c>
      <c r="C1579" s="87">
        <f t="shared" si="695"/>
        <v>527.42581330999997</v>
      </c>
      <c r="D1579" s="88">
        <f t="shared" si="698"/>
        <v>7205.03</v>
      </c>
      <c r="E1579" s="89">
        <f>IF(K1579=1,VLOOKUP(A1579,[1]Plan1!$BO$80:$BQ$314,3),E1578)</f>
        <v>7245.38</v>
      </c>
      <c r="F1579" s="98">
        <f t="shared" si="699"/>
        <v>45734</v>
      </c>
      <c r="G1579" s="91">
        <f t="shared" si="700"/>
        <v>5.6002542668107669E-3</v>
      </c>
      <c r="H1579" s="90">
        <f t="shared" si="701"/>
        <v>45884</v>
      </c>
      <c r="I1579" s="90">
        <f t="shared" si="702"/>
        <v>45884</v>
      </c>
      <c r="J1579" s="92">
        <f t="shared" si="703"/>
        <v>23</v>
      </c>
      <c r="K1579" s="92">
        <f t="shared" si="704"/>
        <v>55</v>
      </c>
      <c r="L1579" s="87">
        <f t="shared" si="705"/>
        <v>1.0134441199999999</v>
      </c>
      <c r="M1579" s="93">
        <f t="shared" si="706"/>
        <v>1.0056002500000001</v>
      </c>
      <c r="N1579" s="93">
        <f t="shared" si="707"/>
        <v>1.280237645562637</v>
      </c>
      <c r="O1579" s="87">
        <f t="shared" si="708"/>
        <v>1.29744931</v>
      </c>
      <c r="P1579" s="87">
        <f t="shared" si="709"/>
        <v>684.30825755000001</v>
      </c>
      <c r="Q1579" s="94">
        <f t="shared" si="710"/>
        <v>0</v>
      </c>
      <c r="R1579" s="95">
        <f t="shared" si="717"/>
        <v>0</v>
      </c>
      <c r="S1579" s="87">
        <f t="shared" si="711"/>
        <v>0</v>
      </c>
      <c r="T1579" s="95">
        <f t="shared" si="696"/>
        <v>0.12</v>
      </c>
      <c r="U1579" s="94">
        <f t="shared" si="712"/>
        <v>19</v>
      </c>
      <c r="V1579" s="94">
        <v>252</v>
      </c>
      <c r="W1579" s="93">
        <f t="shared" si="713"/>
        <v>1.0085812329999999</v>
      </c>
      <c r="X1579" s="87">
        <f t="shared" si="714"/>
        <v>5.8722085999999996</v>
      </c>
      <c r="Y1579" s="87">
        <f t="shared" si="715"/>
        <v>0</v>
      </c>
      <c r="Z1579" s="96" t="s">
        <v>142</v>
      </c>
      <c r="AA1579" s="90">
        <f t="shared" si="716"/>
        <v>45930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3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2"/>
      <c r="DB1579" s="1"/>
      <c r="DC1579" s="1"/>
      <c r="DD1579" s="1"/>
      <c r="DE1579" s="1"/>
      <c r="DF1579" s="1"/>
      <c r="DG1579" s="1"/>
    </row>
    <row r="1580" spans="1:111" x14ac:dyDescent="0.2">
      <c r="A1580" s="86">
        <f t="shared" si="694"/>
        <v>45929</v>
      </c>
      <c r="B1580" s="87">
        <f t="shared" si="697"/>
        <v>690.65859918000001</v>
      </c>
      <c r="C1580" s="87">
        <f t="shared" si="695"/>
        <v>527.42581330999997</v>
      </c>
      <c r="D1580" s="88">
        <f t="shared" si="698"/>
        <v>7205.03</v>
      </c>
      <c r="E1580" s="89">
        <f>IF(K1580=1,VLOOKUP(A1580,[1]Plan1!$BO$80:$BQ$314,3),E1579)</f>
        <v>7245.38</v>
      </c>
      <c r="F1580" s="98">
        <f t="shared" si="699"/>
        <v>45734</v>
      </c>
      <c r="G1580" s="91">
        <f t="shared" si="700"/>
        <v>5.6002542668107669E-3</v>
      </c>
      <c r="H1580" s="90">
        <f t="shared" si="701"/>
        <v>45884</v>
      </c>
      <c r="I1580" s="90">
        <f t="shared" si="702"/>
        <v>45884</v>
      </c>
      <c r="J1580" s="92">
        <f t="shared" si="703"/>
        <v>23</v>
      </c>
      <c r="K1580" s="92">
        <f t="shared" si="704"/>
        <v>56</v>
      </c>
      <c r="L1580" s="87">
        <f t="shared" si="705"/>
        <v>1.01369022</v>
      </c>
      <c r="M1580" s="93">
        <f t="shared" si="706"/>
        <v>1.0056002500000001</v>
      </c>
      <c r="N1580" s="93">
        <f t="shared" si="707"/>
        <v>1.280237645562637</v>
      </c>
      <c r="O1580" s="87">
        <f t="shared" si="708"/>
        <v>1.2977643800000001</v>
      </c>
      <c r="P1580" s="87">
        <f t="shared" si="709"/>
        <v>684.4744336</v>
      </c>
      <c r="Q1580" s="94">
        <f t="shared" si="710"/>
        <v>0</v>
      </c>
      <c r="R1580" s="95">
        <f t="shared" si="717"/>
        <v>0</v>
      </c>
      <c r="S1580" s="87">
        <f t="shared" si="711"/>
        <v>0</v>
      </c>
      <c r="T1580" s="95">
        <f t="shared" si="696"/>
        <v>0.12</v>
      </c>
      <c r="U1580" s="94">
        <f t="shared" si="712"/>
        <v>20</v>
      </c>
      <c r="V1580" s="94">
        <v>252</v>
      </c>
      <c r="W1580" s="93">
        <f t="shared" si="713"/>
        <v>1.0090349110000001</v>
      </c>
      <c r="X1580" s="87">
        <f t="shared" si="714"/>
        <v>6.1841655800000002</v>
      </c>
      <c r="Y1580" s="87">
        <f t="shared" si="715"/>
        <v>0</v>
      </c>
      <c r="Z1580" s="96" t="s">
        <v>142</v>
      </c>
      <c r="AA1580" s="90">
        <f t="shared" si="716"/>
        <v>45930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3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2"/>
      <c r="DB1580" s="1"/>
      <c r="DC1580" s="1"/>
      <c r="DD1580" s="1"/>
      <c r="DE1580" s="1"/>
      <c r="DF1580" s="1"/>
      <c r="DG1580" s="1"/>
    </row>
    <row r="1581" spans="1:111" x14ac:dyDescent="0.2">
      <c r="A1581" s="86">
        <f t="shared" si="694"/>
        <v>45930</v>
      </c>
      <c r="B1581" s="87">
        <f t="shared" si="697"/>
        <v>691.13706526999999</v>
      </c>
      <c r="C1581" s="87">
        <f t="shared" si="695"/>
        <v>527.42581330999997</v>
      </c>
      <c r="D1581" s="88">
        <f t="shared" si="698"/>
        <v>7205.03</v>
      </c>
      <c r="E1581" s="89">
        <f>IF(K1581=1,VLOOKUP(A1581,[1]Plan1!$BO$80:$BQ$314,3),E1580)</f>
        <v>7245.38</v>
      </c>
      <c r="F1581" s="98">
        <f t="shared" si="699"/>
        <v>45734</v>
      </c>
      <c r="G1581" s="91">
        <f t="shared" si="700"/>
        <v>5.6002542668107669E-3</v>
      </c>
      <c r="H1581" s="90">
        <f t="shared" si="701"/>
        <v>45884</v>
      </c>
      <c r="I1581" s="90">
        <f t="shared" si="702"/>
        <v>45884</v>
      </c>
      <c r="J1581" s="92">
        <f t="shared" si="703"/>
        <v>23</v>
      </c>
      <c r="K1581" s="92">
        <f t="shared" si="704"/>
        <v>57</v>
      </c>
      <c r="L1581" s="87">
        <f t="shared" si="705"/>
        <v>1.01393639</v>
      </c>
      <c r="M1581" s="93">
        <f t="shared" si="706"/>
        <v>1.0056002500000001</v>
      </c>
      <c r="N1581" s="93">
        <f t="shared" si="707"/>
        <v>1.280237645562637</v>
      </c>
      <c r="O1581" s="87">
        <f t="shared" si="708"/>
        <v>1.2980795300000001</v>
      </c>
      <c r="P1581" s="87">
        <f t="shared" si="709"/>
        <v>684.64065185000004</v>
      </c>
      <c r="Q1581" s="94">
        <f t="shared" si="710"/>
        <v>46</v>
      </c>
      <c r="R1581" s="95">
        <f t="shared" si="717"/>
        <v>9.5804E-2</v>
      </c>
      <c r="S1581" s="87">
        <f t="shared" si="711"/>
        <v>65.591313</v>
      </c>
      <c r="T1581" s="95">
        <f t="shared" si="696"/>
        <v>0.12</v>
      </c>
      <c r="U1581" s="94">
        <f t="shared" si="712"/>
        <v>21</v>
      </c>
      <c r="V1581" s="94">
        <v>252</v>
      </c>
      <c r="W1581" s="93">
        <f t="shared" si="713"/>
        <v>1.0094887930000001</v>
      </c>
      <c r="X1581" s="87">
        <f t="shared" si="714"/>
        <v>6.4964134199999997</v>
      </c>
      <c r="Y1581" s="87">
        <f t="shared" si="715"/>
        <v>72.087726419999996</v>
      </c>
      <c r="Z1581" s="96" t="s">
        <v>142</v>
      </c>
      <c r="AA1581" s="90">
        <f t="shared" si="716"/>
        <v>45930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3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2"/>
      <c r="DB1581" s="1"/>
      <c r="DC1581" s="1"/>
      <c r="DD1581" s="1"/>
      <c r="DE1581" s="1"/>
      <c r="DF1581" s="1"/>
      <c r="DG1581" s="1"/>
    </row>
    <row r="1582" spans="1:111" x14ac:dyDescent="0.2">
      <c r="A1582" s="86">
        <f t="shared" si="694"/>
        <v>45931</v>
      </c>
      <c r="B1582" s="87">
        <f t="shared" si="697"/>
        <v>619.47819324</v>
      </c>
      <c r="C1582" s="87">
        <f t="shared" si="695"/>
        <v>476.89631069000001</v>
      </c>
      <c r="D1582" s="88">
        <f t="shared" si="698"/>
        <v>7205.03</v>
      </c>
      <c r="E1582" s="89">
        <f>IF(K1582=1,VLOOKUP(A1582,[1]Plan1!$BO$80:$BQ$314,3),E1581)</f>
        <v>7245.38</v>
      </c>
      <c r="F1582" s="98">
        <f t="shared" si="699"/>
        <v>45734</v>
      </c>
      <c r="G1582" s="91">
        <f t="shared" si="700"/>
        <v>5.6002542668107669E-3</v>
      </c>
      <c r="H1582" s="90">
        <f t="shared" si="701"/>
        <v>45884</v>
      </c>
      <c r="I1582" s="90">
        <f t="shared" si="702"/>
        <v>45884</v>
      </c>
      <c r="J1582" s="92">
        <f t="shared" si="703"/>
        <v>23</v>
      </c>
      <c r="K1582" s="92">
        <f t="shared" si="704"/>
        <v>58</v>
      </c>
      <c r="L1582" s="87">
        <f t="shared" si="705"/>
        <v>1.01418261</v>
      </c>
      <c r="M1582" s="93">
        <f t="shared" si="706"/>
        <v>1.0056002500000001</v>
      </c>
      <c r="N1582" s="93">
        <f t="shared" si="707"/>
        <v>1.280237645562637</v>
      </c>
      <c r="O1582" s="87">
        <f t="shared" si="708"/>
        <v>1.2983947499999999</v>
      </c>
      <c r="P1582" s="87">
        <f t="shared" si="709"/>
        <v>619.19966609000005</v>
      </c>
      <c r="Q1582" s="94">
        <f t="shared" si="710"/>
        <v>0</v>
      </c>
      <c r="R1582" s="95">
        <f t="shared" si="717"/>
        <v>0</v>
      </c>
      <c r="S1582" s="87">
        <f t="shared" si="711"/>
        <v>0</v>
      </c>
      <c r="T1582" s="95">
        <f t="shared" si="696"/>
        <v>0.12</v>
      </c>
      <c r="U1582" s="94">
        <f t="shared" si="712"/>
        <v>1</v>
      </c>
      <c r="V1582" s="94">
        <v>252</v>
      </c>
      <c r="W1582" s="93">
        <f t="shared" si="713"/>
        <v>1.0004498180000001</v>
      </c>
      <c r="X1582" s="87">
        <f t="shared" si="714"/>
        <v>0.27852715</v>
      </c>
      <c r="Y1582" s="87">
        <f t="shared" si="715"/>
        <v>0</v>
      </c>
      <c r="Z1582" s="96" t="s">
        <v>142</v>
      </c>
      <c r="AA1582" s="90">
        <f t="shared" si="716"/>
        <v>45960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3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2"/>
      <c r="DB1582" s="1"/>
      <c r="DC1582" s="1"/>
      <c r="DD1582" s="1"/>
      <c r="DE1582" s="1"/>
      <c r="DF1582" s="1"/>
      <c r="DG1582" s="1"/>
    </row>
    <row r="1583" spans="1:111" x14ac:dyDescent="0.2">
      <c r="A1583" s="86">
        <f t="shared" si="694"/>
        <v>45932</v>
      </c>
      <c r="B1583" s="87">
        <f t="shared" si="697"/>
        <v>619.90734681000004</v>
      </c>
      <c r="C1583" s="87">
        <f t="shared" si="695"/>
        <v>476.89631069000001</v>
      </c>
      <c r="D1583" s="88">
        <f t="shared" si="698"/>
        <v>7205.03</v>
      </c>
      <c r="E1583" s="89">
        <f>IF(K1583=1,VLOOKUP(A1583,[1]Plan1!$BO$80:$BQ$314,3),E1582)</f>
        <v>7245.38</v>
      </c>
      <c r="F1583" s="98">
        <f t="shared" si="699"/>
        <v>45734</v>
      </c>
      <c r="G1583" s="91">
        <f t="shared" si="700"/>
        <v>5.6002542668107669E-3</v>
      </c>
      <c r="H1583" s="90">
        <f t="shared" si="701"/>
        <v>45884</v>
      </c>
      <c r="I1583" s="90">
        <f t="shared" si="702"/>
        <v>45884</v>
      </c>
      <c r="J1583" s="92">
        <f t="shared" si="703"/>
        <v>23</v>
      </c>
      <c r="K1583" s="92">
        <f t="shared" si="704"/>
        <v>59</v>
      </c>
      <c r="L1583" s="87">
        <f t="shared" si="705"/>
        <v>1.01442889</v>
      </c>
      <c r="M1583" s="93">
        <f t="shared" si="706"/>
        <v>1.0056002500000001</v>
      </c>
      <c r="N1583" s="93">
        <f t="shared" si="707"/>
        <v>1.280237645562637</v>
      </c>
      <c r="O1583" s="87">
        <f t="shared" si="708"/>
        <v>1.2987100499999999</v>
      </c>
      <c r="P1583" s="87">
        <f t="shared" si="709"/>
        <v>619.3500315</v>
      </c>
      <c r="Q1583" s="94">
        <f t="shared" si="710"/>
        <v>0</v>
      </c>
      <c r="R1583" s="95">
        <f t="shared" si="717"/>
        <v>0</v>
      </c>
      <c r="S1583" s="87">
        <f t="shared" si="711"/>
        <v>0</v>
      </c>
      <c r="T1583" s="95">
        <f t="shared" si="696"/>
        <v>0.12</v>
      </c>
      <c r="U1583" s="94">
        <f t="shared" si="712"/>
        <v>2</v>
      </c>
      <c r="V1583" s="94">
        <v>252</v>
      </c>
      <c r="W1583" s="93">
        <f t="shared" si="713"/>
        <v>1.0008998389999999</v>
      </c>
      <c r="X1583" s="87">
        <f t="shared" si="714"/>
        <v>0.55731531000000001</v>
      </c>
      <c r="Y1583" s="87">
        <f t="shared" si="715"/>
        <v>0</v>
      </c>
      <c r="Z1583" s="96" t="s">
        <v>142</v>
      </c>
      <c r="AA1583" s="90">
        <f t="shared" si="716"/>
        <v>45960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3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2"/>
      <c r="DB1583" s="1"/>
      <c r="DC1583" s="1"/>
      <c r="DD1583" s="1"/>
      <c r="DE1583" s="1"/>
      <c r="DF1583" s="1"/>
      <c r="DG1583" s="1"/>
    </row>
    <row r="1584" spans="1:111" x14ac:dyDescent="0.2">
      <c r="A1584" s="86">
        <f t="shared" si="694"/>
        <v>45933</v>
      </c>
      <c r="B1584" s="87">
        <f t="shared" si="697"/>
        <v>620.33680319999996</v>
      </c>
      <c r="C1584" s="87">
        <f t="shared" si="695"/>
        <v>476.89631069000001</v>
      </c>
      <c r="D1584" s="88">
        <f t="shared" si="698"/>
        <v>7205.03</v>
      </c>
      <c r="E1584" s="89">
        <f>IF(K1584=1,VLOOKUP(A1584,[1]Plan1!$BO$80:$BQ$314,3),E1583)</f>
        <v>7245.38</v>
      </c>
      <c r="F1584" s="98">
        <f t="shared" si="699"/>
        <v>45734</v>
      </c>
      <c r="G1584" s="91">
        <f t="shared" si="700"/>
        <v>5.6002542668107669E-3</v>
      </c>
      <c r="H1584" s="90">
        <f t="shared" si="701"/>
        <v>45884</v>
      </c>
      <c r="I1584" s="90">
        <f t="shared" si="702"/>
        <v>45884</v>
      </c>
      <c r="J1584" s="92">
        <f t="shared" si="703"/>
        <v>23</v>
      </c>
      <c r="K1584" s="92">
        <f t="shared" si="704"/>
        <v>60</v>
      </c>
      <c r="L1584" s="87">
        <f t="shared" si="705"/>
        <v>1.0146752400000001</v>
      </c>
      <c r="M1584" s="93">
        <f t="shared" si="706"/>
        <v>1.0056002500000001</v>
      </c>
      <c r="N1584" s="93">
        <f t="shared" si="707"/>
        <v>1.280237645562637</v>
      </c>
      <c r="O1584" s="87">
        <f t="shared" si="708"/>
        <v>1.2990254400000001</v>
      </c>
      <c r="P1584" s="87">
        <f t="shared" si="709"/>
        <v>619.50043982</v>
      </c>
      <c r="Q1584" s="94">
        <f t="shared" si="710"/>
        <v>0</v>
      </c>
      <c r="R1584" s="95">
        <f t="shared" si="717"/>
        <v>0</v>
      </c>
      <c r="S1584" s="87">
        <f t="shared" si="711"/>
        <v>0</v>
      </c>
      <c r="T1584" s="95">
        <f t="shared" si="696"/>
        <v>0.12</v>
      </c>
      <c r="U1584" s="94">
        <f t="shared" si="712"/>
        <v>3</v>
      </c>
      <c r="V1584" s="94">
        <v>252</v>
      </c>
      <c r="W1584" s="93">
        <f t="shared" si="713"/>
        <v>1.0013500609999999</v>
      </c>
      <c r="X1584" s="87">
        <f t="shared" si="714"/>
        <v>0.83636337999999999</v>
      </c>
      <c r="Y1584" s="87">
        <f t="shared" si="715"/>
        <v>0</v>
      </c>
      <c r="Z1584" s="96" t="s">
        <v>142</v>
      </c>
      <c r="AA1584" s="90">
        <f t="shared" si="716"/>
        <v>45960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3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2"/>
      <c r="DB1584" s="1"/>
      <c r="DC1584" s="1"/>
      <c r="DD1584" s="1"/>
      <c r="DE1584" s="1"/>
      <c r="DF1584" s="1"/>
      <c r="DG1584" s="1"/>
    </row>
    <row r="1585" spans="1:111" x14ac:dyDescent="0.2">
      <c r="A1585" s="86">
        <f t="shared" si="694"/>
        <v>45934</v>
      </c>
      <c r="B1585" s="87">
        <f t="shared" si="697"/>
        <v>620.33680319999996</v>
      </c>
      <c r="C1585" s="87">
        <f t="shared" si="695"/>
        <v>476.89631069000001</v>
      </c>
      <c r="D1585" s="88">
        <f t="shared" si="698"/>
        <v>7205.03</v>
      </c>
      <c r="E1585" s="89">
        <f>IF(K1585=1,VLOOKUP(A1585,[1]Plan1!$BO$80:$BQ$314,3),E1584)</f>
        <v>7245.38</v>
      </c>
      <c r="F1585" s="98">
        <f t="shared" si="699"/>
        <v>45734</v>
      </c>
      <c r="G1585" s="91">
        <f t="shared" si="700"/>
        <v>5.6002542668107669E-3</v>
      </c>
      <c r="H1585" s="90">
        <f t="shared" si="701"/>
        <v>45884</v>
      </c>
      <c r="I1585" s="90">
        <f t="shared" si="702"/>
        <v>45884</v>
      </c>
      <c r="J1585" s="92">
        <f t="shared" si="703"/>
        <v>23</v>
      </c>
      <c r="K1585" s="92">
        <f t="shared" si="704"/>
        <v>60</v>
      </c>
      <c r="L1585" s="87">
        <f t="shared" si="705"/>
        <v>1.0146752400000001</v>
      </c>
      <c r="M1585" s="93">
        <f t="shared" si="706"/>
        <v>1.0056002500000001</v>
      </c>
      <c r="N1585" s="93">
        <f t="shared" si="707"/>
        <v>1.280237645562637</v>
      </c>
      <c r="O1585" s="87">
        <f t="shared" si="708"/>
        <v>1.2990254400000001</v>
      </c>
      <c r="P1585" s="87">
        <f t="shared" si="709"/>
        <v>619.50043982</v>
      </c>
      <c r="Q1585" s="94">
        <f t="shared" si="710"/>
        <v>0</v>
      </c>
      <c r="R1585" s="95">
        <f t="shared" si="717"/>
        <v>0</v>
      </c>
      <c r="S1585" s="87">
        <f t="shared" si="711"/>
        <v>0</v>
      </c>
      <c r="T1585" s="95">
        <f t="shared" si="696"/>
        <v>0.12</v>
      </c>
      <c r="U1585" s="94">
        <f t="shared" si="712"/>
        <v>3</v>
      </c>
      <c r="V1585" s="94">
        <v>252</v>
      </c>
      <c r="W1585" s="93">
        <f t="shared" si="713"/>
        <v>1.0013500609999999</v>
      </c>
      <c r="X1585" s="87">
        <f t="shared" si="714"/>
        <v>0.83636337999999999</v>
      </c>
      <c r="Y1585" s="87">
        <f t="shared" si="715"/>
        <v>0</v>
      </c>
      <c r="Z1585" s="96" t="s">
        <v>142</v>
      </c>
      <c r="AA1585" s="90">
        <f t="shared" si="716"/>
        <v>45960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3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2"/>
      <c r="DB1585" s="1"/>
      <c r="DC1585" s="1"/>
      <c r="DD1585" s="1"/>
      <c r="DE1585" s="1"/>
      <c r="DF1585" s="1"/>
      <c r="DG1585" s="1"/>
    </row>
    <row r="1586" spans="1:111" x14ac:dyDescent="0.2">
      <c r="A1586" s="86">
        <f t="shared" si="694"/>
        <v>45935</v>
      </c>
      <c r="B1586" s="87">
        <f t="shared" si="697"/>
        <v>620.33680319999996</v>
      </c>
      <c r="C1586" s="87">
        <f t="shared" si="695"/>
        <v>476.89631069000001</v>
      </c>
      <c r="D1586" s="88">
        <f t="shared" si="698"/>
        <v>7205.03</v>
      </c>
      <c r="E1586" s="89">
        <f>IF(K1586=1,VLOOKUP(A1586,[1]Plan1!$BO$80:$BQ$314,3),E1585)</f>
        <v>7245.38</v>
      </c>
      <c r="F1586" s="98">
        <f t="shared" si="699"/>
        <v>45734</v>
      </c>
      <c r="G1586" s="91">
        <f t="shared" si="700"/>
        <v>5.6002542668107669E-3</v>
      </c>
      <c r="H1586" s="90">
        <f t="shared" si="701"/>
        <v>45884</v>
      </c>
      <c r="I1586" s="90">
        <f t="shared" si="702"/>
        <v>45884</v>
      </c>
      <c r="J1586" s="92">
        <f t="shared" si="703"/>
        <v>23</v>
      </c>
      <c r="K1586" s="92">
        <f t="shared" si="704"/>
        <v>60</v>
      </c>
      <c r="L1586" s="87">
        <f t="shared" si="705"/>
        <v>1.0146752400000001</v>
      </c>
      <c r="M1586" s="93">
        <f t="shared" si="706"/>
        <v>1.0056002500000001</v>
      </c>
      <c r="N1586" s="93">
        <f t="shared" si="707"/>
        <v>1.280237645562637</v>
      </c>
      <c r="O1586" s="87">
        <f t="shared" si="708"/>
        <v>1.2990254400000001</v>
      </c>
      <c r="P1586" s="87">
        <f t="shared" si="709"/>
        <v>619.50043982</v>
      </c>
      <c r="Q1586" s="94">
        <f t="shared" si="710"/>
        <v>0</v>
      </c>
      <c r="R1586" s="95">
        <f t="shared" si="717"/>
        <v>0</v>
      </c>
      <c r="S1586" s="87">
        <f t="shared" si="711"/>
        <v>0</v>
      </c>
      <c r="T1586" s="95">
        <f t="shared" si="696"/>
        <v>0.12</v>
      </c>
      <c r="U1586" s="94">
        <f t="shared" si="712"/>
        <v>3</v>
      </c>
      <c r="V1586" s="94">
        <v>252</v>
      </c>
      <c r="W1586" s="93">
        <f t="shared" si="713"/>
        <v>1.0013500609999999</v>
      </c>
      <c r="X1586" s="87">
        <f t="shared" si="714"/>
        <v>0.83636337999999999</v>
      </c>
      <c r="Y1586" s="87">
        <f t="shared" si="715"/>
        <v>0</v>
      </c>
      <c r="Z1586" s="96" t="s">
        <v>142</v>
      </c>
      <c r="AA1586" s="90">
        <f t="shared" si="716"/>
        <v>45960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3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2"/>
      <c r="DB1586" s="1"/>
      <c r="DC1586" s="1"/>
      <c r="DD1586" s="1"/>
      <c r="DE1586" s="1"/>
      <c r="DF1586" s="1"/>
      <c r="DG1586" s="1"/>
    </row>
    <row r="1587" spans="1:111" x14ac:dyDescent="0.2">
      <c r="A1587" s="86">
        <f t="shared" si="694"/>
        <v>45936</v>
      </c>
      <c r="B1587" s="87">
        <f t="shared" si="697"/>
        <v>620.7665500999999</v>
      </c>
      <c r="C1587" s="87">
        <f t="shared" si="695"/>
        <v>476.89631069000001</v>
      </c>
      <c r="D1587" s="88">
        <f t="shared" si="698"/>
        <v>7205.03</v>
      </c>
      <c r="E1587" s="89">
        <f>IF(K1587=1,VLOOKUP(A1587,[1]Plan1!$BO$80:$BQ$314,3),E1586)</f>
        <v>7245.38</v>
      </c>
      <c r="F1587" s="98">
        <f t="shared" si="699"/>
        <v>45734</v>
      </c>
      <c r="G1587" s="91">
        <f t="shared" si="700"/>
        <v>5.6002542668107669E-3</v>
      </c>
      <c r="H1587" s="90">
        <f t="shared" si="701"/>
        <v>45884</v>
      </c>
      <c r="I1587" s="90">
        <f t="shared" si="702"/>
        <v>45884</v>
      </c>
      <c r="J1587" s="92">
        <f t="shared" si="703"/>
        <v>23</v>
      </c>
      <c r="K1587" s="92">
        <f t="shared" si="704"/>
        <v>61</v>
      </c>
      <c r="L1587" s="87">
        <f t="shared" si="705"/>
        <v>1.0149216400000001</v>
      </c>
      <c r="M1587" s="93">
        <f t="shared" si="706"/>
        <v>1.0056002500000001</v>
      </c>
      <c r="N1587" s="93">
        <f t="shared" si="707"/>
        <v>1.280237645562637</v>
      </c>
      <c r="O1587" s="87">
        <f t="shared" si="708"/>
        <v>1.2993408900000001</v>
      </c>
      <c r="P1587" s="87">
        <f t="shared" si="709"/>
        <v>619.65087675999996</v>
      </c>
      <c r="Q1587" s="94">
        <f t="shared" si="710"/>
        <v>0</v>
      </c>
      <c r="R1587" s="95">
        <f t="shared" si="717"/>
        <v>0</v>
      </c>
      <c r="S1587" s="87">
        <f t="shared" si="711"/>
        <v>0</v>
      </c>
      <c r="T1587" s="95">
        <f t="shared" si="696"/>
        <v>0.12</v>
      </c>
      <c r="U1587" s="94">
        <f t="shared" si="712"/>
        <v>4</v>
      </c>
      <c r="V1587" s="94">
        <v>252</v>
      </c>
      <c r="W1587" s="93">
        <f t="shared" si="713"/>
        <v>1.0018004869999999</v>
      </c>
      <c r="X1587" s="87">
        <f t="shared" si="714"/>
        <v>1.1156733400000001</v>
      </c>
      <c r="Y1587" s="87">
        <f t="shared" si="715"/>
        <v>0</v>
      </c>
      <c r="Z1587" s="96" t="s">
        <v>142</v>
      </c>
      <c r="AA1587" s="90">
        <f t="shared" si="716"/>
        <v>45960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3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2"/>
      <c r="DB1587" s="1"/>
      <c r="DC1587" s="1"/>
      <c r="DD1587" s="1"/>
      <c r="DE1587" s="1"/>
      <c r="DF1587" s="1"/>
      <c r="DG1587" s="1"/>
    </row>
    <row r="1588" spans="1:111" x14ac:dyDescent="0.2">
      <c r="A1588" s="86">
        <f t="shared" si="694"/>
        <v>45937</v>
      </c>
      <c r="B1588" s="87">
        <f t="shared" si="697"/>
        <v>621.19659119000005</v>
      </c>
      <c r="C1588" s="87">
        <f t="shared" si="695"/>
        <v>476.89631069000001</v>
      </c>
      <c r="D1588" s="88">
        <f t="shared" si="698"/>
        <v>7205.03</v>
      </c>
      <c r="E1588" s="89">
        <f>IF(K1588=1,VLOOKUP(A1588,[1]Plan1!$BO$80:$BQ$314,3),E1587)</f>
        <v>7245.38</v>
      </c>
      <c r="F1588" s="98">
        <f t="shared" si="699"/>
        <v>45734</v>
      </c>
      <c r="G1588" s="91">
        <f t="shared" si="700"/>
        <v>5.6002542668107669E-3</v>
      </c>
      <c r="H1588" s="90">
        <f t="shared" si="701"/>
        <v>45884</v>
      </c>
      <c r="I1588" s="90">
        <f t="shared" si="702"/>
        <v>45884</v>
      </c>
      <c r="J1588" s="92">
        <f t="shared" si="703"/>
        <v>23</v>
      </c>
      <c r="K1588" s="92">
        <f t="shared" si="704"/>
        <v>62</v>
      </c>
      <c r="L1588" s="87">
        <f t="shared" si="705"/>
        <v>1.0151680999999999</v>
      </c>
      <c r="M1588" s="93">
        <f t="shared" si="706"/>
        <v>1.0056002500000001</v>
      </c>
      <c r="N1588" s="93">
        <f t="shared" si="707"/>
        <v>1.280237645562637</v>
      </c>
      <c r="O1588" s="87">
        <f t="shared" si="708"/>
        <v>1.2996564100000001</v>
      </c>
      <c r="P1588" s="87">
        <f t="shared" si="709"/>
        <v>619.80134709000004</v>
      </c>
      <c r="Q1588" s="94">
        <f t="shared" si="710"/>
        <v>0</v>
      </c>
      <c r="R1588" s="95">
        <f t="shared" si="717"/>
        <v>0</v>
      </c>
      <c r="S1588" s="87">
        <f t="shared" si="711"/>
        <v>0</v>
      </c>
      <c r="T1588" s="95">
        <f t="shared" si="696"/>
        <v>0.12</v>
      </c>
      <c r="U1588" s="94">
        <f t="shared" si="712"/>
        <v>5</v>
      </c>
      <c r="V1588" s="94">
        <v>252</v>
      </c>
      <c r="W1588" s="93">
        <f t="shared" si="713"/>
        <v>1.002251115</v>
      </c>
      <c r="X1588" s="87">
        <f t="shared" si="714"/>
        <v>1.3952441</v>
      </c>
      <c r="Y1588" s="87">
        <f t="shared" si="715"/>
        <v>0</v>
      </c>
      <c r="Z1588" s="96" t="s">
        <v>142</v>
      </c>
      <c r="AA1588" s="90">
        <f t="shared" si="716"/>
        <v>45960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3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2"/>
      <c r="DB1588" s="1"/>
      <c r="DC1588" s="1"/>
      <c r="DD1588" s="1"/>
      <c r="DE1588" s="1"/>
      <c r="DF1588" s="1"/>
      <c r="DG1588" s="1"/>
    </row>
    <row r="1589" spans="1:111" x14ac:dyDescent="0.2">
      <c r="A1589" s="86">
        <f t="shared" si="694"/>
        <v>45938</v>
      </c>
      <c r="B1589" s="87">
        <f t="shared" si="697"/>
        <v>621.62694155999998</v>
      </c>
      <c r="C1589" s="87">
        <f t="shared" si="695"/>
        <v>476.89631069000001</v>
      </c>
      <c r="D1589" s="88">
        <f t="shared" si="698"/>
        <v>7205.03</v>
      </c>
      <c r="E1589" s="89">
        <f>IF(K1589=1,VLOOKUP(A1589,[1]Plan1!$BO$80:$BQ$314,3),E1588)</f>
        <v>7245.38</v>
      </c>
      <c r="F1589" s="98">
        <f t="shared" si="699"/>
        <v>45734</v>
      </c>
      <c r="G1589" s="91">
        <f t="shared" si="700"/>
        <v>5.6002542668107669E-3</v>
      </c>
      <c r="H1589" s="90">
        <f t="shared" si="701"/>
        <v>45884</v>
      </c>
      <c r="I1589" s="90">
        <f t="shared" si="702"/>
        <v>45884</v>
      </c>
      <c r="J1589" s="92">
        <f t="shared" si="703"/>
        <v>23</v>
      </c>
      <c r="K1589" s="92">
        <f t="shared" si="704"/>
        <v>63</v>
      </c>
      <c r="L1589" s="87">
        <f t="shared" si="705"/>
        <v>1.01541463</v>
      </c>
      <c r="M1589" s="93">
        <f t="shared" si="706"/>
        <v>1.0056002500000001</v>
      </c>
      <c r="N1589" s="93">
        <f t="shared" si="707"/>
        <v>1.280237645562637</v>
      </c>
      <c r="O1589" s="87">
        <f t="shared" si="708"/>
        <v>1.2999720299999999</v>
      </c>
      <c r="P1589" s="87">
        <f t="shared" si="709"/>
        <v>619.95186509999996</v>
      </c>
      <c r="Q1589" s="94">
        <f t="shared" si="710"/>
        <v>0</v>
      </c>
      <c r="R1589" s="95">
        <f t="shared" si="717"/>
        <v>0</v>
      </c>
      <c r="S1589" s="87">
        <f t="shared" si="711"/>
        <v>0</v>
      </c>
      <c r="T1589" s="95">
        <f t="shared" si="696"/>
        <v>0.12</v>
      </c>
      <c r="U1589" s="94">
        <f t="shared" si="712"/>
        <v>6</v>
      </c>
      <c r="V1589" s="94">
        <v>252</v>
      </c>
      <c r="W1589" s="93">
        <f t="shared" si="713"/>
        <v>1.002701946</v>
      </c>
      <c r="X1589" s="87">
        <f t="shared" si="714"/>
        <v>1.6750764600000001</v>
      </c>
      <c r="Y1589" s="87">
        <f t="shared" si="715"/>
        <v>0</v>
      </c>
      <c r="Z1589" s="96" t="s">
        <v>142</v>
      </c>
      <c r="AA1589" s="90">
        <f t="shared" si="716"/>
        <v>45960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3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2"/>
      <c r="DB1589" s="1"/>
      <c r="DC1589" s="1"/>
      <c r="DD1589" s="1"/>
      <c r="DE1589" s="1"/>
      <c r="DF1589" s="1"/>
      <c r="DG1589" s="1"/>
    </row>
    <row r="1590" spans="1:111" x14ac:dyDescent="0.2">
      <c r="A1590" s="86">
        <f t="shared" si="694"/>
        <v>45939</v>
      </c>
      <c r="B1590" s="87">
        <f t="shared" si="697"/>
        <v>622.05758160999994</v>
      </c>
      <c r="C1590" s="87">
        <f t="shared" si="695"/>
        <v>476.89631069000001</v>
      </c>
      <c r="D1590" s="88">
        <f t="shared" si="698"/>
        <v>7205.03</v>
      </c>
      <c r="E1590" s="89">
        <f>IF(K1590=1,VLOOKUP(A1590,[1]Plan1!$BO$80:$BQ$314,3),E1589)</f>
        <v>7245.38</v>
      </c>
      <c r="F1590" s="98">
        <f t="shared" si="699"/>
        <v>45734</v>
      </c>
      <c r="G1590" s="91">
        <f t="shared" si="700"/>
        <v>5.6002542668107669E-3</v>
      </c>
      <c r="H1590" s="90">
        <f t="shared" si="701"/>
        <v>45884</v>
      </c>
      <c r="I1590" s="90">
        <f t="shared" si="702"/>
        <v>45884</v>
      </c>
      <c r="J1590" s="92">
        <f t="shared" si="703"/>
        <v>23</v>
      </c>
      <c r="K1590" s="92">
        <f t="shared" si="704"/>
        <v>64</v>
      </c>
      <c r="L1590" s="87">
        <f t="shared" si="705"/>
        <v>1.01566121</v>
      </c>
      <c r="M1590" s="93">
        <f t="shared" si="706"/>
        <v>1.0056002500000001</v>
      </c>
      <c r="N1590" s="93">
        <f t="shared" si="707"/>
        <v>1.280237645562637</v>
      </c>
      <c r="O1590" s="87">
        <f t="shared" si="708"/>
        <v>1.3002877100000001</v>
      </c>
      <c r="P1590" s="87">
        <f t="shared" si="709"/>
        <v>620.10241172999997</v>
      </c>
      <c r="Q1590" s="94">
        <f t="shared" si="710"/>
        <v>0</v>
      </c>
      <c r="R1590" s="95">
        <f t="shared" si="717"/>
        <v>0</v>
      </c>
      <c r="S1590" s="87">
        <f t="shared" si="711"/>
        <v>0</v>
      </c>
      <c r="T1590" s="95">
        <f t="shared" si="696"/>
        <v>0.12</v>
      </c>
      <c r="U1590" s="94">
        <f t="shared" si="712"/>
        <v>7</v>
      </c>
      <c r="V1590" s="94">
        <v>252</v>
      </c>
      <c r="W1590" s="93">
        <f t="shared" si="713"/>
        <v>1.003152979</v>
      </c>
      <c r="X1590" s="87">
        <f t="shared" si="714"/>
        <v>1.9551698799999999</v>
      </c>
      <c r="Y1590" s="87">
        <f t="shared" si="715"/>
        <v>0</v>
      </c>
      <c r="Z1590" s="96" t="s">
        <v>142</v>
      </c>
      <c r="AA1590" s="90">
        <f t="shared" si="716"/>
        <v>45960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3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2"/>
      <c r="DB1590" s="1"/>
      <c r="DC1590" s="1"/>
      <c r="DD1590" s="1"/>
      <c r="DE1590" s="1"/>
      <c r="DF1590" s="1"/>
      <c r="DG1590" s="1"/>
    </row>
    <row r="1591" spans="1:111" x14ac:dyDescent="0.2">
      <c r="A1591" s="86">
        <f t="shared" si="694"/>
        <v>45940</v>
      </c>
      <c r="B1591" s="87">
        <f t="shared" si="697"/>
        <v>622.48852227999998</v>
      </c>
      <c r="C1591" s="87">
        <f t="shared" si="695"/>
        <v>476.89631069000001</v>
      </c>
      <c r="D1591" s="88">
        <f t="shared" si="698"/>
        <v>7205.03</v>
      </c>
      <c r="E1591" s="89">
        <f>IF(K1591=1,VLOOKUP(A1591,[1]Plan1!$BO$80:$BQ$314,3),E1590)</f>
        <v>7245.38</v>
      </c>
      <c r="F1591" s="98">
        <f t="shared" si="699"/>
        <v>45734</v>
      </c>
      <c r="G1591" s="91">
        <f t="shared" si="700"/>
        <v>5.6002542668107669E-3</v>
      </c>
      <c r="H1591" s="90">
        <f t="shared" si="701"/>
        <v>45884</v>
      </c>
      <c r="I1591" s="90">
        <f t="shared" si="702"/>
        <v>45884</v>
      </c>
      <c r="J1591" s="92">
        <f t="shared" si="703"/>
        <v>23</v>
      </c>
      <c r="K1591" s="92">
        <f t="shared" si="704"/>
        <v>65</v>
      </c>
      <c r="L1591" s="87">
        <f t="shared" si="705"/>
        <v>1.0159078500000001</v>
      </c>
      <c r="M1591" s="93">
        <f t="shared" si="706"/>
        <v>1.0056002500000001</v>
      </c>
      <c r="N1591" s="93">
        <f t="shared" si="707"/>
        <v>1.280237645562637</v>
      </c>
      <c r="O1591" s="87">
        <f t="shared" si="708"/>
        <v>1.30060347</v>
      </c>
      <c r="P1591" s="87">
        <f t="shared" si="709"/>
        <v>620.25299651</v>
      </c>
      <c r="Q1591" s="94">
        <f t="shared" si="710"/>
        <v>0</v>
      </c>
      <c r="R1591" s="95">
        <f t="shared" si="717"/>
        <v>0</v>
      </c>
      <c r="S1591" s="87">
        <f t="shared" si="711"/>
        <v>0</v>
      </c>
      <c r="T1591" s="95">
        <f t="shared" si="696"/>
        <v>0.12</v>
      </c>
      <c r="U1591" s="94">
        <f t="shared" si="712"/>
        <v>8</v>
      </c>
      <c r="V1591" s="94">
        <v>252</v>
      </c>
      <c r="W1591" s="93">
        <f t="shared" si="713"/>
        <v>1.003604216</v>
      </c>
      <c r="X1591" s="87">
        <f t="shared" si="714"/>
        <v>2.2355257700000002</v>
      </c>
      <c r="Y1591" s="87">
        <f t="shared" si="715"/>
        <v>0</v>
      </c>
      <c r="Z1591" s="96" t="s">
        <v>142</v>
      </c>
      <c r="AA1591" s="90">
        <f t="shared" si="716"/>
        <v>45960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3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2"/>
      <c r="DB1591" s="1"/>
      <c r="DC1591" s="1"/>
      <c r="DD1591" s="1"/>
      <c r="DE1591" s="1"/>
      <c r="DF1591" s="1"/>
      <c r="DG1591" s="1"/>
    </row>
    <row r="1592" spans="1:111" x14ac:dyDescent="0.2">
      <c r="A1592" s="86">
        <f t="shared" si="694"/>
        <v>45941</v>
      </c>
      <c r="B1592" s="87">
        <f t="shared" si="697"/>
        <v>622.48852227999998</v>
      </c>
      <c r="C1592" s="87">
        <f t="shared" si="695"/>
        <v>476.89631069000001</v>
      </c>
      <c r="D1592" s="88">
        <f t="shared" si="698"/>
        <v>7205.03</v>
      </c>
      <c r="E1592" s="89">
        <f>IF(K1592=1,VLOOKUP(A1592,[1]Plan1!$BO$80:$BQ$314,3),E1591)</f>
        <v>7245.38</v>
      </c>
      <c r="F1592" s="98">
        <f t="shared" si="699"/>
        <v>45734</v>
      </c>
      <c r="G1592" s="91">
        <f t="shared" si="700"/>
        <v>5.6002542668107669E-3</v>
      </c>
      <c r="H1592" s="90">
        <f t="shared" si="701"/>
        <v>45884</v>
      </c>
      <c r="I1592" s="90">
        <f t="shared" si="702"/>
        <v>45884</v>
      </c>
      <c r="J1592" s="92">
        <f t="shared" si="703"/>
        <v>23</v>
      </c>
      <c r="K1592" s="92">
        <f t="shared" si="704"/>
        <v>65</v>
      </c>
      <c r="L1592" s="87">
        <f t="shared" si="705"/>
        <v>1.0159078500000001</v>
      </c>
      <c r="M1592" s="93">
        <f t="shared" si="706"/>
        <v>1.0056002500000001</v>
      </c>
      <c r="N1592" s="93">
        <f t="shared" si="707"/>
        <v>1.280237645562637</v>
      </c>
      <c r="O1592" s="87">
        <f t="shared" si="708"/>
        <v>1.30060347</v>
      </c>
      <c r="P1592" s="87">
        <f t="shared" si="709"/>
        <v>620.25299651</v>
      </c>
      <c r="Q1592" s="94">
        <f t="shared" si="710"/>
        <v>0</v>
      </c>
      <c r="R1592" s="95">
        <f t="shared" si="717"/>
        <v>0</v>
      </c>
      <c r="S1592" s="87">
        <f t="shared" si="711"/>
        <v>0</v>
      </c>
      <c r="T1592" s="95">
        <f t="shared" si="696"/>
        <v>0.12</v>
      </c>
      <c r="U1592" s="94">
        <f t="shared" si="712"/>
        <v>8</v>
      </c>
      <c r="V1592" s="94">
        <v>252</v>
      </c>
      <c r="W1592" s="93">
        <f t="shared" si="713"/>
        <v>1.003604216</v>
      </c>
      <c r="X1592" s="87">
        <f t="shared" si="714"/>
        <v>2.2355257700000002</v>
      </c>
      <c r="Y1592" s="87">
        <f t="shared" si="715"/>
        <v>0</v>
      </c>
      <c r="Z1592" s="96" t="s">
        <v>142</v>
      </c>
      <c r="AA1592" s="90">
        <f t="shared" si="716"/>
        <v>45960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3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2"/>
      <c r="DB1592" s="1"/>
      <c r="DC1592" s="1"/>
      <c r="DD1592" s="1"/>
      <c r="DE1592" s="1"/>
      <c r="DF1592" s="1"/>
      <c r="DG1592" s="1"/>
    </row>
    <row r="1593" spans="1:111" x14ac:dyDescent="0.2">
      <c r="A1593" s="86">
        <f t="shared" si="694"/>
        <v>45942</v>
      </c>
      <c r="B1593" s="87">
        <f t="shared" si="697"/>
        <v>622.48852227999998</v>
      </c>
      <c r="C1593" s="87">
        <f t="shared" si="695"/>
        <v>476.89631069000001</v>
      </c>
      <c r="D1593" s="88">
        <f t="shared" si="698"/>
        <v>7205.03</v>
      </c>
      <c r="E1593" s="89">
        <f>IF(K1593=1,VLOOKUP(A1593,[1]Plan1!$BO$80:$BQ$314,3),E1592)</f>
        <v>7245.38</v>
      </c>
      <c r="F1593" s="98">
        <f t="shared" si="699"/>
        <v>45734</v>
      </c>
      <c r="G1593" s="91">
        <f t="shared" si="700"/>
        <v>5.6002542668107669E-3</v>
      </c>
      <c r="H1593" s="90">
        <f t="shared" si="701"/>
        <v>45884</v>
      </c>
      <c r="I1593" s="90">
        <f t="shared" si="702"/>
        <v>45884</v>
      </c>
      <c r="J1593" s="92">
        <f t="shared" si="703"/>
        <v>23</v>
      </c>
      <c r="K1593" s="92">
        <f t="shared" si="704"/>
        <v>65</v>
      </c>
      <c r="L1593" s="87">
        <f t="shared" si="705"/>
        <v>1.0159078500000001</v>
      </c>
      <c r="M1593" s="93">
        <f t="shared" si="706"/>
        <v>1.0056002500000001</v>
      </c>
      <c r="N1593" s="93">
        <f t="shared" si="707"/>
        <v>1.280237645562637</v>
      </c>
      <c r="O1593" s="87">
        <f t="shared" si="708"/>
        <v>1.30060347</v>
      </c>
      <c r="P1593" s="87">
        <f t="shared" si="709"/>
        <v>620.25299651</v>
      </c>
      <c r="Q1593" s="94">
        <f t="shared" si="710"/>
        <v>0</v>
      </c>
      <c r="R1593" s="95">
        <f t="shared" si="717"/>
        <v>0</v>
      </c>
      <c r="S1593" s="87">
        <f t="shared" si="711"/>
        <v>0</v>
      </c>
      <c r="T1593" s="95">
        <f t="shared" si="696"/>
        <v>0.12</v>
      </c>
      <c r="U1593" s="94">
        <f t="shared" si="712"/>
        <v>8</v>
      </c>
      <c r="V1593" s="94">
        <v>252</v>
      </c>
      <c r="W1593" s="93">
        <f t="shared" si="713"/>
        <v>1.003604216</v>
      </c>
      <c r="X1593" s="87">
        <f t="shared" si="714"/>
        <v>2.2355257700000002</v>
      </c>
      <c r="Y1593" s="87">
        <f t="shared" si="715"/>
        <v>0</v>
      </c>
      <c r="Z1593" s="96" t="s">
        <v>142</v>
      </c>
      <c r="AA1593" s="90">
        <f t="shared" si="716"/>
        <v>45960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3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2"/>
      <c r="DB1593" s="1"/>
      <c r="DC1593" s="1"/>
      <c r="DD1593" s="1"/>
      <c r="DE1593" s="1"/>
      <c r="DF1593" s="1"/>
      <c r="DG1593" s="1"/>
    </row>
    <row r="1594" spans="1:111" x14ac:dyDescent="0.2">
      <c r="A1594" s="86">
        <f t="shared" si="694"/>
        <v>45943</v>
      </c>
      <c r="B1594" s="87">
        <f t="shared" si="697"/>
        <v>622.91975768999998</v>
      </c>
      <c r="C1594" s="87">
        <f t="shared" si="695"/>
        <v>476.89631069000001</v>
      </c>
      <c r="D1594" s="88">
        <f t="shared" si="698"/>
        <v>7205.03</v>
      </c>
      <c r="E1594" s="89">
        <f>IF(K1594=1,VLOOKUP(A1594,[1]Plan1!$BO$80:$BQ$314,3),E1593)</f>
        <v>7245.38</v>
      </c>
      <c r="F1594" s="98">
        <f t="shared" si="699"/>
        <v>45734</v>
      </c>
      <c r="G1594" s="91">
        <f t="shared" si="700"/>
        <v>5.6002542668107669E-3</v>
      </c>
      <c r="H1594" s="90">
        <f t="shared" si="701"/>
        <v>45884</v>
      </c>
      <c r="I1594" s="90">
        <f t="shared" si="702"/>
        <v>45884</v>
      </c>
      <c r="J1594" s="92">
        <f t="shared" si="703"/>
        <v>23</v>
      </c>
      <c r="K1594" s="92">
        <f t="shared" si="704"/>
        <v>66</v>
      </c>
      <c r="L1594" s="87">
        <f t="shared" si="705"/>
        <v>1.01615455</v>
      </c>
      <c r="M1594" s="93">
        <f t="shared" si="706"/>
        <v>1.0056002500000001</v>
      </c>
      <c r="N1594" s="93">
        <f t="shared" si="707"/>
        <v>1.280237645562637</v>
      </c>
      <c r="O1594" s="87">
        <f t="shared" si="708"/>
        <v>1.3009192999999999</v>
      </c>
      <c r="P1594" s="87">
        <f t="shared" si="709"/>
        <v>620.40361467000002</v>
      </c>
      <c r="Q1594" s="94">
        <f t="shared" si="710"/>
        <v>0</v>
      </c>
      <c r="R1594" s="95">
        <f t="shared" si="717"/>
        <v>0</v>
      </c>
      <c r="S1594" s="87">
        <f t="shared" si="711"/>
        <v>0</v>
      </c>
      <c r="T1594" s="95">
        <f t="shared" si="696"/>
        <v>0.12</v>
      </c>
      <c r="U1594" s="94">
        <f t="shared" si="712"/>
        <v>9</v>
      </c>
      <c r="V1594" s="94">
        <v>252</v>
      </c>
      <c r="W1594" s="93">
        <f t="shared" si="713"/>
        <v>1.0040556549999999</v>
      </c>
      <c r="X1594" s="87">
        <f t="shared" si="714"/>
        <v>2.5161430199999999</v>
      </c>
      <c r="Y1594" s="87">
        <f t="shared" si="715"/>
        <v>0</v>
      </c>
      <c r="Z1594" s="96" t="s">
        <v>142</v>
      </c>
      <c r="AA1594" s="90">
        <f t="shared" si="716"/>
        <v>45960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3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2"/>
      <c r="DB1594" s="1"/>
      <c r="DC1594" s="1"/>
      <c r="DD1594" s="1"/>
      <c r="DE1594" s="1"/>
      <c r="DF1594" s="1"/>
      <c r="DG1594" s="1"/>
    </row>
    <row r="1595" spans="1:111" x14ac:dyDescent="0.2">
      <c r="A1595" s="86">
        <f t="shared" si="694"/>
        <v>45944</v>
      </c>
      <c r="B1595" s="87">
        <f t="shared" si="697"/>
        <v>623.35130296</v>
      </c>
      <c r="C1595" s="87">
        <f t="shared" si="695"/>
        <v>476.89631069000001</v>
      </c>
      <c r="D1595" s="88">
        <f t="shared" si="698"/>
        <v>7205.03</v>
      </c>
      <c r="E1595" s="89">
        <f>IF(K1595=1,VLOOKUP(A1595,[1]Plan1!$BO$80:$BQ$314,3),E1594)</f>
        <v>7245.38</v>
      </c>
      <c r="F1595" s="98">
        <f t="shared" si="699"/>
        <v>45734</v>
      </c>
      <c r="G1595" s="91">
        <f t="shared" si="700"/>
        <v>5.6002542668107669E-3</v>
      </c>
      <c r="H1595" s="90">
        <f t="shared" si="701"/>
        <v>45884</v>
      </c>
      <c r="I1595" s="90">
        <f t="shared" si="702"/>
        <v>45884</v>
      </c>
      <c r="J1595" s="92">
        <f t="shared" si="703"/>
        <v>23</v>
      </c>
      <c r="K1595" s="92">
        <f t="shared" si="704"/>
        <v>67</v>
      </c>
      <c r="L1595" s="87">
        <f t="shared" si="705"/>
        <v>1.0164013199999999</v>
      </c>
      <c r="M1595" s="93">
        <f t="shared" si="706"/>
        <v>1.0056002500000001</v>
      </c>
      <c r="N1595" s="93">
        <f t="shared" si="707"/>
        <v>1.280237645562637</v>
      </c>
      <c r="O1595" s="87">
        <f t="shared" si="708"/>
        <v>1.3012352300000001</v>
      </c>
      <c r="P1595" s="87">
        <f t="shared" si="709"/>
        <v>620.55428052000002</v>
      </c>
      <c r="Q1595" s="94">
        <f t="shared" si="710"/>
        <v>0</v>
      </c>
      <c r="R1595" s="95">
        <f t="shared" si="717"/>
        <v>0</v>
      </c>
      <c r="S1595" s="87">
        <f t="shared" si="711"/>
        <v>0</v>
      </c>
      <c r="T1595" s="95">
        <f t="shared" si="696"/>
        <v>0.12</v>
      </c>
      <c r="U1595" s="94">
        <f t="shared" si="712"/>
        <v>10</v>
      </c>
      <c r="V1595" s="94">
        <v>252</v>
      </c>
      <c r="W1595" s="93">
        <f t="shared" si="713"/>
        <v>1.004507297</v>
      </c>
      <c r="X1595" s="87">
        <f t="shared" si="714"/>
        <v>2.7970224400000001</v>
      </c>
      <c r="Y1595" s="87">
        <f t="shared" si="715"/>
        <v>0</v>
      </c>
      <c r="Z1595" s="96" t="s">
        <v>142</v>
      </c>
      <c r="AA1595" s="90">
        <f t="shared" si="716"/>
        <v>45960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3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2"/>
      <c r="DB1595" s="1"/>
      <c r="DC1595" s="1"/>
      <c r="DD1595" s="1"/>
      <c r="DE1595" s="1"/>
      <c r="DF1595" s="1"/>
      <c r="DG1595" s="1"/>
    </row>
    <row r="1596" spans="1:111" x14ac:dyDescent="0.2">
      <c r="A1596" s="86">
        <f t="shared" si="694"/>
        <v>45945</v>
      </c>
      <c r="B1596" s="87">
        <f t="shared" si="697"/>
        <v>623.78313972000001</v>
      </c>
      <c r="C1596" s="87">
        <f t="shared" si="695"/>
        <v>476.89631069000001</v>
      </c>
      <c r="D1596" s="88">
        <f t="shared" si="698"/>
        <v>7205.03</v>
      </c>
      <c r="E1596" s="89">
        <f>IF(K1596=1,VLOOKUP(A1596,[1]Plan1!$BO$80:$BQ$314,3),E1595)</f>
        <v>7245.38</v>
      </c>
      <c r="F1596" s="98">
        <f t="shared" si="699"/>
        <v>45734</v>
      </c>
      <c r="G1596" s="91">
        <f t="shared" si="700"/>
        <v>5.6002542668107669E-3</v>
      </c>
      <c r="H1596" s="90">
        <f t="shared" si="701"/>
        <v>45884</v>
      </c>
      <c r="I1596" s="90">
        <f t="shared" si="702"/>
        <v>45884</v>
      </c>
      <c r="J1596" s="92">
        <f t="shared" si="703"/>
        <v>23</v>
      </c>
      <c r="K1596" s="92">
        <f t="shared" si="704"/>
        <v>68</v>
      </c>
      <c r="L1596" s="87">
        <f t="shared" si="705"/>
        <v>1.01664814</v>
      </c>
      <c r="M1596" s="93">
        <f t="shared" si="706"/>
        <v>1.0056002500000001</v>
      </c>
      <c r="N1596" s="93">
        <f t="shared" si="707"/>
        <v>1.280237645562637</v>
      </c>
      <c r="O1596" s="87">
        <f t="shared" si="708"/>
        <v>1.3015512199999999</v>
      </c>
      <c r="P1596" s="87">
        <f t="shared" si="709"/>
        <v>620.70497498999998</v>
      </c>
      <c r="Q1596" s="94">
        <f t="shared" si="710"/>
        <v>0</v>
      </c>
      <c r="R1596" s="95">
        <f t="shared" si="717"/>
        <v>0</v>
      </c>
      <c r="S1596" s="87">
        <f t="shared" si="711"/>
        <v>0</v>
      </c>
      <c r="T1596" s="95">
        <f t="shared" si="696"/>
        <v>0.12</v>
      </c>
      <c r="U1596" s="94">
        <f t="shared" si="712"/>
        <v>11</v>
      </c>
      <c r="V1596" s="94">
        <v>252</v>
      </c>
      <c r="W1596" s="93">
        <f t="shared" si="713"/>
        <v>1.004959143</v>
      </c>
      <c r="X1596" s="87">
        <f t="shared" si="714"/>
        <v>3.0781647300000001</v>
      </c>
      <c r="Y1596" s="87">
        <f t="shared" si="715"/>
        <v>0</v>
      </c>
      <c r="Z1596" s="96" t="s">
        <v>142</v>
      </c>
      <c r="AA1596" s="90">
        <f t="shared" si="716"/>
        <v>45960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3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2"/>
      <c r="DB1596" s="1"/>
      <c r="DC1596" s="1"/>
      <c r="DD1596" s="1"/>
      <c r="DE1596" s="1"/>
      <c r="DF1596" s="1"/>
      <c r="DG1596" s="1"/>
    </row>
    <row r="1597" spans="1:111" x14ac:dyDescent="0.2">
      <c r="A1597" s="86">
        <f t="shared" si="694"/>
        <v>45946</v>
      </c>
      <c r="B1597" s="87">
        <f t="shared" si="697"/>
        <v>624.21527225</v>
      </c>
      <c r="C1597" s="87">
        <f t="shared" si="695"/>
        <v>476.89631069000001</v>
      </c>
      <c r="D1597" s="88">
        <f t="shared" si="698"/>
        <v>7205.03</v>
      </c>
      <c r="E1597" s="89">
        <f>IF(K1597=1,VLOOKUP(A1597,[1]Plan1!$BO$80:$BQ$314,3),E1596)</f>
        <v>7245.38</v>
      </c>
      <c r="F1597" s="98">
        <f t="shared" si="699"/>
        <v>45734</v>
      </c>
      <c r="G1597" s="91">
        <f t="shared" si="700"/>
        <v>5.6002542668107669E-3</v>
      </c>
      <c r="H1597" s="90">
        <f t="shared" si="701"/>
        <v>45884</v>
      </c>
      <c r="I1597" s="90">
        <f t="shared" si="702"/>
        <v>45884</v>
      </c>
      <c r="J1597" s="92">
        <f t="shared" si="703"/>
        <v>23</v>
      </c>
      <c r="K1597" s="92">
        <f t="shared" si="704"/>
        <v>69</v>
      </c>
      <c r="L1597" s="87">
        <f t="shared" si="705"/>
        <v>1.01689502</v>
      </c>
      <c r="M1597" s="93">
        <f t="shared" si="706"/>
        <v>1.0056002500000001</v>
      </c>
      <c r="N1597" s="93">
        <f t="shared" si="707"/>
        <v>1.280237645562637</v>
      </c>
      <c r="O1597" s="87">
        <f t="shared" si="708"/>
        <v>1.30186728</v>
      </c>
      <c r="P1597" s="87">
        <f t="shared" si="709"/>
        <v>620.85570284000005</v>
      </c>
      <c r="Q1597" s="94">
        <f t="shared" si="710"/>
        <v>0</v>
      </c>
      <c r="R1597" s="95">
        <f t="shared" si="717"/>
        <v>0</v>
      </c>
      <c r="S1597" s="87">
        <f t="shared" si="711"/>
        <v>0</v>
      </c>
      <c r="T1597" s="95">
        <f t="shared" si="696"/>
        <v>0.12</v>
      </c>
      <c r="U1597" s="94">
        <f t="shared" si="712"/>
        <v>12</v>
      </c>
      <c r="V1597" s="94">
        <v>252</v>
      </c>
      <c r="W1597" s="93">
        <f t="shared" si="713"/>
        <v>1.005411192</v>
      </c>
      <c r="X1597" s="87">
        <f t="shared" si="714"/>
        <v>3.3595694100000002</v>
      </c>
      <c r="Y1597" s="87">
        <f t="shared" si="715"/>
        <v>0</v>
      </c>
      <c r="Z1597" s="96" t="s">
        <v>142</v>
      </c>
      <c r="AA1597" s="90">
        <f t="shared" si="716"/>
        <v>45960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3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2"/>
      <c r="DB1597" s="1"/>
      <c r="DC1597" s="1"/>
      <c r="DD1597" s="1"/>
      <c r="DE1597" s="1"/>
      <c r="DF1597" s="1"/>
      <c r="DG1597" s="1"/>
    </row>
    <row r="1598" spans="1:111" x14ac:dyDescent="0.2">
      <c r="A1598" s="86">
        <f t="shared" si="694"/>
        <v>45947</v>
      </c>
      <c r="B1598" s="87">
        <f t="shared" si="697"/>
        <v>624.64770548000001</v>
      </c>
      <c r="C1598" s="87">
        <f t="shared" si="695"/>
        <v>476.89631069000001</v>
      </c>
      <c r="D1598" s="88">
        <f t="shared" si="698"/>
        <v>7205.03</v>
      </c>
      <c r="E1598" s="89">
        <f>IF(K1598=1,VLOOKUP(A1598,[1]Plan1!$BO$80:$BQ$314,3),E1597)</f>
        <v>7245.38</v>
      </c>
      <c r="F1598" s="98">
        <f t="shared" si="699"/>
        <v>45734</v>
      </c>
      <c r="G1598" s="91">
        <f t="shared" si="700"/>
        <v>5.6002542668107669E-3</v>
      </c>
      <c r="H1598" s="90">
        <f t="shared" si="701"/>
        <v>45884</v>
      </c>
      <c r="I1598" s="90">
        <f t="shared" si="702"/>
        <v>45884</v>
      </c>
      <c r="J1598" s="92">
        <f t="shared" si="703"/>
        <v>23</v>
      </c>
      <c r="K1598" s="92">
        <f t="shared" si="704"/>
        <v>70</v>
      </c>
      <c r="L1598" s="87">
        <f t="shared" si="705"/>
        <v>1.01714196</v>
      </c>
      <c r="M1598" s="93">
        <f t="shared" si="706"/>
        <v>1.0056002500000001</v>
      </c>
      <c r="N1598" s="93">
        <f t="shared" si="707"/>
        <v>1.280237645562637</v>
      </c>
      <c r="O1598" s="87">
        <f t="shared" si="708"/>
        <v>1.30218342</v>
      </c>
      <c r="P1598" s="87">
        <f t="shared" si="709"/>
        <v>621.00646883000002</v>
      </c>
      <c r="Q1598" s="94">
        <f t="shared" si="710"/>
        <v>0</v>
      </c>
      <c r="R1598" s="95">
        <f t="shared" si="717"/>
        <v>0</v>
      </c>
      <c r="S1598" s="87">
        <f t="shared" si="711"/>
        <v>0</v>
      </c>
      <c r="T1598" s="95">
        <f t="shared" si="696"/>
        <v>0.12</v>
      </c>
      <c r="U1598" s="94">
        <f t="shared" si="712"/>
        <v>13</v>
      </c>
      <c r="V1598" s="94">
        <v>252</v>
      </c>
      <c r="W1598" s="93">
        <f t="shared" si="713"/>
        <v>1.0058634440000001</v>
      </c>
      <c r="X1598" s="87">
        <f t="shared" si="714"/>
        <v>3.6412366500000002</v>
      </c>
      <c r="Y1598" s="87">
        <f t="shared" si="715"/>
        <v>0</v>
      </c>
      <c r="Z1598" s="96" t="s">
        <v>142</v>
      </c>
      <c r="AA1598" s="90">
        <f t="shared" si="716"/>
        <v>45960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3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2"/>
      <c r="DB1598" s="1"/>
      <c r="DC1598" s="1"/>
      <c r="DD1598" s="1"/>
      <c r="DE1598" s="1"/>
      <c r="DF1598" s="1"/>
      <c r="DG1598" s="1"/>
    </row>
    <row r="1599" spans="1:111" x14ac:dyDescent="0.2">
      <c r="A1599" s="86">
        <f t="shared" si="694"/>
        <v>45948</v>
      </c>
      <c r="B1599" s="87">
        <f t="shared" si="697"/>
        <v>624.64770548000001</v>
      </c>
      <c r="C1599" s="87">
        <f t="shared" si="695"/>
        <v>476.89631069000001</v>
      </c>
      <c r="D1599" s="88">
        <f t="shared" si="698"/>
        <v>7205.03</v>
      </c>
      <c r="E1599" s="89">
        <f>IF(K1599=1,VLOOKUP(A1599,[1]Plan1!$BO$80:$BQ$314,3),E1598)</f>
        <v>7245.38</v>
      </c>
      <c r="F1599" s="98">
        <f t="shared" si="699"/>
        <v>45734</v>
      </c>
      <c r="G1599" s="91">
        <f t="shared" si="700"/>
        <v>5.6002542668107669E-3</v>
      </c>
      <c r="H1599" s="90">
        <f t="shared" si="701"/>
        <v>45884</v>
      </c>
      <c r="I1599" s="90">
        <f t="shared" si="702"/>
        <v>45884</v>
      </c>
      <c r="J1599" s="92">
        <f t="shared" si="703"/>
        <v>23</v>
      </c>
      <c r="K1599" s="92">
        <f t="shared" si="704"/>
        <v>70</v>
      </c>
      <c r="L1599" s="87">
        <f t="shared" si="705"/>
        <v>1.01714196</v>
      </c>
      <c r="M1599" s="93">
        <f t="shared" si="706"/>
        <v>1.0056002500000001</v>
      </c>
      <c r="N1599" s="93">
        <f t="shared" si="707"/>
        <v>1.280237645562637</v>
      </c>
      <c r="O1599" s="87">
        <f t="shared" si="708"/>
        <v>1.30218342</v>
      </c>
      <c r="P1599" s="87">
        <f t="shared" si="709"/>
        <v>621.00646883000002</v>
      </c>
      <c r="Q1599" s="94">
        <f t="shared" si="710"/>
        <v>0</v>
      </c>
      <c r="R1599" s="95">
        <f t="shared" si="717"/>
        <v>0</v>
      </c>
      <c r="S1599" s="87">
        <f t="shared" si="711"/>
        <v>0</v>
      </c>
      <c r="T1599" s="95">
        <f t="shared" si="696"/>
        <v>0.12</v>
      </c>
      <c r="U1599" s="94">
        <f t="shared" si="712"/>
        <v>13</v>
      </c>
      <c r="V1599" s="94">
        <v>252</v>
      </c>
      <c r="W1599" s="93">
        <f t="shared" si="713"/>
        <v>1.0058634440000001</v>
      </c>
      <c r="X1599" s="87">
        <f t="shared" si="714"/>
        <v>3.6412366500000002</v>
      </c>
      <c r="Y1599" s="87">
        <f t="shared" si="715"/>
        <v>0</v>
      </c>
      <c r="Z1599" s="96" t="s">
        <v>142</v>
      </c>
      <c r="AA1599" s="90">
        <f t="shared" si="716"/>
        <v>45960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3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2"/>
      <c r="DB1599" s="1"/>
      <c r="DC1599" s="1"/>
      <c r="DD1599" s="1"/>
      <c r="DE1599" s="1"/>
      <c r="DF1599" s="1"/>
      <c r="DG1599" s="1"/>
    </row>
    <row r="1600" spans="1:111" x14ac:dyDescent="0.2">
      <c r="A1600" s="86">
        <f t="shared" si="694"/>
        <v>45949</v>
      </c>
      <c r="B1600" s="87">
        <f t="shared" si="697"/>
        <v>624.64770548000001</v>
      </c>
      <c r="C1600" s="87">
        <f t="shared" si="695"/>
        <v>476.89631069000001</v>
      </c>
      <c r="D1600" s="88">
        <f t="shared" si="698"/>
        <v>7205.03</v>
      </c>
      <c r="E1600" s="89">
        <f>IF(K1600=1,VLOOKUP(A1600,[1]Plan1!$BO$80:$BQ$314,3),E1599)</f>
        <v>7245.38</v>
      </c>
      <c r="F1600" s="98">
        <f t="shared" si="699"/>
        <v>45734</v>
      </c>
      <c r="G1600" s="91">
        <f t="shared" si="700"/>
        <v>5.6002542668107669E-3</v>
      </c>
      <c r="H1600" s="90">
        <f t="shared" si="701"/>
        <v>45884</v>
      </c>
      <c r="I1600" s="90">
        <f t="shared" si="702"/>
        <v>45884</v>
      </c>
      <c r="J1600" s="92">
        <f t="shared" si="703"/>
        <v>23</v>
      </c>
      <c r="K1600" s="92">
        <f t="shared" si="704"/>
        <v>70</v>
      </c>
      <c r="L1600" s="87">
        <f t="shared" si="705"/>
        <v>1.01714196</v>
      </c>
      <c r="M1600" s="93">
        <f t="shared" si="706"/>
        <v>1.0056002500000001</v>
      </c>
      <c r="N1600" s="93">
        <f t="shared" si="707"/>
        <v>1.280237645562637</v>
      </c>
      <c r="O1600" s="87">
        <f t="shared" si="708"/>
        <v>1.30218342</v>
      </c>
      <c r="P1600" s="87">
        <f t="shared" si="709"/>
        <v>621.00646883000002</v>
      </c>
      <c r="Q1600" s="94">
        <f t="shared" si="710"/>
        <v>0</v>
      </c>
      <c r="R1600" s="95">
        <f t="shared" si="717"/>
        <v>0</v>
      </c>
      <c r="S1600" s="87">
        <f t="shared" si="711"/>
        <v>0</v>
      </c>
      <c r="T1600" s="95">
        <f t="shared" si="696"/>
        <v>0.12</v>
      </c>
      <c r="U1600" s="94">
        <f t="shared" si="712"/>
        <v>13</v>
      </c>
      <c r="V1600" s="94">
        <v>252</v>
      </c>
      <c r="W1600" s="93">
        <f t="shared" si="713"/>
        <v>1.0058634440000001</v>
      </c>
      <c r="X1600" s="87">
        <f t="shared" si="714"/>
        <v>3.6412366500000002</v>
      </c>
      <c r="Y1600" s="87">
        <f t="shared" si="715"/>
        <v>0</v>
      </c>
      <c r="Z1600" s="96" t="s">
        <v>142</v>
      </c>
      <c r="AA1600" s="90">
        <f t="shared" si="716"/>
        <v>45960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3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2"/>
      <c r="DB1600" s="1"/>
      <c r="DC1600" s="1"/>
      <c r="DD1600" s="1"/>
      <c r="DE1600" s="1"/>
      <c r="DF1600" s="1"/>
      <c r="DG1600" s="1"/>
    </row>
    <row r="1601" spans="1:111" x14ac:dyDescent="0.2">
      <c r="A1601" s="86">
        <f t="shared" si="694"/>
        <v>45950</v>
      </c>
      <c r="B1601" s="87">
        <f t="shared" si="697"/>
        <v>625.08044501000006</v>
      </c>
      <c r="C1601" s="87">
        <f t="shared" si="695"/>
        <v>476.89631069000001</v>
      </c>
      <c r="D1601" s="88">
        <f t="shared" si="698"/>
        <v>7205.03</v>
      </c>
      <c r="E1601" s="89">
        <f>IF(K1601=1,VLOOKUP(A1601,[1]Plan1!$BO$80:$BQ$314,3),E1600)</f>
        <v>7245.38</v>
      </c>
      <c r="F1601" s="98">
        <f t="shared" si="699"/>
        <v>45734</v>
      </c>
      <c r="G1601" s="91">
        <f t="shared" si="700"/>
        <v>5.6002542668107669E-3</v>
      </c>
      <c r="H1601" s="90">
        <f t="shared" si="701"/>
        <v>45884</v>
      </c>
      <c r="I1601" s="90">
        <f t="shared" si="702"/>
        <v>45884</v>
      </c>
      <c r="J1601" s="92">
        <f t="shared" si="703"/>
        <v>23</v>
      </c>
      <c r="K1601" s="92">
        <f t="shared" si="704"/>
        <v>71</v>
      </c>
      <c r="L1601" s="87">
        <f t="shared" si="705"/>
        <v>1.0173889700000001</v>
      </c>
      <c r="M1601" s="93">
        <f t="shared" si="706"/>
        <v>1.0056002500000001</v>
      </c>
      <c r="N1601" s="93">
        <f t="shared" si="707"/>
        <v>1.280237645562637</v>
      </c>
      <c r="O1601" s="87">
        <f t="shared" si="708"/>
        <v>1.3024996499999999</v>
      </c>
      <c r="P1601" s="87">
        <f t="shared" si="709"/>
        <v>621.15727776000006</v>
      </c>
      <c r="Q1601" s="94">
        <f t="shared" si="710"/>
        <v>0</v>
      </c>
      <c r="R1601" s="95">
        <f t="shared" si="717"/>
        <v>0</v>
      </c>
      <c r="S1601" s="87">
        <f t="shared" si="711"/>
        <v>0</v>
      </c>
      <c r="T1601" s="95">
        <f t="shared" si="696"/>
        <v>0.12</v>
      </c>
      <c r="U1601" s="94">
        <f t="shared" si="712"/>
        <v>14</v>
      </c>
      <c r="V1601" s="94">
        <v>252</v>
      </c>
      <c r="W1601" s="93">
        <f t="shared" si="713"/>
        <v>1.0063158999999999</v>
      </c>
      <c r="X1601" s="87">
        <f t="shared" si="714"/>
        <v>3.9231672500000001</v>
      </c>
      <c r="Y1601" s="87">
        <f t="shared" si="715"/>
        <v>0</v>
      </c>
      <c r="Z1601" s="96" t="s">
        <v>142</v>
      </c>
      <c r="AA1601" s="90">
        <f t="shared" si="716"/>
        <v>45960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3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2"/>
      <c r="DB1601" s="1"/>
      <c r="DC1601" s="1"/>
      <c r="DD1601" s="1"/>
      <c r="DE1601" s="1"/>
      <c r="DF1601" s="1"/>
      <c r="DG1601" s="1"/>
    </row>
    <row r="1602" spans="1:111" x14ac:dyDescent="0.2">
      <c r="A1602" s="86">
        <f t="shared" si="694"/>
        <v>45951</v>
      </c>
      <c r="B1602" s="87">
        <f t="shared" si="697"/>
        <v>625.51348071999996</v>
      </c>
      <c r="C1602" s="87">
        <f t="shared" si="695"/>
        <v>476.89631069000001</v>
      </c>
      <c r="D1602" s="88">
        <f t="shared" si="698"/>
        <v>7205.03</v>
      </c>
      <c r="E1602" s="89">
        <f>IF(K1602=1,VLOOKUP(A1602,[1]Plan1!$BO$80:$BQ$314,3),E1601)</f>
        <v>7245.38</v>
      </c>
      <c r="F1602" s="98">
        <f t="shared" si="699"/>
        <v>45734</v>
      </c>
      <c r="G1602" s="91">
        <f t="shared" si="700"/>
        <v>5.6002542668107669E-3</v>
      </c>
      <c r="H1602" s="90">
        <f t="shared" si="701"/>
        <v>45884</v>
      </c>
      <c r="I1602" s="90">
        <f t="shared" si="702"/>
        <v>45884</v>
      </c>
      <c r="J1602" s="92">
        <f t="shared" si="703"/>
        <v>23</v>
      </c>
      <c r="K1602" s="92">
        <f t="shared" si="704"/>
        <v>72</v>
      </c>
      <c r="L1602" s="87">
        <f t="shared" si="705"/>
        <v>1.01763603</v>
      </c>
      <c r="M1602" s="93">
        <f t="shared" si="706"/>
        <v>1.0056002500000001</v>
      </c>
      <c r="N1602" s="93">
        <f t="shared" si="707"/>
        <v>1.280237645562637</v>
      </c>
      <c r="O1602" s="87">
        <f t="shared" si="708"/>
        <v>1.3028159500000001</v>
      </c>
      <c r="P1602" s="87">
        <f t="shared" si="709"/>
        <v>621.30812005999996</v>
      </c>
      <c r="Q1602" s="94">
        <f t="shared" si="710"/>
        <v>0</v>
      </c>
      <c r="R1602" s="95">
        <f t="shared" si="717"/>
        <v>0</v>
      </c>
      <c r="S1602" s="87">
        <f t="shared" si="711"/>
        <v>0</v>
      </c>
      <c r="T1602" s="95">
        <f t="shared" si="696"/>
        <v>0.12</v>
      </c>
      <c r="U1602" s="94">
        <f t="shared" si="712"/>
        <v>15</v>
      </c>
      <c r="V1602" s="94">
        <v>252</v>
      </c>
      <c r="W1602" s="93">
        <f t="shared" si="713"/>
        <v>1.006768559</v>
      </c>
      <c r="X1602" s="87">
        <f t="shared" si="714"/>
        <v>4.2053606600000002</v>
      </c>
      <c r="Y1602" s="87">
        <f t="shared" si="715"/>
        <v>0</v>
      </c>
      <c r="Z1602" s="96" t="s">
        <v>142</v>
      </c>
      <c r="AA1602" s="90">
        <f t="shared" si="716"/>
        <v>45960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3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2"/>
      <c r="DB1602" s="1"/>
      <c r="DC1602" s="1"/>
      <c r="DD1602" s="1"/>
      <c r="DE1602" s="1"/>
      <c r="DF1602" s="1"/>
      <c r="DG1602" s="1"/>
    </row>
    <row r="1603" spans="1:111" x14ac:dyDescent="0.2">
      <c r="A1603" s="86">
        <f t="shared" si="694"/>
        <v>45952</v>
      </c>
      <c r="B1603" s="87">
        <f t="shared" si="697"/>
        <v>625.9468134</v>
      </c>
      <c r="C1603" s="87">
        <f t="shared" si="695"/>
        <v>476.89631069000001</v>
      </c>
      <c r="D1603" s="88">
        <f t="shared" si="698"/>
        <v>7205.03</v>
      </c>
      <c r="E1603" s="89">
        <f>IF(K1603=1,VLOOKUP(A1603,[1]Plan1!$BO$80:$BQ$314,3),E1602)</f>
        <v>7245.38</v>
      </c>
      <c r="F1603" s="98">
        <f t="shared" si="699"/>
        <v>45734</v>
      </c>
      <c r="G1603" s="91">
        <f t="shared" si="700"/>
        <v>5.6002542668107669E-3</v>
      </c>
      <c r="H1603" s="90">
        <f t="shared" si="701"/>
        <v>45884</v>
      </c>
      <c r="I1603" s="90">
        <f t="shared" si="702"/>
        <v>45884</v>
      </c>
      <c r="J1603" s="92">
        <f t="shared" si="703"/>
        <v>23</v>
      </c>
      <c r="K1603" s="92">
        <f t="shared" si="704"/>
        <v>73</v>
      </c>
      <c r="L1603" s="87">
        <f t="shared" si="705"/>
        <v>1.0178831500000001</v>
      </c>
      <c r="M1603" s="93">
        <f t="shared" si="706"/>
        <v>1.0056002500000001</v>
      </c>
      <c r="N1603" s="93">
        <f t="shared" si="707"/>
        <v>1.280237645562637</v>
      </c>
      <c r="O1603" s="87">
        <f t="shared" si="708"/>
        <v>1.30313232</v>
      </c>
      <c r="P1603" s="87">
        <f t="shared" si="709"/>
        <v>621.45899573999998</v>
      </c>
      <c r="Q1603" s="94">
        <f t="shared" si="710"/>
        <v>0</v>
      </c>
      <c r="R1603" s="95">
        <f t="shared" si="717"/>
        <v>0</v>
      </c>
      <c r="S1603" s="87">
        <f t="shared" si="711"/>
        <v>0</v>
      </c>
      <c r="T1603" s="95">
        <f t="shared" si="696"/>
        <v>0.12</v>
      </c>
      <c r="U1603" s="94">
        <f t="shared" si="712"/>
        <v>16</v>
      </c>
      <c r="V1603" s="94">
        <v>252</v>
      </c>
      <c r="W1603" s="93">
        <f t="shared" si="713"/>
        <v>1.007221422</v>
      </c>
      <c r="X1603" s="87">
        <f t="shared" si="714"/>
        <v>4.4878176600000002</v>
      </c>
      <c r="Y1603" s="87">
        <f t="shared" si="715"/>
        <v>0</v>
      </c>
      <c r="Z1603" s="96" t="s">
        <v>142</v>
      </c>
      <c r="AA1603" s="90">
        <f t="shared" si="716"/>
        <v>45960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3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2"/>
      <c r="DB1603" s="1"/>
      <c r="DC1603" s="1"/>
      <c r="DD1603" s="1"/>
      <c r="DE1603" s="1"/>
      <c r="DF1603" s="1"/>
      <c r="DG1603" s="1"/>
    </row>
    <row r="1604" spans="1:111" x14ac:dyDescent="0.2">
      <c r="A1604" s="86">
        <f t="shared" si="694"/>
        <v>45953</v>
      </c>
      <c r="B1604" s="87">
        <f t="shared" si="697"/>
        <v>626.38044737000007</v>
      </c>
      <c r="C1604" s="87">
        <f t="shared" si="695"/>
        <v>476.89631069000001</v>
      </c>
      <c r="D1604" s="88">
        <f t="shared" si="698"/>
        <v>7205.03</v>
      </c>
      <c r="E1604" s="89">
        <f>IF(K1604=1,VLOOKUP(A1604,[1]Plan1!$BO$80:$BQ$314,3),E1603)</f>
        <v>7245.38</v>
      </c>
      <c r="F1604" s="98">
        <f t="shared" si="699"/>
        <v>45734</v>
      </c>
      <c r="G1604" s="91">
        <f t="shared" si="700"/>
        <v>5.6002542668107669E-3</v>
      </c>
      <c r="H1604" s="90">
        <f t="shared" si="701"/>
        <v>45884</v>
      </c>
      <c r="I1604" s="90">
        <f t="shared" si="702"/>
        <v>45884</v>
      </c>
      <c r="J1604" s="92">
        <f t="shared" si="703"/>
        <v>23</v>
      </c>
      <c r="K1604" s="92">
        <f t="shared" si="704"/>
        <v>74</v>
      </c>
      <c r="L1604" s="87">
        <f t="shared" si="705"/>
        <v>1.01813033</v>
      </c>
      <c r="M1604" s="93">
        <f t="shared" si="706"/>
        <v>1.0056002500000001</v>
      </c>
      <c r="N1604" s="93">
        <f t="shared" si="707"/>
        <v>1.280237645562637</v>
      </c>
      <c r="O1604" s="87">
        <f t="shared" si="708"/>
        <v>1.3034487699999999</v>
      </c>
      <c r="P1604" s="87">
        <f t="shared" si="709"/>
        <v>621.60990958000002</v>
      </c>
      <c r="Q1604" s="94">
        <f t="shared" si="710"/>
        <v>0</v>
      </c>
      <c r="R1604" s="95">
        <f t="shared" si="717"/>
        <v>0</v>
      </c>
      <c r="S1604" s="87">
        <f t="shared" si="711"/>
        <v>0</v>
      </c>
      <c r="T1604" s="95">
        <f t="shared" si="696"/>
        <v>0.12</v>
      </c>
      <c r="U1604" s="94">
        <f t="shared" si="712"/>
        <v>17</v>
      </c>
      <c r="V1604" s="94">
        <v>252</v>
      </c>
      <c r="W1604" s="93">
        <f t="shared" si="713"/>
        <v>1.0076744879999999</v>
      </c>
      <c r="X1604" s="87">
        <f t="shared" si="714"/>
        <v>4.7705377899999997</v>
      </c>
      <c r="Y1604" s="87">
        <f t="shared" si="715"/>
        <v>0</v>
      </c>
      <c r="Z1604" s="96" t="s">
        <v>142</v>
      </c>
      <c r="AA1604" s="90">
        <f t="shared" si="716"/>
        <v>45960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3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2"/>
      <c r="DB1604" s="1"/>
      <c r="DC1604" s="1"/>
      <c r="DD1604" s="1"/>
      <c r="DE1604" s="1"/>
      <c r="DF1604" s="1"/>
      <c r="DG1604" s="1"/>
    </row>
    <row r="1605" spans="1:111" x14ac:dyDescent="0.2">
      <c r="A1605" s="86">
        <f t="shared" si="694"/>
        <v>45954</v>
      </c>
      <c r="B1605" s="87">
        <f t="shared" si="697"/>
        <v>626.81438819000005</v>
      </c>
      <c r="C1605" s="87">
        <f t="shared" si="695"/>
        <v>476.89631069000001</v>
      </c>
      <c r="D1605" s="88">
        <f t="shared" si="698"/>
        <v>7205.03</v>
      </c>
      <c r="E1605" s="89">
        <f>IF(K1605=1,VLOOKUP(A1605,[1]Plan1!$BO$80:$BQ$314,3),E1604)</f>
        <v>7245.38</v>
      </c>
      <c r="F1605" s="98">
        <f t="shared" si="699"/>
        <v>45734</v>
      </c>
      <c r="G1605" s="91">
        <f t="shared" si="700"/>
        <v>5.6002542668107669E-3</v>
      </c>
      <c r="H1605" s="90">
        <f t="shared" si="701"/>
        <v>45884</v>
      </c>
      <c r="I1605" s="90">
        <f t="shared" si="702"/>
        <v>45884</v>
      </c>
      <c r="J1605" s="92">
        <f t="shared" si="703"/>
        <v>23</v>
      </c>
      <c r="K1605" s="92">
        <f t="shared" si="704"/>
        <v>75</v>
      </c>
      <c r="L1605" s="87">
        <f t="shared" si="705"/>
        <v>1.0183775799999999</v>
      </c>
      <c r="M1605" s="93">
        <f t="shared" si="706"/>
        <v>1.0056002500000001</v>
      </c>
      <c r="N1605" s="93">
        <f t="shared" si="707"/>
        <v>1.280237645562637</v>
      </c>
      <c r="O1605" s="87">
        <f t="shared" si="708"/>
        <v>1.30376531</v>
      </c>
      <c r="P1605" s="87">
        <f t="shared" si="709"/>
        <v>621.76086634000001</v>
      </c>
      <c r="Q1605" s="94">
        <f t="shared" si="710"/>
        <v>0</v>
      </c>
      <c r="R1605" s="95">
        <f t="shared" si="717"/>
        <v>0</v>
      </c>
      <c r="S1605" s="87">
        <f t="shared" si="711"/>
        <v>0</v>
      </c>
      <c r="T1605" s="95">
        <f t="shared" si="696"/>
        <v>0.12</v>
      </c>
      <c r="U1605" s="94">
        <f t="shared" si="712"/>
        <v>18</v>
      </c>
      <c r="V1605" s="94">
        <v>252</v>
      </c>
      <c r="W1605" s="93">
        <f t="shared" si="713"/>
        <v>1.0081277580000001</v>
      </c>
      <c r="X1605" s="87">
        <f t="shared" si="714"/>
        <v>5.0535218500000001</v>
      </c>
      <c r="Y1605" s="87">
        <f t="shared" si="715"/>
        <v>0</v>
      </c>
      <c r="Z1605" s="96" t="s">
        <v>142</v>
      </c>
      <c r="AA1605" s="90">
        <f t="shared" si="716"/>
        <v>45960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3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2"/>
      <c r="DB1605" s="1"/>
      <c r="DC1605" s="1"/>
      <c r="DD1605" s="1"/>
      <c r="DE1605" s="1"/>
      <c r="DF1605" s="1"/>
      <c r="DG1605" s="1"/>
    </row>
    <row r="1606" spans="1:111" x14ac:dyDescent="0.2">
      <c r="A1606" s="86">
        <f t="shared" si="694"/>
        <v>45955</v>
      </c>
      <c r="B1606" s="87">
        <f t="shared" si="697"/>
        <v>626.81438819000005</v>
      </c>
      <c r="C1606" s="87">
        <f t="shared" si="695"/>
        <v>476.89631069000001</v>
      </c>
      <c r="D1606" s="88">
        <f t="shared" si="698"/>
        <v>7205.03</v>
      </c>
      <c r="E1606" s="89">
        <f>IF(K1606=1,VLOOKUP(A1606,[1]Plan1!$BO$80:$BQ$314,3),E1605)</f>
        <v>7245.38</v>
      </c>
      <c r="F1606" s="98">
        <f t="shared" si="699"/>
        <v>45734</v>
      </c>
      <c r="G1606" s="91">
        <f t="shared" si="700"/>
        <v>5.6002542668107669E-3</v>
      </c>
      <c r="H1606" s="90">
        <f t="shared" si="701"/>
        <v>45884</v>
      </c>
      <c r="I1606" s="90">
        <f t="shared" si="702"/>
        <v>45884</v>
      </c>
      <c r="J1606" s="92">
        <f t="shared" si="703"/>
        <v>23</v>
      </c>
      <c r="K1606" s="92">
        <f t="shared" si="704"/>
        <v>75</v>
      </c>
      <c r="L1606" s="87">
        <f t="shared" si="705"/>
        <v>1.0183775799999999</v>
      </c>
      <c r="M1606" s="93">
        <f t="shared" si="706"/>
        <v>1.0056002500000001</v>
      </c>
      <c r="N1606" s="93">
        <f t="shared" si="707"/>
        <v>1.280237645562637</v>
      </c>
      <c r="O1606" s="87">
        <f t="shared" si="708"/>
        <v>1.30376531</v>
      </c>
      <c r="P1606" s="87">
        <f t="shared" si="709"/>
        <v>621.76086634000001</v>
      </c>
      <c r="Q1606" s="94">
        <f t="shared" si="710"/>
        <v>0</v>
      </c>
      <c r="R1606" s="95">
        <f t="shared" si="717"/>
        <v>0</v>
      </c>
      <c r="S1606" s="87">
        <f t="shared" si="711"/>
        <v>0</v>
      </c>
      <c r="T1606" s="95">
        <f t="shared" si="696"/>
        <v>0.12</v>
      </c>
      <c r="U1606" s="94">
        <f t="shared" si="712"/>
        <v>18</v>
      </c>
      <c r="V1606" s="94">
        <v>252</v>
      </c>
      <c r="W1606" s="93">
        <f t="shared" si="713"/>
        <v>1.0081277580000001</v>
      </c>
      <c r="X1606" s="87">
        <f t="shared" si="714"/>
        <v>5.0535218500000001</v>
      </c>
      <c r="Y1606" s="87">
        <f t="shared" si="715"/>
        <v>0</v>
      </c>
      <c r="Z1606" s="96" t="s">
        <v>142</v>
      </c>
      <c r="AA1606" s="90">
        <f t="shared" si="716"/>
        <v>45960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3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2"/>
      <c r="DB1606" s="1"/>
      <c r="DC1606" s="1"/>
      <c r="DD1606" s="1"/>
      <c r="DE1606" s="1"/>
      <c r="DF1606" s="1"/>
      <c r="DG1606" s="1"/>
    </row>
    <row r="1607" spans="1:111" x14ac:dyDescent="0.2">
      <c r="A1607" s="86">
        <f t="shared" si="694"/>
        <v>45956</v>
      </c>
      <c r="B1607" s="87">
        <f t="shared" si="697"/>
        <v>626.81438819000005</v>
      </c>
      <c r="C1607" s="87">
        <f t="shared" si="695"/>
        <v>476.89631069000001</v>
      </c>
      <c r="D1607" s="88">
        <f t="shared" si="698"/>
        <v>7205.03</v>
      </c>
      <c r="E1607" s="89">
        <f>IF(K1607=1,VLOOKUP(A1607,[1]Plan1!$BO$80:$BQ$314,3),E1606)</f>
        <v>7245.38</v>
      </c>
      <c r="F1607" s="98">
        <f t="shared" si="699"/>
        <v>45734</v>
      </c>
      <c r="G1607" s="91">
        <f t="shared" si="700"/>
        <v>5.6002542668107669E-3</v>
      </c>
      <c r="H1607" s="90">
        <f t="shared" si="701"/>
        <v>45884</v>
      </c>
      <c r="I1607" s="90">
        <f t="shared" si="702"/>
        <v>45884</v>
      </c>
      <c r="J1607" s="92">
        <f t="shared" si="703"/>
        <v>23</v>
      </c>
      <c r="K1607" s="92">
        <f t="shared" si="704"/>
        <v>75</v>
      </c>
      <c r="L1607" s="87">
        <f t="shared" si="705"/>
        <v>1.0183775799999999</v>
      </c>
      <c r="M1607" s="93">
        <f t="shared" si="706"/>
        <v>1.0056002500000001</v>
      </c>
      <c r="N1607" s="93">
        <f t="shared" si="707"/>
        <v>1.280237645562637</v>
      </c>
      <c r="O1607" s="87">
        <f t="shared" si="708"/>
        <v>1.30376531</v>
      </c>
      <c r="P1607" s="87">
        <f t="shared" si="709"/>
        <v>621.76086634000001</v>
      </c>
      <c r="Q1607" s="94">
        <f t="shared" si="710"/>
        <v>0</v>
      </c>
      <c r="R1607" s="95">
        <f t="shared" si="717"/>
        <v>0</v>
      </c>
      <c r="S1607" s="87">
        <f t="shared" si="711"/>
        <v>0</v>
      </c>
      <c r="T1607" s="95">
        <f t="shared" si="696"/>
        <v>0.12</v>
      </c>
      <c r="U1607" s="94">
        <f t="shared" si="712"/>
        <v>18</v>
      </c>
      <c r="V1607" s="94">
        <v>252</v>
      </c>
      <c r="W1607" s="93">
        <f t="shared" si="713"/>
        <v>1.0081277580000001</v>
      </c>
      <c r="X1607" s="87">
        <f t="shared" si="714"/>
        <v>5.0535218500000001</v>
      </c>
      <c r="Y1607" s="87">
        <f t="shared" si="715"/>
        <v>0</v>
      </c>
      <c r="Z1607" s="96" t="s">
        <v>142</v>
      </c>
      <c r="AA1607" s="90">
        <f t="shared" si="716"/>
        <v>45960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3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2"/>
      <c r="DB1607" s="1"/>
      <c r="DC1607" s="1"/>
      <c r="DD1607" s="1"/>
      <c r="DE1607" s="1"/>
      <c r="DF1607" s="1"/>
      <c r="DG1607" s="1"/>
    </row>
    <row r="1608" spans="1:111" x14ac:dyDescent="0.2">
      <c r="A1608" s="86">
        <f t="shared" si="694"/>
        <v>45957</v>
      </c>
      <c r="B1608" s="87">
        <f t="shared" si="697"/>
        <v>627.24862220999989</v>
      </c>
      <c r="C1608" s="87">
        <f t="shared" si="695"/>
        <v>476.89631069000001</v>
      </c>
      <c r="D1608" s="88">
        <f t="shared" si="698"/>
        <v>7205.03</v>
      </c>
      <c r="E1608" s="89">
        <f>IF(K1608=1,VLOOKUP(A1608,[1]Plan1!$BO$80:$BQ$314,3),E1607)</f>
        <v>7245.38</v>
      </c>
      <c r="F1608" s="98">
        <f t="shared" si="699"/>
        <v>45734</v>
      </c>
      <c r="G1608" s="91">
        <f t="shared" si="700"/>
        <v>5.6002542668107669E-3</v>
      </c>
      <c r="H1608" s="90">
        <f t="shared" si="701"/>
        <v>45884</v>
      </c>
      <c r="I1608" s="90">
        <f t="shared" si="702"/>
        <v>45884</v>
      </c>
      <c r="J1608" s="92">
        <f t="shared" si="703"/>
        <v>23</v>
      </c>
      <c r="K1608" s="92">
        <f t="shared" si="704"/>
        <v>76</v>
      </c>
      <c r="L1608" s="87">
        <f t="shared" si="705"/>
        <v>1.01862488</v>
      </c>
      <c r="M1608" s="93">
        <f t="shared" si="706"/>
        <v>1.0056002500000001</v>
      </c>
      <c r="N1608" s="93">
        <f t="shared" si="707"/>
        <v>1.280237645562637</v>
      </c>
      <c r="O1608" s="87">
        <f t="shared" si="708"/>
        <v>1.3040819100000001</v>
      </c>
      <c r="P1608" s="87">
        <f t="shared" si="709"/>
        <v>621.91185170999995</v>
      </c>
      <c r="Q1608" s="94">
        <f t="shared" si="710"/>
        <v>0</v>
      </c>
      <c r="R1608" s="95">
        <f t="shared" si="717"/>
        <v>0</v>
      </c>
      <c r="S1608" s="87">
        <f t="shared" si="711"/>
        <v>0</v>
      </c>
      <c r="T1608" s="95">
        <f t="shared" si="696"/>
        <v>0.12</v>
      </c>
      <c r="U1608" s="94">
        <f t="shared" si="712"/>
        <v>19</v>
      </c>
      <c r="V1608" s="94">
        <v>252</v>
      </c>
      <c r="W1608" s="93">
        <f t="shared" si="713"/>
        <v>1.0085812329999999</v>
      </c>
      <c r="X1608" s="87">
        <f t="shared" si="714"/>
        <v>5.3367705000000001</v>
      </c>
      <c r="Y1608" s="87">
        <f t="shared" si="715"/>
        <v>0</v>
      </c>
      <c r="Z1608" s="96" t="s">
        <v>142</v>
      </c>
      <c r="AA1608" s="90">
        <f t="shared" si="716"/>
        <v>45960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3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2"/>
      <c r="DB1608" s="1"/>
      <c r="DC1608" s="1"/>
      <c r="DD1608" s="1"/>
      <c r="DE1608" s="1"/>
      <c r="DF1608" s="1"/>
      <c r="DG1608" s="1"/>
    </row>
    <row r="1609" spans="1:111" x14ac:dyDescent="0.2">
      <c r="A1609" s="86">
        <f t="shared" si="694"/>
        <v>45958</v>
      </c>
      <c r="B1609" s="87">
        <f t="shared" si="697"/>
        <v>627.68315795000001</v>
      </c>
      <c r="C1609" s="87">
        <f t="shared" si="695"/>
        <v>476.89631069000001</v>
      </c>
      <c r="D1609" s="88">
        <f t="shared" si="698"/>
        <v>7205.03</v>
      </c>
      <c r="E1609" s="89">
        <f>IF(K1609=1,VLOOKUP(A1609,[1]Plan1!$BO$80:$BQ$314,3),E1608)</f>
        <v>7245.38</v>
      </c>
      <c r="F1609" s="98">
        <f t="shared" si="699"/>
        <v>45734</v>
      </c>
      <c r="G1609" s="91">
        <f t="shared" si="700"/>
        <v>5.6002542668107669E-3</v>
      </c>
      <c r="H1609" s="90">
        <f t="shared" si="701"/>
        <v>45884</v>
      </c>
      <c r="I1609" s="90">
        <f t="shared" si="702"/>
        <v>45884</v>
      </c>
      <c r="J1609" s="92">
        <f t="shared" si="703"/>
        <v>23</v>
      </c>
      <c r="K1609" s="92">
        <f t="shared" si="704"/>
        <v>77</v>
      </c>
      <c r="L1609" s="87">
        <f t="shared" si="705"/>
        <v>1.0188722400000001</v>
      </c>
      <c r="M1609" s="93">
        <f t="shared" si="706"/>
        <v>1.0056002500000001</v>
      </c>
      <c r="N1609" s="93">
        <f t="shared" si="707"/>
        <v>1.280237645562637</v>
      </c>
      <c r="O1609" s="87">
        <f t="shared" si="708"/>
        <v>1.3043985899999999</v>
      </c>
      <c r="P1609" s="87">
        <f t="shared" si="709"/>
        <v>622.06287524000004</v>
      </c>
      <c r="Q1609" s="94">
        <f t="shared" si="710"/>
        <v>0</v>
      </c>
      <c r="R1609" s="95">
        <f t="shared" si="717"/>
        <v>0</v>
      </c>
      <c r="S1609" s="87">
        <f t="shared" si="711"/>
        <v>0</v>
      </c>
      <c r="T1609" s="95">
        <f t="shared" si="696"/>
        <v>0.12</v>
      </c>
      <c r="U1609" s="94">
        <f t="shared" si="712"/>
        <v>20</v>
      </c>
      <c r="V1609" s="94">
        <v>252</v>
      </c>
      <c r="W1609" s="93">
        <f t="shared" si="713"/>
        <v>1.0090349110000001</v>
      </c>
      <c r="X1609" s="87">
        <f t="shared" si="714"/>
        <v>5.6202827099999997</v>
      </c>
      <c r="Y1609" s="87">
        <f t="shared" si="715"/>
        <v>0</v>
      </c>
      <c r="Z1609" s="96" t="s">
        <v>142</v>
      </c>
      <c r="AA1609" s="90">
        <f t="shared" si="716"/>
        <v>45960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3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2"/>
      <c r="DB1609" s="1"/>
      <c r="DC1609" s="1"/>
      <c r="DD1609" s="1"/>
      <c r="DE1609" s="1"/>
      <c r="DF1609" s="1"/>
      <c r="DG1609" s="1"/>
    </row>
    <row r="1610" spans="1:111" x14ac:dyDescent="0.2">
      <c r="A1610" s="86">
        <f t="shared" si="694"/>
        <v>45959</v>
      </c>
      <c r="B1610" s="87">
        <f t="shared" si="697"/>
        <v>628.11799615000007</v>
      </c>
      <c r="C1610" s="87">
        <f t="shared" si="695"/>
        <v>476.89631069000001</v>
      </c>
      <c r="D1610" s="88">
        <f t="shared" si="698"/>
        <v>7205.03</v>
      </c>
      <c r="E1610" s="89">
        <f>IF(K1610=1,VLOOKUP(A1610,[1]Plan1!$BO$80:$BQ$314,3),E1609)</f>
        <v>7245.38</v>
      </c>
      <c r="F1610" s="98">
        <f t="shared" si="699"/>
        <v>45734</v>
      </c>
      <c r="G1610" s="91">
        <f t="shared" si="700"/>
        <v>5.6002542668107669E-3</v>
      </c>
      <c r="H1610" s="90">
        <f t="shared" si="701"/>
        <v>45884</v>
      </c>
      <c r="I1610" s="90">
        <f t="shared" si="702"/>
        <v>45884</v>
      </c>
      <c r="J1610" s="92">
        <f t="shared" si="703"/>
        <v>23</v>
      </c>
      <c r="K1610" s="92">
        <f t="shared" si="704"/>
        <v>78</v>
      </c>
      <c r="L1610" s="87">
        <f t="shared" si="705"/>
        <v>1.0191196600000001</v>
      </c>
      <c r="M1610" s="93">
        <f t="shared" si="706"/>
        <v>1.0056002500000001</v>
      </c>
      <c r="N1610" s="93">
        <f t="shared" si="707"/>
        <v>1.280237645562637</v>
      </c>
      <c r="O1610" s="87">
        <f t="shared" si="708"/>
        <v>1.3047153499999999</v>
      </c>
      <c r="P1610" s="87">
        <f t="shared" si="709"/>
        <v>622.21393691000003</v>
      </c>
      <c r="Q1610" s="94">
        <f t="shared" si="710"/>
        <v>0</v>
      </c>
      <c r="R1610" s="95">
        <f t="shared" si="717"/>
        <v>0</v>
      </c>
      <c r="S1610" s="87">
        <f t="shared" si="711"/>
        <v>0</v>
      </c>
      <c r="T1610" s="95">
        <f t="shared" si="696"/>
        <v>0.12</v>
      </c>
      <c r="U1610" s="94">
        <f t="shared" si="712"/>
        <v>21</v>
      </c>
      <c r="V1610" s="94">
        <v>252</v>
      </c>
      <c r="W1610" s="93">
        <f t="shared" si="713"/>
        <v>1.0094887930000001</v>
      </c>
      <c r="X1610" s="87">
        <f t="shared" si="714"/>
        <v>5.9040592399999996</v>
      </c>
      <c r="Y1610" s="87">
        <f t="shared" si="715"/>
        <v>0</v>
      </c>
      <c r="Z1610" s="96" t="s">
        <v>142</v>
      </c>
      <c r="AA1610" s="90">
        <f t="shared" si="716"/>
        <v>45960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3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2"/>
      <c r="DB1610" s="1"/>
      <c r="DC1610" s="1"/>
      <c r="DD1610" s="1"/>
      <c r="DE1610" s="1"/>
      <c r="DF1610" s="1"/>
      <c r="DG1610" s="1"/>
    </row>
    <row r="1611" spans="1:111" x14ac:dyDescent="0.2">
      <c r="A1611" s="86">
        <f t="shared" si="694"/>
        <v>45960</v>
      </c>
      <c r="B1611" s="87">
        <f t="shared" si="697"/>
        <v>628.55314180999994</v>
      </c>
      <c r="C1611" s="87">
        <f t="shared" si="695"/>
        <v>476.89631069000001</v>
      </c>
      <c r="D1611" s="88">
        <f t="shared" si="698"/>
        <v>7205.03</v>
      </c>
      <c r="E1611" s="89">
        <f>IF(K1611=1,VLOOKUP(A1611,[1]Plan1!$BO$80:$BQ$314,3),E1610)</f>
        <v>7245.38</v>
      </c>
      <c r="F1611" s="98">
        <f t="shared" si="699"/>
        <v>45734</v>
      </c>
      <c r="G1611" s="91">
        <f t="shared" si="700"/>
        <v>5.6002542668107669E-3</v>
      </c>
      <c r="H1611" s="90">
        <f t="shared" si="701"/>
        <v>45884</v>
      </c>
      <c r="I1611" s="90">
        <f t="shared" si="702"/>
        <v>45884</v>
      </c>
      <c r="J1611" s="92">
        <f t="shared" si="703"/>
        <v>23</v>
      </c>
      <c r="K1611" s="92">
        <f t="shared" si="704"/>
        <v>79</v>
      </c>
      <c r="L1611" s="87">
        <f t="shared" si="705"/>
        <v>1.0193671500000001</v>
      </c>
      <c r="M1611" s="93">
        <f t="shared" si="706"/>
        <v>1.0056002500000001</v>
      </c>
      <c r="N1611" s="93">
        <f t="shared" si="707"/>
        <v>1.280237645562637</v>
      </c>
      <c r="O1611" s="87">
        <f t="shared" si="708"/>
        <v>1.3050322000000001</v>
      </c>
      <c r="P1611" s="87">
        <f t="shared" si="709"/>
        <v>622.36504150999997</v>
      </c>
      <c r="Q1611" s="94">
        <f t="shared" si="710"/>
        <v>47</v>
      </c>
      <c r="R1611" s="95">
        <f t="shared" si="717"/>
        <v>0.10696</v>
      </c>
      <c r="S1611" s="87">
        <f t="shared" si="711"/>
        <v>66.568164830000001</v>
      </c>
      <c r="T1611" s="95">
        <f t="shared" si="696"/>
        <v>0.12</v>
      </c>
      <c r="U1611" s="94">
        <f t="shared" si="712"/>
        <v>22</v>
      </c>
      <c r="V1611" s="94">
        <v>252</v>
      </c>
      <c r="W1611" s="93">
        <f t="shared" si="713"/>
        <v>1.009942879</v>
      </c>
      <c r="X1611" s="87">
        <f t="shared" si="714"/>
        <v>6.1881003000000003</v>
      </c>
      <c r="Y1611" s="87">
        <f t="shared" si="715"/>
        <v>72.756265130000003</v>
      </c>
      <c r="Z1611" s="96" t="s">
        <v>142</v>
      </c>
      <c r="AA1611" s="90">
        <f t="shared" si="716"/>
        <v>45960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3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2"/>
      <c r="DB1611" s="1"/>
      <c r="DC1611" s="1"/>
      <c r="DD1611" s="1"/>
      <c r="DE1611" s="1"/>
      <c r="DF1611" s="1"/>
      <c r="DG1611" s="1"/>
    </row>
    <row r="1612" spans="1:111" x14ac:dyDescent="0.2">
      <c r="A1612" s="86">
        <f t="shared" si="694"/>
        <v>45961</v>
      </c>
      <c r="B1612" s="87">
        <f t="shared" si="697"/>
        <v>556.18191281999998</v>
      </c>
      <c r="C1612" s="87">
        <f t="shared" si="695"/>
        <v>425.88748129999999</v>
      </c>
      <c r="D1612" s="88">
        <f t="shared" si="698"/>
        <v>7205.03</v>
      </c>
      <c r="E1612" s="89">
        <f>IF(K1612=1,VLOOKUP(A1612,[1]Plan1!$BO$80:$BQ$314,3),E1611)</f>
        <v>7245.38</v>
      </c>
      <c r="F1612" s="98">
        <f t="shared" si="699"/>
        <v>45734</v>
      </c>
      <c r="G1612" s="91">
        <f t="shared" si="700"/>
        <v>5.6002542668107669E-3</v>
      </c>
      <c r="H1612" s="90">
        <f t="shared" si="701"/>
        <v>45884</v>
      </c>
      <c r="I1612" s="90">
        <f t="shared" si="702"/>
        <v>45884</v>
      </c>
      <c r="J1612" s="92">
        <f t="shared" si="703"/>
        <v>23</v>
      </c>
      <c r="K1612" s="92">
        <f t="shared" si="704"/>
        <v>80</v>
      </c>
      <c r="L1612" s="87">
        <f t="shared" si="705"/>
        <v>1.01961469</v>
      </c>
      <c r="M1612" s="93">
        <f t="shared" si="706"/>
        <v>1.0056002500000001</v>
      </c>
      <c r="N1612" s="93">
        <f t="shared" si="707"/>
        <v>1.280237645562637</v>
      </c>
      <c r="O1612" s="87">
        <f t="shared" si="708"/>
        <v>1.3053491100000001</v>
      </c>
      <c r="P1612" s="87">
        <f t="shared" si="709"/>
        <v>555.93184467000003</v>
      </c>
      <c r="Q1612" s="94">
        <f t="shared" si="710"/>
        <v>0</v>
      </c>
      <c r="R1612" s="95">
        <f t="shared" si="717"/>
        <v>0</v>
      </c>
      <c r="S1612" s="87">
        <f t="shared" si="711"/>
        <v>0</v>
      </c>
      <c r="T1612" s="95">
        <f t="shared" si="696"/>
        <v>0.12</v>
      </c>
      <c r="U1612" s="94">
        <f t="shared" si="712"/>
        <v>1</v>
      </c>
      <c r="V1612" s="94">
        <v>252</v>
      </c>
      <c r="W1612" s="93">
        <f t="shared" si="713"/>
        <v>1.0004498180000001</v>
      </c>
      <c r="X1612" s="87">
        <f t="shared" si="714"/>
        <v>0.25006814999999999</v>
      </c>
      <c r="Y1612" s="87">
        <f t="shared" si="715"/>
        <v>0</v>
      </c>
      <c r="Z1612" s="96" t="s">
        <v>142</v>
      </c>
      <c r="AA1612" s="90">
        <f t="shared" si="716"/>
        <v>45992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3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2"/>
      <c r="DB1612" s="1"/>
      <c r="DC1612" s="1"/>
      <c r="DD1612" s="1"/>
      <c r="DE1612" s="1"/>
      <c r="DF1612" s="1"/>
      <c r="DG1612" s="1"/>
    </row>
    <row r="1613" spans="1:111" x14ac:dyDescent="0.2">
      <c r="A1613" s="86">
        <f t="shared" si="694"/>
        <v>45962</v>
      </c>
      <c r="B1613" s="87">
        <f t="shared" si="697"/>
        <v>556.18191281999998</v>
      </c>
      <c r="C1613" s="87">
        <f t="shared" si="695"/>
        <v>425.88748129999999</v>
      </c>
      <c r="D1613" s="88">
        <f t="shared" si="698"/>
        <v>7205.03</v>
      </c>
      <c r="E1613" s="89">
        <f>IF(K1613=1,VLOOKUP(A1613,[1]Plan1!$BO$80:$BQ$314,3),E1612)</f>
        <v>7245.38</v>
      </c>
      <c r="F1613" s="98">
        <f t="shared" si="699"/>
        <v>45734</v>
      </c>
      <c r="G1613" s="91">
        <f t="shared" si="700"/>
        <v>5.6002542668107669E-3</v>
      </c>
      <c r="H1613" s="90">
        <f t="shared" si="701"/>
        <v>45884</v>
      </c>
      <c r="I1613" s="90">
        <f t="shared" si="702"/>
        <v>45884</v>
      </c>
      <c r="J1613" s="92">
        <f t="shared" si="703"/>
        <v>23</v>
      </c>
      <c r="K1613" s="92">
        <f t="shared" si="704"/>
        <v>80</v>
      </c>
      <c r="L1613" s="87">
        <f t="shared" si="705"/>
        <v>1.01961469</v>
      </c>
      <c r="M1613" s="93">
        <f t="shared" si="706"/>
        <v>1.0056002500000001</v>
      </c>
      <c r="N1613" s="93">
        <f t="shared" si="707"/>
        <v>1.280237645562637</v>
      </c>
      <c r="O1613" s="87">
        <f t="shared" si="708"/>
        <v>1.3053491100000001</v>
      </c>
      <c r="P1613" s="87">
        <f t="shared" si="709"/>
        <v>555.93184467000003</v>
      </c>
      <c r="Q1613" s="94">
        <f t="shared" si="710"/>
        <v>0</v>
      </c>
      <c r="R1613" s="95">
        <f t="shared" si="717"/>
        <v>0</v>
      </c>
      <c r="S1613" s="87">
        <f t="shared" si="711"/>
        <v>0</v>
      </c>
      <c r="T1613" s="95">
        <f t="shared" si="696"/>
        <v>0.12</v>
      </c>
      <c r="U1613" s="94">
        <f t="shared" si="712"/>
        <v>1</v>
      </c>
      <c r="V1613" s="94">
        <v>252</v>
      </c>
      <c r="W1613" s="93">
        <f t="shared" si="713"/>
        <v>1.0004498180000001</v>
      </c>
      <c r="X1613" s="87">
        <f t="shared" si="714"/>
        <v>0.25006814999999999</v>
      </c>
      <c r="Y1613" s="87">
        <f t="shared" si="715"/>
        <v>0</v>
      </c>
      <c r="Z1613" s="96" t="s">
        <v>142</v>
      </c>
      <c r="AA1613" s="90">
        <f t="shared" si="716"/>
        <v>45992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3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2"/>
      <c r="DB1613" s="1"/>
      <c r="DC1613" s="1"/>
      <c r="DD1613" s="1"/>
      <c r="DE1613" s="1"/>
      <c r="DF1613" s="1"/>
      <c r="DG1613" s="1"/>
    </row>
    <row r="1614" spans="1:111" x14ac:dyDescent="0.2">
      <c r="A1614" s="86">
        <f t="shared" ref="A1614:A1677" si="718">(A1613+1)</f>
        <v>45963</v>
      </c>
      <c r="B1614" s="87">
        <f t="shared" si="697"/>
        <v>556.18191281999998</v>
      </c>
      <c r="C1614" s="87">
        <f t="shared" ref="C1614:C1677" si="719">TRUNC(IF(Q1613&gt;0,C1613-(S1613/O1613),C1613),8)</f>
        <v>425.88748129999999</v>
      </c>
      <c r="D1614" s="88">
        <f t="shared" si="698"/>
        <v>7205.03</v>
      </c>
      <c r="E1614" s="89">
        <f>IF(K1614=1,VLOOKUP(A1614,[1]Plan1!$BO$80:$BQ$314,3),E1613)</f>
        <v>7245.38</v>
      </c>
      <c r="F1614" s="98">
        <f t="shared" si="699"/>
        <v>45734</v>
      </c>
      <c r="G1614" s="91">
        <f t="shared" si="700"/>
        <v>5.6002542668107669E-3</v>
      </c>
      <c r="H1614" s="90">
        <f t="shared" si="701"/>
        <v>45884</v>
      </c>
      <c r="I1614" s="90">
        <f t="shared" si="702"/>
        <v>45884</v>
      </c>
      <c r="J1614" s="92">
        <f t="shared" si="703"/>
        <v>23</v>
      </c>
      <c r="K1614" s="92">
        <f t="shared" si="704"/>
        <v>80</v>
      </c>
      <c r="L1614" s="87">
        <f t="shared" si="705"/>
        <v>1.01961469</v>
      </c>
      <c r="M1614" s="93">
        <f t="shared" si="706"/>
        <v>1.0056002500000001</v>
      </c>
      <c r="N1614" s="93">
        <f t="shared" si="707"/>
        <v>1.280237645562637</v>
      </c>
      <c r="O1614" s="87">
        <f t="shared" si="708"/>
        <v>1.3053491100000001</v>
      </c>
      <c r="P1614" s="87">
        <f t="shared" si="709"/>
        <v>555.93184467000003</v>
      </c>
      <c r="Q1614" s="94">
        <f t="shared" si="710"/>
        <v>0</v>
      </c>
      <c r="R1614" s="95">
        <f t="shared" si="717"/>
        <v>0</v>
      </c>
      <c r="S1614" s="87">
        <f t="shared" si="711"/>
        <v>0</v>
      </c>
      <c r="T1614" s="95">
        <f t="shared" ref="T1614:T1677" si="720">(T1613)</f>
        <v>0.12</v>
      </c>
      <c r="U1614" s="94">
        <f t="shared" si="712"/>
        <v>1</v>
      </c>
      <c r="V1614" s="94">
        <v>252</v>
      </c>
      <c r="W1614" s="93">
        <f t="shared" si="713"/>
        <v>1.0004498180000001</v>
      </c>
      <c r="X1614" s="87">
        <f t="shared" si="714"/>
        <v>0.25006814999999999</v>
      </c>
      <c r="Y1614" s="87">
        <f t="shared" si="715"/>
        <v>0</v>
      </c>
      <c r="Z1614" s="96" t="s">
        <v>142</v>
      </c>
      <c r="AA1614" s="90">
        <f t="shared" si="716"/>
        <v>45992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3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2"/>
      <c r="DB1614" s="1"/>
      <c r="DC1614" s="1"/>
      <c r="DD1614" s="1"/>
      <c r="DE1614" s="1"/>
      <c r="DF1614" s="1"/>
      <c r="DG1614" s="1"/>
    </row>
    <row r="1615" spans="1:111" x14ac:dyDescent="0.2">
      <c r="A1615" s="86">
        <f t="shared" si="718"/>
        <v>45964</v>
      </c>
      <c r="B1615" s="87">
        <f t="shared" si="697"/>
        <v>556.56721311000001</v>
      </c>
      <c r="C1615" s="87">
        <f t="shared" si="719"/>
        <v>425.88748129999999</v>
      </c>
      <c r="D1615" s="88">
        <f t="shared" si="698"/>
        <v>7205.03</v>
      </c>
      <c r="E1615" s="89">
        <f>IF(K1615=1,VLOOKUP(A1615,[1]Plan1!$BO$80:$BQ$314,3),E1614)</f>
        <v>7245.38</v>
      </c>
      <c r="F1615" s="98">
        <f t="shared" si="699"/>
        <v>45734</v>
      </c>
      <c r="G1615" s="91">
        <f t="shared" si="700"/>
        <v>5.6002542668107669E-3</v>
      </c>
      <c r="H1615" s="90">
        <f t="shared" si="701"/>
        <v>45884</v>
      </c>
      <c r="I1615" s="90">
        <f t="shared" si="702"/>
        <v>45884</v>
      </c>
      <c r="J1615" s="92">
        <f t="shared" si="703"/>
        <v>23</v>
      </c>
      <c r="K1615" s="92">
        <f t="shared" si="704"/>
        <v>81</v>
      </c>
      <c r="L1615" s="87">
        <f t="shared" si="705"/>
        <v>1.0198622900000001</v>
      </c>
      <c r="M1615" s="93">
        <f t="shared" si="706"/>
        <v>1.0056002500000001</v>
      </c>
      <c r="N1615" s="93">
        <f t="shared" si="707"/>
        <v>1.280237645562637</v>
      </c>
      <c r="O1615" s="87">
        <f t="shared" si="708"/>
        <v>1.3056660899999999</v>
      </c>
      <c r="P1615" s="87">
        <f t="shared" si="709"/>
        <v>556.06684247999999</v>
      </c>
      <c r="Q1615" s="94">
        <f t="shared" si="710"/>
        <v>0</v>
      </c>
      <c r="R1615" s="95">
        <f t="shared" si="717"/>
        <v>0</v>
      </c>
      <c r="S1615" s="87">
        <f t="shared" si="711"/>
        <v>0</v>
      </c>
      <c r="T1615" s="95">
        <f t="shared" si="720"/>
        <v>0.12</v>
      </c>
      <c r="U1615" s="94">
        <f t="shared" si="712"/>
        <v>2</v>
      </c>
      <c r="V1615" s="94">
        <v>252</v>
      </c>
      <c r="W1615" s="93">
        <f t="shared" si="713"/>
        <v>1.0008998389999999</v>
      </c>
      <c r="X1615" s="87">
        <f t="shared" si="714"/>
        <v>0.50037063000000004</v>
      </c>
      <c r="Y1615" s="87">
        <f t="shared" si="715"/>
        <v>0</v>
      </c>
      <c r="Z1615" s="96" t="s">
        <v>142</v>
      </c>
      <c r="AA1615" s="90">
        <f t="shared" si="716"/>
        <v>45992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3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2"/>
      <c r="DB1615" s="1"/>
      <c r="DC1615" s="1"/>
      <c r="DD1615" s="1"/>
      <c r="DE1615" s="1"/>
      <c r="DF1615" s="1"/>
      <c r="DG1615" s="1"/>
    </row>
    <row r="1616" spans="1:111" x14ac:dyDescent="0.2">
      <c r="A1616" s="86">
        <f t="shared" si="718"/>
        <v>45965</v>
      </c>
      <c r="B1616" s="87">
        <f t="shared" si="697"/>
        <v>556.95278509000002</v>
      </c>
      <c r="C1616" s="87">
        <f t="shared" si="719"/>
        <v>425.88748129999999</v>
      </c>
      <c r="D1616" s="88">
        <f t="shared" si="698"/>
        <v>7205.03</v>
      </c>
      <c r="E1616" s="89">
        <f>IF(K1616=1,VLOOKUP(A1616,[1]Plan1!$BO$80:$BQ$314,3),E1615)</f>
        <v>7245.38</v>
      </c>
      <c r="F1616" s="98">
        <f t="shared" si="699"/>
        <v>45734</v>
      </c>
      <c r="G1616" s="91">
        <f t="shared" si="700"/>
        <v>5.6002542668107669E-3</v>
      </c>
      <c r="H1616" s="90">
        <f t="shared" si="701"/>
        <v>45884</v>
      </c>
      <c r="I1616" s="90">
        <f t="shared" si="702"/>
        <v>45884</v>
      </c>
      <c r="J1616" s="92">
        <f t="shared" si="703"/>
        <v>23</v>
      </c>
      <c r="K1616" s="92">
        <f t="shared" si="704"/>
        <v>82</v>
      </c>
      <c r="L1616" s="87">
        <f t="shared" si="705"/>
        <v>1.0201099499999999</v>
      </c>
      <c r="M1616" s="93">
        <f t="shared" si="706"/>
        <v>1.0056002500000001</v>
      </c>
      <c r="N1616" s="93">
        <f t="shared" si="707"/>
        <v>1.280237645562637</v>
      </c>
      <c r="O1616" s="87">
        <f t="shared" si="708"/>
        <v>1.30598316</v>
      </c>
      <c r="P1616" s="87">
        <f t="shared" si="709"/>
        <v>556.20187863000001</v>
      </c>
      <c r="Q1616" s="94">
        <f t="shared" si="710"/>
        <v>0</v>
      </c>
      <c r="R1616" s="95">
        <f t="shared" si="717"/>
        <v>0</v>
      </c>
      <c r="S1616" s="87">
        <f t="shared" si="711"/>
        <v>0</v>
      </c>
      <c r="T1616" s="95">
        <f t="shared" si="720"/>
        <v>0.12</v>
      </c>
      <c r="U1616" s="94">
        <f t="shared" si="712"/>
        <v>3</v>
      </c>
      <c r="V1616" s="94">
        <v>252</v>
      </c>
      <c r="W1616" s="93">
        <f t="shared" si="713"/>
        <v>1.0013500609999999</v>
      </c>
      <c r="X1616" s="87">
        <f t="shared" si="714"/>
        <v>0.75090646000000005</v>
      </c>
      <c r="Y1616" s="87">
        <f t="shared" si="715"/>
        <v>0</v>
      </c>
      <c r="Z1616" s="96" t="s">
        <v>142</v>
      </c>
      <c r="AA1616" s="90">
        <f t="shared" si="716"/>
        <v>45992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3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2"/>
      <c r="DB1616" s="1"/>
      <c r="DC1616" s="1"/>
      <c r="DD1616" s="1"/>
      <c r="DE1616" s="1"/>
      <c r="DF1616" s="1"/>
      <c r="DG1616" s="1"/>
    </row>
    <row r="1617" spans="1:111" x14ac:dyDescent="0.2">
      <c r="A1617" s="86">
        <f t="shared" si="718"/>
        <v>45966</v>
      </c>
      <c r="B1617" s="87">
        <f t="shared" si="697"/>
        <v>557.33862627999997</v>
      </c>
      <c r="C1617" s="87">
        <f t="shared" si="719"/>
        <v>425.88748129999999</v>
      </c>
      <c r="D1617" s="88">
        <f t="shared" si="698"/>
        <v>7205.03</v>
      </c>
      <c r="E1617" s="89">
        <f>IF(K1617=1,VLOOKUP(A1617,[1]Plan1!$BO$80:$BQ$314,3),E1616)</f>
        <v>7245.38</v>
      </c>
      <c r="F1617" s="98">
        <f t="shared" si="699"/>
        <v>45734</v>
      </c>
      <c r="G1617" s="91">
        <f t="shared" si="700"/>
        <v>5.6002542668107669E-3</v>
      </c>
      <c r="H1617" s="90">
        <f t="shared" si="701"/>
        <v>45884</v>
      </c>
      <c r="I1617" s="90">
        <f t="shared" si="702"/>
        <v>45884</v>
      </c>
      <c r="J1617" s="92">
        <f t="shared" si="703"/>
        <v>23</v>
      </c>
      <c r="K1617" s="92">
        <f t="shared" si="704"/>
        <v>83</v>
      </c>
      <c r="L1617" s="87">
        <f t="shared" si="705"/>
        <v>1.02035768</v>
      </c>
      <c r="M1617" s="93">
        <f t="shared" si="706"/>
        <v>1.0056002500000001</v>
      </c>
      <c r="N1617" s="93">
        <f t="shared" si="707"/>
        <v>1.280237645562637</v>
      </c>
      <c r="O1617" s="87">
        <f t="shared" si="708"/>
        <v>1.3063003099999999</v>
      </c>
      <c r="P1617" s="87">
        <f t="shared" si="709"/>
        <v>556.33694883999999</v>
      </c>
      <c r="Q1617" s="94">
        <f t="shared" si="710"/>
        <v>0</v>
      </c>
      <c r="R1617" s="95">
        <f t="shared" si="717"/>
        <v>0</v>
      </c>
      <c r="S1617" s="87">
        <f t="shared" si="711"/>
        <v>0</v>
      </c>
      <c r="T1617" s="95">
        <f t="shared" si="720"/>
        <v>0.12</v>
      </c>
      <c r="U1617" s="94">
        <f t="shared" si="712"/>
        <v>4</v>
      </c>
      <c r="V1617" s="94">
        <v>252</v>
      </c>
      <c r="W1617" s="93">
        <f t="shared" si="713"/>
        <v>1.0018004869999999</v>
      </c>
      <c r="X1617" s="87">
        <f t="shared" si="714"/>
        <v>1.0016774399999999</v>
      </c>
      <c r="Y1617" s="87">
        <f t="shared" si="715"/>
        <v>0</v>
      </c>
      <c r="Z1617" s="96" t="s">
        <v>142</v>
      </c>
      <c r="AA1617" s="90">
        <f t="shared" si="716"/>
        <v>45992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3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2"/>
      <c r="DB1617" s="1"/>
      <c r="DC1617" s="1"/>
      <c r="DD1617" s="1"/>
      <c r="DE1617" s="1"/>
      <c r="DF1617" s="1"/>
      <c r="DG1617" s="1"/>
    </row>
    <row r="1618" spans="1:111" x14ac:dyDescent="0.2">
      <c r="A1618" s="86">
        <f t="shared" si="718"/>
        <v>45967</v>
      </c>
      <c r="B1618" s="87">
        <f t="shared" ref="B1618:B1681" si="721">(P1618+X1618)</f>
        <v>557.72473144000003</v>
      </c>
      <c r="C1618" s="87">
        <f t="shared" si="719"/>
        <v>425.88748129999999</v>
      </c>
      <c r="D1618" s="88">
        <f t="shared" ref="D1618:D1681" si="722">IF(E1618=E1617,D1617,E1617)</f>
        <v>7205.03</v>
      </c>
      <c r="E1618" s="89">
        <f>IF(K1618=1,VLOOKUP(A1618,[1]Plan1!$BO$80:$BQ$314,3),E1617)</f>
        <v>7245.38</v>
      </c>
      <c r="F1618" s="98">
        <f t="shared" ref="F1618:F1681" si="723">IF(D1618=D1617,F1617,A1618)</f>
        <v>45734</v>
      </c>
      <c r="G1618" s="91">
        <f t="shared" ref="G1618:G1681" si="724">(E1618/D1618)-1</f>
        <v>5.6002542668107669E-3</v>
      </c>
      <c r="H1618" s="90">
        <f t="shared" ref="H1618:H1681" si="725">IF(DAY(A1618)=15,VLOOKUP(A1618,AH$121:AK$170,4),H1617)</f>
        <v>45884</v>
      </c>
      <c r="I1618" s="90">
        <f t="shared" ref="I1618:I1681" si="726">IF(A1618&gt;I1617,H1618,I1617)</f>
        <v>45884</v>
      </c>
      <c r="J1618" s="92">
        <f t="shared" ref="J1618:J1681" si="727">IF(I1618=I1617,J1617,NETWORKDAYS(I1617,I1618,$AD$121:$AD$505)-1)</f>
        <v>23</v>
      </c>
      <c r="K1618" s="92">
        <f t="shared" ref="K1618:K1681" si="728">(J1618-(NETWORKDAYS(A1618,I1618,AD$121:AD$505)-1))</f>
        <v>84</v>
      </c>
      <c r="L1618" s="87">
        <f t="shared" ref="L1618:L1681" si="729">TRUNC((E1618/D1618)^TRUNC((K1618/J1618),9),8)</f>
        <v>1.0206054600000001</v>
      </c>
      <c r="M1618" s="93">
        <f t="shared" ref="M1618:M1681" si="730">IF(I1618&gt;I1617,L1617,M1617)</f>
        <v>1.0056002500000001</v>
      </c>
      <c r="N1618" s="93">
        <f t="shared" ref="N1618:N1681" si="731">IF(I1618&gt;I1617,N1617*M1618,N1617)</f>
        <v>1.280237645562637</v>
      </c>
      <c r="O1618" s="87">
        <f t="shared" ref="O1618:O1681" si="732">TRUNC(TRUNC((L1618*N1618),15),8)</f>
        <v>1.30661753</v>
      </c>
      <c r="P1618" s="87">
        <f t="shared" ref="P1618:P1681" si="733">TRUNC(C1618*O1618,8)</f>
        <v>556.47204886999998</v>
      </c>
      <c r="Q1618" s="94">
        <f t="shared" ref="Q1618:Q1681" si="734">IF(VLOOKUP(A1618,AD$13:AK$117,8)=VLOOKUP(A1617,AD$13:AK$117,8),0,VLOOKUP(A1618,AD$13:AK$117,8))</f>
        <v>0</v>
      </c>
      <c r="R1618" s="95">
        <f t="shared" si="717"/>
        <v>0</v>
      </c>
      <c r="S1618" s="87">
        <f t="shared" ref="S1618:S1681" si="735">IF(R1618&gt;0,TRUNC(R1618*P1618,8),0)</f>
        <v>0</v>
      </c>
      <c r="T1618" s="95">
        <f t="shared" si="720"/>
        <v>0.12</v>
      </c>
      <c r="U1618" s="94">
        <f t="shared" ref="U1618:U1681" si="736">IF(Q1617&gt;0,1,IF(K1618=K1617,U1617,U1617+1))</f>
        <v>5</v>
      </c>
      <c r="V1618" s="94">
        <v>252</v>
      </c>
      <c r="W1618" s="93">
        <f t="shared" ref="W1618:W1681" si="737">ROUND((1+T1618)^TRUNC((U1618/V1618),9),9)</f>
        <v>1.002251115</v>
      </c>
      <c r="X1618" s="87">
        <f t="shared" ref="X1618:X1681" si="738">TRUNC((P1618*(W1618-1)),8)</f>
        <v>1.2526825699999999</v>
      </c>
      <c r="Y1618" s="87">
        <f t="shared" ref="Y1618:Y1681" si="739">IF(Q1618&gt;0,S1618+X1618,0)</f>
        <v>0</v>
      </c>
      <c r="Z1618" s="96" t="s">
        <v>142</v>
      </c>
      <c r="AA1618" s="90">
        <f t="shared" ref="AA1618:AA1681" si="740">IF(Q1617&gt;0,VLOOKUP(A1617,$AD$13:$AL$117,9),AA1617)</f>
        <v>45992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3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2"/>
      <c r="DB1618" s="1"/>
      <c r="DC1618" s="1"/>
      <c r="DD1618" s="1"/>
      <c r="DE1618" s="1"/>
      <c r="DF1618" s="1"/>
      <c r="DG1618" s="1"/>
    </row>
    <row r="1619" spans="1:111" x14ac:dyDescent="0.2">
      <c r="A1619" s="86">
        <f t="shared" si="718"/>
        <v>45968</v>
      </c>
      <c r="B1619" s="87">
        <f t="shared" si="721"/>
        <v>558.11110124999993</v>
      </c>
      <c r="C1619" s="87">
        <f t="shared" si="719"/>
        <v>425.88748129999999</v>
      </c>
      <c r="D1619" s="88">
        <f t="shared" si="722"/>
        <v>7205.03</v>
      </c>
      <c r="E1619" s="89">
        <f>IF(K1619=1,VLOOKUP(A1619,[1]Plan1!$BO$80:$BQ$314,3),E1618)</f>
        <v>7245.38</v>
      </c>
      <c r="F1619" s="98">
        <f t="shared" si="723"/>
        <v>45734</v>
      </c>
      <c r="G1619" s="91">
        <f t="shared" si="724"/>
        <v>5.6002542668107669E-3</v>
      </c>
      <c r="H1619" s="90">
        <f t="shared" si="725"/>
        <v>45884</v>
      </c>
      <c r="I1619" s="90">
        <f t="shared" si="726"/>
        <v>45884</v>
      </c>
      <c r="J1619" s="92">
        <f t="shared" si="727"/>
        <v>23</v>
      </c>
      <c r="K1619" s="92">
        <f t="shared" si="728"/>
        <v>85</v>
      </c>
      <c r="L1619" s="87">
        <f t="shared" si="729"/>
        <v>1.0208533</v>
      </c>
      <c r="M1619" s="93">
        <f t="shared" si="730"/>
        <v>1.0056002500000001</v>
      </c>
      <c r="N1619" s="93">
        <f t="shared" si="731"/>
        <v>1.280237645562637</v>
      </c>
      <c r="O1619" s="87">
        <f t="shared" si="732"/>
        <v>1.3069348199999999</v>
      </c>
      <c r="P1619" s="87">
        <f t="shared" si="733"/>
        <v>556.60717870999997</v>
      </c>
      <c r="Q1619" s="94">
        <f t="shared" si="734"/>
        <v>0</v>
      </c>
      <c r="R1619" s="95">
        <f t="shared" si="717"/>
        <v>0</v>
      </c>
      <c r="S1619" s="87">
        <f t="shared" si="735"/>
        <v>0</v>
      </c>
      <c r="T1619" s="95">
        <f t="shared" si="720"/>
        <v>0.12</v>
      </c>
      <c r="U1619" s="94">
        <f t="shared" si="736"/>
        <v>6</v>
      </c>
      <c r="V1619" s="94">
        <v>252</v>
      </c>
      <c r="W1619" s="93">
        <f t="shared" si="737"/>
        <v>1.002701946</v>
      </c>
      <c r="X1619" s="87">
        <f t="shared" si="738"/>
        <v>1.50392254</v>
      </c>
      <c r="Y1619" s="87">
        <f t="shared" si="739"/>
        <v>0</v>
      </c>
      <c r="Z1619" s="96" t="s">
        <v>142</v>
      </c>
      <c r="AA1619" s="90">
        <f t="shared" si="740"/>
        <v>45992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3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2"/>
      <c r="DB1619" s="1"/>
      <c r="DC1619" s="1"/>
      <c r="DD1619" s="1"/>
      <c r="DE1619" s="1"/>
      <c r="DF1619" s="1"/>
      <c r="DG1619" s="1"/>
    </row>
    <row r="1620" spans="1:111" x14ac:dyDescent="0.2">
      <c r="A1620" s="86">
        <f t="shared" si="718"/>
        <v>45969</v>
      </c>
      <c r="B1620" s="87">
        <f t="shared" si="721"/>
        <v>558.11110124999993</v>
      </c>
      <c r="C1620" s="87">
        <f t="shared" si="719"/>
        <v>425.88748129999999</v>
      </c>
      <c r="D1620" s="88">
        <f t="shared" si="722"/>
        <v>7205.03</v>
      </c>
      <c r="E1620" s="89">
        <f>IF(K1620=1,VLOOKUP(A1620,[1]Plan1!$BO$80:$BQ$314,3),E1619)</f>
        <v>7245.38</v>
      </c>
      <c r="F1620" s="98">
        <f t="shared" si="723"/>
        <v>45734</v>
      </c>
      <c r="G1620" s="91">
        <f t="shared" si="724"/>
        <v>5.6002542668107669E-3</v>
      </c>
      <c r="H1620" s="90">
        <f t="shared" si="725"/>
        <v>45884</v>
      </c>
      <c r="I1620" s="90">
        <f t="shared" si="726"/>
        <v>45884</v>
      </c>
      <c r="J1620" s="92">
        <f t="shared" si="727"/>
        <v>23</v>
      </c>
      <c r="K1620" s="92">
        <f t="shared" si="728"/>
        <v>85</v>
      </c>
      <c r="L1620" s="87">
        <f t="shared" si="729"/>
        <v>1.0208533</v>
      </c>
      <c r="M1620" s="93">
        <f t="shared" si="730"/>
        <v>1.0056002500000001</v>
      </c>
      <c r="N1620" s="93">
        <f t="shared" si="731"/>
        <v>1.280237645562637</v>
      </c>
      <c r="O1620" s="87">
        <f t="shared" si="732"/>
        <v>1.3069348199999999</v>
      </c>
      <c r="P1620" s="87">
        <f t="shared" si="733"/>
        <v>556.60717870999997</v>
      </c>
      <c r="Q1620" s="94">
        <f t="shared" si="734"/>
        <v>0</v>
      </c>
      <c r="R1620" s="95">
        <f t="shared" si="717"/>
        <v>0</v>
      </c>
      <c r="S1620" s="87">
        <f t="shared" si="735"/>
        <v>0</v>
      </c>
      <c r="T1620" s="95">
        <f t="shared" si="720"/>
        <v>0.12</v>
      </c>
      <c r="U1620" s="94">
        <f t="shared" si="736"/>
        <v>6</v>
      </c>
      <c r="V1620" s="94">
        <v>252</v>
      </c>
      <c r="W1620" s="93">
        <f t="shared" si="737"/>
        <v>1.002701946</v>
      </c>
      <c r="X1620" s="87">
        <f t="shared" si="738"/>
        <v>1.50392254</v>
      </c>
      <c r="Y1620" s="87">
        <f t="shared" si="739"/>
        <v>0</v>
      </c>
      <c r="Z1620" s="96" t="s">
        <v>142</v>
      </c>
      <c r="AA1620" s="90">
        <f t="shared" si="740"/>
        <v>45992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3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2"/>
      <c r="DB1620" s="1"/>
      <c r="DC1620" s="1"/>
      <c r="DD1620" s="1"/>
      <c r="DE1620" s="1"/>
      <c r="DF1620" s="1"/>
      <c r="DG1620" s="1"/>
    </row>
    <row r="1621" spans="1:111" x14ac:dyDescent="0.2">
      <c r="A1621" s="86">
        <f t="shared" si="718"/>
        <v>45970</v>
      </c>
      <c r="B1621" s="87">
        <f t="shared" si="721"/>
        <v>558.11110124999993</v>
      </c>
      <c r="C1621" s="87">
        <f t="shared" si="719"/>
        <v>425.88748129999999</v>
      </c>
      <c r="D1621" s="88">
        <f t="shared" si="722"/>
        <v>7205.03</v>
      </c>
      <c r="E1621" s="89">
        <f>IF(K1621=1,VLOOKUP(A1621,[1]Plan1!$BO$80:$BQ$314,3),E1620)</f>
        <v>7245.38</v>
      </c>
      <c r="F1621" s="98">
        <f t="shared" si="723"/>
        <v>45734</v>
      </c>
      <c r="G1621" s="91">
        <f t="shared" si="724"/>
        <v>5.6002542668107669E-3</v>
      </c>
      <c r="H1621" s="90">
        <f t="shared" si="725"/>
        <v>45884</v>
      </c>
      <c r="I1621" s="90">
        <f t="shared" si="726"/>
        <v>45884</v>
      </c>
      <c r="J1621" s="92">
        <f t="shared" si="727"/>
        <v>23</v>
      </c>
      <c r="K1621" s="92">
        <f t="shared" si="728"/>
        <v>85</v>
      </c>
      <c r="L1621" s="87">
        <f t="shared" si="729"/>
        <v>1.0208533</v>
      </c>
      <c r="M1621" s="93">
        <f t="shared" si="730"/>
        <v>1.0056002500000001</v>
      </c>
      <c r="N1621" s="93">
        <f t="shared" si="731"/>
        <v>1.280237645562637</v>
      </c>
      <c r="O1621" s="87">
        <f t="shared" si="732"/>
        <v>1.3069348199999999</v>
      </c>
      <c r="P1621" s="87">
        <f t="shared" si="733"/>
        <v>556.60717870999997</v>
      </c>
      <c r="Q1621" s="94">
        <f t="shared" si="734"/>
        <v>0</v>
      </c>
      <c r="R1621" s="95">
        <f t="shared" si="717"/>
        <v>0</v>
      </c>
      <c r="S1621" s="87">
        <f t="shared" si="735"/>
        <v>0</v>
      </c>
      <c r="T1621" s="95">
        <f t="shared" si="720"/>
        <v>0.12</v>
      </c>
      <c r="U1621" s="94">
        <f t="shared" si="736"/>
        <v>6</v>
      </c>
      <c r="V1621" s="94">
        <v>252</v>
      </c>
      <c r="W1621" s="93">
        <f t="shared" si="737"/>
        <v>1.002701946</v>
      </c>
      <c r="X1621" s="87">
        <f t="shared" si="738"/>
        <v>1.50392254</v>
      </c>
      <c r="Y1621" s="87">
        <f t="shared" si="739"/>
        <v>0</v>
      </c>
      <c r="Z1621" s="96" t="s">
        <v>142</v>
      </c>
      <c r="AA1621" s="90">
        <f t="shared" si="740"/>
        <v>45992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3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2"/>
      <c r="DB1621" s="1"/>
      <c r="DC1621" s="1"/>
      <c r="DD1621" s="1"/>
      <c r="DE1621" s="1"/>
      <c r="DF1621" s="1"/>
      <c r="DG1621" s="1"/>
    </row>
    <row r="1622" spans="1:111" x14ac:dyDescent="0.2">
      <c r="A1622" s="86">
        <f t="shared" si="718"/>
        <v>45971</v>
      </c>
      <c r="B1622" s="87">
        <f t="shared" si="721"/>
        <v>558.49774379999997</v>
      </c>
      <c r="C1622" s="87">
        <f t="shared" si="719"/>
        <v>425.88748129999999</v>
      </c>
      <c r="D1622" s="88">
        <f t="shared" si="722"/>
        <v>7205.03</v>
      </c>
      <c r="E1622" s="89">
        <f>IF(K1622=1,VLOOKUP(A1622,[1]Plan1!$BO$80:$BQ$314,3),E1621)</f>
        <v>7245.38</v>
      </c>
      <c r="F1622" s="98">
        <f t="shared" si="723"/>
        <v>45734</v>
      </c>
      <c r="G1622" s="91">
        <f t="shared" si="724"/>
        <v>5.6002542668107669E-3</v>
      </c>
      <c r="H1622" s="90">
        <f t="shared" si="725"/>
        <v>45884</v>
      </c>
      <c r="I1622" s="90">
        <f t="shared" si="726"/>
        <v>45884</v>
      </c>
      <c r="J1622" s="92">
        <f t="shared" si="727"/>
        <v>23</v>
      </c>
      <c r="K1622" s="92">
        <f t="shared" si="728"/>
        <v>86</v>
      </c>
      <c r="L1622" s="87">
        <f t="shared" si="729"/>
        <v>1.0211012100000001</v>
      </c>
      <c r="M1622" s="93">
        <f t="shared" si="730"/>
        <v>1.0056002500000001</v>
      </c>
      <c r="N1622" s="93">
        <f t="shared" si="731"/>
        <v>1.280237645562637</v>
      </c>
      <c r="O1622" s="87">
        <f t="shared" si="732"/>
        <v>1.3072522</v>
      </c>
      <c r="P1622" s="87">
        <f t="shared" si="733"/>
        <v>556.74234688000001</v>
      </c>
      <c r="Q1622" s="94">
        <f t="shared" si="734"/>
        <v>0</v>
      </c>
      <c r="R1622" s="95">
        <f t="shared" si="717"/>
        <v>0</v>
      </c>
      <c r="S1622" s="87">
        <f t="shared" si="735"/>
        <v>0</v>
      </c>
      <c r="T1622" s="95">
        <f t="shared" si="720"/>
        <v>0.12</v>
      </c>
      <c r="U1622" s="94">
        <f t="shared" si="736"/>
        <v>7</v>
      </c>
      <c r="V1622" s="94">
        <v>252</v>
      </c>
      <c r="W1622" s="93">
        <f t="shared" si="737"/>
        <v>1.003152979</v>
      </c>
      <c r="X1622" s="87">
        <f t="shared" si="738"/>
        <v>1.7553969199999999</v>
      </c>
      <c r="Y1622" s="87">
        <f t="shared" si="739"/>
        <v>0</v>
      </c>
      <c r="Z1622" s="96" t="s">
        <v>142</v>
      </c>
      <c r="AA1622" s="90">
        <f t="shared" si="740"/>
        <v>45992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3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2"/>
      <c r="DB1622" s="1"/>
      <c r="DC1622" s="1"/>
      <c r="DD1622" s="1"/>
      <c r="DE1622" s="1"/>
      <c r="DF1622" s="1"/>
      <c r="DG1622" s="1"/>
    </row>
    <row r="1623" spans="1:111" x14ac:dyDescent="0.2">
      <c r="A1623" s="86">
        <f t="shared" si="718"/>
        <v>45972</v>
      </c>
      <c r="B1623" s="87">
        <f t="shared" si="721"/>
        <v>558.88465180999992</v>
      </c>
      <c r="C1623" s="87">
        <f t="shared" si="719"/>
        <v>425.88748129999999</v>
      </c>
      <c r="D1623" s="88">
        <f t="shared" si="722"/>
        <v>7205.03</v>
      </c>
      <c r="E1623" s="89">
        <f>IF(K1623=1,VLOOKUP(A1623,[1]Plan1!$BO$80:$BQ$314,3),E1622)</f>
        <v>7245.38</v>
      </c>
      <c r="F1623" s="98">
        <f t="shared" si="723"/>
        <v>45734</v>
      </c>
      <c r="G1623" s="91">
        <f t="shared" si="724"/>
        <v>5.6002542668107669E-3</v>
      </c>
      <c r="H1623" s="90">
        <f t="shared" si="725"/>
        <v>45884</v>
      </c>
      <c r="I1623" s="90">
        <f t="shared" si="726"/>
        <v>45884</v>
      </c>
      <c r="J1623" s="92">
        <f t="shared" si="727"/>
        <v>23</v>
      </c>
      <c r="K1623" s="92">
        <f t="shared" si="728"/>
        <v>87</v>
      </c>
      <c r="L1623" s="87">
        <f t="shared" si="729"/>
        <v>1.0213491699999999</v>
      </c>
      <c r="M1623" s="93">
        <f t="shared" si="730"/>
        <v>1.0056002500000001</v>
      </c>
      <c r="N1623" s="93">
        <f t="shared" si="731"/>
        <v>1.280237645562637</v>
      </c>
      <c r="O1623" s="87">
        <f t="shared" si="732"/>
        <v>1.30756965</v>
      </c>
      <c r="P1623" s="87">
        <f t="shared" si="733"/>
        <v>556.87754485999994</v>
      </c>
      <c r="Q1623" s="94">
        <f t="shared" si="734"/>
        <v>0</v>
      </c>
      <c r="R1623" s="95">
        <f t="shared" si="717"/>
        <v>0</v>
      </c>
      <c r="S1623" s="87">
        <f t="shared" si="735"/>
        <v>0</v>
      </c>
      <c r="T1623" s="95">
        <f t="shared" si="720"/>
        <v>0.12</v>
      </c>
      <c r="U1623" s="94">
        <f t="shared" si="736"/>
        <v>8</v>
      </c>
      <c r="V1623" s="94">
        <v>252</v>
      </c>
      <c r="W1623" s="93">
        <f t="shared" si="737"/>
        <v>1.003604216</v>
      </c>
      <c r="X1623" s="87">
        <f t="shared" si="738"/>
        <v>2.0071069499999998</v>
      </c>
      <c r="Y1623" s="87">
        <f t="shared" si="739"/>
        <v>0</v>
      </c>
      <c r="Z1623" s="96" t="s">
        <v>142</v>
      </c>
      <c r="AA1623" s="90">
        <f t="shared" si="740"/>
        <v>45992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3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2"/>
      <c r="DB1623" s="1"/>
      <c r="DC1623" s="1"/>
      <c r="DD1623" s="1"/>
      <c r="DE1623" s="1"/>
      <c r="DF1623" s="1"/>
      <c r="DG1623" s="1"/>
    </row>
    <row r="1624" spans="1:111" x14ac:dyDescent="0.2">
      <c r="A1624" s="86">
        <f t="shared" si="718"/>
        <v>45973</v>
      </c>
      <c r="B1624" s="87">
        <f t="shared" si="721"/>
        <v>559.2718285599999</v>
      </c>
      <c r="C1624" s="87">
        <f t="shared" si="719"/>
        <v>425.88748129999999</v>
      </c>
      <c r="D1624" s="88">
        <f t="shared" si="722"/>
        <v>7205.03</v>
      </c>
      <c r="E1624" s="89">
        <f>IF(K1624=1,VLOOKUP(A1624,[1]Plan1!$BO$80:$BQ$314,3),E1623)</f>
        <v>7245.38</v>
      </c>
      <c r="F1624" s="98">
        <f t="shared" si="723"/>
        <v>45734</v>
      </c>
      <c r="G1624" s="91">
        <f t="shared" si="724"/>
        <v>5.6002542668107669E-3</v>
      </c>
      <c r="H1624" s="90">
        <f t="shared" si="725"/>
        <v>45884</v>
      </c>
      <c r="I1624" s="90">
        <f t="shared" si="726"/>
        <v>45884</v>
      </c>
      <c r="J1624" s="92">
        <f t="shared" si="727"/>
        <v>23</v>
      </c>
      <c r="K1624" s="92">
        <f t="shared" si="728"/>
        <v>88</v>
      </c>
      <c r="L1624" s="87">
        <f t="shared" si="729"/>
        <v>1.02159719</v>
      </c>
      <c r="M1624" s="93">
        <f t="shared" si="730"/>
        <v>1.0056002500000001</v>
      </c>
      <c r="N1624" s="93">
        <f t="shared" si="731"/>
        <v>1.280237645562637</v>
      </c>
      <c r="O1624" s="87">
        <f t="shared" si="732"/>
        <v>1.30788718</v>
      </c>
      <c r="P1624" s="87">
        <f t="shared" si="733"/>
        <v>557.01277690999996</v>
      </c>
      <c r="Q1624" s="94">
        <f t="shared" si="734"/>
        <v>0</v>
      </c>
      <c r="R1624" s="95">
        <f t="shared" si="717"/>
        <v>0</v>
      </c>
      <c r="S1624" s="87">
        <f t="shared" si="735"/>
        <v>0</v>
      </c>
      <c r="T1624" s="95">
        <f t="shared" si="720"/>
        <v>0.12</v>
      </c>
      <c r="U1624" s="94">
        <f t="shared" si="736"/>
        <v>9</v>
      </c>
      <c r="V1624" s="94">
        <v>252</v>
      </c>
      <c r="W1624" s="93">
        <f t="shared" si="737"/>
        <v>1.0040556549999999</v>
      </c>
      <c r="X1624" s="87">
        <f t="shared" si="738"/>
        <v>2.25905165</v>
      </c>
      <c r="Y1624" s="87">
        <f t="shared" si="739"/>
        <v>0</v>
      </c>
      <c r="Z1624" s="96" t="s">
        <v>142</v>
      </c>
      <c r="AA1624" s="90">
        <f t="shared" si="740"/>
        <v>45992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3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2"/>
      <c r="DB1624" s="1"/>
      <c r="DC1624" s="1"/>
      <c r="DD1624" s="1"/>
      <c r="DE1624" s="1"/>
      <c r="DF1624" s="1"/>
      <c r="DG1624" s="1"/>
    </row>
    <row r="1625" spans="1:111" x14ac:dyDescent="0.2">
      <c r="A1625" s="86">
        <f t="shared" si="718"/>
        <v>45974</v>
      </c>
      <c r="B1625" s="87">
        <f t="shared" si="721"/>
        <v>559.65927473000011</v>
      </c>
      <c r="C1625" s="87">
        <f t="shared" si="719"/>
        <v>425.88748129999999</v>
      </c>
      <c r="D1625" s="88">
        <f t="shared" si="722"/>
        <v>7205.03</v>
      </c>
      <c r="E1625" s="89">
        <f>IF(K1625=1,VLOOKUP(A1625,[1]Plan1!$BO$80:$BQ$314,3),E1624)</f>
        <v>7245.38</v>
      </c>
      <c r="F1625" s="98">
        <f t="shared" si="723"/>
        <v>45734</v>
      </c>
      <c r="G1625" s="91">
        <f t="shared" si="724"/>
        <v>5.6002542668107669E-3</v>
      </c>
      <c r="H1625" s="90">
        <f t="shared" si="725"/>
        <v>45884</v>
      </c>
      <c r="I1625" s="90">
        <f t="shared" si="726"/>
        <v>45884</v>
      </c>
      <c r="J1625" s="92">
        <f t="shared" si="727"/>
        <v>23</v>
      </c>
      <c r="K1625" s="92">
        <f t="shared" si="728"/>
        <v>89</v>
      </c>
      <c r="L1625" s="87">
        <f t="shared" si="729"/>
        <v>1.02184528</v>
      </c>
      <c r="M1625" s="93">
        <f t="shared" si="730"/>
        <v>1.0056002500000001</v>
      </c>
      <c r="N1625" s="93">
        <f t="shared" si="731"/>
        <v>1.280237645562637</v>
      </c>
      <c r="O1625" s="87">
        <f t="shared" si="732"/>
        <v>1.30820479</v>
      </c>
      <c r="P1625" s="87">
        <f t="shared" si="733"/>
        <v>557.14804303000005</v>
      </c>
      <c r="Q1625" s="94">
        <f t="shared" si="734"/>
        <v>0</v>
      </c>
      <c r="R1625" s="95">
        <f t="shared" si="717"/>
        <v>0</v>
      </c>
      <c r="S1625" s="87">
        <f t="shared" si="735"/>
        <v>0</v>
      </c>
      <c r="T1625" s="95">
        <f t="shared" si="720"/>
        <v>0.12</v>
      </c>
      <c r="U1625" s="94">
        <f t="shared" si="736"/>
        <v>10</v>
      </c>
      <c r="V1625" s="94">
        <v>252</v>
      </c>
      <c r="W1625" s="93">
        <f t="shared" si="737"/>
        <v>1.004507297</v>
      </c>
      <c r="X1625" s="87">
        <f t="shared" si="738"/>
        <v>2.5112317000000002</v>
      </c>
      <c r="Y1625" s="87">
        <f t="shared" si="739"/>
        <v>0</v>
      </c>
      <c r="Z1625" s="96" t="s">
        <v>142</v>
      </c>
      <c r="AA1625" s="90">
        <f t="shared" si="740"/>
        <v>45992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3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2"/>
      <c r="DB1625" s="1"/>
      <c r="DC1625" s="1"/>
      <c r="DD1625" s="1"/>
      <c r="DE1625" s="1"/>
      <c r="DF1625" s="1"/>
      <c r="DG1625" s="1"/>
    </row>
    <row r="1626" spans="1:111" x14ac:dyDescent="0.2">
      <c r="A1626" s="86">
        <f t="shared" si="718"/>
        <v>45975</v>
      </c>
      <c r="B1626" s="87">
        <f t="shared" si="721"/>
        <v>560.04698673000007</v>
      </c>
      <c r="C1626" s="87">
        <f t="shared" si="719"/>
        <v>425.88748129999999</v>
      </c>
      <c r="D1626" s="88">
        <f t="shared" si="722"/>
        <v>7205.03</v>
      </c>
      <c r="E1626" s="89">
        <f>IF(K1626=1,VLOOKUP(A1626,[1]Plan1!$BO$80:$BQ$314,3),E1625)</f>
        <v>7245.38</v>
      </c>
      <c r="F1626" s="98">
        <f t="shared" si="723"/>
        <v>45734</v>
      </c>
      <c r="G1626" s="91">
        <f t="shared" si="724"/>
        <v>5.6002542668107669E-3</v>
      </c>
      <c r="H1626" s="90">
        <f t="shared" si="725"/>
        <v>45884</v>
      </c>
      <c r="I1626" s="90">
        <f t="shared" si="726"/>
        <v>45884</v>
      </c>
      <c r="J1626" s="92">
        <f t="shared" si="727"/>
        <v>23</v>
      </c>
      <c r="K1626" s="92">
        <f t="shared" si="728"/>
        <v>90</v>
      </c>
      <c r="L1626" s="87">
        <f t="shared" si="729"/>
        <v>1.02209342</v>
      </c>
      <c r="M1626" s="93">
        <f t="shared" si="730"/>
        <v>1.0056002500000001</v>
      </c>
      <c r="N1626" s="93">
        <f t="shared" si="731"/>
        <v>1.280237645562637</v>
      </c>
      <c r="O1626" s="87">
        <f t="shared" si="732"/>
        <v>1.30852247</v>
      </c>
      <c r="P1626" s="87">
        <f t="shared" si="733"/>
        <v>557.28333897000005</v>
      </c>
      <c r="Q1626" s="94">
        <f t="shared" si="734"/>
        <v>0</v>
      </c>
      <c r="R1626" s="95">
        <f t="shared" si="717"/>
        <v>0</v>
      </c>
      <c r="S1626" s="87">
        <f t="shared" si="735"/>
        <v>0</v>
      </c>
      <c r="T1626" s="95">
        <f t="shared" si="720"/>
        <v>0.12</v>
      </c>
      <c r="U1626" s="94">
        <f t="shared" si="736"/>
        <v>11</v>
      </c>
      <c r="V1626" s="94">
        <v>252</v>
      </c>
      <c r="W1626" s="93">
        <f t="shared" si="737"/>
        <v>1.004959143</v>
      </c>
      <c r="X1626" s="87">
        <f t="shared" si="738"/>
        <v>2.76364776</v>
      </c>
      <c r="Y1626" s="87">
        <f t="shared" si="739"/>
        <v>0</v>
      </c>
      <c r="Z1626" s="96" t="s">
        <v>142</v>
      </c>
      <c r="AA1626" s="90">
        <f t="shared" si="740"/>
        <v>45992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3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2"/>
      <c r="DB1626" s="1"/>
      <c r="DC1626" s="1"/>
      <c r="DD1626" s="1"/>
      <c r="DE1626" s="1"/>
      <c r="DF1626" s="1"/>
      <c r="DG1626" s="1"/>
    </row>
    <row r="1627" spans="1:111" x14ac:dyDescent="0.2">
      <c r="A1627" s="86">
        <f t="shared" si="718"/>
        <v>45976</v>
      </c>
      <c r="B1627" s="87">
        <f t="shared" si="721"/>
        <v>560.04698673000007</v>
      </c>
      <c r="C1627" s="87">
        <f t="shared" si="719"/>
        <v>425.88748129999999</v>
      </c>
      <c r="D1627" s="88">
        <f t="shared" si="722"/>
        <v>7205.03</v>
      </c>
      <c r="E1627" s="89">
        <f>IF(K1627=1,VLOOKUP(A1627,[1]Plan1!$BO$80:$BQ$314,3),E1626)</f>
        <v>7245.38</v>
      </c>
      <c r="F1627" s="98">
        <f t="shared" si="723"/>
        <v>45734</v>
      </c>
      <c r="G1627" s="91">
        <f t="shared" si="724"/>
        <v>5.6002542668107669E-3</v>
      </c>
      <c r="H1627" s="90">
        <f t="shared" si="725"/>
        <v>45884</v>
      </c>
      <c r="I1627" s="90">
        <f t="shared" si="726"/>
        <v>45884</v>
      </c>
      <c r="J1627" s="92">
        <f t="shared" si="727"/>
        <v>23</v>
      </c>
      <c r="K1627" s="92">
        <f t="shared" si="728"/>
        <v>90</v>
      </c>
      <c r="L1627" s="87">
        <f t="shared" si="729"/>
        <v>1.02209342</v>
      </c>
      <c r="M1627" s="93">
        <f t="shared" si="730"/>
        <v>1.0056002500000001</v>
      </c>
      <c r="N1627" s="93">
        <f t="shared" si="731"/>
        <v>1.280237645562637</v>
      </c>
      <c r="O1627" s="87">
        <f t="shared" si="732"/>
        <v>1.30852247</v>
      </c>
      <c r="P1627" s="87">
        <f t="shared" si="733"/>
        <v>557.28333897000005</v>
      </c>
      <c r="Q1627" s="94">
        <f t="shared" si="734"/>
        <v>0</v>
      </c>
      <c r="R1627" s="95">
        <f t="shared" si="717"/>
        <v>0</v>
      </c>
      <c r="S1627" s="87">
        <f t="shared" si="735"/>
        <v>0</v>
      </c>
      <c r="T1627" s="95">
        <f t="shared" si="720"/>
        <v>0.12</v>
      </c>
      <c r="U1627" s="94">
        <f t="shared" si="736"/>
        <v>11</v>
      </c>
      <c r="V1627" s="94">
        <v>252</v>
      </c>
      <c r="W1627" s="93">
        <f t="shared" si="737"/>
        <v>1.004959143</v>
      </c>
      <c r="X1627" s="87">
        <f t="shared" si="738"/>
        <v>2.76364776</v>
      </c>
      <c r="Y1627" s="87">
        <f t="shared" si="739"/>
        <v>0</v>
      </c>
      <c r="Z1627" s="96" t="s">
        <v>142</v>
      </c>
      <c r="AA1627" s="90">
        <f t="shared" si="740"/>
        <v>45992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3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2"/>
      <c r="DB1627" s="1"/>
      <c r="DC1627" s="1"/>
      <c r="DD1627" s="1"/>
      <c r="DE1627" s="1"/>
      <c r="DF1627" s="1"/>
      <c r="DG1627" s="1"/>
    </row>
    <row r="1628" spans="1:111" x14ac:dyDescent="0.2">
      <c r="A1628" s="86">
        <f t="shared" si="718"/>
        <v>45977</v>
      </c>
      <c r="B1628" s="87">
        <f t="shared" si="721"/>
        <v>560.04698673000007</v>
      </c>
      <c r="C1628" s="87">
        <f t="shared" si="719"/>
        <v>425.88748129999999</v>
      </c>
      <c r="D1628" s="88">
        <f t="shared" si="722"/>
        <v>7205.03</v>
      </c>
      <c r="E1628" s="89">
        <f>IF(K1628=1,VLOOKUP(A1628,[1]Plan1!$BO$80:$BQ$314,3),E1627)</f>
        <v>7245.38</v>
      </c>
      <c r="F1628" s="98">
        <f t="shared" si="723"/>
        <v>45734</v>
      </c>
      <c r="G1628" s="91">
        <f t="shared" si="724"/>
        <v>5.6002542668107669E-3</v>
      </c>
      <c r="H1628" s="90">
        <f t="shared" si="725"/>
        <v>45884</v>
      </c>
      <c r="I1628" s="90">
        <f t="shared" si="726"/>
        <v>45884</v>
      </c>
      <c r="J1628" s="92">
        <f t="shared" si="727"/>
        <v>23</v>
      </c>
      <c r="K1628" s="92">
        <f t="shared" si="728"/>
        <v>90</v>
      </c>
      <c r="L1628" s="87">
        <f t="shared" si="729"/>
        <v>1.02209342</v>
      </c>
      <c r="M1628" s="93">
        <f t="shared" si="730"/>
        <v>1.0056002500000001</v>
      </c>
      <c r="N1628" s="93">
        <f t="shared" si="731"/>
        <v>1.280237645562637</v>
      </c>
      <c r="O1628" s="87">
        <f t="shared" si="732"/>
        <v>1.30852247</v>
      </c>
      <c r="P1628" s="87">
        <f t="shared" si="733"/>
        <v>557.28333897000005</v>
      </c>
      <c r="Q1628" s="94">
        <f t="shared" si="734"/>
        <v>0</v>
      </c>
      <c r="R1628" s="95">
        <f t="shared" si="717"/>
        <v>0</v>
      </c>
      <c r="S1628" s="87">
        <f t="shared" si="735"/>
        <v>0</v>
      </c>
      <c r="T1628" s="95">
        <f t="shared" si="720"/>
        <v>0.12</v>
      </c>
      <c r="U1628" s="94">
        <f t="shared" si="736"/>
        <v>11</v>
      </c>
      <c r="V1628" s="94">
        <v>252</v>
      </c>
      <c r="W1628" s="93">
        <f t="shared" si="737"/>
        <v>1.004959143</v>
      </c>
      <c r="X1628" s="87">
        <f t="shared" si="738"/>
        <v>2.76364776</v>
      </c>
      <c r="Y1628" s="87">
        <f t="shared" si="739"/>
        <v>0</v>
      </c>
      <c r="Z1628" s="96" t="s">
        <v>142</v>
      </c>
      <c r="AA1628" s="90">
        <f t="shared" si="740"/>
        <v>45992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3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2"/>
      <c r="DB1628" s="1"/>
      <c r="DC1628" s="1"/>
      <c r="DD1628" s="1"/>
      <c r="DE1628" s="1"/>
      <c r="DF1628" s="1"/>
      <c r="DG1628" s="1"/>
    </row>
    <row r="1629" spans="1:111" x14ac:dyDescent="0.2">
      <c r="A1629" s="86">
        <f t="shared" si="718"/>
        <v>45978</v>
      </c>
      <c r="B1629" s="87">
        <f t="shared" si="721"/>
        <v>560.43497269</v>
      </c>
      <c r="C1629" s="87">
        <f t="shared" si="719"/>
        <v>425.88748129999999</v>
      </c>
      <c r="D1629" s="88">
        <f t="shared" si="722"/>
        <v>7205.03</v>
      </c>
      <c r="E1629" s="89">
        <f>IF(K1629=1,VLOOKUP(A1629,[1]Plan1!$BO$80:$BQ$314,3),E1628)</f>
        <v>7245.38</v>
      </c>
      <c r="F1629" s="98">
        <f t="shared" si="723"/>
        <v>45734</v>
      </c>
      <c r="G1629" s="91">
        <f t="shared" si="724"/>
        <v>5.6002542668107669E-3</v>
      </c>
      <c r="H1629" s="90">
        <f t="shared" si="725"/>
        <v>45884</v>
      </c>
      <c r="I1629" s="90">
        <f t="shared" si="726"/>
        <v>45884</v>
      </c>
      <c r="J1629" s="92">
        <f t="shared" si="727"/>
        <v>23</v>
      </c>
      <c r="K1629" s="92">
        <f t="shared" si="728"/>
        <v>91</v>
      </c>
      <c r="L1629" s="87">
        <f t="shared" si="729"/>
        <v>1.0223416299999999</v>
      </c>
      <c r="M1629" s="93">
        <f t="shared" si="730"/>
        <v>1.0056002500000001</v>
      </c>
      <c r="N1629" s="93">
        <f t="shared" si="731"/>
        <v>1.280237645562637</v>
      </c>
      <c r="O1629" s="87">
        <f t="shared" si="732"/>
        <v>1.3088402400000001</v>
      </c>
      <c r="P1629" s="87">
        <f t="shared" si="733"/>
        <v>557.41867322999997</v>
      </c>
      <c r="Q1629" s="94">
        <f t="shared" si="734"/>
        <v>0</v>
      </c>
      <c r="R1629" s="95">
        <f t="shared" si="717"/>
        <v>0</v>
      </c>
      <c r="S1629" s="87">
        <f t="shared" si="735"/>
        <v>0</v>
      </c>
      <c r="T1629" s="95">
        <f t="shared" si="720"/>
        <v>0.12</v>
      </c>
      <c r="U1629" s="94">
        <f t="shared" si="736"/>
        <v>12</v>
      </c>
      <c r="V1629" s="94">
        <v>252</v>
      </c>
      <c r="W1629" s="93">
        <f t="shared" si="737"/>
        <v>1.005411192</v>
      </c>
      <c r="X1629" s="87">
        <f t="shared" si="738"/>
        <v>3.0162994599999999</v>
      </c>
      <c r="Y1629" s="87">
        <f t="shared" si="739"/>
        <v>0</v>
      </c>
      <c r="Z1629" s="96" t="s">
        <v>142</v>
      </c>
      <c r="AA1629" s="90">
        <f t="shared" si="740"/>
        <v>45992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3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2"/>
      <c r="DB1629" s="1"/>
      <c r="DC1629" s="1"/>
      <c r="DD1629" s="1"/>
      <c r="DE1629" s="1"/>
      <c r="DF1629" s="1"/>
      <c r="DG1629" s="1"/>
    </row>
    <row r="1630" spans="1:111" x14ac:dyDescent="0.2">
      <c r="A1630" s="86">
        <f t="shared" si="718"/>
        <v>45979</v>
      </c>
      <c r="B1630" s="87">
        <f t="shared" si="721"/>
        <v>560.82321989000002</v>
      </c>
      <c r="C1630" s="87">
        <f t="shared" si="719"/>
        <v>425.88748129999999</v>
      </c>
      <c r="D1630" s="88">
        <f t="shared" si="722"/>
        <v>7205.03</v>
      </c>
      <c r="E1630" s="89">
        <f>IF(K1630=1,VLOOKUP(A1630,[1]Plan1!$BO$80:$BQ$314,3),E1629)</f>
        <v>7245.38</v>
      </c>
      <c r="F1630" s="98">
        <f t="shared" si="723"/>
        <v>45734</v>
      </c>
      <c r="G1630" s="91">
        <f t="shared" si="724"/>
        <v>5.6002542668107669E-3</v>
      </c>
      <c r="H1630" s="90">
        <f t="shared" si="725"/>
        <v>45884</v>
      </c>
      <c r="I1630" s="90">
        <f t="shared" si="726"/>
        <v>45884</v>
      </c>
      <c r="J1630" s="92">
        <f t="shared" si="727"/>
        <v>23</v>
      </c>
      <c r="K1630" s="92">
        <f t="shared" si="728"/>
        <v>92</v>
      </c>
      <c r="L1630" s="87">
        <f t="shared" si="729"/>
        <v>1.0225898899999999</v>
      </c>
      <c r="M1630" s="93">
        <f t="shared" si="730"/>
        <v>1.0056002500000001</v>
      </c>
      <c r="N1630" s="93">
        <f t="shared" si="731"/>
        <v>1.280237645562637</v>
      </c>
      <c r="O1630" s="87">
        <f t="shared" si="732"/>
        <v>1.3091580700000001</v>
      </c>
      <c r="P1630" s="87">
        <f t="shared" si="733"/>
        <v>557.55403305000004</v>
      </c>
      <c r="Q1630" s="94">
        <f t="shared" si="734"/>
        <v>0</v>
      </c>
      <c r="R1630" s="95">
        <f t="shared" si="717"/>
        <v>0</v>
      </c>
      <c r="S1630" s="87">
        <f t="shared" si="735"/>
        <v>0</v>
      </c>
      <c r="T1630" s="95">
        <f t="shared" si="720"/>
        <v>0.12</v>
      </c>
      <c r="U1630" s="94">
        <f t="shared" si="736"/>
        <v>13</v>
      </c>
      <c r="V1630" s="94">
        <v>252</v>
      </c>
      <c r="W1630" s="93">
        <f t="shared" si="737"/>
        <v>1.0058634440000001</v>
      </c>
      <c r="X1630" s="87">
        <f t="shared" si="738"/>
        <v>3.2691868400000001</v>
      </c>
      <c r="Y1630" s="87">
        <f t="shared" si="739"/>
        <v>0</v>
      </c>
      <c r="Z1630" s="96" t="s">
        <v>142</v>
      </c>
      <c r="AA1630" s="90">
        <f t="shared" si="740"/>
        <v>45992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3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2"/>
      <c r="DB1630" s="1"/>
      <c r="DC1630" s="1"/>
      <c r="DD1630" s="1"/>
      <c r="DE1630" s="1"/>
      <c r="DF1630" s="1"/>
      <c r="DG1630" s="1"/>
    </row>
    <row r="1631" spans="1:111" x14ac:dyDescent="0.2">
      <c r="A1631" s="86">
        <f t="shared" si="718"/>
        <v>45980</v>
      </c>
      <c r="B1631" s="87">
        <f t="shared" si="721"/>
        <v>561.21174186999997</v>
      </c>
      <c r="C1631" s="87">
        <f t="shared" si="719"/>
        <v>425.88748129999999</v>
      </c>
      <c r="D1631" s="88">
        <f t="shared" si="722"/>
        <v>7205.03</v>
      </c>
      <c r="E1631" s="89">
        <f>IF(K1631=1,VLOOKUP(A1631,[1]Plan1!$BO$80:$BQ$314,3),E1630)</f>
        <v>7245.38</v>
      </c>
      <c r="F1631" s="98">
        <f t="shared" si="723"/>
        <v>45734</v>
      </c>
      <c r="G1631" s="91">
        <f t="shared" si="724"/>
        <v>5.6002542668107669E-3</v>
      </c>
      <c r="H1631" s="90">
        <f t="shared" si="725"/>
        <v>45884</v>
      </c>
      <c r="I1631" s="90">
        <f t="shared" si="726"/>
        <v>45884</v>
      </c>
      <c r="J1631" s="92">
        <f t="shared" si="727"/>
        <v>23</v>
      </c>
      <c r="K1631" s="92">
        <f t="shared" si="728"/>
        <v>93</v>
      </c>
      <c r="L1631" s="87">
        <f t="shared" si="729"/>
        <v>1.0228382199999999</v>
      </c>
      <c r="M1631" s="93">
        <f t="shared" si="730"/>
        <v>1.0056002500000001</v>
      </c>
      <c r="N1631" s="93">
        <f t="shared" si="731"/>
        <v>1.280237645562637</v>
      </c>
      <c r="O1631" s="87">
        <f t="shared" si="732"/>
        <v>1.3094759899999999</v>
      </c>
      <c r="P1631" s="87">
        <f t="shared" si="733"/>
        <v>557.68943119999994</v>
      </c>
      <c r="Q1631" s="94">
        <f t="shared" si="734"/>
        <v>0</v>
      </c>
      <c r="R1631" s="95">
        <f t="shared" si="717"/>
        <v>0</v>
      </c>
      <c r="S1631" s="87">
        <f t="shared" si="735"/>
        <v>0</v>
      </c>
      <c r="T1631" s="95">
        <f t="shared" si="720"/>
        <v>0.12</v>
      </c>
      <c r="U1631" s="94">
        <f t="shared" si="736"/>
        <v>14</v>
      </c>
      <c r="V1631" s="94">
        <v>252</v>
      </c>
      <c r="W1631" s="93">
        <f t="shared" si="737"/>
        <v>1.0063158999999999</v>
      </c>
      <c r="X1631" s="87">
        <f t="shared" si="738"/>
        <v>3.52231067</v>
      </c>
      <c r="Y1631" s="87">
        <f t="shared" si="739"/>
        <v>0</v>
      </c>
      <c r="Z1631" s="96" t="s">
        <v>142</v>
      </c>
      <c r="AA1631" s="90">
        <f t="shared" si="740"/>
        <v>45992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3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2"/>
      <c r="DB1631" s="1"/>
      <c r="DC1631" s="1"/>
      <c r="DD1631" s="1"/>
      <c r="DE1631" s="1"/>
      <c r="DF1631" s="1"/>
      <c r="DG1631" s="1"/>
    </row>
    <row r="1632" spans="1:111" x14ac:dyDescent="0.2">
      <c r="A1632" s="86">
        <f t="shared" si="718"/>
        <v>45981</v>
      </c>
      <c r="B1632" s="87">
        <f t="shared" si="721"/>
        <v>561.21174186999997</v>
      </c>
      <c r="C1632" s="87">
        <f t="shared" si="719"/>
        <v>425.88748129999999</v>
      </c>
      <c r="D1632" s="88">
        <f t="shared" si="722"/>
        <v>7205.03</v>
      </c>
      <c r="E1632" s="89">
        <f>IF(K1632=1,VLOOKUP(A1632,[1]Plan1!$BO$80:$BQ$314,3),E1631)</f>
        <v>7245.38</v>
      </c>
      <c r="F1632" s="98">
        <f t="shared" si="723"/>
        <v>45734</v>
      </c>
      <c r="G1632" s="91">
        <f t="shared" si="724"/>
        <v>5.6002542668107669E-3</v>
      </c>
      <c r="H1632" s="90">
        <f t="shared" si="725"/>
        <v>45884</v>
      </c>
      <c r="I1632" s="90">
        <f t="shared" si="726"/>
        <v>45884</v>
      </c>
      <c r="J1632" s="92">
        <f t="shared" si="727"/>
        <v>23</v>
      </c>
      <c r="K1632" s="92">
        <f t="shared" si="728"/>
        <v>93</v>
      </c>
      <c r="L1632" s="87">
        <f t="shared" si="729"/>
        <v>1.0228382199999999</v>
      </c>
      <c r="M1632" s="93">
        <f t="shared" si="730"/>
        <v>1.0056002500000001</v>
      </c>
      <c r="N1632" s="93">
        <f t="shared" si="731"/>
        <v>1.280237645562637</v>
      </c>
      <c r="O1632" s="87">
        <f t="shared" si="732"/>
        <v>1.3094759899999999</v>
      </c>
      <c r="P1632" s="87">
        <f t="shared" si="733"/>
        <v>557.68943119999994</v>
      </c>
      <c r="Q1632" s="94">
        <f t="shared" si="734"/>
        <v>0</v>
      </c>
      <c r="R1632" s="95">
        <f t="shared" si="717"/>
        <v>0</v>
      </c>
      <c r="S1632" s="87">
        <f t="shared" si="735"/>
        <v>0</v>
      </c>
      <c r="T1632" s="95">
        <f t="shared" si="720"/>
        <v>0.12</v>
      </c>
      <c r="U1632" s="94">
        <f t="shared" si="736"/>
        <v>14</v>
      </c>
      <c r="V1632" s="94">
        <v>252</v>
      </c>
      <c r="W1632" s="93">
        <f t="shared" si="737"/>
        <v>1.0063158999999999</v>
      </c>
      <c r="X1632" s="87">
        <f t="shared" si="738"/>
        <v>3.52231067</v>
      </c>
      <c r="Y1632" s="87">
        <f t="shared" si="739"/>
        <v>0</v>
      </c>
      <c r="Z1632" s="96" t="s">
        <v>142</v>
      </c>
      <c r="AA1632" s="90">
        <f t="shared" si="740"/>
        <v>45992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3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2"/>
      <c r="DB1632" s="1"/>
      <c r="DC1632" s="1"/>
      <c r="DD1632" s="1"/>
      <c r="DE1632" s="1"/>
      <c r="DF1632" s="1"/>
      <c r="DG1632" s="1"/>
    </row>
    <row r="1633" spans="1:111" x14ac:dyDescent="0.2">
      <c r="A1633" s="86">
        <f t="shared" si="718"/>
        <v>45982</v>
      </c>
      <c r="B1633" s="87">
        <f t="shared" si="721"/>
        <v>561.60052533999999</v>
      </c>
      <c r="C1633" s="87">
        <f t="shared" si="719"/>
        <v>425.88748129999999</v>
      </c>
      <c r="D1633" s="88">
        <f t="shared" si="722"/>
        <v>7205.03</v>
      </c>
      <c r="E1633" s="89">
        <f>IF(K1633=1,VLOOKUP(A1633,[1]Plan1!$BO$80:$BQ$314,3),E1632)</f>
        <v>7245.38</v>
      </c>
      <c r="F1633" s="98">
        <f t="shared" si="723"/>
        <v>45734</v>
      </c>
      <c r="G1633" s="91">
        <f t="shared" si="724"/>
        <v>5.6002542668107669E-3</v>
      </c>
      <c r="H1633" s="90">
        <f t="shared" si="725"/>
        <v>45884</v>
      </c>
      <c r="I1633" s="90">
        <f t="shared" si="726"/>
        <v>45884</v>
      </c>
      <c r="J1633" s="92">
        <f t="shared" si="727"/>
        <v>23</v>
      </c>
      <c r="K1633" s="92">
        <f t="shared" si="728"/>
        <v>94</v>
      </c>
      <c r="L1633" s="87">
        <f t="shared" si="729"/>
        <v>1.0230866000000001</v>
      </c>
      <c r="M1633" s="93">
        <f t="shared" si="730"/>
        <v>1.0056002500000001</v>
      </c>
      <c r="N1633" s="93">
        <f t="shared" si="731"/>
        <v>1.280237645562637</v>
      </c>
      <c r="O1633" s="87">
        <f t="shared" si="732"/>
        <v>1.3097939700000001</v>
      </c>
      <c r="P1633" s="87">
        <f t="shared" si="733"/>
        <v>557.82485489999999</v>
      </c>
      <c r="Q1633" s="94">
        <f t="shared" si="734"/>
        <v>0</v>
      </c>
      <c r="R1633" s="95">
        <f t="shared" si="717"/>
        <v>0</v>
      </c>
      <c r="S1633" s="87">
        <f t="shared" si="735"/>
        <v>0</v>
      </c>
      <c r="T1633" s="95">
        <f t="shared" si="720"/>
        <v>0.12</v>
      </c>
      <c r="U1633" s="94">
        <f t="shared" si="736"/>
        <v>15</v>
      </c>
      <c r="V1633" s="94">
        <v>252</v>
      </c>
      <c r="W1633" s="93">
        <f t="shared" si="737"/>
        <v>1.006768559</v>
      </c>
      <c r="X1633" s="87">
        <f t="shared" si="738"/>
        <v>3.7756704399999999</v>
      </c>
      <c r="Y1633" s="87">
        <f t="shared" si="739"/>
        <v>0</v>
      </c>
      <c r="Z1633" s="96" t="s">
        <v>142</v>
      </c>
      <c r="AA1633" s="90">
        <f t="shared" si="740"/>
        <v>45992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3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2"/>
      <c r="DB1633" s="1"/>
      <c r="DC1633" s="1"/>
      <c r="DD1633" s="1"/>
      <c r="DE1633" s="1"/>
      <c r="DF1633" s="1"/>
      <c r="DG1633" s="1"/>
    </row>
    <row r="1634" spans="1:111" x14ac:dyDescent="0.2">
      <c r="A1634" s="86">
        <f t="shared" si="718"/>
        <v>45983</v>
      </c>
      <c r="B1634" s="87">
        <f t="shared" si="721"/>
        <v>561.60052533999999</v>
      </c>
      <c r="C1634" s="87">
        <f t="shared" si="719"/>
        <v>425.88748129999999</v>
      </c>
      <c r="D1634" s="88">
        <f t="shared" si="722"/>
        <v>7205.03</v>
      </c>
      <c r="E1634" s="89">
        <f>IF(K1634=1,VLOOKUP(A1634,[1]Plan1!$BO$80:$BQ$314,3),E1633)</f>
        <v>7245.38</v>
      </c>
      <c r="F1634" s="98">
        <f t="shared" si="723"/>
        <v>45734</v>
      </c>
      <c r="G1634" s="91">
        <f t="shared" si="724"/>
        <v>5.6002542668107669E-3</v>
      </c>
      <c r="H1634" s="90">
        <f t="shared" si="725"/>
        <v>45884</v>
      </c>
      <c r="I1634" s="90">
        <f t="shared" si="726"/>
        <v>45884</v>
      </c>
      <c r="J1634" s="92">
        <f t="shared" si="727"/>
        <v>23</v>
      </c>
      <c r="K1634" s="92">
        <f t="shared" si="728"/>
        <v>94</v>
      </c>
      <c r="L1634" s="87">
        <f t="shared" si="729"/>
        <v>1.0230866000000001</v>
      </c>
      <c r="M1634" s="93">
        <f t="shared" si="730"/>
        <v>1.0056002500000001</v>
      </c>
      <c r="N1634" s="93">
        <f t="shared" si="731"/>
        <v>1.280237645562637</v>
      </c>
      <c r="O1634" s="87">
        <f t="shared" si="732"/>
        <v>1.3097939700000001</v>
      </c>
      <c r="P1634" s="87">
        <f t="shared" si="733"/>
        <v>557.82485489999999</v>
      </c>
      <c r="Q1634" s="94">
        <f t="shared" si="734"/>
        <v>0</v>
      </c>
      <c r="R1634" s="95">
        <f t="shared" si="717"/>
        <v>0</v>
      </c>
      <c r="S1634" s="87">
        <f t="shared" si="735"/>
        <v>0</v>
      </c>
      <c r="T1634" s="95">
        <f t="shared" si="720"/>
        <v>0.12</v>
      </c>
      <c r="U1634" s="94">
        <f t="shared" si="736"/>
        <v>15</v>
      </c>
      <c r="V1634" s="94">
        <v>252</v>
      </c>
      <c r="W1634" s="93">
        <f t="shared" si="737"/>
        <v>1.006768559</v>
      </c>
      <c r="X1634" s="87">
        <f t="shared" si="738"/>
        <v>3.7756704399999999</v>
      </c>
      <c r="Y1634" s="87">
        <f t="shared" si="739"/>
        <v>0</v>
      </c>
      <c r="Z1634" s="96" t="s">
        <v>142</v>
      </c>
      <c r="AA1634" s="90">
        <f t="shared" si="740"/>
        <v>45992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3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2"/>
      <c r="DB1634" s="1"/>
      <c r="DC1634" s="1"/>
      <c r="DD1634" s="1"/>
      <c r="DE1634" s="1"/>
      <c r="DF1634" s="1"/>
      <c r="DG1634" s="1"/>
    </row>
    <row r="1635" spans="1:111" x14ac:dyDescent="0.2">
      <c r="A1635" s="86">
        <f t="shared" si="718"/>
        <v>45984</v>
      </c>
      <c r="B1635" s="87">
        <f t="shared" si="721"/>
        <v>561.60052533999999</v>
      </c>
      <c r="C1635" s="87">
        <f t="shared" si="719"/>
        <v>425.88748129999999</v>
      </c>
      <c r="D1635" s="88">
        <f t="shared" si="722"/>
        <v>7205.03</v>
      </c>
      <c r="E1635" s="89">
        <f>IF(K1635=1,VLOOKUP(A1635,[1]Plan1!$BO$80:$BQ$314,3),E1634)</f>
        <v>7245.38</v>
      </c>
      <c r="F1635" s="98">
        <f t="shared" si="723"/>
        <v>45734</v>
      </c>
      <c r="G1635" s="91">
        <f t="shared" si="724"/>
        <v>5.6002542668107669E-3</v>
      </c>
      <c r="H1635" s="90">
        <f t="shared" si="725"/>
        <v>45884</v>
      </c>
      <c r="I1635" s="90">
        <f t="shared" si="726"/>
        <v>45884</v>
      </c>
      <c r="J1635" s="92">
        <f t="shared" si="727"/>
        <v>23</v>
      </c>
      <c r="K1635" s="92">
        <f t="shared" si="728"/>
        <v>94</v>
      </c>
      <c r="L1635" s="87">
        <f t="shared" si="729"/>
        <v>1.0230866000000001</v>
      </c>
      <c r="M1635" s="93">
        <f t="shared" si="730"/>
        <v>1.0056002500000001</v>
      </c>
      <c r="N1635" s="93">
        <f t="shared" si="731"/>
        <v>1.280237645562637</v>
      </c>
      <c r="O1635" s="87">
        <f t="shared" si="732"/>
        <v>1.3097939700000001</v>
      </c>
      <c r="P1635" s="87">
        <f t="shared" si="733"/>
        <v>557.82485489999999</v>
      </c>
      <c r="Q1635" s="94">
        <f t="shared" si="734"/>
        <v>0</v>
      </c>
      <c r="R1635" s="95">
        <f t="shared" si="717"/>
        <v>0</v>
      </c>
      <c r="S1635" s="87">
        <f t="shared" si="735"/>
        <v>0</v>
      </c>
      <c r="T1635" s="95">
        <f t="shared" si="720"/>
        <v>0.12</v>
      </c>
      <c r="U1635" s="94">
        <f t="shared" si="736"/>
        <v>15</v>
      </c>
      <c r="V1635" s="94">
        <v>252</v>
      </c>
      <c r="W1635" s="93">
        <f t="shared" si="737"/>
        <v>1.006768559</v>
      </c>
      <c r="X1635" s="87">
        <f t="shared" si="738"/>
        <v>3.7756704399999999</v>
      </c>
      <c r="Y1635" s="87">
        <f t="shared" si="739"/>
        <v>0</v>
      </c>
      <c r="Z1635" s="96" t="s">
        <v>142</v>
      </c>
      <c r="AA1635" s="90">
        <f t="shared" si="740"/>
        <v>45992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3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2"/>
      <c r="DB1635" s="1"/>
      <c r="DC1635" s="1"/>
      <c r="DD1635" s="1"/>
      <c r="DE1635" s="1"/>
      <c r="DF1635" s="1"/>
      <c r="DG1635" s="1"/>
    </row>
    <row r="1636" spans="1:111" x14ac:dyDescent="0.2">
      <c r="A1636" s="86">
        <f t="shared" si="718"/>
        <v>45985</v>
      </c>
      <c r="B1636" s="87">
        <f t="shared" si="721"/>
        <v>561.98958811999989</v>
      </c>
      <c r="C1636" s="87">
        <f t="shared" si="719"/>
        <v>425.88748129999999</v>
      </c>
      <c r="D1636" s="88">
        <f t="shared" si="722"/>
        <v>7205.03</v>
      </c>
      <c r="E1636" s="89">
        <f>IF(K1636=1,VLOOKUP(A1636,[1]Plan1!$BO$80:$BQ$314,3),E1635)</f>
        <v>7245.38</v>
      </c>
      <c r="F1636" s="98">
        <f t="shared" si="723"/>
        <v>45734</v>
      </c>
      <c r="G1636" s="91">
        <f t="shared" si="724"/>
        <v>5.6002542668107669E-3</v>
      </c>
      <c r="H1636" s="90">
        <f t="shared" si="725"/>
        <v>45884</v>
      </c>
      <c r="I1636" s="90">
        <f t="shared" si="726"/>
        <v>45884</v>
      </c>
      <c r="J1636" s="92">
        <f t="shared" si="727"/>
        <v>23</v>
      </c>
      <c r="K1636" s="92">
        <f t="shared" si="728"/>
        <v>95</v>
      </c>
      <c r="L1636" s="87">
        <f t="shared" si="729"/>
        <v>1.02333505</v>
      </c>
      <c r="M1636" s="93">
        <f t="shared" si="730"/>
        <v>1.0056002500000001</v>
      </c>
      <c r="N1636" s="93">
        <f t="shared" si="731"/>
        <v>1.280237645562637</v>
      </c>
      <c r="O1636" s="87">
        <f t="shared" si="732"/>
        <v>1.3101120500000001</v>
      </c>
      <c r="P1636" s="87">
        <f t="shared" si="733"/>
        <v>557.96032118999995</v>
      </c>
      <c r="Q1636" s="94">
        <f t="shared" si="734"/>
        <v>0</v>
      </c>
      <c r="R1636" s="95">
        <f t="shared" si="717"/>
        <v>0</v>
      </c>
      <c r="S1636" s="87">
        <f t="shared" si="735"/>
        <v>0</v>
      </c>
      <c r="T1636" s="95">
        <f t="shared" si="720"/>
        <v>0.12</v>
      </c>
      <c r="U1636" s="94">
        <f t="shared" si="736"/>
        <v>16</v>
      </c>
      <c r="V1636" s="94">
        <v>252</v>
      </c>
      <c r="W1636" s="93">
        <f t="shared" si="737"/>
        <v>1.007221422</v>
      </c>
      <c r="X1636" s="87">
        <f t="shared" si="738"/>
        <v>4.0292669300000004</v>
      </c>
      <c r="Y1636" s="87">
        <f t="shared" si="739"/>
        <v>0</v>
      </c>
      <c r="Z1636" s="96" t="s">
        <v>142</v>
      </c>
      <c r="AA1636" s="90">
        <f t="shared" si="740"/>
        <v>45992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3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2"/>
      <c r="DB1636" s="1"/>
      <c r="DC1636" s="1"/>
      <c r="DD1636" s="1"/>
      <c r="DE1636" s="1"/>
      <c r="DF1636" s="1"/>
      <c r="DG1636" s="1"/>
    </row>
    <row r="1637" spans="1:111" x14ac:dyDescent="0.2">
      <c r="A1637" s="86">
        <f t="shared" si="718"/>
        <v>45986</v>
      </c>
      <c r="B1637" s="87">
        <f t="shared" si="721"/>
        <v>562.37891694000007</v>
      </c>
      <c r="C1637" s="87">
        <f t="shared" si="719"/>
        <v>425.88748129999999</v>
      </c>
      <c r="D1637" s="88">
        <f t="shared" si="722"/>
        <v>7205.03</v>
      </c>
      <c r="E1637" s="89">
        <f>IF(K1637=1,VLOOKUP(A1637,[1]Plan1!$BO$80:$BQ$314,3),E1636)</f>
        <v>7245.38</v>
      </c>
      <c r="F1637" s="98">
        <f t="shared" si="723"/>
        <v>45734</v>
      </c>
      <c r="G1637" s="91">
        <f t="shared" si="724"/>
        <v>5.6002542668107669E-3</v>
      </c>
      <c r="H1637" s="90">
        <f t="shared" si="725"/>
        <v>45884</v>
      </c>
      <c r="I1637" s="90">
        <f t="shared" si="726"/>
        <v>45884</v>
      </c>
      <c r="J1637" s="92">
        <f t="shared" si="727"/>
        <v>23</v>
      </c>
      <c r="K1637" s="92">
        <f t="shared" si="728"/>
        <v>96</v>
      </c>
      <c r="L1637" s="87">
        <f t="shared" si="729"/>
        <v>1.0235835600000001</v>
      </c>
      <c r="M1637" s="93">
        <f t="shared" si="730"/>
        <v>1.0056002500000001</v>
      </c>
      <c r="N1637" s="93">
        <f t="shared" si="731"/>
        <v>1.280237645562637</v>
      </c>
      <c r="O1637" s="87">
        <f t="shared" si="732"/>
        <v>1.3104302000000001</v>
      </c>
      <c r="P1637" s="87">
        <f t="shared" si="733"/>
        <v>558.09581729000001</v>
      </c>
      <c r="Q1637" s="94">
        <f t="shared" si="734"/>
        <v>0</v>
      </c>
      <c r="R1637" s="95">
        <f t="shared" si="717"/>
        <v>0</v>
      </c>
      <c r="S1637" s="87">
        <f t="shared" si="735"/>
        <v>0</v>
      </c>
      <c r="T1637" s="95">
        <f t="shared" si="720"/>
        <v>0.12</v>
      </c>
      <c r="U1637" s="94">
        <f t="shared" si="736"/>
        <v>17</v>
      </c>
      <c r="V1637" s="94">
        <v>252</v>
      </c>
      <c r="W1637" s="93">
        <f t="shared" si="737"/>
        <v>1.0076744879999999</v>
      </c>
      <c r="X1637" s="87">
        <f t="shared" si="738"/>
        <v>4.2830996499999996</v>
      </c>
      <c r="Y1637" s="87">
        <f t="shared" si="739"/>
        <v>0</v>
      </c>
      <c r="Z1637" s="96" t="s">
        <v>142</v>
      </c>
      <c r="AA1637" s="90">
        <f t="shared" si="740"/>
        <v>45992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3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2"/>
      <c r="DB1637" s="1"/>
      <c r="DC1637" s="1"/>
      <c r="DD1637" s="1"/>
      <c r="DE1637" s="1"/>
      <c r="DF1637" s="1"/>
      <c r="DG1637" s="1"/>
    </row>
    <row r="1638" spans="1:111" x14ac:dyDescent="0.2">
      <c r="A1638" s="86">
        <f t="shared" si="718"/>
        <v>45987</v>
      </c>
      <c r="B1638" s="87">
        <f t="shared" si="721"/>
        <v>562.76851247000002</v>
      </c>
      <c r="C1638" s="87">
        <f t="shared" si="719"/>
        <v>425.88748129999999</v>
      </c>
      <c r="D1638" s="88">
        <f t="shared" si="722"/>
        <v>7205.03</v>
      </c>
      <c r="E1638" s="89">
        <f>IF(K1638=1,VLOOKUP(A1638,[1]Plan1!$BO$80:$BQ$314,3),E1637)</f>
        <v>7245.38</v>
      </c>
      <c r="F1638" s="98">
        <f t="shared" si="723"/>
        <v>45734</v>
      </c>
      <c r="G1638" s="91">
        <f t="shared" si="724"/>
        <v>5.6002542668107669E-3</v>
      </c>
      <c r="H1638" s="90">
        <f t="shared" si="725"/>
        <v>45884</v>
      </c>
      <c r="I1638" s="90">
        <f t="shared" si="726"/>
        <v>45884</v>
      </c>
      <c r="J1638" s="92">
        <f t="shared" si="727"/>
        <v>23</v>
      </c>
      <c r="K1638" s="92">
        <f t="shared" si="728"/>
        <v>97</v>
      </c>
      <c r="L1638" s="87">
        <f t="shared" si="729"/>
        <v>1.02383212</v>
      </c>
      <c r="M1638" s="93">
        <f t="shared" si="730"/>
        <v>1.0056002500000001</v>
      </c>
      <c r="N1638" s="93">
        <f t="shared" si="731"/>
        <v>1.280237645562637</v>
      </c>
      <c r="O1638" s="87">
        <f t="shared" si="732"/>
        <v>1.3107484199999999</v>
      </c>
      <c r="P1638" s="87">
        <f t="shared" si="733"/>
        <v>558.23134320999998</v>
      </c>
      <c r="Q1638" s="94">
        <f t="shared" si="734"/>
        <v>0</v>
      </c>
      <c r="R1638" s="95">
        <f t="shared" si="717"/>
        <v>0</v>
      </c>
      <c r="S1638" s="87">
        <f t="shared" si="735"/>
        <v>0</v>
      </c>
      <c r="T1638" s="95">
        <f t="shared" si="720"/>
        <v>0.12</v>
      </c>
      <c r="U1638" s="94">
        <f t="shared" si="736"/>
        <v>18</v>
      </c>
      <c r="V1638" s="94">
        <v>252</v>
      </c>
      <c r="W1638" s="93">
        <f t="shared" si="737"/>
        <v>1.0081277580000001</v>
      </c>
      <c r="X1638" s="87">
        <f t="shared" si="738"/>
        <v>4.5371692599999998</v>
      </c>
      <c r="Y1638" s="87">
        <f t="shared" si="739"/>
        <v>0</v>
      </c>
      <c r="Z1638" s="96" t="s">
        <v>142</v>
      </c>
      <c r="AA1638" s="90">
        <f t="shared" si="740"/>
        <v>45992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3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2"/>
      <c r="DB1638" s="1"/>
      <c r="DC1638" s="1"/>
      <c r="DD1638" s="1"/>
      <c r="DE1638" s="1"/>
      <c r="DF1638" s="1"/>
      <c r="DG1638" s="1"/>
    </row>
    <row r="1639" spans="1:111" x14ac:dyDescent="0.2">
      <c r="A1639" s="86">
        <f t="shared" si="718"/>
        <v>45988</v>
      </c>
      <c r="B1639" s="87">
        <f t="shared" si="721"/>
        <v>563.15837968000005</v>
      </c>
      <c r="C1639" s="87">
        <f t="shared" si="719"/>
        <v>425.88748129999999</v>
      </c>
      <c r="D1639" s="88">
        <f t="shared" si="722"/>
        <v>7205.03</v>
      </c>
      <c r="E1639" s="89">
        <f>IF(K1639=1,VLOOKUP(A1639,[1]Plan1!$BO$80:$BQ$314,3),E1638)</f>
        <v>7245.38</v>
      </c>
      <c r="F1639" s="98">
        <f t="shared" si="723"/>
        <v>45734</v>
      </c>
      <c r="G1639" s="91">
        <f t="shared" si="724"/>
        <v>5.6002542668107669E-3</v>
      </c>
      <c r="H1639" s="90">
        <f t="shared" si="725"/>
        <v>45884</v>
      </c>
      <c r="I1639" s="90">
        <f t="shared" si="726"/>
        <v>45884</v>
      </c>
      <c r="J1639" s="92">
        <f t="shared" si="727"/>
        <v>23</v>
      </c>
      <c r="K1639" s="92">
        <f t="shared" si="728"/>
        <v>98</v>
      </c>
      <c r="L1639" s="87">
        <f t="shared" si="729"/>
        <v>1.02408075</v>
      </c>
      <c r="M1639" s="93">
        <f t="shared" si="730"/>
        <v>1.0056002500000001</v>
      </c>
      <c r="N1639" s="93">
        <f t="shared" si="731"/>
        <v>1.280237645562637</v>
      </c>
      <c r="O1639" s="87">
        <f t="shared" si="732"/>
        <v>1.3110667199999999</v>
      </c>
      <c r="P1639" s="87">
        <f t="shared" si="733"/>
        <v>558.36690319000002</v>
      </c>
      <c r="Q1639" s="94">
        <f t="shared" si="734"/>
        <v>0</v>
      </c>
      <c r="R1639" s="95">
        <f t="shared" si="717"/>
        <v>0</v>
      </c>
      <c r="S1639" s="87">
        <f t="shared" si="735"/>
        <v>0</v>
      </c>
      <c r="T1639" s="95">
        <f t="shared" si="720"/>
        <v>0.12</v>
      </c>
      <c r="U1639" s="94">
        <f t="shared" si="736"/>
        <v>19</v>
      </c>
      <c r="V1639" s="94">
        <v>252</v>
      </c>
      <c r="W1639" s="93">
        <f t="shared" si="737"/>
        <v>1.0085812329999999</v>
      </c>
      <c r="X1639" s="87">
        <f t="shared" si="738"/>
        <v>4.79147649</v>
      </c>
      <c r="Y1639" s="87">
        <f t="shared" si="739"/>
        <v>0</v>
      </c>
      <c r="Z1639" s="96" t="s">
        <v>142</v>
      </c>
      <c r="AA1639" s="90">
        <f t="shared" si="740"/>
        <v>45992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3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2"/>
      <c r="DB1639" s="1"/>
      <c r="DC1639" s="1"/>
      <c r="DD1639" s="1"/>
      <c r="DE1639" s="1"/>
      <c r="DF1639" s="1"/>
      <c r="DG1639" s="1"/>
    </row>
    <row r="1640" spans="1:111" x14ac:dyDescent="0.2">
      <c r="A1640" s="86">
        <f t="shared" si="718"/>
        <v>45989</v>
      </c>
      <c r="B1640" s="87">
        <f t="shared" si="721"/>
        <v>563.54852189999997</v>
      </c>
      <c r="C1640" s="87">
        <f t="shared" si="719"/>
        <v>425.88748129999999</v>
      </c>
      <c r="D1640" s="88">
        <f t="shared" si="722"/>
        <v>7205.03</v>
      </c>
      <c r="E1640" s="89">
        <f>IF(K1640=1,VLOOKUP(A1640,[1]Plan1!$BO$80:$BQ$314,3),E1639)</f>
        <v>7245.38</v>
      </c>
      <c r="F1640" s="98">
        <f t="shared" si="723"/>
        <v>45734</v>
      </c>
      <c r="G1640" s="91">
        <f t="shared" si="724"/>
        <v>5.6002542668107669E-3</v>
      </c>
      <c r="H1640" s="90">
        <f t="shared" si="725"/>
        <v>45884</v>
      </c>
      <c r="I1640" s="90">
        <f t="shared" si="726"/>
        <v>45884</v>
      </c>
      <c r="J1640" s="92">
        <f t="shared" si="727"/>
        <v>23</v>
      </c>
      <c r="K1640" s="92">
        <f t="shared" si="728"/>
        <v>99</v>
      </c>
      <c r="L1640" s="87">
        <f t="shared" si="729"/>
        <v>1.02432944</v>
      </c>
      <c r="M1640" s="93">
        <f t="shared" si="730"/>
        <v>1.0056002500000001</v>
      </c>
      <c r="N1640" s="93">
        <f t="shared" si="731"/>
        <v>1.280237645562637</v>
      </c>
      <c r="O1640" s="87">
        <f t="shared" si="732"/>
        <v>1.31138511</v>
      </c>
      <c r="P1640" s="87">
        <f t="shared" si="733"/>
        <v>558.50250151</v>
      </c>
      <c r="Q1640" s="94">
        <f t="shared" si="734"/>
        <v>0</v>
      </c>
      <c r="R1640" s="95">
        <f t="shared" si="717"/>
        <v>0</v>
      </c>
      <c r="S1640" s="87">
        <f t="shared" si="735"/>
        <v>0</v>
      </c>
      <c r="T1640" s="95">
        <f t="shared" si="720"/>
        <v>0.12</v>
      </c>
      <c r="U1640" s="94">
        <f t="shared" si="736"/>
        <v>20</v>
      </c>
      <c r="V1640" s="94">
        <v>252</v>
      </c>
      <c r="W1640" s="93">
        <f t="shared" si="737"/>
        <v>1.0090349110000001</v>
      </c>
      <c r="X1640" s="87">
        <f t="shared" si="738"/>
        <v>5.0460203899999998</v>
      </c>
      <c r="Y1640" s="87">
        <f t="shared" si="739"/>
        <v>0</v>
      </c>
      <c r="Z1640" s="96" t="s">
        <v>142</v>
      </c>
      <c r="AA1640" s="90">
        <f t="shared" si="740"/>
        <v>45992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3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2"/>
      <c r="DB1640" s="1"/>
      <c r="DC1640" s="1"/>
      <c r="DD1640" s="1"/>
      <c r="DE1640" s="1"/>
      <c r="DF1640" s="1"/>
      <c r="DG1640" s="1"/>
    </row>
    <row r="1641" spans="1:111" x14ac:dyDescent="0.2">
      <c r="A1641" s="86">
        <f t="shared" si="718"/>
        <v>45990</v>
      </c>
      <c r="B1641" s="87">
        <f t="shared" si="721"/>
        <v>563.54852189999997</v>
      </c>
      <c r="C1641" s="87">
        <f t="shared" si="719"/>
        <v>425.88748129999999</v>
      </c>
      <c r="D1641" s="88">
        <f t="shared" si="722"/>
        <v>7205.03</v>
      </c>
      <c r="E1641" s="89">
        <f>IF(K1641=1,VLOOKUP(A1641,[1]Plan1!$BO$80:$BQ$314,3),E1640)</f>
        <v>7245.38</v>
      </c>
      <c r="F1641" s="98">
        <f t="shared" si="723"/>
        <v>45734</v>
      </c>
      <c r="G1641" s="91">
        <f t="shared" si="724"/>
        <v>5.6002542668107669E-3</v>
      </c>
      <c r="H1641" s="90">
        <f t="shared" si="725"/>
        <v>45884</v>
      </c>
      <c r="I1641" s="90">
        <f t="shared" si="726"/>
        <v>45884</v>
      </c>
      <c r="J1641" s="92">
        <f t="shared" si="727"/>
        <v>23</v>
      </c>
      <c r="K1641" s="92">
        <f t="shared" si="728"/>
        <v>99</v>
      </c>
      <c r="L1641" s="87">
        <f t="shared" si="729"/>
        <v>1.02432944</v>
      </c>
      <c r="M1641" s="93">
        <f t="shared" si="730"/>
        <v>1.0056002500000001</v>
      </c>
      <c r="N1641" s="93">
        <f t="shared" si="731"/>
        <v>1.280237645562637</v>
      </c>
      <c r="O1641" s="87">
        <f t="shared" si="732"/>
        <v>1.31138511</v>
      </c>
      <c r="P1641" s="87">
        <f t="shared" si="733"/>
        <v>558.50250151</v>
      </c>
      <c r="Q1641" s="94">
        <f t="shared" si="734"/>
        <v>0</v>
      </c>
      <c r="R1641" s="95">
        <f t="shared" si="717"/>
        <v>0</v>
      </c>
      <c r="S1641" s="87">
        <f t="shared" si="735"/>
        <v>0</v>
      </c>
      <c r="T1641" s="95">
        <f t="shared" si="720"/>
        <v>0.12</v>
      </c>
      <c r="U1641" s="94">
        <f t="shared" si="736"/>
        <v>20</v>
      </c>
      <c r="V1641" s="94">
        <v>252</v>
      </c>
      <c r="W1641" s="93">
        <f t="shared" si="737"/>
        <v>1.0090349110000001</v>
      </c>
      <c r="X1641" s="87">
        <f t="shared" si="738"/>
        <v>5.0460203899999998</v>
      </c>
      <c r="Y1641" s="87">
        <f t="shared" si="739"/>
        <v>0</v>
      </c>
      <c r="Z1641" s="96" t="s">
        <v>142</v>
      </c>
      <c r="AA1641" s="90">
        <f t="shared" si="740"/>
        <v>45992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3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2"/>
      <c r="DB1641" s="1"/>
      <c r="DC1641" s="1"/>
      <c r="DD1641" s="1"/>
      <c r="DE1641" s="1"/>
      <c r="DF1641" s="1"/>
      <c r="DG1641" s="1"/>
    </row>
    <row r="1642" spans="1:111" x14ac:dyDescent="0.2">
      <c r="A1642" s="86">
        <f t="shared" si="718"/>
        <v>45991</v>
      </c>
      <c r="B1642" s="87">
        <f t="shared" si="721"/>
        <v>563.54852189999997</v>
      </c>
      <c r="C1642" s="87">
        <f t="shared" si="719"/>
        <v>425.88748129999999</v>
      </c>
      <c r="D1642" s="88">
        <f t="shared" si="722"/>
        <v>7205.03</v>
      </c>
      <c r="E1642" s="89">
        <f>IF(K1642=1,VLOOKUP(A1642,[1]Plan1!$BO$80:$BQ$314,3),E1641)</f>
        <v>7245.38</v>
      </c>
      <c r="F1642" s="98">
        <f t="shared" si="723"/>
        <v>45734</v>
      </c>
      <c r="G1642" s="91">
        <f t="shared" si="724"/>
        <v>5.6002542668107669E-3</v>
      </c>
      <c r="H1642" s="90">
        <f t="shared" si="725"/>
        <v>45884</v>
      </c>
      <c r="I1642" s="90">
        <f t="shared" si="726"/>
        <v>45884</v>
      </c>
      <c r="J1642" s="92">
        <f t="shared" si="727"/>
        <v>23</v>
      </c>
      <c r="K1642" s="92">
        <f t="shared" si="728"/>
        <v>99</v>
      </c>
      <c r="L1642" s="87">
        <f t="shared" si="729"/>
        <v>1.02432944</v>
      </c>
      <c r="M1642" s="93">
        <f t="shared" si="730"/>
        <v>1.0056002500000001</v>
      </c>
      <c r="N1642" s="93">
        <f t="shared" si="731"/>
        <v>1.280237645562637</v>
      </c>
      <c r="O1642" s="87">
        <f t="shared" si="732"/>
        <v>1.31138511</v>
      </c>
      <c r="P1642" s="87">
        <f t="shared" si="733"/>
        <v>558.50250151</v>
      </c>
      <c r="Q1642" s="94">
        <f t="shared" si="734"/>
        <v>0</v>
      </c>
      <c r="R1642" s="95">
        <f t="shared" ref="R1642:R1705" si="741">IF(Q1642&gt;0,VLOOKUP($A1642,$AD$13:$AI$117,6),0)</f>
        <v>0</v>
      </c>
      <c r="S1642" s="87">
        <f t="shared" si="735"/>
        <v>0</v>
      </c>
      <c r="T1642" s="95">
        <f t="shared" si="720"/>
        <v>0.12</v>
      </c>
      <c r="U1642" s="94">
        <f t="shared" si="736"/>
        <v>20</v>
      </c>
      <c r="V1642" s="94">
        <v>252</v>
      </c>
      <c r="W1642" s="93">
        <f t="shared" si="737"/>
        <v>1.0090349110000001</v>
      </c>
      <c r="X1642" s="87">
        <f t="shared" si="738"/>
        <v>5.0460203899999998</v>
      </c>
      <c r="Y1642" s="87">
        <f t="shared" si="739"/>
        <v>0</v>
      </c>
      <c r="Z1642" s="96" t="s">
        <v>142</v>
      </c>
      <c r="AA1642" s="90">
        <f t="shared" si="740"/>
        <v>45992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3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2"/>
      <c r="DB1642" s="1"/>
      <c r="DC1642" s="1"/>
      <c r="DD1642" s="1"/>
      <c r="DE1642" s="1"/>
      <c r="DF1642" s="1"/>
      <c r="DG1642" s="1"/>
    </row>
    <row r="1643" spans="1:111" x14ac:dyDescent="0.2">
      <c r="A1643" s="86">
        <f t="shared" si="718"/>
        <v>45992</v>
      </c>
      <c r="B1643" s="87">
        <f t="shared" si="721"/>
        <v>563.93892261000008</v>
      </c>
      <c r="C1643" s="87">
        <f t="shared" si="719"/>
        <v>425.88748129999999</v>
      </c>
      <c r="D1643" s="88">
        <f t="shared" si="722"/>
        <v>7205.03</v>
      </c>
      <c r="E1643" s="89">
        <f>IF(K1643=1,VLOOKUP(A1643,[1]Plan1!$BO$80:$BQ$314,3),E1642)</f>
        <v>7245.38</v>
      </c>
      <c r="F1643" s="98">
        <f t="shared" si="723"/>
        <v>45734</v>
      </c>
      <c r="G1643" s="91">
        <f t="shared" si="724"/>
        <v>5.6002542668107669E-3</v>
      </c>
      <c r="H1643" s="90">
        <f t="shared" si="725"/>
        <v>45884</v>
      </c>
      <c r="I1643" s="90">
        <f t="shared" si="726"/>
        <v>45884</v>
      </c>
      <c r="J1643" s="92">
        <f t="shared" si="727"/>
        <v>23</v>
      </c>
      <c r="K1643" s="92">
        <f t="shared" si="728"/>
        <v>100</v>
      </c>
      <c r="L1643" s="87">
        <f t="shared" si="729"/>
        <v>1.02457818</v>
      </c>
      <c r="M1643" s="93">
        <f t="shared" si="730"/>
        <v>1.0056002500000001</v>
      </c>
      <c r="N1643" s="93">
        <f t="shared" si="731"/>
        <v>1.280237645562637</v>
      </c>
      <c r="O1643" s="87">
        <f t="shared" si="732"/>
        <v>1.3117035500000001</v>
      </c>
      <c r="P1643" s="87">
        <f t="shared" si="733"/>
        <v>558.63812112000005</v>
      </c>
      <c r="Q1643" s="94">
        <f t="shared" si="734"/>
        <v>48</v>
      </c>
      <c r="R1643" s="95">
        <f t="shared" si="741"/>
        <v>0.120907</v>
      </c>
      <c r="S1643" s="87">
        <f t="shared" si="735"/>
        <v>67.543259309999996</v>
      </c>
      <c r="T1643" s="95">
        <f t="shared" si="720"/>
        <v>0.12</v>
      </c>
      <c r="U1643" s="94">
        <f t="shared" si="736"/>
        <v>21</v>
      </c>
      <c r="V1643" s="94">
        <v>252</v>
      </c>
      <c r="W1643" s="93">
        <f t="shared" si="737"/>
        <v>1.0094887930000001</v>
      </c>
      <c r="X1643" s="87">
        <f t="shared" si="738"/>
        <v>5.3008014899999996</v>
      </c>
      <c r="Y1643" s="87">
        <f t="shared" si="739"/>
        <v>72.844060799999994</v>
      </c>
      <c r="Z1643" s="96" t="s">
        <v>142</v>
      </c>
      <c r="AA1643" s="90">
        <f t="shared" si="740"/>
        <v>45992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3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2"/>
      <c r="DB1643" s="1"/>
      <c r="DC1643" s="1"/>
      <c r="DD1643" s="1"/>
      <c r="DE1643" s="1"/>
      <c r="DF1643" s="1"/>
      <c r="DG1643" s="1"/>
    </row>
    <row r="1644" spans="1:111" x14ac:dyDescent="0.2">
      <c r="A1644" s="86">
        <f t="shared" si="718"/>
        <v>45993</v>
      </c>
      <c r="B1644" s="87">
        <f t="shared" si="721"/>
        <v>491.43507843000003</v>
      </c>
      <c r="C1644" s="87">
        <f t="shared" si="719"/>
        <v>374.39470359000001</v>
      </c>
      <c r="D1644" s="88">
        <f t="shared" si="722"/>
        <v>7205.03</v>
      </c>
      <c r="E1644" s="89">
        <f>IF(K1644=1,VLOOKUP(A1644,[1]Plan1!$BO$80:$BQ$314,3),E1643)</f>
        <v>7245.38</v>
      </c>
      <c r="F1644" s="98">
        <f t="shared" si="723"/>
        <v>45734</v>
      </c>
      <c r="G1644" s="91">
        <f t="shared" si="724"/>
        <v>5.6002542668107669E-3</v>
      </c>
      <c r="H1644" s="90">
        <f t="shared" si="725"/>
        <v>45884</v>
      </c>
      <c r="I1644" s="90">
        <f t="shared" si="726"/>
        <v>45884</v>
      </c>
      <c r="J1644" s="92">
        <f t="shared" si="727"/>
        <v>23</v>
      </c>
      <c r="K1644" s="92">
        <f t="shared" si="728"/>
        <v>101</v>
      </c>
      <c r="L1644" s="87">
        <f t="shared" si="729"/>
        <v>1.02482699</v>
      </c>
      <c r="M1644" s="93">
        <f t="shared" si="730"/>
        <v>1.0056002500000001</v>
      </c>
      <c r="N1644" s="93">
        <f t="shared" si="731"/>
        <v>1.280237645562637</v>
      </c>
      <c r="O1644" s="87">
        <f t="shared" si="732"/>
        <v>1.3120220899999999</v>
      </c>
      <c r="P1644" s="87">
        <f t="shared" si="733"/>
        <v>491.21412148000002</v>
      </c>
      <c r="Q1644" s="94">
        <f t="shared" si="734"/>
        <v>0</v>
      </c>
      <c r="R1644" s="95">
        <f t="shared" si="741"/>
        <v>0</v>
      </c>
      <c r="S1644" s="87">
        <f t="shared" si="735"/>
        <v>0</v>
      </c>
      <c r="T1644" s="95">
        <f t="shared" si="720"/>
        <v>0.12</v>
      </c>
      <c r="U1644" s="94">
        <f t="shared" si="736"/>
        <v>1</v>
      </c>
      <c r="V1644" s="94">
        <v>252</v>
      </c>
      <c r="W1644" s="93">
        <f t="shared" si="737"/>
        <v>1.0004498180000001</v>
      </c>
      <c r="X1644" s="87">
        <f t="shared" si="738"/>
        <v>0.22095695000000001</v>
      </c>
      <c r="Y1644" s="87">
        <f t="shared" si="739"/>
        <v>0</v>
      </c>
      <c r="Z1644" s="96" t="s">
        <v>142</v>
      </c>
      <c r="AA1644" s="90">
        <f t="shared" si="740"/>
        <v>46021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3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2"/>
      <c r="DB1644" s="1"/>
      <c r="DC1644" s="1"/>
      <c r="DD1644" s="1"/>
      <c r="DE1644" s="1"/>
      <c r="DF1644" s="1"/>
      <c r="DG1644" s="1"/>
    </row>
    <row r="1645" spans="1:111" x14ac:dyDescent="0.2">
      <c r="A1645" s="86">
        <f t="shared" si="718"/>
        <v>45994</v>
      </c>
      <c r="B1645" s="87">
        <f t="shared" si="721"/>
        <v>491.77552833999999</v>
      </c>
      <c r="C1645" s="87">
        <f t="shared" si="719"/>
        <v>374.39470359000001</v>
      </c>
      <c r="D1645" s="88">
        <f t="shared" si="722"/>
        <v>7205.03</v>
      </c>
      <c r="E1645" s="89">
        <f>IF(K1645=1,VLOOKUP(A1645,[1]Plan1!$BO$80:$BQ$314,3),E1644)</f>
        <v>7245.38</v>
      </c>
      <c r="F1645" s="98">
        <f t="shared" si="723"/>
        <v>45734</v>
      </c>
      <c r="G1645" s="91">
        <f t="shared" si="724"/>
        <v>5.6002542668107669E-3</v>
      </c>
      <c r="H1645" s="90">
        <f t="shared" si="725"/>
        <v>45884</v>
      </c>
      <c r="I1645" s="90">
        <f t="shared" si="726"/>
        <v>45884</v>
      </c>
      <c r="J1645" s="92">
        <f t="shared" si="727"/>
        <v>23</v>
      </c>
      <c r="K1645" s="92">
        <f t="shared" si="728"/>
        <v>102</v>
      </c>
      <c r="L1645" s="87">
        <f t="shared" si="729"/>
        <v>1.0250758600000001</v>
      </c>
      <c r="M1645" s="93">
        <f t="shared" si="730"/>
        <v>1.0056002500000001</v>
      </c>
      <c r="N1645" s="93">
        <f t="shared" si="731"/>
        <v>1.280237645562637</v>
      </c>
      <c r="O1645" s="87">
        <f t="shared" si="732"/>
        <v>1.3123407</v>
      </c>
      <c r="P1645" s="87">
        <f t="shared" si="733"/>
        <v>491.33340737999998</v>
      </c>
      <c r="Q1645" s="94">
        <f t="shared" si="734"/>
        <v>0</v>
      </c>
      <c r="R1645" s="95">
        <f t="shared" si="741"/>
        <v>0</v>
      </c>
      <c r="S1645" s="87">
        <f t="shared" si="735"/>
        <v>0</v>
      </c>
      <c r="T1645" s="95">
        <f t="shared" si="720"/>
        <v>0.12</v>
      </c>
      <c r="U1645" s="94">
        <f t="shared" si="736"/>
        <v>2</v>
      </c>
      <c r="V1645" s="94">
        <v>252</v>
      </c>
      <c r="W1645" s="93">
        <f t="shared" si="737"/>
        <v>1.0008998389999999</v>
      </c>
      <c r="X1645" s="87">
        <f t="shared" si="738"/>
        <v>0.44212096000000001</v>
      </c>
      <c r="Y1645" s="87">
        <f t="shared" si="739"/>
        <v>0</v>
      </c>
      <c r="Z1645" s="96" t="s">
        <v>142</v>
      </c>
      <c r="AA1645" s="90">
        <f t="shared" si="740"/>
        <v>46021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3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2"/>
      <c r="DB1645" s="1"/>
      <c r="DC1645" s="1"/>
      <c r="DD1645" s="1"/>
      <c r="DE1645" s="1"/>
      <c r="DF1645" s="1"/>
      <c r="DG1645" s="1"/>
    </row>
    <row r="1646" spans="1:111" x14ac:dyDescent="0.2">
      <c r="A1646" s="86">
        <f t="shared" si="718"/>
        <v>45995</v>
      </c>
      <c r="B1646" s="87">
        <f t="shared" si="721"/>
        <v>492.11621438000003</v>
      </c>
      <c r="C1646" s="87">
        <f t="shared" si="719"/>
        <v>374.39470359000001</v>
      </c>
      <c r="D1646" s="88">
        <f t="shared" si="722"/>
        <v>7205.03</v>
      </c>
      <c r="E1646" s="89">
        <f>IF(K1646=1,VLOOKUP(A1646,[1]Plan1!$BO$80:$BQ$314,3),E1645)</f>
        <v>7245.38</v>
      </c>
      <c r="F1646" s="98">
        <f t="shared" si="723"/>
        <v>45734</v>
      </c>
      <c r="G1646" s="91">
        <f t="shared" si="724"/>
        <v>5.6002542668107669E-3</v>
      </c>
      <c r="H1646" s="90">
        <f t="shared" si="725"/>
        <v>45884</v>
      </c>
      <c r="I1646" s="90">
        <f t="shared" si="726"/>
        <v>45884</v>
      </c>
      <c r="J1646" s="92">
        <f t="shared" si="727"/>
        <v>23</v>
      </c>
      <c r="K1646" s="92">
        <f t="shared" si="728"/>
        <v>103</v>
      </c>
      <c r="L1646" s="87">
        <f t="shared" si="729"/>
        <v>1.02532479</v>
      </c>
      <c r="M1646" s="93">
        <f t="shared" si="730"/>
        <v>1.0056002500000001</v>
      </c>
      <c r="N1646" s="93">
        <f t="shared" si="731"/>
        <v>1.280237645562637</v>
      </c>
      <c r="O1646" s="87">
        <f t="shared" si="732"/>
        <v>1.3126593900000001</v>
      </c>
      <c r="P1646" s="87">
        <f t="shared" si="733"/>
        <v>491.45272323</v>
      </c>
      <c r="Q1646" s="94">
        <f t="shared" si="734"/>
        <v>0</v>
      </c>
      <c r="R1646" s="95">
        <f t="shared" si="741"/>
        <v>0</v>
      </c>
      <c r="S1646" s="87">
        <f t="shared" si="735"/>
        <v>0</v>
      </c>
      <c r="T1646" s="95">
        <f t="shared" si="720"/>
        <v>0.12</v>
      </c>
      <c r="U1646" s="94">
        <f t="shared" si="736"/>
        <v>3</v>
      </c>
      <c r="V1646" s="94">
        <v>252</v>
      </c>
      <c r="W1646" s="93">
        <f t="shared" si="737"/>
        <v>1.0013500609999999</v>
      </c>
      <c r="X1646" s="87">
        <f t="shared" si="738"/>
        <v>0.66349115000000003</v>
      </c>
      <c r="Y1646" s="87">
        <f t="shared" si="739"/>
        <v>0</v>
      </c>
      <c r="Z1646" s="96" t="s">
        <v>142</v>
      </c>
      <c r="AA1646" s="90">
        <f t="shared" si="740"/>
        <v>46021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3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2"/>
      <c r="DB1646" s="1"/>
      <c r="DC1646" s="1"/>
      <c r="DD1646" s="1"/>
      <c r="DE1646" s="1"/>
      <c r="DF1646" s="1"/>
      <c r="DG1646" s="1"/>
    </row>
    <row r="1647" spans="1:111" x14ac:dyDescent="0.2">
      <c r="A1647" s="86">
        <f t="shared" si="718"/>
        <v>45996</v>
      </c>
      <c r="B1647" s="87">
        <f t="shared" si="721"/>
        <v>492.45713814000004</v>
      </c>
      <c r="C1647" s="87">
        <f t="shared" si="719"/>
        <v>374.39470359000001</v>
      </c>
      <c r="D1647" s="88">
        <f t="shared" si="722"/>
        <v>7205.03</v>
      </c>
      <c r="E1647" s="89">
        <f>IF(K1647=1,VLOOKUP(A1647,[1]Plan1!$BO$80:$BQ$314,3),E1646)</f>
        <v>7245.38</v>
      </c>
      <c r="F1647" s="98">
        <f t="shared" si="723"/>
        <v>45734</v>
      </c>
      <c r="G1647" s="91">
        <f t="shared" si="724"/>
        <v>5.6002542668107669E-3</v>
      </c>
      <c r="H1647" s="90">
        <f t="shared" si="725"/>
        <v>45884</v>
      </c>
      <c r="I1647" s="90">
        <f t="shared" si="726"/>
        <v>45884</v>
      </c>
      <c r="J1647" s="92">
        <f t="shared" si="727"/>
        <v>23</v>
      </c>
      <c r="K1647" s="92">
        <f t="shared" si="728"/>
        <v>104</v>
      </c>
      <c r="L1647" s="87">
        <f t="shared" si="729"/>
        <v>1.02557378</v>
      </c>
      <c r="M1647" s="93">
        <f t="shared" si="730"/>
        <v>1.0056002500000001</v>
      </c>
      <c r="N1647" s="93">
        <f t="shared" si="731"/>
        <v>1.280237645562637</v>
      </c>
      <c r="O1647" s="87">
        <f t="shared" si="732"/>
        <v>1.3129781599999999</v>
      </c>
      <c r="P1647" s="87">
        <f t="shared" si="733"/>
        <v>491.57206903000002</v>
      </c>
      <c r="Q1647" s="94">
        <f t="shared" si="734"/>
        <v>0</v>
      </c>
      <c r="R1647" s="95">
        <f t="shared" si="741"/>
        <v>0</v>
      </c>
      <c r="S1647" s="87">
        <f t="shared" si="735"/>
        <v>0</v>
      </c>
      <c r="T1647" s="95">
        <f t="shared" si="720"/>
        <v>0.12</v>
      </c>
      <c r="U1647" s="94">
        <f t="shared" si="736"/>
        <v>4</v>
      </c>
      <c r="V1647" s="94">
        <v>252</v>
      </c>
      <c r="W1647" s="93">
        <f t="shared" si="737"/>
        <v>1.0018004869999999</v>
      </c>
      <c r="X1647" s="87">
        <f t="shared" si="738"/>
        <v>0.88506910999999999</v>
      </c>
      <c r="Y1647" s="87">
        <f t="shared" si="739"/>
        <v>0</v>
      </c>
      <c r="Z1647" s="96" t="s">
        <v>142</v>
      </c>
      <c r="AA1647" s="90">
        <f t="shared" si="740"/>
        <v>46021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3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2"/>
      <c r="DB1647" s="1"/>
      <c r="DC1647" s="1"/>
      <c r="DD1647" s="1"/>
      <c r="DE1647" s="1"/>
      <c r="DF1647" s="1"/>
      <c r="DG1647" s="1"/>
    </row>
    <row r="1648" spans="1:111" x14ac:dyDescent="0.2">
      <c r="A1648" s="86">
        <f t="shared" si="718"/>
        <v>45997</v>
      </c>
      <c r="B1648" s="87">
        <f t="shared" si="721"/>
        <v>492.45713814000004</v>
      </c>
      <c r="C1648" s="87">
        <f t="shared" si="719"/>
        <v>374.39470359000001</v>
      </c>
      <c r="D1648" s="88">
        <f t="shared" si="722"/>
        <v>7205.03</v>
      </c>
      <c r="E1648" s="89">
        <f>IF(K1648=1,VLOOKUP(A1648,[1]Plan1!$BO$80:$BQ$314,3),E1647)</f>
        <v>7245.38</v>
      </c>
      <c r="F1648" s="98">
        <f t="shared" si="723"/>
        <v>45734</v>
      </c>
      <c r="G1648" s="91">
        <f t="shared" si="724"/>
        <v>5.6002542668107669E-3</v>
      </c>
      <c r="H1648" s="90">
        <f t="shared" si="725"/>
        <v>45884</v>
      </c>
      <c r="I1648" s="90">
        <f t="shared" si="726"/>
        <v>45884</v>
      </c>
      <c r="J1648" s="92">
        <f t="shared" si="727"/>
        <v>23</v>
      </c>
      <c r="K1648" s="92">
        <f t="shared" si="728"/>
        <v>104</v>
      </c>
      <c r="L1648" s="87">
        <f t="shared" si="729"/>
        <v>1.02557378</v>
      </c>
      <c r="M1648" s="93">
        <f t="shared" si="730"/>
        <v>1.0056002500000001</v>
      </c>
      <c r="N1648" s="93">
        <f t="shared" si="731"/>
        <v>1.280237645562637</v>
      </c>
      <c r="O1648" s="87">
        <f t="shared" si="732"/>
        <v>1.3129781599999999</v>
      </c>
      <c r="P1648" s="87">
        <f t="shared" si="733"/>
        <v>491.57206903000002</v>
      </c>
      <c r="Q1648" s="94">
        <f t="shared" si="734"/>
        <v>0</v>
      </c>
      <c r="R1648" s="95">
        <f t="shared" si="741"/>
        <v>0</v>
      </c>
      <c r="S1648" s="87">
        <f t="shared" si="735"/>
        <v>0</v>
      </c>
      <c r="T1648" s="95">
        <f t="shared" si="720"/>
        <v>0.12</v>
      </c>
      <c r="U1648" s="94">
        <f t="shared" si="736"/>
        <v>4</v>
      </c>
      <c r="V1648" s="94">
        <v>252</v>
      </c>
      <c r="W1648" s="93">
        <f t="shared" si="737"/>
        <v>1.0018004869999999</v>
      </c>
      <c r="X1648" s="87">
        <f t="shared" si="738"/>
        <v>0.88506910999999999</v>
      </c>
      <c r="Y1648" s="87">
        <f t="shared" si="739"/>
        <v>0</v>
      </c>
      <c r="Z1648" s="96" t="s">
        <v>142</v>
      </c>
      <c r="AA1648" s="90">
        <f t="shared" si="740"/>
        <v>46021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3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2"/>
      <c r="DB1648" s="1"/>
      <c r="DC1648" s="1"/>
      <c r="DD1648" s="1"/>
      <c r="DE1648" s="1"/>
      <c r="DF1648" s="1"/>
      <c r="DG1648" s="1"/>
    </row>
    <row r="1649" spans="1:111" x14ac:dyDescent="0.2">
      <c r="A1649" s="86">
        <f t="shared" si="718"/>
        <v>45998</v>
      </c>
      <c r="B1649" s="87">
        <f t="shared" si="721"/>
        <v>492.45713814000004</v>
      </c>
      <c r="C1649" s="87">
        <f t="shared" si="719"/>
        <v>374.39470359000001</v>
      </c>
      <c r="D1649" s="88">
        <f t="shared" si="722"/>
        <v>7205.03</v>
      </c>
      <c r="E1649" s="89">
        <f>IF(K1649=1,VLOOKUP(A1649,[1]Plan1!$BO$80:$BQ$314,3),E1648)</f>
        <v>7245.38</v>
      </c>
      <c r="F1649" s="98">
        <f t="shared" si="723"/>
        <v>45734</v>
      </c>
      <c r="G1649" s="91">
        <f t="shared" si="724"/>
        <v>5.6002542668107669E-3</v>
      </c>
      <c r="H1649" s="90">
        <f t="shared" si="725"/>
        <v>45884</v>
      </c>
      <c r="I1649" s="90">
        <f t="shared" si="726"/>
        <v>45884</v>
      </c>
      <c r="J1649" s="92">
        <f t="shared" si="727"/>
        <v>23</v>
      </c>
      <c r="K1649" s="92">
        <f t="shared" si="728"/>
        <v>104</v>
      </c>
      <c r="L1649" s="87">
        <f t="shared" si="729"/>
        <v>1.02557378</v>
      </c>
      <c r="M1649" s="93">
        <f t="shared" si="730"/>
        <v>1.0056002500000001</v>
      </c>
      <c r="N1649" s="93">
        <f t="shared" si="731"/>
        <v>1.280237645562637</v>
      </c>
      <c r="O1649" s="87">
        <f t="shared" si="732"/>
        <v>1.3129781599999999</v>
      </c>
      <c r="P1649" s="87">
        <f t="shared" si="733"/>
        <v>491.57206903000002</v>
      </c>
      <c r="Q1649" s="94">
        <f t="shared" si="734"/>
        <v>0</v>
      </c>
      <c r="R1649" s="95">
        <f t="shared" si="741"/>
        <v>0</v>
      </c>
      <c r="S1649" s="87">
        <f t="shared" si="735"/>
        <v>0</v>
      </c>
      <c r="T1649" s="95">
        <f t="shared" si="720"/>
        <v>0.12</v>
      </c>
      <c r="U1649" s="94">
        <f t="shared" si="736"/>
        <v>4</v>
      </c>
      <c r="V1649" s="94">
        <v>252</v>
      </c>
      <c r="W1649" s="93">
        <f t="shared" si="737"/>
        <v>1.0018004869999999</v>
      </c>
      <c r="X1649" s="87">
        <f t="shared" si="738"/>
        <v>0.88506910999999999</v>
      </c>
      <c r="Y1649" s="87">
        <f t="shared" si="739"/>
        <v>0</v>
      </c>
      <c r="Z1649" s="96" t="s">
        <v>142</v>
      </c>
      <c r="AA1649" s="90">
        <f t="shared" si="740"/>
        <v>46021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3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2"/>
      <c r="DB1649" s="1"/>
      <c r="DC1649" s="1"/>
      <c r="DD1649" s="1"/>
      <c r="DE1649" s="1"/>
      <c r="DF1649" s="1"/>
      <c r="DG1649" s="1"/>
    </row>
    <row r="1650" spans="1:111" x14ac:dyDescent="0.2">
      <c r="A1650" s="86">
        <f t="shared" si="718"/>
        <v>45999</v>
      </c>
      <c r="B1650" s="87">
        <f t="shared" si="721"/>
        <v>492.79829500999995</v>
      </c>
      <c r="C1650" s="87">
        <f t="shared" si="719"/>
        <v>374.39470359000001</v>
      </c>
      <c r="D1650" s="88">
        <f t="shared" si="722"/>
        <v>7205.03</v>
      </c>
      <c r="E1650" s="89">
        <f>IF(K1650=1,VLOOKUP(A1650,[1]Plan1!$BO$80:$BQ$314,3),E1649)</f>
        <v>7245.38</v>
      </c>
      <c r="F1650" s="98">
        <f t="shared" si="723"/>
        <v>45734</v>
      </c>
      <c r="G1650" s="91">
        <f t="shared" si="724"/>
        <v>5.6002542668107669E-3</v>
      </c>
      <c r="H1650" s="90">
        <f t="shared" si="725"/>
        <v>45884</v>
      </c>
      <c r="I1650" s="90">
        <f t="shared" si="726"/>
        <v>45884</v>
      </c>
      <c r="J1650" s="92">
        <f t="shared" si="727"/>
        <v>23</v>
      </c>
      <c r="K1650" s="92">
        <f t="shared" si="728"/>
        <v>105</v>
      </c>
      <c r="L1650" s="87">
        <f t="shared" si="729"/>
        <v>1.0258228300000001</v>
      </c>
      <c r="M1650" s="93">
        <f t="shared" si="730"/>
        <v>1.0056002500000001</v>
      </c>
      <c r="N1650" s="93">
        <f t="shared" si="731"/>
        <v>1.280237645562637</v>
      </c>
      <c r="O1650" s="87">
        <f t="shared" si="732"/>
        <v>1.3132969999999999</v>
      </c>
      <c r="P1650" s="87">
        <f t="shared" si="733"/>
        <v>491.69144103999997</v>
      </c>
      <c r="Q1650" s="94">
        <f t="shared" si="734"/>
        <v>0</v>
      </c>
      <c r="R1650" s="95">
        <f t="shared" si="741"/>
        <v>0</v>
      </c>
      <c r="S1650" s="87">
        <f t="shared" si="735"/>
        <v>0</v>
      </c>
      <c r="T1650" s="95">
        <f t="shared" si="720"/>
        <v>0.12</v>
      </c>
      <c r="U1650" s="94">
        <f t="shared" si="736"/>
        <v>5</v>
      </c>
      <c r="V1650" s="94">
        <v>252</v>
      </c>
      <c r="W1650" s="93">
        <f t="shared" si="737"/>
        <v>1.002251115</v>
      </c>
      <c r="X1650" s="87">
        <f t="shared" si="738"/>
        <v>1.10685397</v>
      </c>
      <c r="Y1650" s="87">
        <f t="shared" si="739"/>
        <v>0</v>
      </c>
      <c r="Z1650" s="96" t="s">
        <v>142</v>
      </c>
      <c r="AA1650" s="90">
        <f t="shared" si="740"/>
        <v>46021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3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2"/>
      <c r="DB1650" s="1"/>
      <c r="DC1650" s="1"/>
      <c r="DD1650" s="1"/>
      <c r="DE1650" s="1"/>
      <c r="DF1650" s="1"/>
      <c r="DG1650" s="1"/>
    </row>
    <row r="1651" spans="1:111" x14ac:dyDescent="0.2">
      <c r="A1651" s="86">
        <f t="shared" si="718"/>
        <v>46000</v>
      </c>
      <c r="B1651" s="87">
        <f t="shared" si="721"/>
        <v>493.13968932</v>
      </c>
      <c r="C1651" s="87">
        <f t="shared" si="719"/>
        <v>374.39470359000001</v>
      </c>
      <c r="D1651" s="88">
        <f t="shared" si="722"/>
        <v>7205.03</v>
      </c>
      <c r="E1651" s="89">
        <f>IF(K1651=1,VLOOKUP(A1651,[1]Plan1!$BO$80:$BQ$314,3),E1650)</f>
        <v>7245.38</v>
      </c>
      <c r="F1651" s="98">
        <f t="shared" si="723"/>
        <v>45734</v>
      </c>
      <c r="G1651" s="91">
        <f t="shared" si="724"/>
        <v>5.6002542668107669E-3</v>
      </c>
      <c r="H1651" s="90">
        <f t="shared" si="725"/>
        <v>45884</v>
      </c>
      <c r="I1651" s="90">
        <f t="shared" si="726"/>
        <v>45884</v>
      </c>
      <c r="J1651" s="92">
        <f t="shared" si="727"/>
        <v>23</v>
      </c>
      <c r="K1651" s="92">
        <f t="shared" si="728"/>
        <v>106</v>
      </c>
      <c r="L1651" s="87">
        <f t="shared" si="729"/>
        <v>1.02607194</v>
      </c>
      <c r="M1651" s="93">
        <f t="shared" si="730"/>
        <v>1.0056002500000001</v>
      </c>
      <c r="N1651" s="93">
        <f t="shared" si="731"/>
        <v>1.280237645562637</v>
      </c>
      <c r="O1651" s="87">
        <f t="shared" si="732"/>
        <v>1.3136159199999999</v>
      </c>
      <c r="P1651" s="87">
        <f t="shared" si="733"/>
        <v>491.81084299000003</v>
      </c>
      <c r="Q1651" s="94">
        <f t="shared" si="734"/>
        <v>0</v>
      </c>
      <c r="R1651" s="95">
        <f t="shared" si="741"/>
        <v>0</v>
      </c>
      <c r="S1651" s="87">
        <f t="shared" si="735"/>
        <v>0</v>
      </c>
      <c r="T1651" s="95">
        <f t="shared" si="720"/>
        <v>0.12</v>
      </c>
      <c r="U1651" s="94">
        <f t="shared" si="736"/>
        <v>6</v>
      </c>
      <c r="V1651" s="94">
        <v>252</v>
      </c>
      <c r="W1651" s="93">
        <f t="shared" si="737"/>
        <v>1.002701946</v>
      </c>
      <c r="X1651" s="87">
        <f t="shared" si="738"/>
        <v>1.32884633</v>
      </c>
      <c r="Y1651" s="87">
        <f t="shared" si="739"/>
        <v>0</v>
      </c>
      <c r="Z1651" s="96" t="s">
        <v>142</v>
      </c>
      <c r="AA1651" s="90">
        <f t="shared" si="740"/>
        <v>46021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3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2"/>
      <c r="DB1651" s="1"/>
      <c r="DC1651" s="1"/>
      <c r="DD1651" s="1"/>
      <c r="DE1651" s="1"/>
      <c r="DF1651" s="1"/>
      <c r="DG1651" s="1"/>
    </row>
    <row r="1652" spans="1:111" x14ac:dyDescent="0.2">
      <c r="A1652" s="86">
        <f t="shared" si="718"/>
        <v>46001</v>
      </c>
      <c r="B1652" s="87">
        <f t="shared" si="721"/>
        <v>493.48132071999999</v>
      </c>
      <c r="C1652" s="87">
        <f t="shared" si="719"/>
        <v>374.39470359000001</v>
      </c>
      <c r="D1652" s="88">
        <f t="shared" si="722"/>
        <v>7205.03</v>
      </c>
      <c r="E1652" s="89">
        <f>IF(K1652=1,VLOOKUP(A1652,[1]Plan1!$BO$80:$BQ$314,3),E1651)</f>
        <v>7245.38</v>
      </c>
      <c r="F1652" s="98">
        <f t="shared" si="723"/>
        <v>45734</v>
      </c>
      <c r="G1652" s="91">
        <f t="shared" si="724"/>
        <v>5.6002542668107669E-3</v>
      </c>
      <c r="H1652" s="90">
        <f t="shared" si="725"/>
        <v>45884</v>
      </c>
      <c r="I1652" s="90">
        <f t="shared" si="726"/>
        <v>45884</v>
      </c>
      <c r="J1652" s="92">
        <f t="shared" si="727"/>
        <v>23</v>
      </c>
      <c r="K1652" s="92">
        <f t="shared" si="728"/>
        <v>107</v>
      </c>
      <c r="L1652" s="87">
        <f t="shared" si="729"/>
        <v>1.02632111</v>
      </c>
      <c r="M1652" s="93">
        <f t="shared" si="730"/>
        <v>1.0056002500000001</v>
      </c>
      <c r="N1652" s="93">
        <f t="shared" si="731"/>
        <v>1.280237645562637</v>
      </c>
      <c r="O1652" s="87">
        <f t="shared" si="732"/>
        <v>1.3139349199999999</v>
      </c>
      <c r="P1652" s="87">
        <f t="shared" si="733"/>
        <v>491.93027489999997</v>
      </c>
      <c r="Q1652" s="94">
        <f t="shared" si="734"/>
        <v>0</v>
      </c>
      <c r="R1652" s="95">
        <f t="shared" si="741"/>
        <v>0</v>
      </c>
      <c r="S1652" s="87">
        <f t="shared" si="735"/>
        <v>0</v>
      </c>
      <c r="T1652" s="95">
        <f t="shared" si="720"/>
        <v>0.12</v>
      </c>
      <c r="U1652" s="94">
        <f t="shared" si="736"/>
        <v>7</v>
      </c>
      <c r="V1652" s="94">
        <v>252</v>
      </c>
      <c r="W1652" s="93">
        <f t="shared" si="737"/>
        <v>1.003152979</v>
      </c>
      <c r="X1652" s="87">
        <f t="shared" si="738"/>
        <v>1.5510458199999999</v>
      </c>
      <c r="Y1652" s="87">
        <f t="shared" si="739"/>
        <v>0</v>
      </c>
      <c r="Z1652" s="96" t="s">
        <v>142</v>
      </c>
      <c r="AA1652" s="90">
        <f t="shared" si="740"/>
        <v>46021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3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2"/>
      <c r="DB1652" s="1"/>
      <c r="DC1652" s="1"/>
      <c r="DD1652" s="1"/>
      <c r="DE1652" s="1"/>
      <c r="DF1652" s="1"/>
      <c r="DG1652" s="1"/>
    </row>
    <row r="1653" spans="1:111" x14ac:dyDescent="0.2">
      <c r="A1653" s="86">
        <f t="shared" si="718"/>
        <v>46002</v>
      </c>
      <c r="B1653" s="87">
        <f t="shared" si="721"/>
        <v>493.82318653999999</v>
      </c>
      <c r="C1653" s="87">
        <f t="shared" si="719"/>
        <v>374.39470359000001</v>
      </c>
      <c r="D1653" s="88">
        <f t="shared" si="722"/>
        <v>7205.03</v>
      </c>
      <c r="E1653" s="89">
        <f>IF(K1653=1,VLOOKUP(A1653,[1]Plan1!$BO$80:$BQ$314,3),E1652)</f>
        <v>7245.38</v>
      </c>
      <c r="F1653" s="98">
        <f t="shared" si="723"/>
        <v>45734</v>
      </c>
      <c r="G1653" s="91">
        <f t="shared" si="724"/>
        <v>5.6002542668107669E-3</v>
      </c>
      <c r="H1653" s="90">
        <f t="shared" si="725"/>
        <v>45884</v>
      </c>
      <c r="I1653" s="90">
        <f t="shared" si="726"/>
        <v>45884</v>
      </c>
      <c r="J1653" s="92">
        <f t="shared" si="727"/>
        <v>23</v>
      </c>
      <c r="K1653" s="92">
        <f t="shared" si="728"/>
        <v>108</v>
      </c>
      <c r="L1653" s="87">
        <f t="shared" si="729"/>
        <v>1.0265703399999999</v>
      </c>
      <c r="M1653" s="93">
        <f t="shared" si="730"/>
        <v>1.0056002500000001</v>
      </c>
      <c r="N1653" s="93">
        <f t="shared" si="731"/>
        <v>1.280237645562637</v>
      </c>
      <c r="O1653" s="87">
        <f t="shared" si="732"/>
        <v>1.3142539900000001</v>
      </c>
      <c r="P1653" s="87">
        <f t="shared" si="733"/>
        <v>492.04973302000002</v>
      </c>
      <c r="Q1653" s="94">
        <f t="shared" si="734"/>
        <v>0</v>
      </c>
      <c r="R1653" s="95">
        <f t="shared" si="741"/>
        <v>0</v>
      </c>
      <c r="S1653" s="87">
        <f t="shared" si="735"/>
        <v>0</v>
      </c>
      <c r="T1653" s="95">
        <f t="shared" si="720"/>
        <v>0.12</v>
      </c>
      <c r="U1653" s="94">
        <f t="shared" si="736"/>
        <v>8</v>
      </c>
      <c r="V1653" s="94">
        <v>252</v>
      </c>
      <c r="W1653" s="93">
        <f t="shared" si="737"/>
        <v>1.003604216</v>
      </c>
      <c r="X1653" s="87">
        <f t="shared" si="738"/>
        <v>1.7734535199999999</v>
      </c>
      <c r="Y1653" s="87">
        <f t="shared" si="739"/>
        <v>0</v>
      </c>
      <c r="Z1653" s="96" t="s">
        <v>142</v>
      </c>
      <c r="AA1653" s="90">
        <f t="shared" si="740"/>
        <v>46021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3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2"/>
      <c r="DB1653" s="1"/>
      <c r="DC1653" s="1"/>
      <c r="DD1653" s="1"/>
      <c r="DE1653" s="1"/>
      <c r="DF1653" s="1"/>
      <c r="DG1653" s="1"/>
    </row>
    <row r="1654" spans="1:111" x14ac:dyDescent="0.2">
      <c r="A1654" s="86">
        <f t="shared" si="718"/>
        <v>46003</v>
      </c>
      <c r="B1654" s="87">
        <f t="shared" si="721"/>
        <v>494.16528965000003</v>
      </c>
      <c r="C1654" s="87">
        <f t="shared" si="719"/>
        <v>374.39470359000001</v>
      </c>
      <c r="D1654" s="88">
        <f t="shared" si="722"/>
        <v>7205.03</v>
      </c>
      <c r="E1654" s="89">
        <f>IF(K1654=1,VLOOKUP(A1654,[1]Plan1!$BO$80:$BQ$314,3),E1653)</f>
        <v>7245.38</v>
      </c>
      <c r="F1654" s="98">
        <f t="shared" si="723"/>
        <v>45734</v>
      </c>
      <c r="G1654" s="91">
        <f t="shared" si="724"/>
        <v>5.6002542668107669E-3</v>
      </c>
      <c r="H1654" s="90">
        <f t="shared" si="725"/>
        <v>45884</v>
      </c>
      <c r="I1654" s="90">
        <f t="shared" si="726"/>
        <v>45884</v>
      </c>
      <c r="J1654" s="92">
        <f t="shared" si="727"/>
        <v>23</v>
      </c>
      <c r="K1654" s="92">
        <f t="shared" si="728"/>
        <v>109</v>
      </c>
      <c r="L1654" s="87">
        <f t="shared" si="729"/>
        <v>1.0268196300000001</v>
      </c>
      <c r="M1654" s="93">
        <f t="shared" si="730"/>
        <v>1.0056002500000001</v>
      </c>
      <c r="N1654" s="93">
        <f t="shared" si="731"/>
        <v>1.280237645562637</v>
      </c>
      <c r="O1654" s="87">
        <f t="shared" si="732"/>
        <v>1.31457314</v>
      </c>
      <c r="P1654" s="87">
        <f t="shared" si="733"/>
        <v>492.16922109000001</v>
      </c>
      <c r="Q1654" s="94">
        <f t="shared" si="734"/>
        <v>0</v>
      </c>
      <c r="R1654" s="95">
        <f t="shared" si="741"/>
        <v>0</v>
      </c>
      <c r="S1654" s="87">
        <f t="shared" si="735"/>
        <v>0</v>
      </c>
      <c r="T1654" s="95">
        <f t="shared" si="720"/>
        <v>0.12</v>
      </c>
      <c r="U1654" s="94">
        <f t="shared" si="736"/>
        <v>9</v>
      </c>
      <c r="V1654" s="94">
        <v>252</v>
      </c>
      <c r="W1654" s="93">
        <f t="shared" si="737"/>
        <v>1.0040556549999999</v>
      </c>
      <c r="X1654" s="87">
        <f t="shared" si="738"/>
        <v>1.9960685600000001</v>
      </c>
      <c r="Y1654" s="87">
        <f t="shared" si="739"/>
        <v>0</v>
      </c>
      <c r="Z1654" s="96" t="s">
        <v>142</v>
      </c>
      <c r="AA1654" s="90">
        <f t="shared" si="740"/>
        <v>46021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3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2"/>
      <c r="DB1654" s="1"/>
      <c r="DC1654" s="1"/>
      <c r="DD1654" s="1"/>
      <c r="DE1654" s="1"/>
      <c r="DF1654" s="1"/>
      <c r="DG1654" s="1"/>
    </row>
    <row r="1655" spans="1:111" x14ac:dyDescent="0.2">
      <c r="A1655" s="86">
        <f t="shared" si="718"/>
        <v>46004</v>
      </c>
      <c r="B1655" s="87">
        <f t="shared" si="721"/>
        <v>494.16528965000003</v>
      </c>
      <c r="C1655" s="87">
        <f t="shared" si="719"/>
        <v>374.39470359000001</v>
      </c>
      <c r="D1655" s="88">
        <f t="shared" si="722"/>
        <v>7205.03</v>
      </c>
      <c r="E1655" s="89">
        <f>IF(K1655=1,VLOOKUP(A1655,[1]Plan1!$BO$80:$BQ$314,3),E1654)</f>
        <v>7245.38</v>
      </c>
      <c r="F1655" s="98">
        <f t="shared" si="723"/>
        <v>45734</v>
      </c>
      <c r="G1655" s="91">
        <f t="shared" si="724"/>
        <v>5.6002542668107669E-3</v>
      </c>
      <c r="H1655" s="90">
        <f t="shared" si="725"/>
        <v>45884</v>
      </c>
      <c r="I1655" s="90">
        <f t="shared" si="726"/>
        <v>45884</v>
      </c>
      <c r="J1655" s="92">
        <f t="shared" si="727"/>
        <v>23</v>
      </c>
      <c r="K1655" s="92">
        <f t="shared" si="728"/>
        <v>109</v>
      </c>
      <c r="L1655" s="87">
        <f t="shared" si="729"/>
        <v>1.0268196300000001</v>
      </c>
      <c r="M1655" s="93">
        <f t="shared" si="730"/>
        <v>1.0056002500000001</v>
      </c>
      <c r="N1655" s="93">
        <f t="shared" si="731"/>
        <v>1.280237645562637</v>
      </c>
      <c r="O1655" s="87">
        <f t="shared" si="732"/>
        <v>1.31457314</v>
      </c>
      <c r="P1655" s="87">
        <f t="shared" si="733"/>
        <v>492.16922109000001</v>
      </c>
      <c r="Q1655" s="94">
        <f t="shared" si="734"/>
        <v>0</v>
      </c>
      <c r="R1655" s="95">
        <f t="shared" si="741"/>
        <v>0</v>
      </c>
      <c r="S1655" s="87">
        <f t="shared" si="735"/>
        <v>0</v>
      </c>
      <c r="T1655" s="95">
        <f t="shared" si="720"/>
        <v>0.12</v>
      </c>
      <c r="U1655" s="94">
        <f t="shared" si="736"/>
        <v>9</v>
      </c>
      <c r="V1655" s="94">
        <v>252</v>
      </c>
      <c r="W1655" s="93">
        <f t="shared" si="737"/>
        <v>1.0040556549999999</v>
      </c>
      <c r="X1655" s="87">
        <f t="shared" si="738"/>
        <v>1.9960685600000001</v>
      </c>
      <c r="Y1655" s="87">
        <f t="shared" si="739"/>
        <v>0</v>
      </c>
      <c r="Z1655" s="96" t="s">
        <v>142</v>
      </c>
      <c r="AA1655" s="90">
        <f t="shared" si="740"/>
        <v>46021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3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2"/>
      <c r="DB1655" s="1"/>
      <c r="DC1655" s="1"/>
      <c r="DD1655" s="1"/>
      <c r="DE1655" s="1"/>
      <c r="DF1655" s="1"/>
      <c r="DG1655" s="1"/>
    </row>
    <row r="1656" spans="1:111" x14ac:dyDescent="0.2">
      <c r="A1656" s="86">
        <f t="shared" si="718"/>
        <v>46005</v>
      </c>
      <c r="B1656" s="87">
        <f t="shared" si="721"/>
        <v>494.16528965000003</v>
      </c>
      <c r="C1656" s="87">
        <f t="shared" si="719"/>
        <v>374.39470359000001</v>
      </c>
      <c r="D1656" s="88">
        <f t="shared" si="722"/>
        <v>7205.03</v>
      </c>
      <c r="E1656" s="89">
        <f>IF(K1656=1,VLOOKUP(A1656,[1]Plan1!$BO$80:$BQ$314,3),E1655)</f>
        <v>7245.38</v>
      </c>
      <c r="F1656" s="98">
        <f t="shared" si="723"/>
        <v>45734</v>
      </c>
      <c r="G1656" s="91">
        <f t="shared" si="724"/>
        <v>5.6002542668107669E-3</v>
      </c>
      <c r="H1656" s="90">
        <f t="shared" si="725"/>
        <v>45884</v>
      </c>
      <c r="I1656" s="90">
        <f t="shared" si="726"/>
        <v>45884</v>
      </c>
      <c r="J1656" s="92">
        <f t="shared" si="727"/>
        <v>23</v>
      </c>
      <c r="K1656" s="92">
        <f t="shared" si="728"/>
        <v>109</v>
      </c>
      <c r="L1656" s="87">
        <f t="shared" si="729"/>
        <v>1.0268196300000001</v>
      </c>
      <c r="M1656" s="93">
        <f t="shared" si="730"/>
        <v>1.0056002500000001</v>
      </c>
      <c r="N1656" s="93">
        <f t="shared" si="731"/>
        <v>1.280237645562637</v>
      </c>
      <c r="O1656" s="87">
        <f t="shared" si="732"/>
        <v>1.31457314</v>
      </c>
      <c r="P1656" s="87">
        <f t="shared" si="733"/>
        <v>492.16922109000001</v>
      </c>
      <c r="Q1656" s="94">
        <f t="shared" si="734"/>
        <v>0</v>
      </c>
      <c r="R1656" s="95">
        <f t="shared" si="741"/>
        <v>0</v>
      </c>
      <c r="S1656" s="87">
        <f t="shared" si="735"/>
        <v>0</v>
      </c>
      <c r="T1656" s="95">
        <f t="shared" si="720"/>
        <v>0.12</v>
      </c>
      <c r="U1656" s="94">
        <f t="shared" si="736"/>
        <v>9</v>
      </c>
      <c r="V1656" s="94">
        <v>252</v>
      </c>
      <c r="W1656" s="93">
        <f t="shared" si="737"/>
        <v>1.0040556549999999</v>
      </c>
      <c r="X1656" s="87">
        <f t="shared" si="738"/>
        <v>1.9960685600000001</v>
      </c>
      <c r="Y1656" s="87">
        <f t="shared" si="739"/>
        <v>0</v>
      </c>
      <c r="Z1656" s="96" t="s">
        <v>142</v>
      </c>
      <c r="AA1656" s="90">
        <f t="shared" si="740"/>
        <v>46021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3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2"/>
      <c r="DB1656" s="1"/>
      <c r="DC1656" s="1"/>
      <c r="DD1656" s="1"/>
      <c r="DE1656" s="1"/>
      <c r="DF1656" s="1"/>
      <c r="DG1656" s="1"/>
    </row>
    <row r="1657" spans="1:111" x14ac:dyDescent="0.2">
      <c r="A1657" s="86">
        <f t="shared" si="718"/>
        <v>46006</v>
      </c>
      <c r="B1657" s="87">
        <f t="shared" si="721"/>
        <v>494.50763443</v>
      </c>
      <c r="C1657" s="87">
        <f t="shared" si="719"/>
        <v>374.39470359000001</v>
      </c>
      <c r="D1657" s="88">
        <f t="shared" si="722"/>
        <v>7205.03</v>
      </c>
      <c r="E1657" s="89">
        <f>IF(K1657=1,VLOOKUP(A1657,[1]Plan1!$BO$80:$BQ$314,3),E1656)</f>
        <v>7245.38</v>
      </c>
      <c r="F1657" s="98">
        <f t="shared" si="723"/>
        <v>45734</v>
      </c>
      <c r="G1657" s="91">
        <f t="shared" si="724"/>
        <v>5.6002542668107669E-3</v>
      </c>
      <c r="H1657" s="90">
        <f t="shared" si="725"/>
        <v>45884</v>
      </c>
      <c r="I1657" s="90">
        <f t="shared" si="726"/>
        <v>45884</v>
      </c>
      <c r="J1657" s="92">
        <f t="shared" si="727"/>
        <v>23</v>
      </c>
      <c r="K1657" s="92">
        <f t="shared" si="728"/>
        <v>110</v>
      </c>
      <c r="L1657" s="87">
        <f t="shared" si="729"/>
        <v>1.0270689900000001</v>
      </c>
      <c r="M1657" s="93">
        <f t="shared" si="730"/>
        <v>1.0056002500000001</v>
      </c>
      <c r="N1657" s="93">
        <f t="shared" si="731"/>
        <v>1.280237645562637</v>
      </c>
      <c r="O1657" s="87">
        <f t="shared" si="732"/>
        <v>1.3148923800000001</v>
      </c>
      <c r="P1657" s="87">
        <f t="shared" si="733"/>
        <v>492.28874286000001</v>
      </c>
      <c r="Q1657" s="94">
        <f t="shared" si="734"/>
        <v>0</v>
      </c>
      <c r="R1657" s="95">
        <f t="shared" si="741"/>
        <v>0</v>
      </c>
      <c r="S1657" s="87">
        <f t="shared" si="735"/>
        <v>0</v>
      </c>
      <c r="T1657" s="95">
        <f t="shared" si="720"/>
        <v>0.12</v>
      </c>
      <c r="U1657" s="94">
        <f t="shared" si="736"/>
        <v>10</v>
      </c>
      <c r="V1657" s="94">
        <v>252</v>
      </c>
      <c r="W1657" s="93">
        <f t="shared" si="737"/>
        <v>1.004507297</v>
      </c>
      <c r="X1657" s="87">
        <f t="shared" si="738"/>
        <v>2.2188915699999998</v>
      </c>
      <c r="Y1657" s="87">
        <f t="shared" si="739"/>
        <v>0</v>
      </c>
      <c r="Z1657" s="96" t="s">
        <v>142</v>
      </c>
      <c r="AA1657" s="90">
        <f t="shared" si="740"/>
        <v>46021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3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2"/>
      <c r="DB1657" s="1"/>
      <c r="DC1657" s="1"/>
      <c r="DD1657" s="1"/>
      <c r="DE1657" s="1"/>
      <c r="DF1657" s="1"/>
      <c r="DG1657" s="1"/>
    </row>
    <row r="1658" spans="1:111" x14ac:dyDescent="0.2">
      <c r="A1658" s="86">
        <f t="shared" si="718"/>
        <v>46007</v>
      </c>
      <c r="B1658" s="87">
        <f t="shared" si="721"/>
        <v>494.85021019999999</v>
      </c>
      <c r="C1658" s="87">
        <f t="shared" si="719"/>
        <v>374.39470359000001</v>
      </c>
      <c r="D1658" s="88">
        <f t="shared" si="722"/>
        <v>7205.03</v>
      </c>
      <c r="E1658" s="89">
        <f>IF(K1658=1,VLOOKUP(A1658,[1]Plan1!$BO$80:$BQ$314,3),E1657)</f>
        <v>7245.38</v>
      </c>
      <c r="F1658" s="98">
        <f t="shared" si="723"/>
        <v>45734</v>
      </c>
      <c r="G1658" s="91">
        <f t="shared" si="724"/>
        <v>5.6002542668107669E-3</v>
      </c>
      <c r="H1658" s="90">
        <f t="shared" si="725"/>
        <v>45884</v>
      </c>
      <c r="I1658" s="90">
        <f t="shared" si="726"/>
        <v>45884</v>
      </c>
      <c r="J1658" s="92">
        <f t="shared" si="727"/>
        <v>23</v>
      </c>
      <c r="K1658" s="92">
        <f t="shared" si="728"/>
        <v>111</v>
      </c>
      <c r="L1658" s="87">
        <f t="shared" si="729"/>
        <v>1.0273184</v>
      </c>
      <c r="M1658" s="93">
        <f t="shared" si="730"/>
        <v>1.0056002500000001</v>
      </c>
      <c r="N1658" s="93">
        <f t="shared" si="731"/>
        <v>1.280237645562637</v>
      </c>
      <c r="O1658" s="87">
        <f t="shared" si="732"/>
        <v>1.31521168</v>
      </c>
      <c r="P1658" s="87">
        <f t="shared" si="733"/>
        <v>492.40828708999999</v>
      </c>
      <c r="Q1658" s="94">
        <f t="shared" si="734"/>
        <v>0</v>
      </c>
      <c r="R1658" s="95">
        <f t="shared" si="741"/>
        <v>0</v>
      </c>
      <c r="S1658" s="87">
        <f t="shared" si="735"/>
        <v>0</v>
      </c>
      <c r="T1658" s="95">
        <f t="shared" si="720"/>
        <v>0.12</v>
      </c>
      <c r="U1658" s="94">
        <f t="shared" si="736"/>
        <v>11</v>
      </c>
      <c r="V1658" s="94">
        <v>252</v>
      </c>
      <c r="W1658" s="93">
        <f t="shared" si="737"/>
        <v>1.004959143</v>
      </c>
      <c r="X1658" s="87">
        <f t="shared" si="738"/>
        <v>2.4419231099999998</v>
      </c>
      <c r="Y1658" s="87">
        <f t="shared" si="739"/>
        <v>0</v>
      </c>
      <c r="Z1658" s="96" t="s">
        <v>142</v>
      </c>
      <c r="AA1658" s="90">
        <f t="shared" si="740"/>
        <v>46021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3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2"/>
      <c r="DB1658" s="1"/>
      <c r="DC1658" s="1"/>
      <c r="DD1658" s="1"/>
      <c r="DE1658" s="1"/>
      <c r="DF1658" s="1"/>
      <c r="DG1658" s="1"/>
    </row>
    <row r="1659" spans="1:111" x14ac:dyDescent="0.2">
      <c r="A1659" s="86">
        <f t="shared" si="718"/>
        <v>46008</v>
      </c>
      <c r="B1659" s="87">
        <f t="shared" si="721"/>
        <v>495.19302785000002</v>
      </c>
      <c r="C1659" s="87">
        <f t="shared" si="719"/>
        <v>374.39470359000001</v>
      </c>
      <c r="D1659" s="88">
        <f t="shared" si="722"/>
        <v>7205.03</v>
      </c>
      <c r="E1659" s="89">
        <f>IF(K1659=1,VLOOKUP(A1659,[1]Plan1!$BO$80:$BQ$314,3),E1658)</f>
        <v>7245.38</v>
      </c>
      <c r="F1659" s="98">
        <f t="shared" si="723"/>
        <v>45734</v>
      </c>
      <c r="G1659" s="91">
        <f t="shared" si="724"/>
        <v>5.6002542668107669E-3</v>
      </c>
      <c r="H1659" s="90">
        <f t="shared" si="725"/>
        <v>45884</v>
      </c>
      <c r="I1659" s="90">
        <f t="shared" si="726"/>
        <v>45884</v>
      </c>
      <c r="J1659" s="92">
        <f t="shared" si="727"/>
        <v>23</v>
      </c>
      <c r="K1659" s="92">
        <f t="shared" si="728"/>
        <v>112</v>
      </c>
      <c r="L1659" s="87">
        <f t="shared" si="729"/>
        <v>1.0275678699999999</v>
      </c>
      <c r="M1659" s="93">
        <f t="shared" si="730"/>
        <v>1.0056002500000001</v>
      </c>
      <c r="N1659" s="93">
        <f t="shared" si="731"/>
        <v>1.280237645562637</v>
      </c>
      <c r="O1659" s="87">
        <f t="shared" si="732"/>
        <v>1.31553107</v>
      </c>
      <c r="P1659" s="87">
        <f t="shared" si="733"/>
        <v>492.52786501000003</v>
      </c>
      <c r="Q1659" s="94">
        <f t="shared" si="734"/>
        <v>0</v>
      </c>
      <c r="R1659" s="95">
        <f t="shared" si="741"/>
        <v>0</v>
      </c>
      <c r="S1659" s="87">
        <f t="shared" si="735"/>
        <v>0</v>
      </c>
      <c r="T1659" s="95">
        <f t="shared" si="720"/>
        <v>0.12</v>
      </c>
      <c r="U1659" s="94">
        <f t="shared" si="736"/>
        <v>12</v>
      </c>
      <c r="V1659" s="94">
        <v>252</v>
      </c>
      <c r="W1659" s="93">
        <f t="shared" si="737"/>
        <v>1.005411192</v>
      </c>
      <c r="X1659" s="87">
        <f t="shared" si="738"/>
        <v>2.6651628399999998</v>
      </c>
      <c r="Y1659" s="87">
        <f t="shared" si="739"/>
        <v>0</v>
      </c>
      <c r="Z1659" s="96" t="s">
        <v>142</v>
      </c>
      <c r="AA1659" s="90">
        <f t="shared" si="740"/>
        <v>46021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3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2"/>
      <c r="DB1659" s="1"/>
      <c r="DC1659" s="1"/>
      <c r="DD1659" s="1"/>
      <c r="DE1659" s="1"/>
      <c r="DF1659" s="1"/>
      <c r="DG1659" s="1"/>
    </row>
    <row r="1660" spans="1:111" x14ac:dyDescent="0.2">
      <c r="A1660" s="86">
        <f t="shared" si="718"/>
        <v>46009</v>
      </c>
      <c r="B1660" s="87">
        <f t="shared" si="721"/>
        <v>495.53608374999999</v>
      </c>
      <c r="C1660" s="87">
        <f t="shared" si="719"/>
        <v>374.39470359000001</v>
      </c>
      <c r="D1660" s="88">
        <f t="shared" si="722"/>
        <v>7205.03</v>
      </c>
      <c r="E1660" s="89">
        <f>IF(K1660=1,VLOOKUP(A1660,[1]Plan1!$BO$80:$BQ$314,3),E1659)</f>
        <v>7245.38</v>
      </c>
      <c r="F1660" s="98">
        <f t="shared" si="723"/>
        <v>45734</v>
      </c>
      <c r="G1660" s="91">
        <f t="shared" si="724"/>
        <v>5.6002542668107669E-3</v>
      </c>
      <c r="H1660" s="90">
        <f t="shared" si="725"/>
        <v>45884</v>
      </c>
      <c r="I1660" s="90">
        <f t="shared" si="726"/>
        <v>45884</v>
      </c>
      <c r="J1660" s="92">
        <f t="shared" si="727"/>
        <v>23</v>
      </c>
      <c r="K1660" s="92">
        <f t="shared" si="728"/>
        <v>113</v>
      </c>
      <c r="L1660" s="87">
        <f t="shared" si="729"/>
        <v>1.0278174099999999</v>
      </c>
      <c r="M1660" s="93">
        <f t="shared" si="730"/>
        <v>1.0056002500000001</v>
      </c>
      <c r="N1660" s="93">
        <f t="shared" si="731"/>
        <v>1.280237645562637</v>
      </c>
      <c r="O1660" s="87">
        <f t="shared" si="732"/>
        <v>1.31585054</v>
      </c>
      <c r="P1660" s="87">
        <f t="shared" si="733"/>
        <v>492.64747289000002</v>
      </c>
      <c r="Q1660" s="94">
        <f t="shared" si="734"/>
        <v>0</v>
      </c>
      <c r="R1660" s="95">
        <f t="shared" si="741"/>
        <v>0</v>
      </c>
      <c r="S1660" s="87">
        <f t="shared" si="735"/>
        <v>0</v>
      </c>
      <c r="T1660" s="95">
        <f t="shared" si="720"/>
        <v>0.12</v>
      </c>
      <c r="U1660" s="94">
        <f t="shared" si="736"/>
        <v>13</v>
      </c>
      <c r="V1660" s="94">
        <v>252</v>
      </c>
      <c r="W1660" s="93">
        <f t="shared" si="737"/>
        <v>1.0058634440000001</v>
      </c>
      <c r="X1660" s="87">
        <f t="shared" si="738"/>
        <v>2.88861086</v>
      </c>
      <c r="Y1660" s="87">
        <f t="shared" si="739"/>
        <v>0</v>
      </c>
      <c r="Z1660" s="96" t="s">
        <v>142</v>
      </c>
      <c r="AA1660" s="90">
        <f t="shared" si="740"/>
        <v>46021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3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2"/>
      <c r="DB1660" s="1"/>
      <c r="DC1660" s="1"/>
      <c r="DD1660" s="1"/>
      <c r="DE1660" s="1"/>
      <c r="DF1660" s="1"/>
      <c r="DG1660" s="1"/>
    </row>
    <row r="1661" spans="1:111" x14ac:dyDescent="0.2">
      <c r="A1661" s="86">
        <f t="shared" si="718"/>
        <v>46010</v>
      </c>
      <c r="B1661" s="87">
        <f t="shared" si="721"/>
        <v>495.87937096999997</v>
      </c>
      <c r="C1661" s="87">
        <f t="shared" si="719"/>
        <v>374.39470359000001</v>
      </c>
      <c r="D1661" s="88">
        <f t="shared" si="722"/>
        <v>7205.03</v>
      </c>
      <c r="E1661" s="89">
        <f>IF(K1661=1,VLOOKUP(A1661,[1]Plan1!$BO$80:$BQ$314,3),E1660)</f>
        <v>7245.38</v>
      </c>
      <c r="F1661" s="98">
        <f t="shared" si="723"/>
        <v>45734</v>
      </c>
      <c r="G1661" s="91">
        <f t="shared" si="724"/>
        <v>5.6002542668107669E-3</v>
      </c>
      <c r="H1661" s="90">
        <f t="shared" si="725"/>
        <v>45884</v>
      </c>
      <c r="I1661" s="90">
        <f t="shared" si="726"/>
        <v>45884</v>
      </c>
      <c r="J1661" s="92">
        <f t="shared" si="727"/>
        <v>23</v>
      </c>
      <c r="K1661" s="92">
        <f t="shared" si="728"/>
        <v>114</v>
      </c>
      <c r="L1661" s="87">
        <f t="shared" si="729"/>
        <v>1.0280670000000001</v>
      </c>
      <c r="M1661" s="93">
        <f t="shared" si="730"/>
        <v>1.0056002500000001</v>
      </c>
      <c r="N1661" s="93">
        <f t="shared" si="731"/>
        <v>1.280237645562637</v>
      </c>
      <c r="O1661" s="87">
        <f t="shared" si="732"/>
        <v>1.3161700700000001</v>
      </c>
      <c r="P1661" s="87">
        <f t="shared" si="733"/>
        <v>492.76710322999998</v>
      </c>
      <c r="Q1661" s="94">
        <f t="shared" si="734"/>
        <v>0</v>
      </c>
      <c r="R1661" s="95">
        <f t="shared" si="741"/>
        <v>0</v>
      </c>
      <c r="S1661" s="87">
        <f t="shared" si="735"/>
        <v>0</v>
      </c>
      <c r="T1661" s="95">
        <f t="shared" si="720"/>
        <v>0.12</v>
      </c>
      <c r="U1661" s="94">
        <f t="shared" si="736"/>
        <v>14</v>
      </c>
      <c r="V1661" s="94">
        <v>252</v>
      </c>
      <c r="W1661" s="93">
        <f t="shared" si="737"/>
        <v>1.0063158999999999</v>
      </c>
      <c r="X1661" s="87">
        <f t="shared" si="738"/>
        <v>3.1122677400000001</v>
      </c>
      <c r="Y1661" s="87">
        <f t="shared" si="739"/>
        <v>0</v>
      </c>
      <c r="Z1661" s="96" t="s">
        <v>142</v>
      </c>
      <c r="AA1661" s="90">
        <f t="shared" si="740"/>
        <v>46021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3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2"/>
      <c r="DB1661" s="1"/>
      <c r="DC1661" s="1"/>
      <c r="DD1661" s="1"/>
      <c r="DE1661" s="1"/>
      <c r="DF1661" s="1"/>
      <c r="DG1661" s="1"/>
    </row>
    <row r="1662" spans="1:111" x14ac:dyDescent="0.2">
      <c r="A1662" s="86">
        <f t="shared" si="718"/>
        <v>46011</v>
      </c>
      <c r="B1662" s="87">
        <f t="shared" si="721"/>
        <v>495.87937096999997</v>
      </c>
      <c r="C1662" s="87">
        <f t="shared" si="719"/>
        <v>374.39470359000001</v>
      </c>
      <c r="D1662" s="88">
        <f t="shared" si="722"/>
        <v>7205.03</v>
      </c>
      <c r="E1662" s="89">
        <f>IF(K1662=1,VLOOKUP(A1662,[1]Plan1!$BO$80:$BQ$314,3),E1661)</f>
        <v>7245.38</v>
      </c>
      <c r="F1662" s="98">
        <f t="shared" si="723"/>
        <v>45734</v>
      </c>
      <c r="G1662" s="91">
        <f t="shared" si="724"/>
        <v>5.6002542668107669E-3</v>
      </c>
      <c r="H1662" s="90">
        <f t="shared" si="725"/>
        <v>45884</v>
      </c>
      <c r="I1662" s="90">
        <f t="shared" si="726"/>
        <v>45884</v>
      </c>
      <c r="J1662" s="92">
        <f t="shared" si="727"/>
        <v>23</v>
      </c>
      <c r="K1662" s="92">
        <f t="shared" si="728"/>
        <v>114</v>
      </c>
      <c r="L1662" s="87">
        <f t="shared" si="729"/>
        <v>1.0280670000000001</v>
      </c>
      <c r="M1662" s="93">
        <f t="shared" si="730"/>
        <v>1.0056002500000001</v>
      </c>
      <c r="N1662" s="93">
        <f t="shared" si="731"/>
        <v>1.280237645562637</v>
      </c>
      <c r="O1662" s="87">
        <f t="shared" si="732"/>
        <v>1.3161700700000001</v>
      </c>
      <c r="P1662" s="87">
        <f t="shared" si="733"/>
        <v>492.76710322999998</v>
      </c>
      <c r="Q1662" s="94">
        <f t="shared" si="734"/>
        <v>0</v>
      </c>
      <c r="R1662" s="95">
        <f t="shared" si="741"/>
        <v>0</v>
      </c>
      <c r="S1662" s="87">
        <f t="shared" si="735"/>
        <v>0</v>
      </c>
      <c r="T1662" s="95">
        <f t="shared" si="720"/>
        <v>0.12</v>
      </c>
      <c r="U1662" s="94">
        <f t="shared" si="736"/>
        <v>14</v>
      </c>
      <c r="V1662" s="94">
        <v>252</v>
      </c>
      <c r="W1662" s="93">
        <f t="shared" si="737"/>
        <v>1.0063158999999999</v>
      </c>
      <c r="X1662" s="87">
        <f t="shared" si="738"/>
        <v>3.1122677400000001</v>
      </c>
      <c r="Y1662" s="87">
        <f t="shared" si="739"/>
        <v>0</v>
      </c>
      <c r="Z1662" s="96" t="s">
        <v>142</v>
      </c>
      <c r="AA1662" s="90">
        <f t="shared" si="740"/>
        <v>46021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3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2"/>
      <c r="DB1662" s="1"/>
      <c r="DC1662" s="1"/>
      <c r="DD1662" s="1"/>
      <c r="DE1662" s="1"/>
      <c r="DF1662" s="1"/>
      <c r="DG1662" s="1"/>
    </row>
    <row r="1663" spans="1:111" x14ac:dyDescent="0.2">
      <c r="A1663" s="86">
        <f t="shared" si="718"/>
        <v>46012</v>
      </c>
      <c r="B1663" s="87">
        <f t="shared" si="721"/>
        <v>495.87937096999997</v>
      </c>
      <c r="C1663" s="87">
        <f t="shared" si="719"/>
        <v>374.39470359000001</v>
      </c>
      <c r="D1663" s="88">
        <f t="shared" si="722"/>
        <v>7205.03</v>
      </c>
      <c r="E1663" s="89">
        <f>IF(K1663=1,VLOOKUP(A1663,[1]Plan1!$BO$80:$BQ$314,3),E1662)</f>
        <v>7245.38</v>
      </c>
      <c r="F1663" s="98">
        <f t="shared" si="723"/>
        <v>45734</v>
      </c>
      <c r="G1663" s="91">
        <f t="shared" si="724"/>
        <v>5.6002542668107669E-3</v>
      </c>
      <c r="H1663" s="90">
        <f t="shared" si="725"/>
        <v>45884</v>
      </c>
      <c r="I1663" s="90">
        <f t="shared" si="726"/>
        <v>45884</v>
      </c>
      <c r="J1663" s="92">
        <f t="shared" si="727"/>
        <v>23</v>
      </c>
      <c r="K1663" s="92">
        <f t="shared" si="728"/>
        <v>114</v>
      </c>
      <c r="L1663" s="87">
        <f t="shared" si="729"/>
        <v>1.0280670000000001</v>
      </c>
      <c r="M1663" s="93">
        <f t="shared" si="730"/>
        <v>1.0056002500000001</v>
      </c>
      <c r="N1663" s="93">
        <f t="shared" si="731"/>
        <v>1.280237645562637</v>
      </c>
      <c r="O1663" s="87">
        <f t="shared" si="732"/>
        <v>1.3161700700000001</v>
      </c>
      <c r="P1663" s="87">
        <f t="shared" si="733"/>
        <v>492.76710322999998</v>
      </c>
      <c r="Q1663" s="94">
        <f t="shared" si="734"/>
        <v>0</v>
      </c>
      <c r="R1663" s="95">
        <f t="shared" si="741"/>
        <v>0</v>
      </c>
      <c r="S1663" s="87">
        <f t="shared" si="735"/>
        <v>0</v>
      </c>
      <c r="T1663" s="95">
        <f t="shared" si="720"/>
        <v>0.12</v>
      </c>
      <c r="U1663" s="94">
        <f t="shared" si="736"/>
        <v>14</v>
      </c>
      <c r="V1663" s="94">
        <v>252</v>
      </c>
      <c r="W1663" s="93">
        <f t="shared" si="737"/>
        <v>1.0063158999999999</v>
      </c>
      <c r="X1663" s="87">
        <f t="shared" si="738"/>
        <v>3.1122677400000001</v>
      </c>
      <c r="Y1663" s="87">
        <f t="shared" si="739"/>
        <v>0</v>
      </c>
      <c r="Z1663" s="96" t="s">
        <v>142</v>
      </c>
      <c r="AA1663" s="90">
        <f t="shared" si="740"/>
        <v>46021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3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2"/>
      <c r="DB1663" s="1"/>
      <c r="DC1663" s="1"/>
      <c r="DD1663" s="1"/>
      <c r="DE1663" s="1"/>
      <c r="DF1663" s="1"/>
      <c r="DG1663" s="1"/>
    </row>
    <row r="1664" spans="1:111" x14ac:dyDescent="0.2">
      <c r="A1664" s="86">
        <f t="shared" si="718"/>
        <v>46013</v>
      </c>
      <c r="B1664" s="87">
        <f t="shared" si="721"/>
        <v>496.22290041999997</v>
      </c>
      <c r="C1664" s="87">
        <f t="shared" si="719"/>
        <v>374.39470359000001</v>
      </c>
      <c r="D1664" s="88">
        <f t="shared" si="722"/>
        <v>7205.03</v>
      </c>
      <c r="E1664" s="89">
        <f>IF(K1664=1,VLOOKUP(A1664,[1]Plan1!$BO$80:$BQ$314,3),E1663)</f>
        <v>7245.38</v>
      </c>
      <c r="F1664" s="98">
        <f t="shared" si="723"/>
        <v>45734</v>
      </c>
      <c r="G1664" s="91">
        <f t="shared" si="724"/>
        <v>5.6002542668107669E-3</v>
      </c>
      <c r="H1664" s="90">
        <f t="shared" si="725"/>
        <v>45884</v>
      </c>
      <c r="I1664" s="90">
        <f t="shared" si="726"/>
        <v>45884</v>
      </c>
      <c r="J1664" s="92">
        <f t="shared" si="727"/>
        <v>23</v>
      </c>
      <c r="K1664" s="92">
        <f t="shared" si="728"/>
        <v>115</v>
      </c>
      <c r="L1664" s="87">
        <f t="shared" si="729"/>
        <v>1.02831666</v>
      </c>
      <c r="M1664" s="93">
        <f t="shared" si="730"/>
        <v>1.0056002500000001</v>
      </c>
      <c r="N1664" s="93">
        <f t="shared" si="731"/>
        <v>1.280237645562637</v>
      </c>
      <c r="O1664" s="87">
        <f t="shared" si="732"/>
        <v>1.31648969</v>
      </c>
      <c r="P1664" s="87">
        <f t="shared" si="733"/>
        <v>492.88676726</v>
      </c>
      <c r="Q1664" s="94">
        <f t="shared" si="734"/>
        <v>0</v>
      </c>
      <c r="R1664" s="95">
        <f t="shared" si="741"/>
        <v>0</v>
      </c>
      <c r="S1664" s="87">
        <f t="shared" si="735"/>
        <v>0</v>
      </c>
      <c r="T1664" s="95">
        <f t="shared" si="720"/>
        <v>0.12</v>
      </c>
      <c r="U1664" s="94">
        <f t="shared" si="736"/>
        <v>15</v>
      </c>
      <c r="V1664" s="94">
        <v>252</v>
      </c>
      <c r="W1664" s="93">
        <f t="shared" si="737"/>
        <v>1.006768559</v>
      </c>
      <c r="X1664" s="87">
        <f t="shared" si="738"/>
        <v>3.3361331600000002</v>
      </c>
      <c r="Y1664" s="87">
        <f t="shared" si="739"/>
        <v>0</v>
      </c>
      <c r="Z1664" s="96" t="s">
        <v>142</v>
      </c>
      <c r="AA1664" s="90">
        <f t="shared" si="740"/>
        <v>46021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3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2"/>
      <c r="DB1664" s="1"/>
      <c r="DC1664" s="1"/>
      <c r="DD1664" s="1"/>
      <c r="DE1664" s="1"/>
      <c r="DF1664" s="1"/>
      <c r="DG1664" s="1"/>
    </row>
    <row r="1665" spans="1:111" x14ac:dyDescent="0.2">
      <c r="A1665" s="86">
        <f t="shared" si="718"/>
        <v>46014</v>
      </c>
      <c r="B1665" s="87">
        <f t="shared" si="721"/>
        <v>496.56666517000002</v>
      </c>
      <c r="C1665" s="87">
        <f t="shared" si="719"/>
        <v>374.39470359000001</v>
      </c>
      <c r="D1665" s="88">
        <f t="shared" si="722"/>
        <v>7205.03</v>
      </c>
      <c r="E1665" s="89">
        <f>IF(K1665=1,VLOOKUP(A1665,[1]Plan1!$BO$80:$BQ$314,3),E1664)</f>
        <v>7245.38</v>
      </c>
      <c r="F1665" s="98">
        <f t="shared" si="723"/>
        <v>45734</v>
      </c>
      <c r="G1665" s="91">
        <f t="shared" si="724"/>
        <v>5.6002542668107669E-3</v>
      </c>
      <c r="H1665" s="90">
        <f t="shared" si="725"/>
        <v>45884</v>
      </c>
      <c r="I1665" s="90">
        <f t="shared" si="726"/>
        <v>45884</v>
      </c>
      <c r="J1665" s="92">
        <f t="shared" si="727"/>
        <v>23</v>
      </c>
      <c r="K1665" s="92">
        <f t="shared" si="728"/>
        <v>116</v>
      </c>
      <c r="L1665" s="87">
        <f t="shared" si="729"/>
        <v>1.0285663700000001</v>
      </c>
      <c r="M1665" s="93">
        <f t="shared" si="730"/>
        <v>1.0056002500000001</v>
      </c>
      <c r="N1665" s="93">
        <f t="shared" si="731"/>
        <v>1.280237645562637</v>
      </c>
      <c r="O1665" s="87">
        <f t="shared" si="732"/>
        <v>1.31680938</v>
      </c>
      <c r="P1665" s="87">
        <f t="shared" si="733"/>
        <v>493.00645750000001</v>
      </c>
      <c r="Q1665" s="94">
        <f t="shared" si="734"/>
        <v>0</v>
      </c>
      <c r="R1665" s="95">
        <f t="shared" si="741"/>
        <v>0</v>
      </c>
      <c r="S1665" s="87">
        <f t="shared" si="735"/>
        <v>0</v>
      </c>
      <c r="T1665" s="95">
        <f t="shared" si="720"/>
        <v>0.12</v>
      </c>
      <c r="U1665" s="94">
        <f t="shared" si="736"/>
        <v>16</v>
      </c>
      <c r="V1665" s="94">
        <v>252</v>
      </c>
      <c r="W1665" s="93">
        <f t="shared" si="737"/>
        <v>1.007221422</v>
      </c>
      <c r="X1665" s="87">
        <f t="shared" si="738"/>
        <v>3.56020767</v>
      </c>
      <c r="Y1665" s="87">
        <f t="shared" si="739"/>
        <v>0</v>
      </c>
      <c r="Z1665" s="96" t="s">
        <v>142</v>
      </c>
      <c r="AA1665" s="90">
        <f t="shared" si="740"/>
        <v>46021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3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2"/>
      <c r="DB1665" s="1"/>
      <c r="DC1665" s="1"/>
      <c r="DD1665" s="1"/>
      <c r="DE1665" s="1"/>
      <c r="DF1665" s="1"/>
      <c r="DG1665" s="1"/>
    </row>
    <row r="1666" spans="1:111" x14ac:dyDescent="0.2">
      <c r="A1666" s="86">
        <f t="shared" si="718"/>
        <v>46015</v>
      </c>
      <c r="B1666" s="87">
        <f t="shared" si="721"/>
        <v>496.91067240000001</v>
      </c>
      <c r="C1666" s="87">
        <f t="shared" si="719"/>
        <v>374.39470359000001</v>
      </c>
      <c r="D1666" s="88">
        <f t="shared" si="722"/>
        <v>7205.03</v>
      </c>
      <c r="E1666" s="89">
        <f>IF(K1666=1,VLOOKUP(A1666,[1]Plan1!$BO$80:$BQ$314,3),E1665)</f>
        <v>7245.38</v>
      </c>
      <c r="F1666" s="98">
        <f t="shared" si="723"/>
        <v>45734</v>
      </c>
      <c r="G1666" s="91">
        <f t="shared" si="724"/>
        <v>5.6002542668107669E-3</v>
      </c>
      <c r="H1666" s="90">
        <f t="shared" si="725"/>
        <v>45884</v>
      </c>
      <c r="I1666" s="90">
        <f t="shared" si="726"/>
        <v>45884</v>
      </c>
      <c r="J1666" s="92">
        <f t="shared" si="727"/>
        <v>23</v>
      </c>
      <c r="K1666" s="92">
        <f t="shared" si="728"/>
        <v>117</v>
      </c>
      <c r="L1666" s="87">
        <f t="shared" si="729"/>
        <v>1.0288161499999999</v>
      </c>
      <c r="M1666" s="93">
        <f t="shared" si="730"/>
        <v>1.0056002500000001</v>
      </c>
      <c r="N1666" s="93">
        <f t="shared" si="731"/>
        <v>1.280237645562637</v>
      </c>
      <c r="O1666" s="87">
        <f t="shared" si="732"/>
        <v>1.3171291599999999</v>
      </c>
      <c r="P1666" s="87">
        <f t="shared" si="733"/>
        <v>493.12618143999998</v>
      </c>
      <c r="Q1666" s="94">
        <f t="shared" si="734"/>
        <v>0</v>
      </c>
      <c r="R1666" s="95">
        <f t="shared" si="741"/>
        <v>0</v>
      </c>
      <c r="S1666" s="87">
        <f t="shared" si="735"/>
        <v>0</v>
      </c>
      <c r="T1666" s="95">
        <f t="shared" si="720"/>
        <v>0.12</v>
      </c>
      <c r="U1666" s="94">
        <f t="shared" si="736"/>
        <v>17</v>
      </c>
      <c r="V1666" s="94">
        <v>252</v>
      </c>
      <c r="W1666" s="93">
        <f t="shared" si="737"/>
        <v>1.0076744879999999</v>
      </c>
      <c r="X1666" s="87">
        <f t="shared" si="738"/>
        <v>3.7844909599999998</v>
      </c>
      <c r="Y1666" s="87">
        <f t="shared" si="739"/>
        <v>0</v>
      </c>
      <c r="Z1666" s="96" t="s">
        <v>142</v>
      </c>
      <c r="AA1666" s="90">
        <f t="shared" si="740"/>
        <v>46021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3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2"/>
      <c r="DB1666" s="1"/>
      <c r="DC1666" s="1"/>
      <c r="DD1666" s="1"/>
      <c r="DE1666" s="1"/>
      <c r="DF1666" s="1"/>
      <c r="DG1666" s="1"/>
    </row>
    <row r="1667" spans="1:111" x14ac:dyDescent="0.2">
      <c r="A1667" s="86">
        <f t="shared" si="718"/>
        <v>46016</v>
      </c>
      <c r="B1667" s="87">
        <f t="shared" si="721"/>
        <v>496.91067240000001</v>
      </c>
      <c r="C1667" s="87">
        <f t="shared" si="719"/>
        <v>374.39470359000001</v>
      </c>
      <c r="D1667" s="88">
        <f t="shared" si="722"/>
        <v>7205.03</v>
      </c>
      <c r="E1667" s="89">
        <f>IF(K1667=1,VLOOKUP(A1667,[1]Plan1!$BO$80:$BQ$314,3),E1666)</f>
        <v>7245.38</v>
      </c>
      <c r="F1667" s="98">
        <f t="shared" si="723"/>
        <v>45734</v>
      </c>
      <c r="G1667" s="91">
        <f t="shared" si="724"/>
        <v>5.6002542668107669E-3</v>
      </c>
      <c r="H1667" s="90">
        <f t="shared" si="725"/>
        <v>45884</v>
      </c>
      <c r="I1667" s="90">
        <f t="shared" si="726"/>
        <v>45884</v>
      </c>
      <c r="J1667" s="92">
        <f t="shared" si="727"/>
        <v>23</v>
      </c>
      <c r="K1667" s="92">
        <f t="shared" si="728"/>
        <v>117</v>
      </c>
      <c r="L1667" s="87">
        <f t="shared" si="729"/>
        <v>1.0288161499999999</v>
      </c>
      <c r="M1667" s="93">
        <f t="shared" si="730"/>
        <v>1.0056002500000001</v>
      </c>
      <c r="N1667" s="93">
        <f t="shared" si="731"/>
        <v>1.280237645562637</v>
      </c>
      <c r="O1667" s="87">
        <f t="shared" si="732"/>
        <v>1.3171291599999999</v>
      </c>
      <c r="P1667" s="87">
        <f t="shared" si="733"/>
        <v>493.12618143999998</v>
      </c>
      <c r="Q1667" s="94">
        <f t="shared" si="734"/>
        <v>0</v>
      </c>
      <c r="R1667" s="95">
        <f t="shared" si="741"/>
        <v>0</v>
      </c>
      <c r="S1667" s="87">
        <f t="shared" si="735"/>
        <v>0</v>
      </c>
      <c r="T1667" s="95">
        <f t="shared" si="720"/>
        <v>0.12</v>
      </c>
      <c r="U1667" s="94">
        <f t="shared" si="736"/>
        <v>17</v>
      </c>
      <c r="V1667" s="94">
        <v>252</v>
      </c>
      <c r="W1667" s="93">
        <f t="shared" si="737"/>
        <v>1.0076744879999999</v>
      </c>
      <c r="X1667" s="87">
        <f t="shared" si="738"/>
        <v>3.7844909599999998</v>
      </c>
      <c r="Y1667" s="87">
        <f t="shared" si="739"/>
        <v>0</v>
      </c>
      <c r="Z1667" s="96" t="s">
        <v>142</v>
      </c>
      <c r="AA1667" s="90">
        <f t="shared" si="740"/>
        <v>46021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3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2"/>
      <c r="DB1667" s="1"/>
      <c r="DC1667" s="1"/>
      <c r="DD1667" s="1"/>
      <c r="DE1667" s="1"/>
      <c r="DF1667" s="1"/>
      <c r="DG1667" s="1"/>
    </row>
    <row r="1668" spans="1:111" x14ac:dyDescent="0.2">
      <c r="A1668" s="86">
        <f t="shared" si="718"/>
        <v>46017</v>
      </c>
      <c r="B1668" s="87">
        <f t="shared" si="721"/>
        <v>497.25491892000002</v>
      </c>
      <c r="C1668" s="87">
        <f t="shared" si="719"/>
        <v>374.39470359000001</v>
      </c>
      <c r="D1668" s="88">
        <f t="shared" si="722"/>
        <v>7205.03</v>
      </c>
      <c r="E1668" s="89">
        <f>IF(K1668=1,VLOOKUP(A1668,[1]Plan1!$BO$80:$BQ$314,3),E1667)</f>
        <v>7245.38</v>
      </c>
      <c r="F1668" s="98">
        <f t="shared" si="723"/>
        <v>45734</v>
      </c>
      <c r="G1668" s="91">
        <f t="shared" si="724"/>
        <v>5.6002542668107669E-3</v>
      </c>
      <c r="H1668" s="90">
        <f t="shared" si="725"/>
        <v>45884</v>
      </c>
      <c r="I1668" s="90">
        <f t="shared" si="726"/>
        <v>45884</v>
      </c>
      <c r="J1668" s="92">
        <f t="shared" si="727"/>
        <v>23</v>
      </c>
      <c r="K1668" s="92">
        <f t="shared" si="728"/>
        <v>118</v>
      </c>
      <c r="L1668" s="87">
        <f t="shared" si="729"/>
        <v>1.0290659900000001</v>
      </c>
      <c r="M1668" s="93">
        <f t="shared" si="730"/>
        <v>1.0056002500000001</v>
      </c>
      <c r="N1668" s="93">
        <f t="shared" si="731"/>
        <v>1.280237645562637</v>
      </c>
      <c r="O1668" s="87">
        <f t="shared" si="732"/>
        <v>1.31744902</v>
      </c>
      <c r="P1668" s="87">
        <f t="shared" si="733"/>
        <v>493.24593533000001</v>
      </c>
      <c r="Q1668" s="94">
        <f t="shared" si="734"/>
        <v>0</v>
      </c>
      <c r="R1668" s="95">
        <f t="shared" si="741"/>
        <v>0</v>
      </c>
      <c r="S1668" s="87">
        <f t="shared" si="735"/>
        <v>0</v>
      </c>
      <c r="T1668" s="95">
        <f t="shared" si="720"/>
        <v>0.12</v>
      </c>
      <c r="U1668" s="94">
        <f t="shared" si="736"/>
        <v>18</v>
      </c>
      <c r="V1668" s="94">
        <v>252</v>
      </c>
      <c r="W1668" s="93">
        <f t="shared" si="737"/>
        <v>1.0081277580000001</v>
      </c>
      <c r="X1668" s="87">
        <f t="shared" si="738"/>
        <v>4.0089835899999997</v>
      </c>
      <c r="Y1668" s="87">
        <f t="shared" si="739"/>
        <v>0</v>
      </c>
      <c r="Z1668" s="96" t="s">
        <v>142</v>
      </c>
      <c r="AA1668" s="90">
        <f t="shared" si="740"/>
        <v>46021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3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2"/>
      <c r="DB1668" s="1"/>
      <c r="DC1668" s="1"/>
      <c r="DD1668" s="1"/>
      <c r="DE1668" s="1"/>
      <c r="DF1668" s="1"/>
      <c r="DG1668" s="1"/>
    </row>
    <row r="1669" spans="1:111" x14ac:dyDescent="0.2">
      <c r="A1669" s="86">
        <f t="shared" si="718"/>
        <v>46018</v>
      </c>
      <c r="B1669" s="87">
        <f t="shared" si="721"/>
        <v>497.25491892000002</v>
      </c>
      <c r="C1669" s="87">
        <f t="shared" si="719"/>
        <v>374.39470359000001</v>
      </c>
      <c r="D1669" s="88">
        <f t="shared" si="722"/>
        <v>7205.03</v>
      </c>
      <c r="E1669" s="89">
        <f>IF(K1669=1,VLOOKUP(A1669,[1]Plan1!$BO$80:$BQ$314,3),E1668)</f>
        <v>7245.38</v>
      </c>
      <c r="F1669" s="98">
        <f t="shared" si="723"/>
        <v>45734</v>
      </c>
      <c r="G1669" s="91">
        <f t="shared" si="724"/>
        <v>5.6002542668107669E-3</v>
      </c>
      <c r="H1669" s="90">
        <f t="shared" si="725"/>
        <v>45884</v>
      </c>
      <c r="I1669" s="90">
        <f t="shared" si="726"/>
        <v>45884</v>
      </c>
      <c r="J1669" s="92">
        <f t="shared" si="727"/>
        <v>23</v>
      </c>
      <c r="K1669" s="92">
        <f t="shared" si="728"/>
        <v>118</v>
      </c>
      <c r="L1669" s="87">
        <f t="shared" si="729"/>
        <v>1.0290659900000001</v>
      </c>
      <c r="M1669" s="93">
        <f t="shared" si="730"/>
        <v>1.0056002500000001</v>
      </c>
      <c r="N1669" s="93">
        <f t="shared" si="731"/>
        <v>1.280237645562637</v>
      </c>
      <c r="O1669" s="87">
        <f t="shared" si="732"/>
        <v>1.31744902</v>
      </c>
      <c r="P1669" s="87">
        <f t="shared" si="733"/>
        <v>493.24593533000001</v>
      </c>
      <c r="Q1669" s="94">
        <f t="shared" si="734"/>
        <v>0</v>
      </c>
      <c r="R1669" s="95">
        <f t="shared" si="741"/>
        <v>0</v>
      </c>
      <c r="S1669" s="87">
        <f t="shared" si="735"/>
        <v>0</v>
      </c>
      <c r="T1669" s="95">
        <f t="shared" si="720"/>
        <v>0.12</v>
      </c>
      <c r="U1669" s="94">
        <f t="shared" si="736"/>
        <v>18</v>
      </c>
      <c r="V1669" s="94">
        <v>252</v>
      </c>
      <c r="W1669" s="93">
        <f t="shared" si="737"/>
        <v>1.0081277580000001</v>
      </c>
      <c r="X1669" s="87">
        <f t="shared" si="738"/>
        <v>4.0089835899999997</v>
      </c>
      <c r="Y1669" s="87">
        <f t="shared" si="739"/>
        <v>0</v>
      </c>
      <c r="Z1669" s="96" t="s">
        <v>142</v>
      </c>
      <c r="AA1669" s="90">
        <f t="shared" si="740"/>
        <v>46021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3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2"/>
      <c r="DB1669" s="1"/>
      <c r="DC1669" s="1"/>
      <c r="DD1669" s="1"/>
      <c r="DE1669" s="1"/>
      <c r="DF1669" s="1"/>
      <c r="DG1669" s="1"/>
    </row>
    <row r="1670" spans="1:111" x14ac:dyDescent="0.2">
      <c r="A1670" s="86">
        <f t="shared" si="718"/>
        <v>46019</v>
      </c>
      <c r="B1670" s="87">
        <f t="shared" si="721"/>
        <v>497.25491892000002</v>
      </c>
      <c r="C1670" s="87">
        <f t="shared" si="719"/>
        <v>374.39470359000001</v>
      </c>
      <c r="D1670" s="88">
        <f t="shared" si="722"/>
        <v>7205.03</v>
      </c>
      <c r="E1670" s="89">
        <f>IF(K1670=1,VLOOKUP(A1670,[1]Plan1!$BO$80:$BQ$314,3),E1669)</f>
        <v>7245.38</v>
      </c>
      <c r="F1670" s="98">
        <f t="shared" si="723"/>
        <v>45734</v>
      </c>
      <c r="G1670" s="91">
        <f t="shared" si="724"/>
        <v>5.6002542668107669E-3</v>
      </c>
      <c r="H1670" s="90">
        <f t="shared" si="725"/>
        <v>45884</v>
      </c>
      <c r="I1670" s="90">
        <f t="shared" si="726"/>
        <v>45884</v>
      </c>
      <c r="J1670" s="92">
        <f t="shared" si="727"/>
        <v>23</v>
      </c>
      <c r="K1670" s="92">
        <f t="shared" si="728"/>
        <v>118</v>
      </c>
      <c r="L1670" s="87">
        <f t="shared" si="729"/>
        <v>1.0290659900000001</v>
      </c>
      <c r="M1670" s="93">
        <f t="shared" si="730"/>
        <v>1.0056002500000001</v>
      </c>
      <c r="N1670" s="93">
        <f t="shared" si="731"/>
        <v>1.280237645562637</v>
      </c>
      <c r="O1670" s="87">
        <f t="shared" si="732"/>
        <v>1.31744902</v>
      </c>
      <c r="P1670" s="87">
        <f t="shared" si="733"/>
        <v>493.24593533000001</v>
      </c>
      <c r="Q1670" s="94">
        <f t="shared" si="734"/>
        <v>0</v>
      </c>
      <c r="R1670" s="95">
        <f t="shared" si="741"/>
        <v>0</v>
      </c>
      <c r="S1670" s="87">
        <f t="shared" si="735"/>
        <v>0</v>
      </c>
      <c r="T1670" s="95">
        <f t="shared" si="720"/>
        <v>0.12</v>
      </c>
      <c r="U1670" s="94">
        <f t="shared" si="736"/>
        <v>18</v>
      </c>
      <c r="V1670" s="94">
        <v>252</v>
      </c>
      <c r="W1670" s="93">
        <f t="shared" si="737"/>
        <v>1.0081277580000001</v>
      </c>
      <c r="X1670" s="87">
        <f t="shared" si="738"/>
        <v>4.0089835899999997</v>
      </c>
      <c r="Y1670" s="87">
        <f t="shared" si="739"/>
        <v>0</v>
      </c>
      <c r="Z1670" s="96" t="s">
        <v>142</v>
      </c>
      <c r="AA1670" s="90">
        <f t="shared" si="740"/>
        <v>46021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3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2"/>
      <c r="DB1670" s="1"/>
      <c r="DC1670" s="1"/>
      <c r="DD1670" s="1"/>
      <c r="DE1670" s="1"/>
      <c r="DF1670" s="1"/>
      <c r="DG1670" s="1"/>
    </row>
    <row r="1671" spans="1:111" x14ac:dyDescent="0.2">
      <c r="A1671" s="86">
        <f t="shared" si="718"/>
        <v>46020</v>
      </c>
      <c r="B1671" s="87">
        <f t="shared" si="721"/>
        <v>497.59939402999998</v>
      </c>
      <c r="C1671" s="87">
        <f t="shared" si="719"/>
        <v>374.39470359000001</v>
      </c>
      <c r="D1671" s="88">
        <f t="shared" si="722"/>
        <v>7205.03</v>
      </c>
      <c r="E1671" s="89">
        <f>IF(K1671=1,VLOOKUP(A1671,[1]Plan1!$BO$80:$BQ$314,3),E1670)</f>
        <v>7245.38</v>
      </c>
      <c r="F1671" s="98">
        <f t="shared" si="723"/>
        <v>45734</v>
      </c>
      <c r="G1671" s="91">
        <f t="shared" si="724"/>
        <v>5.6002542668107669E-3</v>
      </c>
      <c r="H1671" s="90">
        <f t="shared" si="725"/>
        <v>45884</v>
      </c>
      <c r="I1671" s="90">
        <f t="shared" si="726"/>
        <v>45884</v>
      </c>
      <c r="J1671" s="92">
        <f t="shared" si="727"/>
        <v>23</v>
      </c>
      <c r="K1671" s="92">
        <f t="shared" si="728"/>
        <v>119</v>
      </c>
      <c r="L1671" s="87">
        <f t="shared" si="729"/>
        <v>1.02931588</v>
      </c>
      <c r="M1671" s="93">
        <f t="shared" si="730"/>
        <v>1.0056002500000001</v>
      </c>
      <c r="N1671" s="93">
        <f t="shared" si="731"/>
        <v>1.280237645562637</v>
      </c>
      <c r="O1671" s="87">
        <f t="shared" si="732"/>
        <v>1.3177689299999999</v>
      </c>
      <c r="P1671" s="87">
        <f t="shared" si="733"/>
        <v>493.36570793999999</v>
      </c>
      <c r="Q1671" s="94">
        <f t="shared" si="734"/>
        <v>0</v>
      </c>
      <c r="R1671" s="95">
        <f t="shared" si="741"/>
        <v>0</v>
      </c>
      <c r="S1671" s="87">
        <f t="shared" si="735"/>
        <v>0</v>
      </c>
      <c r="T1671" s="95">
        <f t="shared" si="720"/>
        <v>0.12</v>
      </c>
      <c r="U1671" s="94">
        <f t="shared" si="736"/>
        <v>19</v>
      </c>
      <c r="V1671" s="94">
        <v>252</v>
      </c>
      <c r="W1671" s="93">
        <f t="shared" si="737"/>
        <v>1.0085812329999999</v>
      </c>
      <c r="X1671" s="87">
        <f t="shared" si="738"/>
        <v>4.23368609</v>
      </c>
      <c r="Y1671" s="87">
        <f t="shared" si="739"/>
        <v>0</v>
      </c>
      <c r="Z1671" s="96" t="s">
        <v>142</v>
      </c>
      <c r="AA1671" s="90">
        <f t="shared" si="740"/>
        <v>46021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3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2"/>
      <c r="DB1671" s="1"/>
      <c r="DC1671" s="1"/>
      <c r="DD1671" s="1"/>
      <c r="DE1671" s="1"/>
      <c r="DF1671" s="1"/>
      <c r="DG1671" s="1"/>
    </row>
    <row r="1672" spans="1:111" x14ac:dyDescent="0.2">
      <c r="A1672" s="86">
        <f t="shared" si="718"/>
        <v>46021</v>
      </c>
      <c r="B1672" s="87">
        <f t="shared" si="721"/>
        <v>497.94411572000001</v>
      </c>
      <c r="C1672" s="87">
        <f t="shared" si="719"/>
        <v>374.39470359000001</v>
      </c>
      <c r="D1672" s="88">
        <f t="shared" si="722"/>
        <v>7205.03</v>
      </c>
      <c r="E1672" s="89">
        <f>IF(K1672=1,VLOOKUP(A1672,[1]Plan1!$BO$80:$BQ$314,3),E1671)</f>
        <v>7245.38</v>
      </c>
      <c r="F1672" s="98">
        <f t="shared" si="723"/>
        <v>45734</v>
      </c>
      <c r="G1672" s="91">
        <f t="shared" si="724"/>
        <v>5.6002542668107669E-3</v>
      </c>
      <c r="H1672" s="90">
        <f t="shared" si="725"/>
        <v>45884</v>
      </c>
      <c r="I1672" s="90">
        <f t="shared" si="726"/>
        <v>45884</v>
      </c>
      <c r="J1672" s="92">
        <f t="shared" si="727"/>
        <v>23</v>
      </c>
      <c r="K1672" s="92">
        <f t="shared" si="728"/>
        <v>120</v>
      </c>
      <c r="L1672" s="87">
        <f t="shared" si="729"/>
        <v>1.0295658400000001</v>
      </c>
      <c r="M1672" s="93">
        <f t="shared" si="730"/>
        <v>1.0056002500000001</v>
      </c>
      <c r="N1672" s="93">
        <f t="shared" si="731"/>
        <v>1.280237645562637</v>
      </c>
      <c r="O1672" s="87">
        <f t="shared" si="732"/>
        <v>1.31808894</v>
      </c>
      <c r="P1672" s="87">
        <f t="shared" si="733"/>
        <v>493.48551799000001</v>
      </c>
      <c r="Q1672" s="94">
        <f t="shared" si="734"/>
        <v>49</v>
      </c>
      <c r="R1672" s="95">
        <f t="shared" si="741"/>
        <v>0.13884199999999999</v>
      </c>
      <c r="S1672" s="87">
        <f t="shared" si="735"/>
        <v>68.516516280000005</v>
      </c>
      <c r="T1672" s="95">
        <f t="shared" si="720"/>
        <v>0.12</v>
      </c>
      <c r="U1672" s="94">
        <f t="shared" si="736"/>
        <v>20</v>
      </c>
      <c r="V1672" s="94">
        <v>252</v>
      </c>
      <c r="W1672" s="93">
        <f t="shared" si="737"/>
        <v>1.0090349110000001</v>
      </c>
      <c r="X1672" s="87">
        <f t="shared" si="738"/>
        <v>4.4585977300000001</v>
      </c>
      <c r="Y1672" s="87">
        <f t="shared" si="739"/>
        <v>72.975114009999999</v>
      </c>
      <c r="Z1672" s="96" t="s">
        <v>142</v>
      </c>
      <c r="AA1672" s="90">
        <f t="shared" si="740"/>
        <v>46021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3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2"/>
      <c r="DB1672" s="1"/>
      <c r="DC1672" s="1"/>
      <c r="DD1672" s="1"/>
      <c r="DE1672" s="1"/>
      <c r="DF1672" s="1"/>
      <c r="DG1672" s="1"/>
    </row>
    <row r="1673" spans="1:111" x14ac:dyDescent="0.2">
      <c r="A1673" s="86">
        <f t="shared" si="718"/>
        <v>46022</v>
      </c>
      <c r="B1673" s="87">
        <f t="shared" si="721"/>
        <v>425.26340800000003</v>
      </c>
      <c r="C1673" s="87">
        <f t="shared" si="719"/>
        <v>322.41299415999998</v>
      </c>
      <c r="D1673" s="88">
        <f t="shared" si="722"/>
        <v>7205.03</v>
      </c>
      <c r="E1673" s="89">
        <f>IF(K1673=1,VLOOKUP(A1673,[1]Plan1!$BO$80:$BQ$314,3),E1672)</f>
        <v>7245.38</v>
      </c>
      <c r="F1673" s="98">
        <f t="shared" si="723"/>
        <v>45734</v>
      </c>
      <c r="G1673" s="91">
        <f t="shared" si="724"/>
        <v>5.6002542668107669E-3</v>
      </c>
      <c r="H1673" s="90">
        <f t="shared" si="725"/>
        <v>45884</v>
      </c>
      <c r="I1673" s="90">
        <f t="shared" si="726"/>
        <v>45884</v>
      </c>
      <c r="J1673" s="92">
        <f t="shared" si="727"/>
        <v>23</v>
      </c>
      <c r="K1673" s="92">
        <f t="shared" si="728"/>
        <v>121</v>
      </c>
      <c r="L1673" s="87">
        <f t="shared" si="729"/>
        <v>1.02981586</v>
      </c>
      <c r="M1673" s="93">
        <f t="shared" si="730"/>
        <v>1.0056002500000001</v>
      </c>
      <c r="N1673" s="93">
        <f t="shared" si="731"/>
        <v>1.280237645562637</v>
      </c>
      <c r="O1673" s="87">
        <f t="shared" si="732"/>
        <v>1.31840903</v>
      </c>
      <c r="P1673" s="87">
        <f t="shared" si="733"/>
        <v>425.07220288000002</v>
      </c>
      <c r="Q1673" s="94">
        <f t="shared" si="734"/>
        <v>0</v>
      </c>
      <c r="R1673" s="95">
        <f t="shared" si="741"/>
        <v>0</v>
      </c>
      <c r="S1673" s="87">
        <f t="shared" si="735"/>
        <v>0</v>
      </c>
      <c r="T1673" s="95">
        <f t="shared" si="720"/>
        <v>0.12</v>
      </c>
      <c r="U1673" s="94">
        <f t="shared" si="736"/>
        <v>1</v>
      </c>
      <c r="V1673" s="94">
        <v>252</v>
      </c>
      <c r="W1673" s="93">
        <f t="shared" si="737"/>
        <v>1.0004498180000001</v>
      </c>
      <c r="X1673" s="87">
        <f t="shared" si="738"/>
        <v>0.19120512000000001</v>
      </c>
      <c r="Y1673" s="87">
        <f t="shared" si="739"/>
        <v>0</v>
      </c>
      <c r="Z1673" s="96" t="s">
        <v>142</v>
      </c>
      <c r="AA1673" s="90">
        <f t="shared" si="740"/>
        <v>46052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3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2"/>
      <c r="DB1673" s="1"/>
      <c r="DC1673" s="1"/>
      <c r="DD1673" s="1"/>
      <c r="DE1673" s="1"/>
      <c r="DF1673" s="1"/>
      <c r="DG1673" s="1"/>
    </row>
    <row r="1674" spans="1:111" x14ac:dyDescent="0.2">
      <c r="A1674" s="86">
        <f t="shared" si="718"/>
        <v>46023</v>
      </c>
      <c r="B1674" s="87">
        <f t="shared" si="721"/>
        <v>425.26340800000003</v>
      </c>
      <c r="C1674" s="87">
        <f t="shared" si="719"/>
        <v>322.41299415999998</v>
      </c>
      <c r="D1674" s="88">
        <f t="shared" si="722"/>
        <v>7205.03</v>
      </c>
      <c r="E1674" s="89">
        <f>IF(K1674=1,VLOOKUP(A1674,[1]Plan1!$BO$80:$BQ$314,3),E1673)</f>
        <v>7245.38</v>
      </c>
      <c r="F1674" s="98">
        <f t="shared" si="723"/>
        <v>45734</v>
      </c>
      <c r="G1674" s="91">
        <f t="shared" si="724"/>
        <v>5.6002542668107669E-3</v>
      </c>
      <c r="H1674" s="90">
        <f t="shared" si="725"/>
        <v>45884</v>
      </c>
      <c r="I1674" s="90">
        <f t="shared" si="726"/>
        <v>45884</v>
      </c>
      <c r="J1674" s="92">
        <f t="shared" si="727"/>
        <v>23</v>
      </c>
      <c r="K1674" s="92">
        <f t="shared" si="728"/>
        <v>121</v>
      </c>
      <c r="L1674" s="87">
        <f t="shared" si="729"/>
        <v>1.02981586</v>
      </c>
      <c r="M1674" s="93">
        <f t="shared" si="730"/>
        <v>1.0056002500000001</v>
      </c>
      <c r="N1674" s="93">
        <f t="shared" si="731"/>
        <v>1.280237645562637</v>
      </c>
      <c r="O1674" s="87">
        <f t="shared" si="732"/>
        <v>1.31840903</v>
      </c>
      <c r="P1674" s="87">
        <f t="shared" si="733"/>
        <v>425.07220288000002</v>
      </c>
      <c r="Q1674" s="94">
        <f t="shared" si="734"/>
        <v>0</v>
      </c>
      <c r="R1674" s="95">
        <f t="shared" si="741"/>
        <v>0</v>
      </c>
      <c r="S1674" s="87">
        <f t="shared" si="735"/>
        <v>0</v>
      </c>
      <c r="T1674" s="95">
        <f t="shared" si="720"/>
        <v>0.12</v>
      </c>
      <c r="U1674" s="94">
        <f t="shared" si="736"/>
        <v>1</v>
      </c>
      <c r="V1674" s="94">
        <v>252</v>
      </c>
      <c r="W1674" s="93">
        <f t="shared" si="737"/>
        <v>1.0004498180000001</v>
      </c>
      <c r="X1674" s="87">
        <f t="shared" si="738"/>
        <v>0.19120512000000001</v>
      </c>
      <c r="Y1674" s="87">
        <f t="shared" si="739"/>
        <v>0</v>
      </c>
      <c r="Z1674" s="96" t="s">
        <v>142</v>
      </c>
      <c r="AA1674" s="90">
        <f t="shared" si="740"/>
        <v>46052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3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2"/>
      <c r="DB1674" s="1"/>
      <c r="DC1674" s="1"/>
      <c r="DD1674" s="1"/>
      <c r="DE1674" s="1"/>
      <c r="DF1674" s="1"/>
      <c r="DG1674" s="1"/>
    </row>
    <row r="1675" spans="1:111" x14ac:dyDescent="0.2">
      <c r="A1675" s="86">
        <f t="shared" si="718"/>
        <v>46024</v>
      </c>
      <c r="B1675" s="87">
        <f t="shared" si="721"/>
        <v>425.55801606</v>
      </c>
      <c r="C1675" s="87">
        <f t="shared" si="719"/>
        <v>322.41299415999998</v>
      </c>
      <c r="D1675" s="88">
        <f t="shared" si="722"/>
        <v>7205.03</v>
      </c>
      <c r="E1675" s="89">
        <f>IF(K1675=1,VLOOKUP(A1675,[1]Plan1!$BO$80:$BQ$314,3),E1674)</f>
        <v>7245.38</v>
      </c>
      <c r="F1675" s="98">
        <f t="shared" si="723"/>
        <v>45734</v>
      </c>
      <c r="G1675" s="91">
        <f t="shared" si="724"/>
        <v>5.6002542668107669E-3</v>
      </c>
      <c r="H1675" s="90">
        <f t="shared" si="725"/>
        <v>45884</v>
      </c>
      <c r="I1675" s="90">
        <f t="shared" si="726"/>
        <v>45884</v>
      </c>
      <c r="J1675" s="92">
        <f t="shared" si="727"/>
        <v>23</v>
      </c>
      <c r="K1675" s="92">
        <f t="shared" si="728"/>
        <v>122</v>
      </c>
      <c r="L1675" s="87">
        <f t="shared" si="729"/>
        <v>1.0300659400000001</v>
      </c>
      <c r="M1675" s="93">
        <f t="shared" si="730"/>
        <v>1.0056002500000001</v>
      </c>
      <c r="N1675" s="93">
        <f t="shared" si="731"/>
        <v>1.280237645562637</v>
      </c>
      <c r="O1675" s="87">
        <f t="shared" si="732"/>
        <v>1.31872919</v>
      </c>
      <c r="P1675" s="87">
        <f t="shared" si="733"/>
        <v>425.17542663</v>
      </c>
      <c r="Q1675" s="94">
        <f t="shared" si="734"/>
        <v>0</v>
      </c>
      <c r="R1675" s="95">
        <f t="shared" si="741"/>
        <v>0</v>
      </c>
      <c r="S1675" s="87">
        <f t="shared" si="735"/>
        <v>0</v>
      </c>
      <c r="T1675" s="95">
        <f t="shared" si="720"/>
        <v>0.12</v>
      </c>
      <c r="U1675" s="94">
        <f t="shared" si="736"/>
        <v>2</v>
      </c>
      <c r="V1675" s="94">
        <v>252</v>
      </c>
      <c r="W1675" s="93">
        <f t="shared" si="737"/>
        <v>1.0008998389999999</v>
      </c>
      <c r="X1675" s="87">
        <f t="shared" si="738"/>
        <v>0.38258943000000001</v>
      </c>
      <c r="Y1675" s="87">
        <f t="shared" si="739"/>
        <v>0</v>
      </c>
      <c r="Z1675" s="96" t="s">
        <v>142</v>
      </c>
      <c r="AA1675" s="90">
        <f t="shared" si="740"/>
        <v>46052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3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2"/>
      <c r="DB1675" s="1"/>
      <c r="DC1675" s="1"/>
      <c r="DD1675" s="1"/>
      <c r="DE1675" s="1"/>
      <c r="DF1675" s="1"/>
      <c r="DG1675" s="1"/>
    </row>
    <row r="1676" spans="1:111" x14ac:dyDescent="0.2">
      <c r="A1676" s="86">
        <f t="shared" si="718"/>
        <v>46025</v>
      </c>
      <c r="B1676" s="87">
        <f t="shared" si="721"/>
        <v>425.55801606</v>
      </c>
      <c r="C1676" s="87">
        <f t="shared" si="719"/>
        <v>322.41299415999998</v>
      </c>
      <c r="D1676" s="88">
        <f t="shared" si="722"/>
        <v>7205.03</v>
      </c>
      <c r="E1676" s="89">
        <f>IF(K1676=1,VLOOKUP(A1676,[1]Plan1!$BO$80:$BQ$314,3),E1675)</f>
        <v>7245.38</v>
      </c>
      <c r="F1676" s="98">
        <f t="shared" si="723"/>
        <v>45734</v>
      </c>
      <c r="G1676" s="91">
        <f t="shared" si="724"/>
        <v>5.6002542668107669E-3</v>
      </c>
      <c r="H1676" s="90">
        <f t="shared" si="725"/>
        <v>45884</v>
      </c>
      <c r="I1676" s="90">
        <f t="shared" si="726"/>
        <v>45884</v>
      </c>
      <c r="J1676" s="92">
        <f t="shared" si="727"/>
        <v>23</v>
      </c>
      <c r="K1676" s="92">
        <f t="shared" si="728"/>
        <v>122</v>
      </c>
      <c r="L1676" s="87">
        <f t="shared" si="729"/>
        <v>1.0300659400000001</v>
      </c>
      <c r="M1676" s="93">
        <f t="shared" si="730"/>
        <v>1.0056002500000001</v>
      </c>
      <c r="N1676" s="93">
        <f t="shared" si="731"/>
        <v>1.280237645562637</v>
      </c>
      <c r="O1676" s="87">
        <f t="shared" si="732"/>
        <v>1.31872919</v>
      </c>
      <c r="P1676" s="87">
        <f t="shared" si="733"/>
        <v>425.17542663</v>
      </c>
      <c r="Q1676" s="94">
        <f t="shared" si="734"/>
        <v>0</v>
      </c>
      <c r="R1676" s="95">
        <f t="shared" si="741"/>
        <v>0</v>
      </c>
      <c r="S1676" s="87">
        <f t="shared" si="735"/>
        <v>0</v>
      </c>
      <c r="T1676" s="95">
        <f t="shared" si="720"/>
        <v>0.12</v>
      </c>
      <c r="U1676" s="94">
        <f t="shared" si="736"/>
        <v>2</v>
      </c>
      <c r="V1676" s="94">
        <v>252</v>
      </c>
      <c r="W1676" s="93">
        <f t="shared" si="737"/>
        <v>1.0008998389999999</v>
      </c>
      <c r="X1676" s="87">
        <f t="shared" si="738"/>
        <v>0.38258943000000001</v>
      </c>
      <c r="Y1676" s="87">
        <f t="shared" si="739"/>
        <v>0</v>
      </c>
      <c r="Z1676" s="96" t="s">
        <v>142</v>
      </c>
      <c r="AA1676" s="90">
        <f t="shared" si="740"/>
        <v>46052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3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2"/>
      <c r="DB1676" s="1"/>
      <c r="DC1676" s="1"/>
      <c r="DD1676" s="1"/>
      <c r="DE1676" s="1"/>
      <c r="DF1676" s="1"/>
      <c r="DG1676" s="1"/>
    </row>
    <row r="1677" spans="1:111" x14ac:dyDescent="0.2">
      <c r="A1677" s="86">
        <f t="shared" si="718"/>
        <v>46026</v>
      </c>
      <c r="B1677" s="87">
        <f t="shared" si="721"/>
        <v>425.55801606</v>
      </c>
      <c r="C1677" s="87">
        <f t="shared" si="719"/>
        <v>322.41299415999998</v>
      </c>
      <c r="D1677" s="88">
        <f t="shared" si="722"/>
        <v>7205.03</v>
      </c>
      <c r="E1677" s="89">
        <f>IF(K1677=1,VLOOKUP(A1677,[1]Plan1!$BO$80:$BQ$314,3),E1676)</f>
        <v>7245.38</v>
      </c>
      <c r="F1677" s="98">
        <f t="shared" si="723"/>
        <v>45734</v>
      </c>
      <c r="G1677" s="91">
        <f t="shared" si="724"/>
        <v>5.6002542668107669E-3</v>
      </c>
      <c r="H1677" s="90">
        <f t="shared" si="725"/>
        <v>45884</v>
      </c>
      <c r="I1677" s="90">
        <f t="shared" si="726"/>
        <v>45884</v>
      </c>
      <c r="J1677" s="92">
        <f t="shared" si="727"/>
        <v>23</v>
      </c>
      <c r="K1677" s="92">
        <f t="shared" si="728"/>
        <v>122</v>
      </c>
      <c r="L1677" s="87">
        <f t="shared" si="729"/>
        <v>1.0300659400000001</v>
      </c>
      <c r="M1677" s="93">
        <f t="shared" si="730"/>
        <v>1.0056002500000001</v>
      </c>
      <c r="N1677" s="93">
        <f t="shared" si="731"/>
        <v>1.280237645562637</v>
      </c>
      <c r="O1677" s="87">
        <f t="shared" si="732"/>
        <v>1.31872919</v>
      </c>
      <c r="P1677" s="87">
        <f t="shared" si="733"/>
        <v>425.17542663</v>
      </c>
      <c r="Q1677" s="94">
        <f t="shared" si="734"/>
        <v>0</v>
      </c>
      <c r="R1677" s="95">
        <f t="shared" si="741"/>
        <v>0</v>
      </c>
      <c r="S1677" s="87">
        <f t="shared" si="735"/>
        <v>0</v>
      </c>
      <c r="T1677" s="95">
        <f t="shared" si="720"/>
        <v>0.12</v>
      </c>
      <c r="U1677" s="94">
        <f t="shared" si="736"/>
        <v>2</v>
      </c>
      <c r="V1677" s="94">
        <v>252</v>
      </c>
      <c r="W1677" s="93">
        <f t="shared" si="737"/>
        <v>1.0008998389999999</v>
      </c>
      <c r="X1677" s="87">
        <f t="shared" si="738"/>
        <v>0.38258943000000001</v>
      </c>
      <c r="Y1677" s="87">
        <f t="shared" si="739"/>
        <v>0</v>
      </c>
      <c r="Z1677" s="96" t="s">
        <v>142</v>
      </c>
      <c r="AA1677" s="90">
        <f t="shared" si="740"/>
        <v>46052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3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2"/>
      <c r="DB1677" s="1"/>
      <c r="DC1677" s="1"/>
      <c r="DD1677" s="1"/>
      <c r="DE1677" s="1"/>
      <c r="DF1677" s="1"/>
      <c r="DG1677" s="1"/>
    </row>
    <row r="1678" spans="1:111" x14ac:dyDescent="0.2">
      <c r="A1678" s="86">
        <f t="shared" ref="A1678:A1741" si="742">(A1677+1)</f>
        <v>46027</v>
      </c>
      <c r="B1678" s="87">
        <f t="shared" si="721"/>
        <v>425.85282831999996</v>
      </c>
      <c r="C1678" s="87">
        <f t="shared" ref="C1678:C1741" si="743">TRUNC(IF(Q1677&gt;0,C1677-(S1677/O1677),C1677),8)</f>
        <v>322.41299415999998</v>
      </c>
      <c r="D1678" s="88">
        <f t="shared" si="722"/>
        <v>7205.03</v>
      </c>
      <c r="E1678" s="89">
        <f>IF(K1678=1,VLOOKUP(A1678,[1]Plan1!$BO$80:$BQ$314,3),E1677)</f>
        <v>7245.38</v>
      </c>
      <c r="F1678" s="98">
        <f t="shared" si="723"/>
        <v>45734</v>
      </c>
      <c r="G1678" s="91">
        <f t="shared" si="724"/>
        <v>5.6002542668107669E-3</v>
      </c>
      <c r="H1678" s="90">
        <f t="shared" si="725"/>
        <v>45884</v>
      </c>
      <c r="I1678" s="90">
        <f t="shared" si="726"/>
        <v>45884</v>
      </c>
      <c r="J1678" s="92">
        <f t="shared" si="727"/>
        <v>23</v>
      </c>
      <c r="K1678" s="92">
        <f t="shared" si="728"/>
        <v>123</v>
      </c>
      <c r="L1678" s="87">
        <f t="shared" si="729"/>
        <v>1.03031608</v>
      </c>
      <c r="M1678" s="93">
        <f t="shared" si="730"/>
        <v>1.0056002500000001</v>
      </c>
      <c r="N1678" s="93">
        <f t="shared" si="731"/>
        <v>1.280237645562637</v>
      </c>
      <c r="O1678" s="87">
        <f t="shared" si="732"/>
        <v>1.31904943</v>
      </c>
      <c r="P1678" s="87">
        <f t="shared" si="733"/>
        <v>425.27867616999998</v>
      </c>
      <c r="Q1678" s="94">
        <f t="shared" si="734"/>
        <v>0</v>
      </c>
      <c r="R1678" s="95">
        <f t="shared" si="741"/>
        <v>0</v>
      </c>
      <c r="S1678" s="87">
        <f t="shared" si="735"/>
        <v>0</v>
      </c>
      <c r="T1678" s="95">
        <f t="shared" ref="T1678:T1741" si="744">(T1677)</f>
        <v>0.12</v>
      </c>
      <c r="U1678" s="94">
        <f t="shared" si="736"/>
        <v>3</v>
      </c>
      <c r="V1678" s="94">
        <v>252</v>
      </c>
      <c r="W1678" s="93">
        <f t="shared" si="737"/>
        <v>1.0013500609999999</v>
      </c>
      <c r="X1678" s="87">
        <f t="shared" si="738"/>
        <v>0.57415214999999997</v>
      </c>
      <c r="Y1678" s="87">
        <f t="shared" si="739"/>
        <v>0</v>
      </c>
      <c r="Z1678" s="96" t="s">
        <v>142</v>
      </c>
      <c r="AA1678" s="90">
        <f t="shared" si="740"/>
        <v>46052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3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2"/>
      <c r="DB1678" s="1"/>
      <c r="DC1678" s="1"/>
      <c r="DD1678" s="1"/>
      <c r="DE1678" s="1"/>
      <c r="DF1678" s="1"/>
      <c r="DG1678" s="1"/>
    </row>
    <row r="1679" spans="1:111" x14ac:dyDescent="0.2">
      <c r="A1679" s="86">
        <f t="shared" si="742"/>
        <v>46028</v>
      </c>
      <c r="B1679" s="87">
        <f t="shared" si="721"/>
        <v>426.14784293000002</v>
      </c>
      <c r="C1679" s="87">
        <f t="shared" si="743"/>
        <v>322.41299415999998</v>
      </c>
      <c r="D1679" s="88">
        <f t="shared" si="722"/>
        <v>7205.03</v>
      </c>
      <c r="E1679" s="89">
        <f>IF(K1679=1,VLOOKUP(A1679,[1]Plan1!$BO$80:$BQ$314,3),E1678)</f>
        <v>7245.38</v>
      </c>
      <c r="F1679" s="98">
        <f t="shared" si="723"/>
        <v>45734</v>
      </c>
      <c r="G1679" s="91">
        <f t="shared" si="724"/>
        <v>5.6002542668107669E-3</v>
      </c>
      <c r="H1679" s="90">
        <f t="shared" si="725"/>
        <v>45884</v>
      </c>
      <c r="I1679" s="90">
        <f t="shared" si="726"/>
        <v>45884</v>
      </c>
      <c r="J1679" s="92">
        <f t="shared" si="727"/>
        <v>23</v>
      </c>
      <c r="K1679" s="92">
        <f t="shared" si="728"/>
        <v>124</v>
      </c>
      <c r="L1679" s="87">
        <f t="shared" si="729"/>
        <v>1.0305662799999999</v>
      </c>
      <c r="M1679" s="93">
        <f t="shared" si="730"/>
        <v>1.0056002500000001</v>
      </c>
      <c r="N1679" s="93">
        <f t="shared" si="731"/>
        <v>1.280237645562637</v>
      </c>
      <c r="O1679" s="87">
        <f t="shared" si="732"/>
        <v>1.31936974</v>
      </c>
      <c r="P1679" s="87">
        <f t="shared" si="733"/>
        <v>425.38194827000001</v>
      </c>
      <c r="Q1679" s="94">
        <f t="shared" si="734"/>
        <v>0</v>
      </c>
      <c r="R1679" s="95">
        <f t="shared" si="741"/>
        <v>0</v>
      </c>
      <c r="S1679" s="87">
        <f t="shared" si="735"/>
        <v>0</v>
      </c>
      <c r="T1679" s="95">
        <f t="shared" si="744"/>
        <v>0.12</v>
      </c>
      <c r="U1679" s="94">
        <f t="shared" si="736"/>
        <v>4</v>
      </c>
      <c r="V1679" s="94">
        <v>252</v>
      </c>
      <c r="W1679" s="93">
        <f t="shared" si="737"/>
        <v>1.0018004869999999</v>
      </c>
      <c r="X1679" s="87">
        <f t="shared" si="738"/>
        <v>0.76589465999999995</v>
      </c>
      <c r="Y1679" s="87">
        <f t="shared" si="739"/>
        <v>0</v>
      </c>
      <c r="Z1679" s="96" t="s">
        <v>142</v>
      </c>
      <c r="AA1679" s="90">
        <f t="shared" si="740"/>
        <v>46052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3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2"/>
      <c r="DB1679" s="1"/>
      <c r="DC1679" s="1"/>
      <c r="DD1679" s="1"/>
      <c r="DE1679" s="1"/>
      <c r="DF1679" s="1"/>
      <c r="DG1679" s="1"/>
    </row>
    <row r="1680" spans="1:111" x14ac:dyDescent="0.2">
      <c r="A1680" s="86">
        <f t="shared" si="742"/>
        <v>46029</v>
      </c>
      <c r="B1680" s="87">
        <f t="shared" si="721"/>
        <v>426.44306884999997</v>
      </c>
      <c r="C1680" s="87">
        <f t="shared" si="743"/>
        <v>322.41299415999998</v>
      </c>
      <c r="D1680" s="88">
        <f t="shared" si="722"/>
        <v>7205.03</v>
      </c>
      <c r="E1680" s="89">
        <f>IF(K1680=1,VLOOKUP(A1680,[1]Plan1!$BO$80:$BQ$314,3),E1679)</f>
        <v>7245.38</v>
      </c>
      <c r="F1680" s="98">
        <f t="shared" si="723"/>
        <v>45734</v>
      </c>
      <c r="G1680" s="91">
        <f t="shared" si="724"/>
        <v>5.6002542668107669E-3</v>
      </c>
      <c r="H1680" s="90">
        <f t="shared" si="725"/>
        <v>45884</v>
      </c>
      <c r="I1680" s="90">
        <f t="shared" si="726"/>
        <v>45884</v>
      </c>
      <c r="J1680" s="92">
        <f t="shared" si="727"/>
        <v>23</v>
      </c>
      <c r="K1680" s="92">
        <f t="shared" si="728"/>
        <v>125</v>
      </c>
      <c r="L1680" s="87">
        <f t="shared" si="729"/>
        <v>1.0308165499999999</v>
      </c>
      <c r="M1680" s="93">
        <f t="shared" si="730"/>
        <v>1.0056002500000001</v>
      </c>
      <c r="N1680" s="93">
        <f t="shared" si="731"/>
        <v>1.280237645562637</v>
      </c>
      <c r="O1680" s="87">
        <f t="shared" si="732"/>
        <v>1.31969015</v>
      </c>
      <c r="P1680" s="87">
        <f t="shared" si="733"/>
        <v>425.48525261999998</v>
      </c>
      <c r="Q1680" s="94">
        <f t="shared" si="734"/>
        <v>0</v>
      </c>
      <c r="R1680" s="95">
        <f t="shared" si="741"/>
        <v>0</v>
      </c>
      <c r="S1680" s="87">
        <f t="shared" si="735"/>
        <v>0</v>
      </c>
      <c r="T1680" s="95">
        <f t="shared" si="744"/>
        <v>0.12</v>
      </c>
      <c r="U1680" s="94">
        <f t="shared" si="736"/>
        <v>5</v>
      </c>
      <c r="V1680" s="94">
        <v>252</v>
      </c>
      <c r="W1680" s="93">
        <f t="shared" si="737"/>
        <v>1.002251115</v>
      </c>
      <c r="X1680" s="87">
        <f t="shared" si="738"/>
        <v>0.95781623000000005</v>
      </c>
      <c r="Y1680" s="87">
        <f t="shared" si="739"/>
        <v>0</v>
      </c>
      <c r="Z1680" s="96" t="s">
        <v>142</v>
      </c>
      <c r="AA1680" s="90">
        <f t="shared" si="740"/>
        <v>46052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3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2"/>
      <c r="DB1680" s="1"/>
      <c r="DC1680" s="1"/>
      <c r="DD1680" s="1"/>
      <c r="DE1680" s="1"/>
      <c r="DF1680" s="1"/>
      <c r="DG1680" s="1"/>
    </row>
    <row r="1681" spans="1:111" x14ac:dyDescent="0.2">
      <c r="A1681" s="86">
        <f t="shared" si="742"/>
        <v>46030</v>
      </c>
      <c r="B1681" s="87">
        <f t="shared" si="721"/>
        <v>426.73849366000002</v>
      </c>
      <c r="C1681" s="87">
        <f t="shared" si="743"/>
        <v>322.41299415999998</v>
      </c>
      <c r="D1681" s="88">
        <f t="shared" si="722"/>
        <v>7205.03</v>
      </c>
      <c r="E1681" s="89">
        <f>IF(K1681=1,VLOOKUP(A1681,[1]Plan1!$BO$80:$BQ$314,3),E1680)</f>
        <v>7245.38</v>
      </c>
      <c r="F1681" s="98">
        <f t="shared" si="723"/>
        <v>45734</v>
      </c>
      <c r="G1681" s="91">
        <f t="shared" si="724"/>
        <v>5.6002542668107669E-3</v>
      </c>
      <c r="H1681" s="90">
        <f t="shared" si="725"/>
        <v>45884</v>
      </c>
      <c r="I1681" s="90">
        <f t="shared" si="726"/>
        <v>45884</v>
      </c>
      <c r="J1681" s="92">
        <f t="shared" si="727"/>
        <v>23</v>
      </c>
      <c r="K1681" s="92">
        <f t="shared" si="728"/>
        <v>126</v>
      </c>
      <c r="L1681" s="87">
        <f t="shared" si="729"/>
        <v>1.0310668700000001</v>
      </c>
      <c r="M1681" s="93">
        <f t="shared" si="730"/>
        <v>1.0056002500000001</v>
      </c>
      <c r="N1681" s="93">
        <f t="shared" si="731"/>
        <v>1.280237645562637</v>
      </c>
      <c r="O1681" s="87">
        <f t="shared" si="732"/>
        <v>1.3200106199999999</v>
      </c>
      <c r="P1681" s="87">
        <f t="shared" si="733"/>
        <v>425.58857631000001</v>
      </c>
      <c r="Q1681" s="94">
        <f t="shared" si="734"/>
        <v>0</v>
      </c>
      <c r="R1681" s="95">
        <f t="shared" si="741"/>
        <v>0</v>
      </c>
      <c r="S1681" s="87">
        <f t="shared" si="735"/>
        <v>0</v>
      </c>
      <c r="T1681" s="95">
        <f t="shared" si="744"/>
        <v>0.12</v>
      </c>
      <c r="U1681" s="94">
        <f t="shared" si="736"/>
        <v>6</v>
      </c>
      <c r="V1681" s="94">
        <v>252</v>
      </c>
      <c r="W1681" s="93">
        <f t="shared" si="737"/>
        <v>1.002701946</v>
      </c>
      <c r="X1681" s="87">
        <f t="shared" si="738"/>
        <v>1.1499173499999999</v>
      </c>
      <c r="Y1681" s="87">
        <f t="shared" si="739"/>
        <v>0</v>
      </c>
      <c r="Z1681" s="96" t="s">
        <v>142</v>
      </c>
      <c r="AA1681" s="90">
        <f t="shared" si="740"/>
        <v>46052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3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2"/>
      <c r="DB1681" s="1"/>
      <c r="DC1681" s="1"/>
      <c r="DD1681" s="1"/>
      <c r="DE1681" s="1"/>
      <c r="DF1681" s="1"/>
      <c r="DG1681" s="1"/>
    </row>
    <row r="1682" spans="1:111" x14ac:dyDescent="0.2">
      <c r="A1682" s="86">
        <f t="shared" si="742"/>
        <v>46031</v>
      </c>
      <c r="B1682" s="87">
        <f t="shared" ref="B1682:B1745" si="745">(P1682+X1682)</f>
        <v>427.03412025999995</v>
      </c>
      <c r="C1682" s="87">
        <f t="shared" si="743"/>
        <v>322.41299415999998</v>
      </c>
      <c r="D1682" s="88">
        <f t="shared" ref="D1682:D1745" si="746">IF(E1682=E1681,D1681,E1681)</f>
        <v>7205.03</v>
      </c>
      <c r="E1682" s="89">
        <f>IF(K1682=1,VLOOKUP(A1682,[1]Plan1!$BO$80:$BQ$314,3),E1681)</f>
        <v>7245.38</v>
      </c>
      <c r="F1682" s="98">
        <f t="shared" ref="F1682:F1745" si="747">IF(D1682=D1681,F1681,A1682)</f>
        <v>45734</v>
      </c>
      <c r="G1682" s="91">
        <f t="shared" ref="G1682:G1745" si="748">(E1682/D1682)-1</f>
        <v>5.6002542668107669E-3</v>
      </c>
      <c r="H1682" s="90">
        <f t="shared" ref="H1682:H1745" si="749">IF(DAY(A1682)=15,VLOOKUP(A1682,AH$121:AK$170,4),H1681)</f>
        <v>45884</v>
      </c>
      <c r="I1682" s="90">
        <f t="shared" ref="I1682:I1745" si="750">IF(A1682&gt;I1681,H1682,I1681)</f>
        <v>45884</v>
      </c>
      <c r="J1682" s="92">
        <f t="shared" ref="J1682:J1745" si="751">IF(I1682=I1681,J1681,NETWORKDAYS(I1681,I1682,$AD$121:$AD$505)-1)</f>
        <v>23</v>
      </c>
      <c r="K1682" s="92">
        <f t="shared" ref="K1682:K1745" si="752">(J1682-(NETWORKDAYS(A1682,I1682,AD$121:AD$505)-1))</f>
        <v>127</v>
      </c>
      <c r="L1682" s="87">
        <f t="shared" ref="L1682:L1745" si="753">TRUNC((E1682/D1682)^TRUNC((K1682/J1682),9),8)</f>
        <v>1.0313172500000001</v>
      </c>
      <c r="M1682" s="93">
        <f t="shared" ref="M1682:M1745" si="754">IF(I1682&gt;I1681,L1681,M1681)</f>
        <v>1.0056002500000001</v>
      </c>
      <c r="N1682" s="93">
        <f t="shared" ref="N1682:N1745" si="755">IF(I1682&gt;I1681,N1681*M1682,N1681)</f>
        <v>1.280237645562637</v>
      </c>
      <c r="O1682" s="87">
        <f t="shared" ref="O1682:O1745" si="756">TRUNC(TRUNC((L1682*N1682),15),8)</f>
        <v>1.3203311600000001</v>
      </c>
      <c r="P1682" s="87">
        <f t="shared" ref="P1682:P1745" si="757">TRUNC(C1682*O1682,8)</f>
        <v>425.69192256999997</v>
      </c>
      <c r="Q1682" s="94">
        <f t="shared" ref="Q1682:Q1745" si="758">IF(VLOOKUP(A1682,AD$13:AK$117,8)=VLOOKUP(A1681,AD$13:AK$117,8),0,VLOOKUP(A1682,AD$13:AK$117,8))</f>
        <v>0</v>
      </c>
      <c r="R1682" s="95">
        <f t="shared" si="741"/>
        <v>0</v>
      </c>
      <c r="S1682" s="87">
        <f t="shared" ref="S1682:S1745" si="759">IF(R1682&gt;0,TRUNC(R1682*P1682,8),0)</f>
        <v>0</v>
      </c>
      <c r="T1682" s="95">
        <f t="shared" si="744"/>
        <v>0.12</v>
      </c>
      <c r="U1682" s="94">
        <f t="shared" ref="U1682:U1745" si="760">IF(Q1681&gt;0,1,IF(K1682=K1681,U1681,U1681+1))</f>
        <v>7</v>
      </c>
      <c r="V1682" s="94">
        <v>252</v>
      </c>
      <c r="W1682" s="93">
        <f t="shared" ref="W1682:W1745" si="761">ROUND((1+T1682)^TRUNC((U1682/V1682),9),9)</f>
        <v>1.003152979</v>
      </c>
      <c r="X1682" s="87">
        <f t="shared" ref="X1682:X1745" si="762">TRUNC((P1682*(W1682-1)),8)</f>
        <v>1.3421976900000001</v>
      </c>
      <c r="Y1682" s="87">
        <f t="shared" ref="Y1682:Y1745" si="763">IF(Q1682&gt;0,S1682+X1682,0)</f>
        <v>0</v>
      </c>
      <c r="Z1682" s="96" t="s">
        <v>142</v>
      </c>
      <c r="AA1682" s="90">
        <f t="shared" ref="AA1682:AA1745" si="764">IF(Q1681&gt;0,VLOOKUP(A1681,$AD$13:$AL$117,9),AA1681)</f>
        <v>46052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3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2"/>
      <c r="DB1682" s="1"/>
      <c r="DC1682" s="1"/>
      <c r="DD1682" s="1"/>
      <c r="DE1682" s="1"/>
      <c r="DF1682" s="1"/>
      <c r="DG1682" s="1"/>
    </row>
    <row r="1683" spans="1:111" x14ac:dyDescent="0.2">
      <c r="A1683" s="86">
        <f t="shared" si="742"/>
        <v>46032</v>
      </c>
      <c r="B1683" s="87">
        <f t="shared" si="745"/>
        <v>427.03412025999995</v>
      </c>
      <c r="C1683" s="87">
        <f t="shared" si="743"/>
        <v>322.41299415999998</v>
      </c>
      <c r="D1683" s="88">
        <f t="shared" si="746"/>
        <v>7205.03</v>
      </c>
      <c r="E1683" s="89">
        <f>IF(K1683=1,VLOOKUP(A1683,[1]Plan1!$BO$80:$BQ$314,3),E1682)</f>
        <v>7245.38</v>
      </c>
      <c r="F1683" s="98">
        <f t="shared" si="747"/>
        <v>45734</v>
      </c>
      <c r="G1683" s="91">
        <f t="shared" si="748"/>
        <v>5.6002542668107669E-3</v>
      </c>
      <c r="H1683" s="90">
        <f t="shared" si="749"/>
        <v>45884</v>
      </c>
      <c r="I1683" s="90">
        <f t="shared" si="750"/>
        <v>45884</v>
      </c>
      <c r="J1683" s="92">
        <f t="shared" si="751"/>
        <v>23</v>
      </c>
      <c r="K1683" s="92">
        <f t="shared" si="752"/>
        <v>127</v>
      </c>
      <c r="L1683" s="87">
        <f t="shared" si="753"/>
        <v>1.0313172500000001</v>
      </c>
      <c r="M1683" s="93">
        <f t="shared" si="754"/>
        <v>1.0056002500000001</v>
      </c>
      <c r="N1683" s="93">
        <f t="shared" si="755"/>
        <v>1.280237645562637</v>
      </c>
      <c r="O1683" s="87">
        <f t="shared" si="756"/>
        <v>1.3203311600000001</v>
      </c>
      <c r="P1683" s="87">
        <f t="shared" si="757"/>
        <v>425.69192256999997</v>
      </c>
      <c r="Q1683" s="94">
        <f t="shared" si="758"/>
        <v>0</v>
      </c>
      <c r="R1683" s="95">
        <f t="shared" si="741"/>
        <v>0</v>
      </c>
      <c r="S1683" s="87">
        <f t="shared" si="759"/>
        <v>0</v>
      </c>
      <c r="T1683" s="95">
        <f t="shared" si="744"/>
        <v>0.12</v>
      </c>
      <c r="U1683" s="94">
        <f t="shared" si="760"/>
        <v>7</v>
      </c>
      <c r="V1683" s="94">
        <v>252</v>
      </c>
      <c r="W1683" s="93">
        <f t="shared" si="761"/>
        <v>1.003152979</v>
      </c>
      <c r="X1683" s="87">
        <f t="shared" si="762"/>
        <v>1.3421976900000001</v>
      </c>
      <c r="Y1683" s="87">
        <f t="shared" si="763"/>
        <v>0</v>
      </c>
      <c r="Z1683" s="96" t="s">
        <v>142</v>
      </c>
      <c r="AA1683" s="90">
        <f t="shared" si="764"/>
        <v>46052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3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2"/>
      <c r="DB1683" s="1"/>
      <c r="DC1683" s="1"/>
      <c r="DD1683" s="1"/>
      <c r="DE1683" s="1"/>
      <c r="DF1683" s="1"/>
      <c r="DG1683" s="1"/>
    </row>
    <row r="1684" spans="1:111" x14ac:dyDescent="0.2">
      <c r="A1684" s="86">
        <f t="shared" si="742"/>
        <v>46033</v>
      </c>
      <c r="B1684" s="87">
        <f t="shared" si="745"/>
        <v>427.03412025999995</v>
      </c>
      <c r="C1684" s="87">
        <f t="shared" si="743"/>
        <v>322.41299415999998</v>
      </c>
      <c r="D1684" s="88">
        <f t="shared" si="746"/>
        <v>7205.03</v>
      </c>
      <c r="E1684" s="89">
        <f>IF(K1684=1,VLOOKUP(A1684,[1]Plan1!$BO$80:$BQ$314,3),E1683)</f>
        <v>7245.38</v>
      </c>
      <c r="F1684" s="98">
        <f t="shared" si="747"/>
        <v>45734</v>
      </c>
      <c r="G1684" s="91">
        <f t="shared" si="748"/>
        <v>5.6002542668107669E-3</v>
      </c>
      <c r="H1684" s="90">
        <f t="shared" si="749"/>
        <v>45884</v>
      </c>
      <c r="I1684" s="90">
        <f t="shared" si="750"/>
        <v>45884</v>
      </c>
      <c r="J1684" s="92">
        <f t="shared" si="751"/>
        <v>23</v>
      </c>
      <c r="K1684" s="92">
        <f t="shared" si="752"/>
        <v>127</v>
      </c>
      <c r="L1684" s="87">
        <f t="shared" si="753"/>
        <v>1.0313172500000001</v>
      </c>
      <c r="M1684" s="93">
        <f t="shared" si="754"/>
        <v>1.0056002500000001</v>
      </c>
      <c r="N1684" s="93">
        <f t="shared" si="755"/>
        <v>1.280237645562637</v>
      </c>
      <c r="O1684" s="87">
        <f t="shared" si="756"/>
        <v>1.3203311600000001</v>
      </c>
      <c r="P1684" s="87">
        <f t="shared" si="757"/>
        <v>425.69192256999997</v>
      </c>
      <c r="Q1684" s="94">
        <f t="shared" si="758"/>
        <v>0</v>
      </c>
      <c r="R1684" s="95">
        <f t="shared" si="741"/>
        <v>0</v>
      </c>
      <c r="S1684" s="87">
        <f t="shared" si="759"/>
        <v>0</v>
      </c>
      <c r="T1684" s="95">
        <f t="shared" si="744"/>
        <v>0.12</v>
      </c>
      <c r="U1684" s="94">
        <f t="shared" si="760"/>
        <v>7</v>
      </c>
      <c r="V1684" s="94">
        <v>252</v>
      </c>
      <c r="W1684" s="93">
        <f t="shared" si="761"/>
        <v>1.003152979</v>
      </c>
      <c r="X1684" s="87">
        <f t="shared" si="762"/>
        <v>1.3421976900000001</v>
      </c>
      <c r="Y1684" s="87">
        <f t="shared" si="763"/>
        <v>0</v>
      </c>
      <c r="Z1684" s="96" t="s">
        <v>142</v>
      </c>
      <c r="AA1684" s="90">
        <f t="shared" si="764"/>
        <v>46052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3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2"/>
      <c r="DB1684" s="1"/>
      <c r="DC1684" s="1"/>
      <c r="DD1684" s="1"/>
      <c r="DE1684" s="1"/>
      <c r="DF1684" s="1"/>
      <c r="DG1684" s="1"/>
    </row>
    <row r="1685" spans="1:111" x14ac:dyDescent="0.2">
      <c r="A1685" s="86">
        <f t="shared" si="742"/>
        <v>46034</v>
      </c>
      <c r="B1685" s="87">
        <f t="shared" si="745"/>
        <v>427.32995930999999</v>
      </c>
      <c r="C1685" s="87">
        <f t="shared" si="743"/>
        <v>322.41299415999998</v>
      </c>
      <c r="D1685" s="88">
        <f t="shared" si="746"/>
        <v>7205.03</v>
      </c>
      <c r="E1685" s="89">
        <f>IF(K1685=1,VLOOKUP(A1685,[1]Plan1!$BO$80:$BQ$314,3),E1684)</f>
        <v>7245.38</v>
      </c>
      <c r="F1685" s="98">
        <f t="shared" si="747"/>
        <v>45734</v>
      </c>
      <c r="G1685" s="91">
        <f t="shared" si="748"/>
        <v>5.6002542668107669E-3</v>
      </c>
      <c r="H1685" s="90">
        <f t="shared" si="749"/>
        <v>45884</v>
      </c>
      <c r="I1685" s="90">
        <f t="shared" si="750"/>
        <v>45884</v>
      </c>
      <c r="J1685" s="92">
        <f t="shared" si="751"/>
        <v>23</v>
      </c>
      <c r="K1685" s="92">
        <f t="shared" si="752"/>
        <v>128</v>
      </c>
      <c r="L1685" s="87">
        <f t="shared" si="753"/>
        <v>1.0315677000000001</v>
      </c>
      <c r="M1685" s="93">
        <f t="shared" si="754"/>
        <v>1.0056002500000001</v>
      </c>
      <c r="N1685" s="93">
        <f t="shared" si="755"/>
        <v>1.280237645562637</v>
      </c>
      <c r="O1685" s="87">
        <f t="shared" si="756"/>
        <v>1.3206518</v>
      </c>
      <c r="P1685" s="87">
        <f t="shared" si="757"/>
        <v>425.79530108</v>
      </c>
      <c r="Q1685" s="94">
        <f t="shared" si="758"/>
        <v>0</v>
      </c>
      <c r="R1685" s="95">
        <f t="shared" si="741"/>
        <v>0</v>
      </c>
      <c r="S1685" s="87">
        <f t="shared" si="759"/>
        <v>0</v>
      </c>
      <c r="T1685" s="95">
        <f t="shared" si="744"/>
        <v>0.12</v>
      </c>
      <c r="U1685" s="94">
        <f t="shared" si="760"/>
        <v>8</v>
      </c>
      <c r="V1685" s="94">
        <v>252</v>
      </c>
      <c r="W1685" s="93">
        <f t="shared" si="761"/>
        <v>1.003604216</v>
      </c>
      <c r="X1685" s="87">
        <f t="shared" si="762"/>
        <v>1.53465823</v>
      </c>
      <c r="Y1685" s="87">
        <f t="shared" si="763"/>
        <v>0</v>
      </c>
      <c r="Z1685" s="96" t="s">
        <v>142</v>
      </c>
      <c r="AA1685" s="90">
        <f t="shared" si="764"/>
        <v>46052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3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2"/>
      <c r="DB1685" s="1"/>
      <c r="DC1685" s="1"/>
      <c r="DD1685" s="1"/>
      <c r="DE1685" s="1"/>
      <c r="DF1685" s="1"/>
      <c r="DG1685" s="1"/>
    </row>
    <row r="1686" spans="1:111" x14ac:dyDescent="0.2">
      <c r="A1686" s="86">
        <f t="shared" si="742"/>
        <v>46035</v>
      </c>
      <c r="B1686" s="87">
        <f t="shared" si="745"/>
        <v>427.62599710000001</v>
      </c>
      <c r="C1686" s="87">
        <f t="shared" si="743"/>
        <v>322.41299415999998</v>
      </c>
      <c r="D1686" s="88">
        <f t="shared" si="746"/>
        <v>7205.03</v>
      </c>
      <c r="E1686" s="89">
        <f>IF(K1686=1,VLOOKUP(A1686,[1]Plan1!$BO$80:$BQ$314,3),E1685)</f>
        <v>7245.38</v>
      </c>
      <c r="F1686" s="98">
        <f t="shared" si="747"/>
        <v>45734</v>
      </c>
      <c r="G1686" s="91">
        <f t="shared" si="748"/>
        <v>5.6002542668107669E-3</v>
      </c>
      <c r="H1686" s="90">
        <f t="shared" si="749"/>
        <v>45884</v>
      </c>
      <c r="I1686" s="90">
        <f t="shared" si="750"/>
        <v>45884</v>
      </c>
      <c r="J1686" s="92">
        <f t="shared" si="751"/>
        <v>23</v>
      </c>
      <c r="K1686" s="92">
        <f t="shared" si="752"/>
        <v>129</v>
      </c>
      <c r="L1686" s="87">
        <f t="shared" si="753"/>
        <v>1.0318182</v>
      </c>
      <c r="M1686" s="93">
        <f t="shared" si="754"/>
        <v>1.0056002500000001</v>
      </c>
      <c r="N1686" s="93">
        <f t="shared" si="755"/>
        <v>1.280237645562637</v>
      </c>
      <c r="O1686" s="87">
        <f t="shared" si="756"/>
        <v>1.3209725000000001</v>
      </c>
      <c r="P1686" s="87">
        <f t="shared" si="757"/>
        <v>425.89869892000002</v>
      </c>
      <c r="Q1686" s="94">
        <f t="shared" si="758"/>
        <v>0</v>
      </c>
      <c r="R1686" s="95">
        <f t="shared" si="741"/>
        <v>0</v>
      </c>
      <c r="S1686" s="87">
        <f t="shared" si="759"/>
        <v>0</v>
      </c>
      <c r="T1686" s="95">
        <f t="shared" si="744"/>
        <v>0.12</v>
      </c>
      <c r="U1686" s="94">
        <f t="shared" si="760"/>
        <v>9</v>
      </c>
      <c r="V1686" s="94">
        <v>252</v>
      </c>
      <c r="W1686" s="93">
        <f t="shared" si="761"/>
        <v>1.0040556549999999</v>
      </c>
      <c r="X1686" s="87">
        <f t="shared" si="762"/>
        <v>1.72729818</v>
      </c>
      <c r="Y1686" s="87">
        <f t="shared" si="763"/>
        <v>0</v>
      </c>
      <c r="Z1686" s="96" t="s">
        <v>142</v>
      </c>
      <c r="AA1686" s="90">
        <f t="shared" si="764"/>
        <v>46052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3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2"/>
      <c r="DB1686" s="1"/>
      <c r="DC1686" s="1"/>
      <c r="DD1686" s="1"/>
      <c r="DE1686" s="1"/>
      <c r="DF1686" s="1"/>
      <c r="DG1686" s="1"/>
    </row>
    <row r="1687" spans="1:111" x14ac:dyDescent="0.2">
      <c r="A1687" s="86">
        <f t="shared" si="742"/>
        <v>46036</v>
      </c>
      <c r="B1687" s="87">
        <f t="shared" si="745"/>
        <v>427.92224389</v>
      </c>
      <c r="C1687" s="87">
        <f t="shared" si="743"/>
        <v>322.41299415999998</v>
      </c>
      <c r="D1687" s="88">
        <f t="shared" si="746"/>
        <v>7205.03</v>
      </c>
      <c r="E1687" s="89">
        <f>IF(K1687=1,VLOOKUP(A1687,[1]Plan1!$BO$80:$BQ$314,3),E1686)</f>
        <v>7245.38</v>
      </c>
      <c r="F1687" s="98">
        <f t="shared" si="747"/>
        <v>45734</v>
      </c>
      <c r="G1687" s="91">
        <f t="shared" si="748"/>
        <v>5.6002542668107669E-3</v>
      </c>
      <c r="H1687" s="90">
        <f t="shared" si="749"/>
        <v>45884</v>
      </c>
      <c r="I1687" s="90">
        <f t="shared" si="750"/>
        <v>45884</v>
      </c>
      <c r="J1687" s="92">
        <f t="shared" si="751"/>
        <v>23</v>
      </c>
      <c r="K1687" s="92">
        <f t="shared" si="752"/>
        <v>130</v>
      </c>
      <c r="L1687" s="87">
        <f t="shared" si="753"/>
        <v>1.03206877</v>
      </c>
      <c r="M1687" s="93">
        <f t="shared" si="754"/>
        <v>1.0056002500000001</v>
      </c>
      <c r="N1687" s="93">
        <f t="shared" si="755"/>
        <v>1.280237645562637</v>
      </c>
      <c r="O1687" s="87">
        <f t="shared" si="756"/>
        <v>1.3212932900000001</v>
      </c>
      <c r="P1687" s="87">
        <f t="shared" si="757"/>
        <v>426.00212578999998</v>
      </c>
      <c r="Q1687" s="94">
        <f t="shared" si="758"/>
        <v>0</v>
      </c>
      <c r="R1687" s="95">
        <f t="shared" si="741"/>
        <v>0</v>
      </c>
      <c r="S1687" s="87">
        <f t="shared" si="759"/>
        <v>0</v>
      </c>
      <c r="T1687" s="95">
        <f t="shared" si="744"/>
        <v>0.12</v>
      </c>
      <c r="U1687" s="94">
        <f t="shared" si="760"/>
        <v>10</v>
      </c>
      <c r="V1687" s="94">
        <v>252</v>
      </c>
      <c r="W1687" s="93">
        <f t="shared" si="761"/>
        <v>1.004507297</v>
      </c>
      <c r="X1687" s="87">
        <f t="shared" si="762"/>
        <v>1.9201181</v>
      </c>
      <c r="Y1687" s="87">
        <f t="shared" si="763"/>
        <v>0</v>
      </c>
      <c r="Z1687" s="96" t="s">
        <v>142</v>
      </c>
      <c r="AA1687" s="90">
        <f t="shared" si="764"/>
        <v>46052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3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2"/>
      <c r="DB1687" s="1"/>
      <c r="DC1687" s="1"/>
      <c r="DD1687" s="1"/>
      <c r="DE1687" s="1"/>
      <c r="DF1687" s="1"/>
      <c r="DG1687" s="1"/>
    </row>
    <row r="1688" spans="1:111" x14ac:dyDescent="0.2">
      <c r="A1688" s="86">
        <f t="shared" si="742"/>
        <v>46037</v>
      </c>
      <c r="B1688" s="87">
        <f t="shared" si="745"/>
        <v>428.21869370000002</v>
      </c>
      <c r="C1688" s="87">
        <f t="shared" si="743"/>
        <v>322.41299415999998</v>
      </c>
      <c r="D1688" s="88">
        <f t="shared" si="746"/>
        <v>7205.03</v>
      </c>
      <c r="E1688" s="89">
        <f>IF(K1688=1,VLOOKUP(A1688,[1]Plan1!$BO$80:$BQ$314,3),E1687)</f>
        <v>7245.38</v>
      </c>
      <c r="F1688" s="98">
        <f t="shared" si="747"/>
        <v>45734</v>
      </c>
      <c r="G1688" s="91">
        <f t="shared" si="748"/>
        <v>5.6002542668107669E-3</v>
      </c>
      <c r="H1688" s="90">
        <f t="shared" si="749"/>
        <v>45884</v>
      </c>
      <c r="I1688" s="90">
        <f t="shared" si="750"/>
        <v>45884</v>
      </c>
      <c r="J1688" s="92">
        <f t="shared" si="751"/>
        <v>23</v>
      </c>
      <c r="K1688" s="92">
        <f t="shared" si="752"/>
        <v>131</v>
      </c>
      <c r="L1688" s="87">
        <f t="shared" si="753"/>
        <v>1.0323194</v>
      </c>
      <c r="M1688" s="93">
        <f t="shared" si="754"/>
        <v>1.0056002500000001</v>
      </c>
      <c r="N1688" s="93">
        <f t="shared" si="755"/>
        <v>1.280237645562637</v>
      </c>
      <c r="O1688" s="87">
        <f t="shared" si="756"/>
        <v>1.32161415</v>
      </c>
      <c r="P1688" s="87">
        <f t="shared" si="757"/>
        <v>426.10557521999999</v>
      </c>
      <c r="Q1688" s="94">
        <f t="shared" si="758"/>
        <v>0</v>
      </c>
      <c r="R1688" s="95">
        <f t="shared" si="741"/>
        <v>0</v>
      </c>
      <c r="S1688" s="87">
        <f t="shared" si="759"/>
        <v>0</v>
      </c>
      <c r="T1688" s="95">
        <f t="shared" si="744"/>
        <v>0.12</v>
      </c>
      <c r="U1688" s="94">
        <f t="shared" si="760"/>
        <v>11</v>
      </c>
      <c r="V1688" s="94">
        <v>252</v>
      </c>
      <c r="W1688" s="93">
        <f t="shared" si="761"/>
        <v>1.004959143</v>
      </c>
      <c r="X1688" s="87">
        <f t="shared" si="762"/>
        <v>2.1131184799999998</v>
      </c>
      <c r="Y1688" s="87">
        <f t="shared" si="763"/>
        <v>0</v>
      </c>
      <c r="Z1688" s="96" t="s">
        <v>142</v>
      </c>
      <c r="AA1688" s="90">
        <f t="shared" si="764"/>
        <v>46052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3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2"/>
      <c r="DB1688" s="1"/>
      <c r="DC1688" s="1"/>
      <c r="DD1688" s="1"/>
      <c r="DE1688" s="1"/>
      <c r="DF1688" s="1"/>
      <c r="DG1688" s="1"/>
    </row>
    <row r="1689" spans="1:111" x14ac:dyDescent="0.2">
      <c r="A1689" s="86">
        <f t="shared" si="742"/>
        <v>46038</v>
      </c>
      <c r="B1689" s="87">
        <f t="shared" si="745"/>
        <v>428.51534620000001</v>
      </c>
      <c r="C1689" s="87">
        <f t="shared" si="743"/>
        <v>322.41299415999998</v>
      </c>
      <c r="D1689" s="88">
        <f t="shared" si="746"/>
        <v>7205.03</v>
      </c>
      <c r="E1689" s="89">
        <f>IF(K1689=1,VLOOKUP(A1689,[1]Plan1!$BO$80:$BQ$314,3),E1688)</f>
        <v>7245.38</v>
      </c>
      <c r="F1689" s="98">
        <f t="shared" si="747"/>
        <v>45734</v>
      </c>
      <c r="G1689" s="91">
        <f t="shared" si="748"/>
        <v>5.6002542668107669E-3</v>
      </c>
      <c r="H1689" s="90">
        <f t="shared" si="749"/>
        <v>45884</v>
      </c>
      <c r="I1689" s="90">
        <f t="shared" si="750"/>
        <v>45884</v>
      </c>
      <c r="J1689" s="92">
        <f t="shared" si="751"/>
        <v>23</v>
      </c>
      <c r="K1689" s="92">
        <f t="shared" si="752"/>
        <v>132</v>
      </c>
      <c r="L1689" s="87">
        <f t="shared" si="753"/>
        <v>1.0325700799999999</v>
      </c>
      <c r="M1689" s="93">
        <f t="shared" si="754"/>
        <v>1.0056002500000001</v>
      </c>
      <c r="N1689" s="93">
        <f t="shared" si="755"/>
        <v>1.280237645562637</v>
      </c>
      <c r="O1689" s="87">
        <f t="shared" si="756"/>
        <v>1.32193508</v>
      </c>
      <c r="P1689" s="87">
        <f t="shared" si="757"/>
        <v>426.20904722</v>
      </c>
      <c r="Q1689" s="94">
        <f t="shared" si="758"/>
        <v>0</v>
      </c>
      <c r="R1689" s="95">
        <f t="shared" si="741"/>
        <v>0</v>
      </c>
      <c r="S1689" s="87">
        <f t="shared" si="759"/>
        <v>0</v>
      </c>
      <c r="T1689" s="95">
        <f t="shared" si="744"/>
        <v>0.12</v>
      </c>
      <c r="U1689" s="94">
        <f t="shared" si="760"/>
        <v>12</v>
      </c>
      <c r="V1689" s="94">
        <v>252</v>
      </c>
      <c r="W1689" s="93">
        <f t="shared" si="761"/>
        <v>1.005411192</v>
      </c>
      <c r="X1689" s="87">
        <f t="shared" si="762"/>
        <v>2.3062989800000002</v>
      </c>
      <c r="Y1689" s="87">
        <f t="shared" si="763"/>
        <v>0</v>
      </c>
      <c r="Z1689" s="96" t="s">
        <v>142</v>
      </c>
      <c r="AA1689" s="90">
        <f t="shared" si="764"/>
        <v>46052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3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2"/>
      <c r="DB1689" s="1"/>
      <c r="DC1689" s="1"/>
      <c r="DD1689" s="1"/>
      <c r="DE1689" s="1"/>
      <c r="DF1689" s="1"/>
      <c r="DG1689" s="1"/>
    </row>
    <row r="1690" spans="1:111" x14ac:dyDescent="0.2">
      <c r="A1690" s="86">
        <f t="shared" si="742"/>
        <v>46039</v>
      </c>
      <c r="B1690" s="87">
        <f t="shared" si="745"/>
        <v>428.51534620000001</v>
      </c>
      <c r="C1690" s="87">
        <f t="shared" si="743"/>
        <v>322.41299415999998</v>
      </c>
      <c r="D1690" s="88">
        <f t="shared" si="746"/>
        <v>7205.03</v>
      </c>
      <c r="E1690" s="89">
        <f>IF(K1690=1,VLOOKUP(A1690,[1]Plan1!$BO$80:$BQ$314,3),E1689)</f>
        <v>7245.38</v>
      </c>
      <c r="F1690" s="98">
        <f t="shared" si="747"/>
        <v>45734</v>
      </c>
      <c r="G1690" s="91">
        <f t="shared" si="748"/>
        <v>5.6002542668107669E-3</v>
      </c>
      <c r="H1690" s="90">
        <f t="shared" si="749"/>
        <v>45884</v>
      </c>
      <c r="I1690" s="90">
        <f t="shared" si="750"/>
        <v>45884</v>
      </c>
      <c r="J1690" s="92">
        <f t="shared" si="751"/>
        <v>23</v>
      </c>
      <c r="K1690" s="92">
        <f t="shared" si="752"/>
        <v>132</v>
      </c>
      <c r="L1690" s="87">
        <f t="shared" si="753"/>
        <v>1.0325700799999999</v>
      </c>
      <c r="M1690" s="93">
        <f t="shared" si="754"/>
        <v>1.0056002500000001</v>
      </c>
      <c r="N1690" s="93">
        <f t="shared" si="755"/>
        <v>1.280237645562637</v>
      </c>
      <c r="O1690" s="87">
        <f t="shared" si="756"/>
        <v>1.32193508</v>
      </c>
      <c r="P1690" s="87">
        <f t="shared" si="757"/>
        <v>426.20904722</v>
      </c>
      <c r="Q1690" s="94">
        <f t="shared" si="758"/>
        <v>0</v>
      </c>
      <c r="R1690" s="95">
        <f t="shared" si="741"/>
        <v>0</v>
      </c>
      <c r="S1690" s="87">
        <f t="shared" si="759"/>
        <v>0</v>
      </c>
      <c r="T1690" s="95">
        <f t="shared" si="744"/>
        <v>0.12</v>
      </c>
      <c r="U1690" s="94">
        <f t="shared" si="760"/>
        <v>12</v>
      </c>
      <c r="V1690" s="94">
        <v>252</v>
      </c>
      <c r="W1690" s="93">
        <f t="shared" si="761"/>
        <v>1.005411192</v>
      </c>
      <c r="X1690" s="87">
        <f t="shared" si="762"/>
        <v>2.3062989800000002</v>
      </c>
      <c r="Y1690" s="87">
        <f t="shared" si="763"/>
        <v>0</v>
      </c>
      <c r="Z1690" s="96" t="s">
        <v>142</v>
      </c>
      <c r="AA1690" s="90">
        <f t="shared" si="764"/>
        <v>46052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3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2"/>
      <c r="DB1690" s="1"/>
      <c r="DC1690" s="1"/>
      <c r="DD1690" s="1"/>
      <c r="DE1690" s="1"/>
      <c r="DF1690" s="1"/>
      <c r="DG1690" s="1"/>
    </row>
    <row r="1691" spans="1:111" x14ac:dyDescent="0.2">
      <c r="A1691" s="86">
        <f t="shared" si="742"/>
        <v>46040</v>
      </c>
      <c r="B1691" s="87">
        <f t="shared" si="745"/>
        <v>428.51534620000001</v>
      </c>
      <c r="C1691" s="87">
        <f t="shared" si="743"/>
        <v>322.41299415999998</v>
      </c>
      <c r="D1691" s="88">
        <f t="shared" si="746"/>
        <v>7205.03</v>
      </c>
      <c r="E1691" s="89">
        <f>IF(K1691=1,VLOOKUP(A1691,[1]Plan1!$BO$80:$BQ$314,3),E1690)</f>
        <v>7245.38</v>
      </c>
      <c r="F1691" s="98">
        <f t="shared" si="747"/>
        <v>45734</v>
      </c>
      <c r="G1691" s="91">
        <f t="shared" si="748"/>
        <v>5.6002542668107669E-3</v>
      </c>
      <c r="H1691" s="90">
        <f t="shared" si="749"/>
        <v>45884</v>
      </c>
      <c r="I1691" s="90">
        <f t="shared" si="750"/>
        <v>45884</v>
      </c>
      <c r="J1691" s="92">
        <f t="shared" si="751"/>
        <v>23</v>
      </c>
      <c r="K1691" s="92">
        <f t="shared" si="752"/>
        <v>132</v>
      </c>
      <c r="L1691" s="87">
        <f t="shared" si="753"/>
        <v>1.0325700799999999</v>
      </c>
      <c r="M1691" s="93">
        <f t="shared" si="754"/>
        <v>1.0056002500000001</v>
      </c>
      <c r="N1691" s="93">
        <f t="shared" si="755"/>
        <v>1.280237645562637</v>
      </c>
      <c r="O1691" s="87">
        <f t="shared" si="756"/>
        <v>1.32193508</v>
      </c>
      <c r="P1691" s="87">
        <f t="shared" si="757"/>
        <v>426.20904722</v>
      </c>
      <c r="Q1691" s="94">
        <f t="shared" si="758"/>
        <v>0</v>
      </c>
      <c r="R1691" s="95">
        <f t="shared" si="741"/>
        <v>0</v>
      </c>
      <c r="S1691" s="87">
        <f t="shared" si="759"/>
        <v>0</v>
      </c>
      <c r="T1691" s="95">
        <f t="shared" si="744"/>
        <v>0.12</v>
      </c>
      <c r="U1691" s="94">
        <f t="shared" si="760"/>
        <v>12</v>
      </c>
      <c r="V1691" s="94">
        <v>252</v>
      </c>
      <c r="W1691" s="93">
        <f t="shared" si="761"/>
        <v>1.005411192</v>
      </c>
      <c r="X1691" s="87">
        <f t="shared" si="762"/>
        <v>2.3062989800000002</v>
      </c>
      <c r="Y1691" s="87">
        <f t="shared" si="763"/>
        <v>0</v>
      </c>
      <c r="Z1691" s="96" t="s">
        <v>142</v>
      </c>
      <c r="AA1691" s="90">
        <f t="shared" si="764"/>
        <v>46052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3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2"/>
      <c r="DB1691" s="1"/>
      <c r="DC1691" s="1"/>
      <c r="DD1691" s="1"/>
      <c r="DE1691" s="1"/>
      <c r="DF1691" s="1"/>
      <c r="DG1691" s="1"/>
    </row>
    <row r="1692" spans="1:111" x14ac:dyDescent="0.2">
      <c r="A1692" s="86">
        <f t="shared" si="742"/>
        <v>46041</v>
      </c>
      <c r="B1692" s="87">
        <f t="shared" si="745"/>
        <v>428.81220798999999</v>
      </c>
      <c r="C1692" s="87">
        <f t="shared" si="743"/>
        <v>322.41299415999998</v>
      </c>
      <c r="D1692" s="88">
        <f t="shared" si="746"/>
        <v>7205.03</v>
      </c>
      <c r="E1692" s="89">
        <f>IF(K1692=1,VLOOKUP(A1692,[1]Plan1!$BO$80:$BQ$314,3),E1691)</f>
        <v>7245.38</v>
      </c>
      <c r="F1692" s="98">
        <f t="shared" si="747"/>
        <v>45734</v>
      </c>
      <c r="G1692" s="91">
        <f t="shared" si="748"/>
        <v>5.6002542668107669E-3</v>
      </c>
      <c r="H1692" s="90">
        <f t="shared" si="749"/>
        <v>45884</v>
      </c>
      <c r="I1692" s="90">
        <f t="shared" si="750"/>
        <v>45884</v>
      </c>
      <c r="J1692" s="92">
        <f t="shared" si="751"/>
        <v>23</v>
      </c>
      <c r="K1692" s="92">
        <f t="shared" si="752"/>
        <v>133</v>
      </c>
      <c r="L1692" s="87">
        <f t="shared" si="753"/>
        <v>1.0328208299999999</v>
      </c>
      <c r="M1692" s="93">
        <f t="shared" si="754"/>
        <v>1.0056002500000001</v>
      </c>
      <c r="N1692" s="93">
        <f t="shared" si="755"/>
        <v>1.280237645562637</v>
      </c>
      <c r="O1692" s="87">
        <f t="shared" si="756"/>
        <v>1.3222560999999999</v>
      </c>
      <c r="P1692" s="87">
        <f t="shared" si="757"/>
        <v>426.31254824000001</v>
      </c>
      <c r="Q1692" s="94">
        <f t="shared" si="758"/>
        <v>0</v>
      </c>
      <c r="R1692" s="95">
        <f t="shared" si="741"/>
        <v>0</v>
      </c>
      <c r="S1692" s="87">
        <f t="shared" si="759"/>
        <v>0</v>
      </c>
      <c r="T1692" s="95">
        <f t="shared" si="744"/>
        <v>0.12</v>
      </c>
      <c r="U1692" s="94">
        <f t="shared" si="760"/>
        <v>13</v>
      </c>
      <c r="V1692" s="94">
        <v>252</v>
      </c>
      <c r="W1692" s="93">
        <f t="shared" si="761"/>
        <v>1.0058634440000001</v>
      </c>
      <c r="X1692" s="87">
        <f t="shared" si="762"/>
        <v>2.4996597500000002</v>
      </c>
      <c r="Y1692" s="87">
        <f t="shared" si="763"/>
        <v>0</v>
      </c>
      <c r="Z1692" s="96" t="s">
        <v>142</v>
      </c>
      <c r="AA1692" s="90">
        <f t="shared" si="764"/>
        <v>46052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3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2"/>
      <c r="DB1692" s="1"/>
      <c r="DC1692" s="1"/>
      <c r="DD1692" s="1"/>
      <c r="DE1692" s="1"/>
      <c r="DF1692" s="1"/>
      <c r="DG1692" s="1"/>
    </row>
    <row r="1693" spans="1:111" x14ac:dyDescent="0.2">
      <c r="A1693" s="86">
        <f t="shared" si="742"/>
        <v>46042</v>
      </c>
      <c r="B1693" s="87">
        <f t="shared" si="745"/>
        <v>429.10927633</v>
      </c>
      <c r="C1693" s="87">
        <f t="shared" si="743"/>
        <v>322.41299415999998</v>
      </c>
      <c r="D1693" s="88">
        <f t="shared" si="746"/>
        <v>7205.03</v>
      </c>
      <c r="E1693" s="89">
        <f>IF(K1693=1,VLOOKUP(A1693,[1]Plan1!$BO$80:$BQ$314,3),E1692)</f>
        <v>7245.38</v>
      </c>
      <c r="F1693" s="98">
        <f t="shared" si="747"/>
        <v>45734</v>
      </c>
      <c r="G1693" s="91">
        <f t="shared" si="748"/>
        <v>5.6002542668107669E-3</v>
      </c>
      <c r="H1693" s="90">
        <f t="shared" si="749"/>
        <v>45884</v>
      </c>
      <c r="I1693" s="90">
        <f t="shared" si="750"/>
        <v>45884</v>
      </c>
      <c r="J1693" s="92">
        <f t="shared" si="751"/>
        <v>23</v>
      </c>
      <c r="K1693" s="92">
        <f t="shared" si="752"/>
        <v>134</v>
      </c>
      <c r="L1693" s="87">
        <f t="shared" si="753"/>
        <v>1.03307164</v>
      </c>
      <c r="M1693" s="93">
        <f t="shared" si="754"/>
        <v>1.0056002500000001</v>
      </c>
      <c r="N1693" s="93">
        <f t="shared" si="755"/>
        <v>1.280237645562637</v>
      </c>
      <c r="O1693" s="87">
        <f t="shared" si="756"/>
        <v>1.3225772</v>
      </c>
      <c r="P1693" s="87">
        <f t="shared" si="757"/>
        <v>426.41607505000002</v>
      </c>
      <c r="Q1693" s="94">
        <f t="shared" si="758"/>
        <v>0</v>
      </c>
      <c r="R1693" s="95">
        <f t="shared" si="741"/>
        <v>0</v>
      </c>
      <c r="S1693" s="87">
        <f t="shared" si="759"/>
        <v>0</v>
      </c>
      <c r="T1693" s="95">
        <f t="shared" si="744"/>
        <v>0.12</v>
      </c>
      <c r="U1693" s="94">
        <f t="shared" si="760"/>
        <v>14</v>
      </c>
      <c r="V1693" s="94">
        <v>252</v>
      </c>
      <c r="W1693" s="93">
        <f t="shared" si="761"/>
        <v>1.0063158999999999</v>
      </c>
      <c r="X1693" s="87">
        <f t="shared" si="762"/>
        <v>2.6932012799999998</v>
      </c>
      <c r="Y1693" s="87">
        <f t="shared" si="763"/>
        <v>0</v>
      </c>
      <c r="Z1693" s="96" t="s">
        <v>142</v>
      </c>
      <c r="AA1693" s="90">
        <f t="shared" si="764"/>
        <v>46052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3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2"/>
      <c r="DB1693" s="1"/>
      <c r="DC1693" s="1"/>
      <c r="DD1693" s="1"/>
      <c r="DE1693" s="1"/>
      <c r="DF1693" s="1"/>
      <c r="DG1693" s="1"/>
    </row>
    <row r="1694" spans="1:111" x14ac:dyDescent="0.2">
      <c r="A1694" s="86">
        <f t="shared" si="742"/>
        <v>46043</v>
      </c>
      <c r="B1694" s="87">
        <f t="shared" si="745"/>
        <v>429.40654767999996</v>
      </c>
      <c r="C1694" s="87">
        <f t="shared" si="743"/>
        <v>322.41299415999998</v>
      </c>
      <c r="D1694" s="88">
        <f t="shared" si="746"/>
        <v>7205.03</v>
      </c>
      <c r="E1694" s="89">
        <f>IF(K1694=1,VLOOKUP(A1694,[1]Plan1!$BO$80:$BQ$314,3),E1693)</f>
        <v>7245.38</v>
      </c>
      <c r="F1694" s="98">
        <f t="shared" si="747"/>
        <v>45734</v>
      </c>
      <c r="G1694" s="91">
        <f t="shared" si="748"/>
        <v>5.6002542668107669E-3</v>
      </c>
      <c r="H1694" s="90">
        <f t="shared" si="749"/>
        <v>45884</v>
      </c>
      <c r="I1694" s="90">
        <f t="shared" si="750"/>
        <v>45884</v>
      </c>
      <c r="J1694" s="92">
        <f t="shared" si="751"/>
        <v>23</v>
      </c>
      <c r="K1694" s="92">
        <f t="shared" si="752"/>
        <v>135</v>
      </c>
      <c r="L1694" s="87">
        <f t="shared" si="753"/>
        <v>1.0333225100000001</v>
      </c>
      <c r="M1694" s="93">
        <f t="shared" si="754"/>
        <v>1.0056002500000001</v>
      </c>
      <c r="N1694" s="93">
        <f t="shared" si="755"/>
        <v>1.280237645562637</v>
      </c>
      <c r="O1694" s="87">
        <f t="shared" si="756"/>
        <v>1.3228983700000001</v>
      </c>
      <c r="P1694" s="87">
        <f t="shared" si="757"/>
        <v>426.51962443999997</v>
      </c>
      <c r="Q1694" s="94">
        <f t="shared" si="758"/>
        <v>0</v>
      </c>
      <c r="R1694" s="95">
        <f t="shared" si="741"/>
        <v>0</v>
      </c>
      <c r="S1694" s="87">
        <f t="shared" si="759"/>
        <v>0</v>
      </c>
      <c r="T1694" s="95">
        <f t="shared" si="744"/>
        <v>0.12</v>
      </c>
      <c r="U1694" s="94">
        <f t="shared" si="760"/>
        <v>15</v>
      </c>
      <c r="V1694" s="94">
        <v>252</v>
      </c>
      <c r="W1694" s="93">
        <f t="shared" si="761"/>
        <v>1.006768559</v>
      </c>
      <c r="X1694" s="87">
        <f t="shared" si="762"/>
        <v>2.8869232399999998</v>
      </c>
      <c r="Y1694" s="87">
        <f t="shared" si="763"/>
        <v>0</v>
      </c>
      <c r="Z1694" s="96" t="s">
        <v>142</v>
      </c>
      <c r="AA1694" s="90">
        <f t="shared" si="764"/>
        <v>46052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3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2"/>
      <c r="DB1694" s="1"/>
      <c r="DC1694" s="1"/>
      <c r="DD1694" s="1"/>
      <c r="DE1694" s="1"/>
      <c r="DF1694" s="1"/>
      <c r="DG1694" s="1"/>
    </row>
    <row r="1695" spans="1:111" x14ac:dyDescent="0.2">
      <c r="A1695" s="86">
        <f t="shared" si="742"/>
        <v>46044</v>
      </c>
      <c r="B1695" s="87">
        <f t="shared" si="745"/>
        <v>429.70402575999998</v>
      </c>
      <c r="C1695" s="87">
        <f t="shared" si="743"/>
        <v>322.41299415999998</v>
      </c>
      <c r="D1695" s="88">
        <f t="shared" si="746"/>
        <v>7205.03</v>
      </c>
      <c r="E1695" s="89">
        <f>IF(K1695=1,VLOOKUP(A1695,[1]Plan1!$BO$80:$BQ$314,3),E1694)</f>
        <v>7245.38</v>
      </c>
      <c r="F1695" s="98">
        <f t="shared" si="747"/>
        <v>45734</v>
      </c>
      <c r="G1695" s="91">
        <f t="shared" si="748"/>
        <v>5.6002542668107669E-3</v>
      </c>
      <c r="H1695" s="90">
        <f t="shared" si="749"/>
        <v>45884</v>
      </c>
      <c r="I1695" s="90">
        <f t="shared" si="750"/>
        <v>45884</v>
      </c>
      <c r="J1695" s="92">
        <f t="shared" si="751"/>
        <v>23</v>
      </c>
      <c r="K1695" s="92">
        <f t="shared" si="752"/>
        <v>136</v>
      </c>
      <c r="L1695" s="87">
        <f t="shared" si="753"/>
        <v>1.0335734400000001</v>
      </c>
      <c r="M1695" s="93">
        <f t="shared" si="754"/>
        <v>1.0056002500000001</v>
      </c>
      <c r="N1695" s="93">
        <f t="shared" si="755"/>
        <v>1.280237645562637</v>
      </c>
      <c r="O1695" s="87">
        <f t="shared" si="756"/>
        <v>1.3232196199999999</v>
      </c>
      <c r="P1695" s="87">
        <f t="shared" si="757"/>
        <v>426.62319960999997</v>
      </c>
      <c r="Q1695" s="94">
        <f t="shared" si="758"/>
        <v>0</v>
      </c>
      <c r="R1695" s="95">
        <f t="shared" si="741"/>
        <v>0</v>
      </c>
      <c r="S1695" s="87">
        <f t="shared" si="759"/>
        <v>0</v>
      </c>
      <c r="T1695" s="95">
        <f t="shared" si="744"/>
        <v>0.12</v>
      </c>
      <c r="U1695" s="94">
        <f t="shared" si="760"/>
        <v>16</v>
      </c>
      <c r="V1695" s="94">
        <v>252</v>
      </c>
      <c r="W1695" s="93">
        <f t="shared" si="761"/>
        <v>1.007221422</v>
      </c>
      <c r="X1695" s="87">
        <f t="shared" si="762"/>
        <v>3.08082615</v>
      </c>
      <c r="Y1695" s="87">
        <f t="shared" si="763"/>
        <v>0</v>
      </c>
      <c r="Z1695" s="96" t="s">
        <v>142</v>
      </c>
      <c r="AA1695" s="90">
        <f t="shared" si="764"/>
        <v>46052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3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2"/>
      <c r="DB1695" s="1"/>
      <c r="DC1695" s="1"/>
      <c r="DD1695" s="1"/>
      <c r="DE1695" s="1"/>
      <c r="DF1695" s="1"/>
      <c r="DG1695" s="1"/>
    </row>
    <row r="1696" spans="1:111" x14ac:dyDescent="0.2">
      <c r="A1696" s="86">
        <f t="shared" si="742"/>
        <v>46045</v>
      </c>
      <c r="B1696" s="87">
        <f t="shared" si="745"/>
        <v>430.00171353000002</v>
      </c>
      <c r="C1696" s="87">
        <f t="shared" si="743"/>
        <v>322.41299415999998</v>
      </c>
      <c r="D1696" s="88">
        <f t="shared" si="746"/>
        <v>7205.03</v>
      </c>
      <c r="E1696" s="89">
        <f>IF(K1696=1,VLOOKUP(A1696,[1]Plan1!$BO$80:$BQ$314,3),E1695)</f>
        <v>7245.38</v>
      </c>
      <c r="F1696" s="98">
        <f t="shared" si="747"/>
        <v>45734</v>
      </c>
      <c r="G1696" s="91">
        <f t="shared" si="748"/>
        <v>5.6002542668107669E-3</v>
      </c>
      <c r="H1696" s="90">
        <f t="shared" si="749"/>
        <v>45884</v>
      </c>
      <c r="I1696" s="90">
        <f t="shared" si="750"/>
        <v>45884</v>
      </c>
      <c r="J1696" s="92">
        <f t="shared" si="751"/>
        <v>23</v>
      </c>
      <c r="K1696" s="92">
        <f t="shared" si="752"/>
        <v>137</v>
      </c>
      <c r="L1696" s="87">
        <f t="shared" si="753"/>
        <v>1.0338244400000001</v>
      </c>
      <c r="M1696" s="93">
        <f t="shared" si="754"/>
        <v>1.0056002500000001</v>
      </c>
      <c r="N1696" s="93">
        <f t="shared" si="755"/>
        <v>1.280237645562637</v>
      </c>
      <c r="O1696" s="87">
        <f t="shared" si="756"/>
        <v>1.3235409600000001</v>
      </c>
      <c r="P1696" s="87">
        <f t="shared" si="757"/>
        <v>426.72680380000003</v>
      </c>
      <c r="Q1696" s="94">
        <f t="shared" si="758"/>
        <v>0</v>
      </c>
      <c r="R1696" s="95">
        <f t="shared" si="741"/>
        <v>0</v>
      </c>
      <c r="S1696" s="87">
        <f t="shared" si="759"/>
        <v>0</v>
      </c>
      <c r="T1696" s="95">
        <f t="shared" si="744"/>
        <v>0.12</v>
      </c>
      <c r="U1696" s="94">
        <f t="shared" si="760"/>
        <v>17</v>
      </c>
      <c r="V1696" s="94">
        <v>252</v>
      </c>
      <c r="W1696" s="93">
        <f t="shared" si="761"/>
        <v>1.0076744879999999</v>
      </c>
      <c r="X1696" s="87">
        <f t="shared" si="762"/>
        <v>3.2749097300000001</v>
      </c>
      <c r="Y1696" s="87">
        <f t="shared" si="763"/>
        <v>0</v>
      </c>
      <c r="Z1696" s="96" t="s">
        <v>142</v>
      </c>
      <c r="AA1696" s="90">
        <f t="shared" si="764"/>
        <v>46052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3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2"/>
      <c r="DB1696" s="1"/>
      <c r="DC1696" s="1"/>
      <c r="DD1696" s="1"/>
      <c r="DE1696" s="1"/>
      <c r="DF1696" s="1"/>
      <c r="DG1696" s="1"/>
    </row>
    <row r="1697" spans="1:111" x14ac:dyDescent="0.2">
      <c r="A1697" s="86">
        <f t="shared" si="742"/>
        <v>46046</v>
      </c>
      <c r="B1697" s="87">
        <f t="shared" si="745"/>
        <v>430.00171353000002</v>
      </c>
      <c r="C1697" s="87">
        <f t="shared" si="743"/>
        <v>322.41299415999998</v>
      </c>
      <c r="D1697" s="88">
        <f t="shared" si="746"/>
        <v>7205.03</v>
      </c>
      <c r="E1697" s="89">
        <f>IF(K1697=1,VLOOKUP(A1697,[1]Plan1!$BO$80:$BQ$314,3),E1696)</f>
        <v>7245.38</v>
      </c>
      <c r="F1697" s="98">
        <f t="shared" si="747"/>
        <v>45734</v>
      </c>
      <c r="G1697" s="91">
        <f t="shared" si="748"/>
        <v>5.6002542668107669E-3</v>
      </c>
      <c r="H1697" s="90">
        <f t="shared" si="749"/>
        <v>45884</v>
      </c>
      <c r="I1697" s="90">
        <f t="shared" si="750"/>
        <v>45884</v>
      </c>
      <c r="J1697" s="92">
        <f t="shared" si="751"/>
        <v>23</v>
      </c>
      <c r="K1697" s="92">
        <f t="shared" si="752"/>
        <v>137</v>
      </c>
      <c r="L1697" s="87">
        <f t="shared" si="753"/>
        <v>1.0338244400000001</v>
      </c>
      <c r="M1697" s="93">
        <f t="shared" si="754"/>
        <v>1.0056002500000001</v>
      </c>
      <c r="N1697" s="93">
        <f t="shared" si="755"/>
        <v>1.280237645562637</v>
      </c>
      <c r="O1697" s="87">
        <f t="shared" si="756"/>
        <v>1.3235409600000001</v>
      </c>
      <c r="P1697" s="87">
        <f t="shared" si="757"/>
        <v>426.72680380000003</v>
      </c>
      <c r="Q1697" s="94">
        <f t="shared" si="758"/>
        <v>0</v>
      </c>
      <c r="R1697" s="95">
        <f t="shared" si="741"/>
        <v>0</v>
      </c>
      <c r="S1697" s="87">
        <f t="shared" si="759"/>
        <v>0</v>
      </c>
      <c r="T1697" s="95">
        <f t="shared" si="744"/>
        <v>0.12</v>
      </c>
      <c r="U1697" s="94">
        <f t="shared" si="760"/>
        <v>17</v>
      </c>
      <c r="V1697" s="94">
        <v>252</v>
      </c>
      <c r="W1697" s="93">
        <f t="shared" si="761"/>
        <v>1.0076744879999999</v>
      </c>
      <c r="X1697" s="87">
        <f t="shared" si="762"/>
        <v>3.2749097300000001</v>
      </c>
      <c r="Y1697" s="87">
        <f t="shared" si="763"/>
        <v>0</v>
      </c>
      <c r="Z1697" s="96" t="s">
        <v>142</v>
      </c>
      <c r="AA1697" s="90">
        <f t="shared" si="764"/>
        <v>46052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3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2"/>
      <c r="DB1697" s="1"/>
      <c r="DC1697" s="1"/>
      <c r="DD1697" s="1"/>
      <c r="DE1697" s="1"/>
      <c r="DF1697" s="1"/>
      <c r="DG1697" s="1"/>
    </row>
    <row r="1698" spans="1:111" x14ac:dyDescent="0.2">
      <c r="A1698" s="86">
        <f t="shared" si="742"/>
        <v>46047</v>
      </c>
      <c r="B1698" s="87">
        <f t="shared" si="745"/>
        <v>430.00171353000002</v>
      </c>
      <c r="C1698" s="87">
        <f t="shared" si="743"/>
        <v>322.41299415999998</v>
      </c>
      <c r="D1698" s="88">
        <f t="shared" si="746"/>
        <v>7205.03</v>
      </c>
      <c r="E1698" s="89">
        <f>IF(K1698=1,VLOOKUP(A1698,[1]Plan1!$BO$80:$BQ$314,3),E1697)</f>
        <v>7245.38</v>
      </c>
      <c r="F1698" s="98">
        <f t="shared" si="747"/>
        <v>45734</v>
      </c>
      <c r="G1698" s="91">
        <f t="shared" si="748"/>
        <v>5.6002542668107669E-3</v>
      </c>
      <c r="H1698" s="90">
        <f t="shared" si="749"/>
        <v>45884</v>
      </c>
      <c r="I1698" s="90">
        <f t="shared" si="750"/>
        <v>45884</v>
      </c>
      <c r="J1698" s="92">
        <f t="shared" si="751"/>
        <v>23</v>
      </c>
      <c r="K1698" s="92">
        <f t="shared" si="752"/>
        <v>137</v>
      </c>
      <c r="L1698" s="87">
        <f t="shared" si="753"/>
        <v>1.0338244400000001</v>
      </c>
      <c r="M1698" s="93">
        <f t="shared" si="754"/>
        <v>1.0056002500000001</v>
      </c>
      <c r="N1698" s="93">
        <f t="shared" si="755"/>
        <v>1.280237645562637</v>
      </c>
      <c r="O1698" s="87">
        <f t="shared" si="756"/>
        <v>1.3235409600000001</v>
      </c>
      <c r="P1698" s="87">
        <f t="shared" si="757"/>
        <v>426.72680380000003</v>
      </c>
      <c r="Q1698" s="94">
        <f t="shared" si="758"/>
        <v>0</v>
      </c>
      <c r="R1698" s="95">
        <f t="shared" si="741"/>
        <v>0</v>
      </c>
      <c r="S1698" s="87">
        <f t="shared" si="759"/>
        <v>0</v>
      </c>
      <c r="T1698" s="95">
        <f t="shared" si="744"/>
        <v>0.12</v>
      </c>
      <c r="U1698" s="94">
        <f t="shared" si="760"/>
        <v>17</v>
      </c>
      <c r="V1698" s="94">
        <v>252</v>
      </c>
      <c r="W1698" s="93">
        <f t="shared" si="761"/>
        <v>1.0076744879999999</v>
      </c>
      <c r="X1698" s="87">
        <f t="shared" si="762"/>
        <v>3.2749097300000001</v>
      </c>
      <c r="Y1698" s="87">
        <f t="shared" si="763"/>
        <v>0</v>
      </c>
      <c r="Z1698" s="96" t="s">
        <v>142</v>
      </c>
      <c r="AA1698" s="90">
        <f t="shared" si="764"/>
        <v>46052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3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2"/>
      <c r="DB1698" s="1"/>
      <c r="DC1698" s="1"/>
      <c r="DD1698" s="1"/>
      <c r="DE1698" s="1"/>
      <c r="DF1698" s="1"/>
      <c r="DG1698" s="1"/>
    </row>
    <row r="1699" spans="1:111" x14ac:dyDescent="0.2">
      <c r="A1699" s="86">
        <f t="shared" si="742"/>
        <v>46048</v>
      </c>
      <c r="B1699" s="87">
        <f t="shared" si="745"/>
        <v>430.29960500000004</v>
      </c>
      <c r="C1699" s="87">
        <f t="shared" si="743"/>
        <v>322.41299415999998</v>
      </c>
      <c r="D1699" s="88">
        <f t="shared" si="746"/>
        <v>7205.03</v>
      </c>
      <c r="E1699" s="89">
        <f>IF(K1699=1,VLOOKUP(A1699,[1]Plan1!$BO$80:$BQ$314,3),E1698)</f>
        <v>7245.38</v>
      </c>
      <c r="F1699" s="98">
        <f t="shared" si="747"/>
        <v>45734</v>
      </c>
      <c r="G1699" s="91">
        <f t="shared" si="748"/>
        <v>5.6002542668107669E-3</v>
      </c>
      <c r="H1699" s="90">
        <f t="shared" si="749"/>
        <v>45884</v>
      </c>
      <c r="I1699" s="90">
        <f t="shared" si="750"/>
        <v>45884</v>
      </c>
      <c r="J1699" s="92">
        <f t="shared" si="751"/>
        <v>23</v>
      </c>
      <c r="K1699" s="92">
        <f t="shared" si="752"/>
        <v>138</v>
      </c>
      <c r="L1699" s="87">
        <f t="shared" si="753"/>
        <v>1.03407549</v>
      </c>
      <c r="M1699" s="93">
        <f t="shared" si="754"/>
        <v>1.0056002500000001</v>
      </c>
      <c r="N1699" s="93">
        <f t="shared" si="755"/>
        <v>1.280237645562637</v>
      </c>
      <c r="O1699" s="87">
        <f t="shared" si="756"/>
        <v>1.3238623700000001</v>
      </c>
      <c r="P1699" s="87">
        <f t="shared" si="757"/>
        <v>426.83043056000002</v>
      </c>
      <c r="Q1699" s="94">
        <f t="shared" si="758"/>
        <v>0</v>
      </c>
      <c r="R1699" s="95">
        <f t="shared" si="741"/>
        <v>0</v>
      </c>
      <c r="S1699" s="87">
        <f t="shared" si="759"/>
        <v>0</v>
      </c>
      <c r="T1699" s="95">
        <f t="shared" si="744"/>
        <v>0.12</v>
      </c>
      <c r="U1699" s="94">
        <f t="shared" si="760"/>
        <v>18</v>
      </c>
      <c r="V1699" s="94">
        <v>252</v>
      </c>
      <c r="W1699" s="93">
        <f t="shared" si="761"/>
        <v>1.0081277580000001</v>
      </c>
      <c r="X1699" s="87">
        <f t="shared" si="762"/>
        <v>3.4691744400000002</v>
      </c>
      <c r="Y1699" s="87">
        <f t="shared" si="763"/>
        <v>0</v>
      </c>
      <c r="Z1699" s="96" t="s">
        <v>142</v>
      </c>
      <c r="AA1699" s="90">
        <f t="shared" si="764"/>
        <v>46052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3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2"/>
      <c r="DB1699" s="1"/>
      <c r="DC1699" s="1"/>
      <c r="DD1699" s="1"/>
      <c r="DE1699" s="1"/>
      <c r="DF1699" s="1"/>
      <c r="DG1699" s="1"/>
    </row>
    <row r="1700" spans="1:111" x14ac:dyDescent="0.2">
      <c r="A1700" s="86">
        <f t="shared" si="742"/>
        <v>46049</v>
      </c>
      <c r="B1700" s="87">
        <f t="shared" si="745"/>
        <v>430.59770396000005</v>
      </c>
      <c r="C1700" s="87">
        <f t="shared" si="743"/>
        <v>322.41299415999998</v>
      </c>
      <c r="D1700" s="88">
        <f t="shared" si="746"/>
        <v>7205.03</v>
      </c>
      <c r="E1700" s="89">
        <f>IF(K1700=1,VLOOKUP(A1700,[1]Plan1!$BO$80:$BQ$314,3),E1699)</f>
        <v>7245.38</v>
      </c>
      <c r="F1700" s="98">
        <f t="shared" si="747"/>
        <v>45734</v>
      </c>
      <c r="G1700" s="91">
        <f t="shared" si="748"/>
        <v>5.6002542668107669E-3</v>
      </c>
      <c r="H1700" s="90">
        <f t="shared" si="749"/>
        <v>45884</v>
      </c>
      <c r="I1700" s="90">
        <f t="shared" si="750"/>
        <v>45884</v>
      </c>
      <c r="J1700" s="92">
        <f t="shared" si="751"/>
        <v>23</v>
      </c>
      <c r="K1700" s="92">
        <f t="shared" si="752"/>
        <v>139</v>
      </c>
      <c r="L1700" s="87">
        <f t="shared" si="753"/>
        <v>1.0343266099999999</v>
      </c>
      <c r="M1700" s="93">
        <f t="shared" si="754"/>
        <v>1.0056002500000001</v>
      </c>
      <c r="N1700" s="93">
        <f t="shared" si="755"/>
        <v>1.280237645562637</v>
      </c>
      <c r="O1700" s="87">
        <f t="shared" si="756"/>
        <v>1.32418386</v>
      </c>
      <c r="P1700" s="87">
        <f t="shared" si="757"/>
        <v>426.93408312000003</v>
      </c>
      <c r="Q1700" s="94">
        <f t="shared" si="758"/>
        <v>0</v>
      </c>
      <c r="R1700" s="95">
        <f t="shared" si="741"/>
        <v>0</v>
      </c>
      <c r="S1700" s="87">
        <f t="shared" si="759"/>
        <v>0</v>
      </c>
      <c r="T1700" s="95">
        <f t="shared" si="744"/>
        <v>0.12</v>
      </c>
      <c r="U1700" s="94">
        <f t="shared" si="760"/>
        <v>19</v>
      </c>
      <c r="V1700" s="94">
        <v>252</v>
      </c>
      <c r="W1700" s="93">
        <f t="shared" si="761"/>
        <v>1.0085812329999999</v>
      </c>
      <c r="X1700" s="87">
        <f t="shared" si="762"/>
        <v>3.6636208400000001</v>
      </c>
      <c r="Y1700" s="87">
        <f t="shared" si="763"/>
        <v>0</v>
      </c>
      <c r="Z1700" s="96" t="s">
        <v>142</v>
      </c>
      <c r="AA1700" s="90">
        <f t="shared" si="764"/>
        <v>46052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3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2"/>
      <c r="DB1700" s="1"/>
      <c r="DC1700" s="1"/>
      <c r="DD1700" s="1"/>
      <c r="DE1700" s="1"/>
      <c r="DF1700" s="1"/>
      <c r="DG1700" s="1"/>
    </row>
    <row r="1701" spans="1:111" x14ac:dyDescent="0.2">
      <c r="A1701" s="86">
        <f t="shared" si="742"/>
        <v>46050</v>
      </c>
      <c r="B1701" s="87">
        <f t="shared" si="745"/>
        <v>430.89600637000001</v>
      </c>
      <c r="C1701" s="87">
        <f t="shared" si="743"/>
        <v>322.41299415999998</v>
      </c>
      <c r="D1701" s="88">
        <f t="shared" si="746"/>
        <v>7205.03</v>
      </c>
      <c r="E1701" s="89">
        <f>IF(K1701=1,VLOOKUP(A1701,[1]Plan1!$BO$80:$BQ$314,3),E1700)</f>
        <v>7245.38</v>
      </c>
      <c r="F1701" s="98">
        <f t="shared" si="747"/>
        <v>45734</v>
      </c>
      <c r="G1701" s="91">
        <f t="shared" si="748"/>
        <v>5.6002542668107669E-3</v>
      </c>
      <c r="H1701" s="90">
        <f t="shared" si="749"/>
        <v>45884</v>
      </c>
      <c r="I1701" s="90">
        <f t="shared" si="750"/>
        <v>45884</v>
      </c>
      <c r="J1701" s="92">
        <f t="shared" si="751"/>
        <v>23</v>
      </c>
      <c r="K1701" s="92">
        <f t="shared" si="752"/>
        <v>140</v>
      </c>
      <c r="L1701" s="87">
        <f t="shared" si="753"/>
        <v>1.03457778</v>
      </c>
      <c r="M1701" s="93">
        <f t="shared" si="754"/>
        <v>1.0056002500000001</v>
      </c>
      <c r="N1701" s="93">
        <f t="shared" si="755"/>
        <v>1.280237645562637</v>
      </c>
      <c r="O1701" s="87">
        <f t="shared" si="756"/>
        <v>1.3245054199999999</v>
      </c>
      <c r="P1701" s="87">
        <f t="shared" si="757"/>
        <v>427.03775824000002</v>
      </c>
      <c r="Q1701" s="94">
        <f t="shared" si="758"/>
        <v>0</v>
      </c>
      <c r="R1701" s="95">
        <f t="shared" si="741"/>
        <v>0</v>
      </c>
      <c r="S1701" s="87">
        <f t="shared" si="759"/>
        <v>0</v>
      </c>
      <c r="T1701" s="95">
        <f t="shared" si="744"/>
        <v>0.12</v>
      </c>
      <c r="U1701" s="94">
        <f t="shared" si="760"/>
        <v>20</v>
      </c>
      <c r="V1701" s="94">
        <v>252</v>
      </c>
      <c r="W1701" s="93">
        <f t="shared" si="761"/>
        <v>1.0090349110000001</v>
      </c>
      <c r="X1701" s="87">
        <f t="shared" si="762"/>
        <v>3.8582481300000002</v>
      </c>
      <c r="Y1701" s="87">
        <f t="shared" si="763"/>
        <v>0</v>
      </c>
      <c r="Z1701" s="96" t="s">
        <v>142</v>
      </c>
      <c r="AA1701" s="90">
        <f t="shared" si="764"/>
        <v>46052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3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2"/>
      <c r="DB1701" s="1"/>
      <c r="DC1701" s="1"/>
      <c r="DD1701" s="1"/>
      <c r="DE1701" s="1"/>
      <c r="DF1701" s="1"/>
      <c r="DG1701" s="1"/>
    </row>
    <row r="1702" spans="1:111" x14ac:dyDescent="0.2">
      <c r="A1702" s="86">
        <f t="shared" si="742"/>
        <v>46051</v>
      </c>
      <c r="B1702" s="87">
        <f t="shared" si="745"/>
        <v>431.19451602999999</v>
      </c>
      <c r="C1702" s="87">
        <f t="shared" si="743"/>
        <v>322.41299415999998</v>
      </c>
      <c r="D1702" s="88">
        <f t="shared" si="746"/>
        <v>7205.03</v>
      </c>
      <c r="E1702" s="89">
        <f>IF(K1702=1,VLOOKUP(A1702,[1]Plan1!$BO$80:$BQ$314,3),E1701)</f>
        <v>7245.38</v>
      </c>
      <c r="F1702" s="98">
        <f t="shared" si="747"/>
        <v>45734</v>
      </c>
      <c r="G1702" s="91">
        <f t="shared" si="748"/>
        <v>5.6002542668107669E-3</v>
      </c>
      <c r="H1702" s="90">
        <f t="shared" si="749"/>
        <v>45884</v>
      </c>
      <c r="I1702" s="90">
        <f t="shared" si="750"/>
        <v>45884</v>
      </c>
      <c r="J1702" s="92">
        <f t="shared" si="751"/>
        <v>23</v>
      </c>
      <c r="K1702" s="92">
        <f t="shared" si="752"/>
        <v>141</v>
      </c>
      <c r="L1702" s="87">
        <f t="shared" si="753"/>
        <v>1.0348290200000001</v>
      </c>
      <c r="M1702" s="93">
        <f t="shared" si="754"/>
        <v>1.0056002500000001</v>
      </c>
      <c r="N1702" s="93">
        <f t="shared" si="755"/>
        <v>1.280237645562637</v>
      </c>
      <c r="O1702" s="87">
        <f t="shared" si="756"/>
        <v>1.3248270600000001</v>
      </c>
      <c r="P1702" s="87">
        <f t="shared" si="757"/>
        <v>427.14145915</v>
      </c>
      <c r="Q1702" s="94">
        <f t="shared" si="758"/>
        <v>0</v>
      </c>
      <c r="R1702" s="95">
        <f t="shared" si="741"/>
        <v>0</v>
      </c>
      <c r="S1702" s="87">
        <f t="shared" si="759"/>
        <v>0</v>
      </c>
      <c r="T1702" s="95">
        <f t="shared" si="744"/>
        <v>0.12</v>
      </c>
      <c r="U1702" s="94">
        <f t="shared" si="760"/>
        <v>21</v>
      </c>
      <c r="V1702" s="94">
        <v>252</v>
      </c>
      <c r="W1702" s="93">
        <f t="shared" si="761"/>
        <v>1.0094887930000001</v>
      </c>
      <c r="X1702" s="87">
        <f t="shared" si="762"/>
        <v>4.0530568799999998</v>
      </c>
      <c r="Y1702" s="87">
        <f t="shared" si="763"/>
        <v>0</v>
      </c>
      <c r="Z1702" s="96" t="s">
        <v>142</v>
      </c>
      <c r="AA1702" s="90">
        <f t="shared" si="764"/>
        <v>46052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3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2"/>
      <c r="DB1702" s="1"/>
      <c r="DC1702" s="1"/>
      <c r="DD1702" s="1"/>
      <c r="DE1702" s="1"/>
      <c r="DF1702" s="1"/>
      <c r="DG1702" s="1"/>
    </row>
    <row r="1703" spans="1:111" x14ac:dyDescent="0.2">
      <c r="A1703" s="86">
        <f t="shared" si="742"/>
        <v>46052</v>
      </c>
      <c r="B1703" s="87">
        <f t="shared" si="745"/>
        <v>431.49322978999999</v>
      </c>
      <c r="C1703" s="87">
        <f t="shared" si="743"/>
        <v>322.41299415999998</v>
      </c>
      <c r="D1703" s="88">
        <f t="shared" si="746"/>
        <v>7205.03</v>
      </c>
      <c r="E1703" s="89">
        <f>IF(K1703=1,VLOOKUP(A1703,[1]Plan1!$BO$80:$BQ$314,3),E1702)</f>
        <v>7245.38</v>
      </c>
      <c r="F1703" s="98">
        <f t="shared" si="747"/>
        <v>45734</v>
      </c>
      <c r="G1703" s="91">
        <f t="shared" si="748"/>
        <v>5.6002542668107669E-3</v>
      </c>
      <c r="H1703" s="90">
        <f t="shared" si="749"/>
        <v>45884</v>
      </c>
      <c r="I1703" s="90">
        <f t="shared" si="750"/>
        <v>45884</v>
      </c>
      <c r="J1703" s="92">
        <f t="shared" si="751"/>
        <v>23</v>
      </c>
      <c r="K1703" s="92">
        <f t="shared" si="752"/>
        <v>142</v>
      </c>
      <c r="L1703" s="87">
        <f t="shared" si="753"/>
        <v>1.0350803099999999</v>
      </c>
      <c r="M1703" s="93">
        <f t="shared" si="754"/>
        <v>1.0056002500000001</v>
      </c>
      <c r="N1703" s="93">
        <f t="shared" si="755"/>
        <v>1.280237645562637</v>
      </c>
      <c r="O1703" s="87">
        <f t="shared" si="756"/>
        <v>1.32514877</v>
      </c>
      <c r="P1703" s="87">
        <f t="shared" si="757"/>
        <v>427.24518264</v>
      </c>
      <c r="Q1703" s="94">
        <f t="shared" si="758"/>
        <v>50</v>
      </c>
      <c r="R1703" s="95">
        <f t="shared" si="741"/>
        <v>0.16275700000000001</v>
      </c>
      <c r="S1703" s="87">
        <f t="shared" si="759"/>
        <v>69.537144190000006</v>
      </c>
      <c r="T1703" s="95">
        <f t="shared" si="744"/>
        <v>0.12</v>
      </c>
      <c r="U1703" s="94">
        <f t="shared" si="760"/>
        <v>22</v>
      </c>
      <c r="V1703" s="94">
        <v>252</v>
      </c>
      <c r="W1703" s="93">
        <f t="shared" si="761"/>
        <v>1.009942879</v>
      </c>
      <c r="X1703" s="87">
        <f t="shared" si="762"/>
        <v>4.2480471499999997</v>
      </c>
      <c r="Y1703" s="87">
        <f t="shared" si="763"/>
        <v>73.785191340000011</v>
      </c>
      <c r="Z1703" s="96" t="s">
        <v>142</v>
      </c>
      <c r="AA1703" s="90">
        <f t="shared" si="764"/>
        <v>46052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3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2"/>
      <c r="DB1703" s="1"/>
      <c r="DC1703" s="1"/>
      <c r="DD1703" s="1"/>
      <c r="DE1703" s="1"/>
      <c r="DF1703" s="1"/>
      <c r="DG1703" s="1"/>
    </row>
    <row r="1704" spans="1:111" x14ac:dyDescent="0.2">
      <c r="A1704" s="86">
        <f t="shared" si="742"/>
        <v>46053</v>
      </c>
      <c r="B1704" s="87">
        <f t="shared" si="745"/>
        <v>357.86894196000003</v>
      </c>
      <c r="C1704" s="87">
        <f t="shared" si="743"/>
        <v>269.93802247000002</v>
      </c>
      <c r="D1704" s="88">
        <f t="shared" si="746"/>
        <v>7205.03</v>
      </c>
      <c r="E1704" s="89">
        <f>IF(K1704=1,VLOOKUP(A1704,[1]Plan1!$BO$80:$BQ$314,3),E1703)</f>
        <v>7245.38</v>
      </c>
      <c r="F1704" s="98">
        <f t="shared" si="747"/>
        <v>45734</v>
      </c>
      <c r="G1704" s="91">
        <f t="shared" si="748"/>
        <v>5.6002542668107669E-3</v>
      </c>
      <c r="H1704" s="90">
        <f t="shared" si="749"/>
        <v>45884</v>
      </c>
      <c r="I1704" s="90">
        <f t="shared" si="750"/>
        <v>45884</v>
      </c>
      <c r="J1704" s="92">
        <f t="shared" si="751"/>
        <v>23</v>
      </c>
      <c r="K1704" s="92">
        <f t="shared" si="752"/>
        <v>142</v>
      </c>
      <c r="L1704" s="87">
        <f t="shared" si="753"/>
        <v>1.0350803099999999</v>
      </c>
      <c r="M1704" s="93">
        <f t="shared" si="754"/>
        <v>1.0056002500000001</v>
      </c>
      <c r="N1704" s="93">
        <f t="shared" si="755"/>
        <v>1.280237645562637</v>
      </c>
      <c r="O1704" s="87">
        <f t="shared" si="756"/>
        <v>1.32514877</v>
      </c>
      <c r="P1704" s="87">
        <f t="shared" si="757"/>
        <v>357.70803845</v>
      </c>
      <c r="Q1704" s="94">
        <f t="shared" si="758"/>
        <v>0</v>
      </c>
      <c r="R1704" s="95">
        <f t="shared" si="741"/>
        <v>0</v>
      </c>
      <c r="S1704" s="87">
        <f t="shared" si="759"/>
        <v>0</v>
      </c>
      <c r="T1704" s="95">
        <f t="shared" si="744"/>
        <v>0.12</v>
      </c>
      <c r="U1704" s="94">
        <f t="shared" si="760"/>
        <v>1</v>
      </c>
      <c r="V1704" s="94">
        <v>252</v>
      </c>
      <c r="W1704" s="93">
        <f t="shared" si="761"/>
        <v>1.0004498180000001</v>
      </c>
      <c r="X1704" s="87">
        <f t="shared" si="762"/>
        <v>0.16090351</v>
      </c>
      <c r="Y1704" s="87">
        <f t="shared" si="763"/>
        <v>0</v>
      </c>
      <c r="Z1704" s="96" t="s">
        <v>142</v>
      </c>
      <c r="AA1704" s="90">
        <f t="shared" si="764"/>
        <v>46083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3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2"/>
      <c r="DB1704" s="1"/>
      <c r="DC1704" s="1"/>
      <c r="DD1704" s="1"/>
      <c r="DE1704" s="1"/>
      <c r="DF1704" s="1"/>
      <c r="DG1704" s="1"/>
    </row>
    <row r="1705" spans="1:111" x14ac:dyDescent="0.2">
      <c r="A1705" s="86">
        <f t="shared" si="742"/>
        <v>46054</v>
      </c>
      <c r="B1705" s="87">
        <f t="shared" si="745"/>
        <v>357.86894196000003</v>
      </c>
      <c r="C1705" s="87">
        <f t="shared" si="743"/>
        <v>269.93802247000002</v>
      </c>
      <c r="D1705" s="88">
        <f t="shared" si="746"/>
        <v>7205.03</v>
      </c>
      <c r="E1705" s="89">
        <f>IF(K1705=1,VLOOKUP(A1705,[1]Plan1!$BO$80:$BQ$314,3),E1704)</f>
        <v>7245.38</v>
      </c>
      <c r="F1705" s="98">
        <f t="shared" si="747"/>
        <v>45734</v>
      </c>
      <c r="G1705" s="91">
        <f t="shared" si="748"/>
        <v>5.6002542668107669E-3</v>
      </c>
      <c r="H1705" s="90">
        <f t="shared" si="749"/>
        <v>45884</v>
      </c>
      <c r="I1705" s="90">
        <f t="shared" si="750"/>
        <v>45884</v>
      </c>
      <c r="J1705" s="92">
        <f t="shared" si="751"/>
        <v>23</v>
      </c>
      <c r="K1705" s="92">
        <f t="shared" si="752"/>
        <v>142</v>
      </c>
      <c r="L1705" s="87">
        <f t="shared" si="753"/>
        <v>1.0350803099999999</v>
      </c>
      <c r="M1705" s="93">
        <f t="shared" si="754"/>
        <v>1.0056002500000001</v>
      </c>
      <c r="N1705" s="93">
        <f t="shared" si="755"/>
        <v>1.280237645562637</v>
      </c>
      <c r="O1705" s="87">
        <f t="shared" si="756"/>
        <v>1.32514877</v>
      </c>
      <c r="P1705" s="87">
        <f t="shared" si="757"/>
        <v>357.70803845</v>
      </c>
      <c r="Q1705" s="94">
        <f t="shared" si="758"/>
        <v>0</v>
      </c>
      <c r="R1705" s="95">
        <f t="shared" si="741"/>
        <v>0</v>
      </c>
      <c r="S1705" s="87">
        <f t="shared" si="759"/>
        <v>0</v>
      </c>
      <c r="T1705" s="95">
        <f t="shared" si="744"/>
        <v>0.12</v>
      </c>
      <c r="U1705" s="94">
        <f t="shared" si="760"/>
        <v>1</v>
      </c>
      <c r="V1705" s="94">
        <v>252</v>
      </c>
      <c r="W1705" s="93">
        <f t="shared" si="761"/>
        <v>1.0004498180000001</v>
      </c>
      <c r="X1705" s="87">
        <f t="shared" si="762"/>
        <v>0.16090351</v>
      </c>
      <c r="Y1705" s="87">
        <f t="shared" si="763"/>
        <v>0</v>
      </c>
      <c r="Z1705" s="96" t="s">
        <v>142</v>
      </c>
      <c r="AA1705" s="90">
        <f t="shared" si="764"/>
        <v>46083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3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2"/>
      <c r="DB1705" s="1"/>
      <c r="DC1705" s="1"/>
      <c r="DD1705" s="1"/>
      <c r="DE1705" s="1"/>
      <c r="DF1705" s="1"/>
      <c r="DG1705" s="1"/>
    </row>
    <row r="1706" spans="1:111" x14ac:dyDescent="0.2">
      <c r="A1706" s="86">
        <f t="shared" si="742"/>
        <v>46055</v>
      </c>
      <c r="B1706" s="87">
        <f t="shared" si="745"/>
        <v>358.11686229999998</v>
      </c>
      <c r="C1706" s="87">
        <f t="shared" si="743"/>
        <v>269.93802247000002</v>
      </c>
      <c r="D1706" s="88">
        <f t="shared" si="746"/>
        <v>7205.03</v>
      </c>
      <c r="E1706" s="89">
        <f>IF(K1706=1,VLOOKUP(A1706,[1]Plan1!$BO$80:$BQ$314,3),E1705)</f>
        <v>7245.38</v>
      </c>
      <c r="F1706" s="98">
        <f t="shared" si="747"/>
        <v>45734</v>
      </c>
      <c r="G1706" s="91">
        <f t="shared" si="748"/>
        <v>5.6002542668107669E-3</v>
      </c>
      <c r="H1706" s="90">
        <f t="shared" si="749"/>
        <v>45884</v>
      </c>
      <c r="I1706" s="90">
        <f t="shared" si="750"/>
        <v>45884</v>
      </c>
      <c r="J1706" s="92">
        <f t="shared" si="751"/>
        <v>23</v>
      </c>
      <c r="K1706" s="92">
        <f t="shared" si="752"/>
        <v>143</v>
      </c>
      <c r="L1706" s="87">
        <f t="shared" si="753"/>
        <v>1.0353316699999999</v>
      </c>
      <c r="M1706" s="93">
        <f t="shared" si="754"/>
        <v>1.0056002500000001</v>
      </c>
      <c r="N1706" s="93">
        <f t="shared" si="755"/>
        <v>1.280237645562637</v>
      </c>
      <c r="O1706" s="87">
        <f t="shared" si="756"/>
        <v>1.32547057</v>
      </c>
      <c r="P1706" s="87">
        <f t="shared" si="757"/>
        <v>357.79490449999997</v>
      </c>
      <c r="Q1706" s="94">
        <f t="shared" si="758"/>
        <v>0</v>
      </c>
      <c r="R1706" s="95">
        <f t="shared" ref="R1706:R1769" si="765">IF(Q1706&gt;0,VLOOKUP($A1706,$AD$13:$AI$117,6),0)</f>
        <v>0</v>
      </c>
      <c r="S1706" s="87">
        <f t="shared" si="759"/>
        <v>0</v>
      </c>
      <c r="T1706" s="95">
        <f t="shared" si="744"/>
        <v>0.12</v>
      </c>
      <c r="U1706" s="94">
        <f t="shared" si="760"/>
        <v>2</v>
      </c>
      <c r="V1706" s="94">
        <v>252</v>
      </c>
      <c r="W1706" s="93">
        <f t="shared" si="761"/>
        <v>1.0008998389999999</v>
      </c>
      <c r="X1706" s="87">
        <f t="shared" si="762"/>
        <v>0.32195780000000002</v>
      </c>
      <c r="Y1706" s="87">
        <f t="shared" si="763"/>
        <v>0</v>
      </c>
      <c r="Z1706" s="96" t="s">
        <v>142</v>
      </c>
      <c r="AA1706" s="90">
        <f t="shared" si="764"/>
        <v>46083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3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2"/>
      <c r="DB1706" s="1"/>
      <c r="DC1706" s="1"/>
      <c r="DD1706" s="1"/>
      <c r="DE1706" s="1"/>
      <c r="DF1706" s="1"/>
      <c r="DG1706" s="1"/>
    </row>
    <row r="1707" spans="1:111" x14ac:dyDescent="0.2">
      <c r="A1707" s="86">
        <f t="shared" si="742"/>
        <v>46056</v>
      </c>
      <c r="B1707" s="87">
        <f t="shared" si="745"/>
        <v>358.36495440000004</v>
      </c>
      <c r="C1707" s="87">
        <f t="shared" si="743"/>
        <v>269.93802247000002</v>
      </c>
      <c r="D1707" s="88">
        <f t="shared" si="746"/>
        <v>7205.03</v>
      </c>
      <c r="E1707" s="89">
        <f>IF(K1707=1,VLOOKUP(A1707,[1]Plan1!$BO$80:$BQ$314,3),E1706)</f>
        <v>7245.38</v>
      </c>
      <c r="F1707" s="98">
        <f t="shared" si="747"/>
        <v>45734</v>
      </c>
      <c r="G1707" s="91">
        <f t="shared" si="748"/>
        <v>5.6002542668107669E-3</v>
      </c>
      <c r="H1707" s="90">
        <f t="shared" si="749"/>
        <v>45884</v>
      </c>
      <c r="I1707" s="90">
        <f t="shared" si="750"/>
        <v>45884</v>
      </c>
      <c r="J1707" s="92">
        <f t="shared" si="751"/>
        <v>23</v>
      </c>
      <c r="K1707" s="92">
        <f t="shared" si="752"/>
        <v>144</v>
      </c>
      <c r="L1707" s="87">
        <f t="shared" si="753"/>
        <v>1.03558309</v>
      </c>
      <c r="M1707" s="93">
        <f t="shared" si="754"/>
        <v>1.0056002500000001</v>
      </c>
      <c r="N1707" s="93">
        <f t="shared" si="755"/>
        <v>1.280237645562637</v>
      </c>
      <c r="O1707" s="87">
        <f t="shared" si="756"/>
        <v>1.32579245</v>
      </c>
      <c r="P1707" s="87">
        <f t="shared" si="757"/>
        <v>357.88179215000002</v>
      </c>
      <c r="Q1707" s="94">
        <f t="shared" si="758"/>
        <v>0</v>
      </c>
      <c r="R1707" s="95">
        <f t="shared" si="765"/>
        <v>0</v>
      </c>
      <c r="S1707" s="87">
        <f t="shared" si="759"/>
        <v>0</v>
      </c>
      <c r="T1707" s="95">
        <f t="shared" si="744"/>
        <v>0.12</v>
      </c>
      <c r="U1707" s="94">
        <f t="shared" si="760"/>
        <v>3</v>
      </c>
      <c r="V1707" s="94">
        <v>252</v>
      </c>
      <c r="W1707" s="93">
        <f t="shared" si="761"/>
        <v>1.0013500609999999</v>
      </c>
      <c r="X1707" s="87">
        <f t="shared" si="762"/>
        <v>0.48316225000000002</v>
      </c>
      <c r="Y1707" s="87">
        <f t="shared" si="763"/>
        <v>0</v>
      </c>
      <c r="Z1707" s="96" t="s">
        <v>142</v>
      </c>
      <c r="AA1707" s="90">
        <f t="shared" si="764"/>
        <v>46083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3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2"/>
      <c r="DB1707" s="1"/>
      <c r="DC1707" s="1"/>
      <c r="DD1707" s="1"/>
      <c r="DE1707" s="1"/>
      <c r="DF1707" s="1"/>
      <c r="DG1707" s="1"/>
    </row>
    <row r="1708" spans="1:111" x14ac:dyDescent="0.2">
      <c r="A1708" s="86">
        <f t="shared" si="742"/>
        <v>46057</v>
      </c>
      <c r="B1708" s="87">
        <f t="shared" si="745"/>
        <v>358.61321938999998</v>
      </c>
      <c r="C1708" s="87">
        <f t="shared" si="743"/>
        <v>269.93802247000002</v>
      </c>
      <c r="D1708" s="88">
        <f t="shared" si="746"/>
        <v>7205.03</v>
      </c>
      <c r="E1708" s="89">
        <f>IF(K1708=1,VLOOKUP(A1708,[1]Plan1!$BO$80:$BQ$314,3),E1707)</f>
        <v>7245.38</v>
      </c>
      <c r="F1708" s="98">
        <f t="shared" si="747"/>
        <v>45734</v>
      </c>
      <c r="G1708" s="91">
        <f t="shared" si="748"/>
        <v>5.6002542668107669E-3</v>
      </c>
      <c r="H1708" s="90">
        <f t="shared" si="749"/>
        <v>45884</v>
      </c>
      <c r="I1708" s="90">
        <f t="shared" si="750"/>
        <v>45884</v>
      </c>
      <c r="J1708" s="92">
        <f t="shared" si="751"/>
        <v>23</v>
      </c>
      <c r="K1708" s="92">
        <f t="shared" si="752"/>
        <v>145</v>
      </c>
      <c r="L1708" s="87">
        <f t="shared" si="753"/>
        <v>1.03583457</v>
      </c>
      <c r="M1708" s="93">
        <f t="shared" si="754"/>
        <v>1.0056002500000001</v>
      </c>
      <c r="N1708" s="93">
        <f t="shared" si="755"/>
        <v>1.280237645562637</v>
      </c>
      <c r="O1708" s="87">
        <f t="shared" si="756"/>
        <v>1.32611441</v>
      </c>
      <c r="P1708" s="87">
        <f t="shared" si="757"/>
        <v>357.96870139999999</v>
      </c>
      <c r="Q1708" s="94">
        <f t="shared" si="758"/>
        <v>0</v>
      </c>
      <c r="R1708" s="95">
        <f t="shared" si="765"/>
        <v>0</v>
      </c>
      <c r="S1708" s="87">
        <f t="shared" si="759"/>
        <v>0</v>
      </c>
      <c r="T1708" s="95">
        <f t="shared" si="744"/>
        <v>0.12</v>
      </c>
      <c r="U1708" s="94">
        <f t="shared" si="760"/>
        <v>4</v>
      </c>
      <c r="V1708" s="94">
        <v>252</v>
      </c>
      <c r="W1708" s="93">
        <f t="shared" si="761"/>
        <v>1.0018004869999999</v>
      </c>
      <c r="X1708" s="87">
        <f t="shared" si="762"/>
        <v>0.64451798999999999</v>
      </c>
      <c r="Y1708" s="87">
        <f t="shared" si="763"/>
        <v>0</v>
      </c>
      <c r="Z1708" s="96" t="s">
        <v>142</v>
      </c>
      <c r="AA1708" s="90">
        <f t="shared" si="764"/>
        <v>46083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3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2"/>
      <c r="DB1708" s="1"/>
      <c r="DC1708" s="1"/>
      <c r="DD1708" s="1"/>
      <c r="DE1708" s="1"/>
      <c r="DF1708" s="1"/>
      <c r="DG1708" s="1"/>
    </row>
    <row r="1709" spans="1:111" x14ac:dyDescent="0.2">
      <c r="A1709" s="86">
        <f t="shared" si="742"/>
        <v>46058</v>
      </c>
      <c r="B1709" s="87">
        <f t="shared" si="745"/>
        <v>358.86165392999999</v>
      </c>
      <c r="C1709" s="87">
        <f t="shared" si="743"/>
        <v>269.93802247000002</v>
      </c>
      <c r="D1709" s="88">
        <f t="shared" si="746"/>
        <v>7205.03</v>
      </c>
      <c r="E1709" s="89">
        <f>IF(K1709=1,VLOOKUP(A1709,[1]Plan1!$BO$80:$BQ$314,3),E1708)</f>
        <v>7245.38</v>
      </c>
      <c r="F1709" s="98">
        <f t="shared" si="747"/>
        <v>45734</v>
      </c>
      <c r="G1709" s="91">
        <f t="shared" si="748"/>
        <v>5.6002542668107669E-3</v>
      </c>
      <c r="H1709" s="90">
        <f t="shared" si="749"/>
        <v>45884</v>
      </c>
      <c r="I1709" s="90">
        <f t="shared" si="750"/>
        <v>45884</v>
      </c>
      <c r="J1709" s="92">
        <f t="shared" si="751"/>
        <v>23</v>
      </c>
      <c r="K1709" s="92">
        <f t="shared" si="752"/>
        <v>146</v>
      </c>
      <c r="L1709" s="87">
        <f t="shared" si="753"/>
        <v>1.0360861100000001</v>
      </c>
      <c r="M1709" s="93">
        <f t="shared" si="754"/>
        <v>1.0056002500000001</v>
      </c>
      <c r="N1709" s="93">
        <f t="shared" si="755"/>
        <v>1.280237645562637</v>
      </c>
      <c r="O1709" s="87">
        <f t="shared" si="756"/>
        <v>1.3264364399999999</v>
      </c>
      <c r="P1709" s="87">
        <f t="shared" si="757"/>
        <v>358.05562953999998</v>
      </c>
      <c r="Q1709" s="94">
        <f t="shared" si="758"/>
        <v>0</v>
      </c>
      <c r="R1709" s="95">
        <f t="shared" si="765"/>
        <v>0</v>
      </c>
      <c r="S1709" s="87">
        <f t="shared" si="759"/>
        <v>0</v>
      </c>
      <c r="T1709" s="95">
        <f t="shared" si="744"/>
        <v>0.12</v>
      </c>
      <c r="U1709" s="94">
        <f t="shared" si="760"/>
        <v>5</v>
      </c>
      <c r="V1709" s="94">
        <v>252</v>
      </c>
      <c r="W1709" s="93">
        <f t="shared" si="761"/>
        <v>1.002251115</v>
      </c>
      <c r="X1709" s="87">
        <f t="shared" si="762"/>
        <v>0.80602439000000003</v>
      </c>
      <c r="Y1709" s="87">
        <f t="shared" si="763"/>
        <v>0</v>
      </c>
      <c r="Z1709" s="96" t="s">
        <v>142</v>
      </c>
      <c r="AA1709" s="90">
        <f t="shared" si="764"/>
        <v>46083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3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2"/>
      <c r="DB1709" s="1"/>
      <c r="DC1709" s="1"/>
      <c r="DD1709" s="1"/>
      <c r="DE1709" s="1"/>
      <c r="DF1709" s="1"/>
      <c r="DG1709" s="1"/>
    </row>
    <row r="1710" spans="1:111" x14ac:dyDescent="0.2">
      <c r="A1710" s="86">
        <f t="shared" si="742"/>
        <v>46059</v>
      </c>
      <c r="B1710" s="87">
        <f t="shared" si="745"/>
        <v>359.11026389</v>
      </c>
      <c r="C1710" s="87">
        <f t="shared" si="743"/>
        <v>269.93802247000002</v>
      </c>
      <c r="D1710" s="88">
        <f t="shared" si="746"/>
        <v>7205.03</v>
      </c>
      <c r="E1710" s="89">
        <f>IF(K1710=1,VLOOKUP(A1710,[1]Plan1!$BO$80:$BQ$314,3),E1709)</f>
        <v>7245.38</v>
      </c>
      <c r="F1710" s="98">
        <f t="shared" si="747"/>
        <v>45734</v>
      </c>
      <c r="G1710" s="91">
        <f t="shared" si="748"/>
        <v>5.6002542668107669E-3</v>
      </c>
      <c r="H1710" s="90">
        <f t="shared" si="749"/>
        <v>45884</v>
      </c>
      <c r="I1710" s="90">
        <f t="shared" si="750"/>
        <v>45884</v>
      </c>
      <c r="J1710" s="92">
        <f t="shared" si="751"/>
        <v>23</v>
      </c>
      <c r="K1710" s="92">
        <f t="shared" si="752"/>
        <v>147</v>
      </c>
      <c r="L1710" s="87">
        <f t="shared" si="753"/>
        <v>1.0363377199999999</v>
      </c>
      <c r="M1710" s="93">
        <f t="shared" si="754"/>
        <v>1.0056002500000001</v>
      </c>
      <c r="N1710" s="93">
        <f t="shared" si="755"/>
        <v>1.280237645562637</v>
      </c>
      <c r="O1710" s="87">
        <f t="shared" si="756"/>
        <v>1.32675856</v>
      </c>
      <c r="P1710" s="87">
        <f t="shared" si="757"/>
        <v>358.14258197999999</v>
      </c>
      <c r="Q1710" s="94">
        <f t="shared" si="758"/>
        <v>0</v>
      </c>
      <c r="R1710" s="95">
        <f t="shared" si="765"/>
        <v>0</v>
      </c>
      <c r="S1710" s="87">
        <f t="shared" si="759"/>
        <v>0</v>
      </c>
      <c r="T1710" s="95">
        <f t="shared" si="744"/>
        <v>0.12</v>
      </c>
      <c r="U1710" s="94">
        <f t="shared" si="760"/>
        <v>6</v>
      </c>
      <c r="V1710" s="94">
        <v>252</v>
      </c>
      <c r="W1710" s="93">
        <f t="shared" si="761"/>
        <v>1.002701946</v>
      </c>
      <c r="X1710" s="87">
        <f t="shared" si="762"/>
        <v>0.96768191000000003</v>
      </c>
      <c r="Y1710" s="87">
        <f t="shared" si="763"/>
        <v>0</v>
      </c>
      <c r="Z1710" s="96" t="s">
        <v>142</v>
      </c>
      <c r="AA1710" s="90">
        <f t="shared" si="764"/>
        <v>46083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3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2"/>
      <c r="DB1710" s="1"/>
      <c r="DC1710" s="1"/>
      <c r="DD1710" s="1"/>
      <c r="DE1710" s="1"/>
      <c r="DF1710" s="1"/>
      <c r="DG1710" s="1"/>
    </row>
    <row r="1711" spans="1:111" x14ac:dyDescent="0.2">
      <c r="A1711" s="86">
        <f t="shared" si="742"/>
        <v>46060</v>
      </c>
      <c r="B1711" s="87">
        <f t="shared" si="745"/>
        <v>359.11026389</v>
      </c>
      <c r="C1711" s="87">
        <f t="shared" si="743"/>
        <v>269.93802247000002</v>
      </c>
      <c r="D1711" s="88">
        <f t="shared" si="746"/>
        <v>7205.03</v>
      </c>
      <c r="E1711" s="89">
        <f>IF(K1711=1,VLOOKUP(A1711,[1]Plan1!$BO$80:$BQ$314,3),E1710)</f>
        <v>7245.38</v>
      </c>
      <c r="F1711" s="98">
        <f t="shared" si="747"/>
        <v>45734</v>
      </c>
      <c r="G1711" s="91">
        <f t="shared" si="748"/>
        <v>5.6002542668107669E-3</v>
      </c>
      <c r="H1711" s="90">
        <f t="shared" si="749"/>
        <v>45884</v>
      </c>
      <c r="I1711" s="90">
        <f t="shared" si="750"/>
        <v>45884</v>
      </c>
      <c r="J1711" s="92">
        <f t="shared" si="751"/>
        <v>23</v>
      </c>
      <c r="K1711" s="92">
        <f t="shared" si="752"/>
        <v>147</v>
      </c>
      <c r="L1711" s="87">
        <f t="shared" si="753"/>
        <v>1.0363377199999999</v>
      </c>
      <c r="M1711" s="93">
        <f t="shared" si="754"/>
        <v>1.0056002500000001</v>
      </c>
      <c r="N1711" s="93">
        <f t="shared" si="755"/>
        <v>1.280237645562637</v>
      </c>
      <c r="O1711" s="87">
        <f t="shared" si="756"/>
        <v>1.32675856</v>
      </c>
      <c r="P1711" s="87">
        <f t="shared" si="757"/>
        <v>358.14258197999999</v>
      </c>
      <c r="Q1711" s="94">
        <f t="shared" si="758"/>
        <v>0</v>
      </c>
      <c r="R1711" s="95">
        <f t="shared" si="765"/>
        <v>0</v>
      </c>
      <c r="S1711" s="87">
        <f t="shared" si="759"/>
        <v>0</v>
      </c>
      <c r="T1711" s="95">
        <f t="shared" si="744"/>
        <v>0.12</v>
      </c>
      <c r="U1711" s="94">
        <f t="shared" si="760"/>
        <v>6</v>
      </c>
      <c r="V1711" s="94">
        <v>252</v>
      </c>
      <c r="W1711" s="93">
        <f t="shared" si="761"/>
        <v>1.002701946</v>
      </c>
      <c r="X1711" s="87">
        <f t="shared" si="762"/>
        <v>0.96768191000000003</v>
      </c>
      <c r="Y1711" s="87">
        <f t="shared" si="763"/>
        <v>0</v>
      </c>
      <c r="Z1711" s="96" t="s">
        <v>142</v>
      </c>
      <c r="AA1711" s="90">
        <f t="shared" si="764"/>
        <v>46083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3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2"/>
      <c r="DB1711" s="1"/>
      <c r="DC1711" s="1"/>
      <c r="DD1711" s="1"/>
      <c r="DE1711" s="1"/>
      <c r="DF1711" s="1"/>
      <c r="DG1711" s="1"/>
    </row>
    <row r="1712" spans="1:111" x14ac:dyDescent="0.2">
      <c r="A1712" s="86">
        <f t="shared" si="742"/>
        <v>46061</v>
      </c>
      <c r="B1712" s="87">
        <f t="shared" si="745"/>
        <v>359.11026389</v>
      </c>
      <c r="C1712" s="87">
        <f t="shared" si="743"/>
        <v>269.93802247000002</v>
      </c>
      <c r="D1712" s="88">
        <f t="shared" si="746"/>
        <v>7205.03</v>
      </c>
      <c r="E1712" s="89">
        <f>IF(K1712=1,VLOOKUP(A1712,[1]Plan1!$BO$80:$BQ$314,3),E1711)</f>
        <v>7245.38</v>
      </c>
      <c r="F1712" s="98">
        <f t="shared" si="747"/>
        <v>45734</v>
      </c>
      <c r="G1712" s="91">
        <f t="shared" si="748"/>
        <v>5.6002542668107669E-3</v>
      </c>
      <c r="H1712" s="90">
        <f t="shared" si="749"/>
        <v>45884</v>
      </c>
      <c r="I1712" s="90">
        <f t="shared" si="750"/>
        <v>45884</v>
      </c>
      <c r="J1712" s="92">
        <f t="shared" si="751"/>
        <v>23</v>
      </c>
      <c r="K1712" s="92">
        <f t="shared" si="752"/>
        <v>147</v>
      </c>
      <c r="L1712" s="87">
        <f t="shared" si="753"/>
        <v>1.0363377199999999</v>
      </c>
      <c r="M1712" s="93">
        <f t="shared" si="754"/>
        <v>1.0056002500000001</v>
      </c>
      <c r="N1712" s="93">
        <f t="shared" si="755"/>
        <v>1.280237645562637</v>
      </c>
      <c r="O1712" s="87">
        <f t="shared" si="756"/>
        <v>1.32675856</v>
      </c>
      <c r="P1712" s="87">
        <f t="shared" si="757"/>
        <v>358.14258197999999</v>
      </c>
      <c r="Q1712" s="94">
        <f t="shared" si="758"/>
        <v>0</v>
      </c>
      <c r="R1712" s="95">
        <f t="shared" si="765"/>
        <v>0</v>
      </c>
      <c r="S1712" s="87">
        <f t="shared" si="759"/>
        <v>0</v>
      </c>
      <c r="T1712" s="95">
        <f t="shared" si="744"/>
        <v>0.12</v>
      </c>
      <c r="U1712" s="94">
        <f t="shared" si="760"/>
        <v>6</v>
      </c>
      <c r="V1712" s="94">
        <v>252</v>
      </c>
      <c r="W1712" s="93">
        <f t="shared" si="761"/>
        <v>1.002701946</v>
      </c>
      <c r="X1712" s="87">
        <f t="shared" si="762"/>
        <v>0.96768191000000003</v>
      </c>
      <c r="Y1712" s="87">
        <f t="shared" si="763"/>
        <v>0</v>
      </c>
      <c r="Z1712" s="96" t="s">
        <v>142</v>
      </c>
      <c r="AA1712" s="90">
        <f t="shared" si="764"/>
        <v>46083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3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2"/>
      <c r="DB1712" s="1"/>
      <c r="DC1712" s="1"/>
      <c r="DD1712" s="1"/>
      <c r="DE1712" s="1"/>
      <c r="DF1712" s="1"/>
      <c r="DG1712" s="1"/>
    </row>
    <row r="1713" spans="1:111" x14ac:dyDescent="0.2">
      <c r="A1713" s="86">
        <f t="shared" si="742"/>
        <v>46062</v>
      </c>
      <c r="B1713" s="87">
        <f t="shared" si="745"/>
        <v>359.35904085999999</v>
      </c>
      <c r="C1713" s="87">
        <f t="shared" si="743"/>
        <v>269.93802247000002</v>
      </c>
      <c r="D1713" s="88">
        <f t="shared" si="746"/>
        <v>7205.03</v>
      </c>
      <c r="E1713" s="89">
        <f>IF(K1713=1,VLOOKUP(A1713,[1]Plan1!$BO$80:$BQ$314,3),E1712)</f>
        <v>7245.38</v>
      </c>
      <c r="F1713" s="98">
        <f t="shared" si="747"/>
        <v>45734</v>
      </c>
      <c r="G1713" s="91">
        <f t="shared" si="748"/>
        <v>5.6002542668107669E-3</v>
      </c>
      <c r="H1713" s="90">
        <f t="shared" si="749"/>
        <v>45884</v>
      </c>
      <c r="I1713" s="90">
        <f t="shared" si="750"/>
        <v>45884</v>
      </c>
      <c r="J1713" s="92">
        <f t="shared" si="751"/>
        <v>23</v>
      </c>
      <c r="K1713" s="92">
        <f t="shared" si="752"/>
        <v>148</v>
      </c>
      <c r="L1713" s="87">
        <f t="shared" si="753"/>
        <v>1.0365893799999999</v>
      </c>
      <c r="M1713" s="93">
        <f t="shared" si="754"/>
        <v>1.0056002500000001</v>
      </c>
      <c r="N1713" s="93">
        <f t="shared" si="755"/>
        <v>1.280237645562637</v>
      </c>
      <c r="O1713" s="87">
        <f t="shared" si="756"/>
        <v>1.32708074</v>
      </c>
      <c r="P1713" s="87">
        <f t="shared" si="757"/>
        <v>358.22955060999999</v>
      </c>
      <c r="Q1713" s="94">
        <f t="shared" si="758"/>
        <v>0</v>
      </c>
      <c r="R1713" s="95">
        <f t="shared" si="765"/>
        <v>0</v>
      </c>
      <c r="S1713" s="87">
        <f t="shared" si="759"/>
        <v>0</v>
      </c>
      <c r="T1713" s="95">
        <f t="shared" si="744"/>
        <v>0.12</v>
      </c>
      <c r="U1713" s="94">
        <f t="shared" si="760"/>
        <v>7</v>
      </c>
      <c r="V1713" s="94">
        <v>252</v>
      </c>
      <c r="W1713" s="93">
        <f t="shared" si="761"/>
        <v>1.003152979</v>
      </c>
      <c r="X1713" s="87">
        <f t="shared" si="762"/>
        <v>1.1294902499999999</v>
      </c>
      <c r="Y1713" s="87">
        <f t="shared" si="763"/>
        <v>0</v>
      </c>
      <c r="Z1713" s="96" t="s">
        <v>142</v>
      </c>
      <c r="AA1713" s="90">
        <f t="shared" si="764"/>
        <v>46083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3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2"/>
      <c r="DB1713" s="1"/>
      <c r="DC1713" s="1"/>
      <c r="DD1713" s="1"/>
      <c r="DE1713" s="1"/>
      <c r="DF1713" s="1"/>
      <c r="DG1713" s="1"/>
    </row>
    <row r="1714" spans="1:111" x14ac:dyDescent="0.2">
      <c r="A1714" s="86">
        <f t="shared" si="742"/>
        <v>46063</v>
      </c>
      <c r="B1714" s="87">
        <f t="shared" si="745"/>
        <v>359.60799644999997</v>
      </c>
      <c r="C1714" s="87">
        <f t="shared" si="743"/>
        <v>269.93802247000002</v>
      </c>
      <c r="D1714" s="88">
        <f t="shared" si="746"/>
        <v>7205.03</v>
      </c>
      <c r="E1714" s="89">
        <f>IF(K1714=1,VLOOKUP(A1714,[1]Plan1!$BO$80:$BQ$314,3),E1713)</f>
        <v>7245.38</v>
      </c>
      <c r="F1714" s="98">
        <f t="shared" si="747"/>
        <v>45734</v>
      </c>
      <c r="G1714" s="91">
        <f t="shared" si="748"/>
        <v>5.6002542668107669E-3</v>
      </c>
      <c r="H1714" s="90">
        <f t="shared" si="749"/>
        <v>45884</v>
      </c>
      <c r="I1714" s="90">
        <f t="shared" si="750"/>
        <v>45884</v>
      </c>
      <c r="J1714" s="92">
        <f t="shared" si="751"/>
        <v>23</v>
      </c>
      <c r="K1714" s="92">
        <f t="shared" si="752"/>
        <v>149</v>
      </c>
      <c r="L1714" s="87">
        <f t="shared" si="753"/>
        <v>1.0368411099999999</v>
      </c>
      <c r="M1714" s="93">
        <f t="shared" si="754"/>
        <v>1.0056002500000001</v>
      </c>
      <c r="N1714" s="93">
        <f t="shared" si="755"/>
        <v>1.280237645562637</v>
      </c>
      <c r="O1714" s="87">
        <f t="shared" si="756"/>
        <v>1.32740302</v>
      </c>
      <c r="P1714" s="87">
        <f t="shared" si="757"/>
        <v>358.31654622999997</v>
      </c>
      <c r="Q1714" s="94">
        <f t="shared" si="758"/>
        <v>0</v>
      </c>
      <c r="R1714" s="95">
        <f t="shared" si="765"/>
        <v>0</v>
      </c>
      <c r="S1714" s="87">
        <f t="shared" si="759"/>
        <v>0</v>
      </c>
      <c r="T1714" s="95">
        <f t="shared" si="744"/>
        <v>0.12</v>
      </c>
      <c r="U1714" s="94">
        <f t="shared" si="760"/>
        <v>8</v>
      </c>
      <c r="V1714" s="94">
        <v>252</v>
      </c>
      <c r="W1714" s="93">
        <f t="shared" si="761"/>
        <v>1.003604216</v>
      </c>
      <c r="X1714" s="87">
        <f t="shared" si="762"/>
        <v>1.29145022</v>
      </c>
      <c r="Y1714" s="87">
        <f t="shared" si="763"/>
        <v>0</v>
      </c>
      <c r="Z1714" s="96" t="s">
        <v>142</v>
      </c>
      <c r="AA1714" s="90">
        <f t="shared" si="764"/>
        <v>46083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3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2"/>
      <c r="DB1714" s="1"/>
      <c r="DC1714" s="1"/>
      <c r="DD1714" s="1"/>
      <c r="DE1714" s="1"/>
      <c r="DF1714" s="1"/>
      <c r="DG1714" s="1"/>
    </row>
    <row r="1715" spans="1:111" x14ac:dyDescent="0.2">
      <c r="A1715" s="86">
        <f t="shared" si="742"/>
        <v>46064</v>
      </c>
      <c r="B1715" s="87">
        <f t="shared" si="745"/>
        <v>359.85711652999998</v>
      </c>
      <c r="C1715" s="87">
        <f t="shared" si="743"/>
        <v>269.93802247000002</v>
      </c>
      <c r="D1715" s="88">
        <f t="shared" si="746"/>
        <v>7205.03</v>
      </c>
      <c r="E1715" s="89">
        <f>IF(K1715=1,VLOOKUP(A1715,[1]Plan1!$BO$80:$BQ$314,3),E1714)</f>
        <v>7245.38</v>
      </c>
      <c r="F1715" s="98">
        <f t="shared" si="747"/>
        <v>45734</v>
      </c>
      <c r="G1715" s="91">
        <f t="shared" si="748"/>
        <v>5.6002542668107669E-3</v>
      </c>
      <c r="H1715" s="90">
        <f t="shared" si="749"/>
        <v>45884</v>
      </c>
      <c r="I1715" s="90">
        <f t="shared" si="750"/>
        <v>45884</v>
      </c>
      <c r="J1715" s="92">
        <f t="shared" si="751"/>
        <v>23</v>
      </c>
      <c r="K1715" s="92">
        <f t="shared" si="752"/>
        <v>150</v>
      </c>
      <c r="L1715" s="87">
        <f t="shared" si="753"/>
        <v>1.03709289</v>
      </c>
      <c r="M1715" s="93">
        <f t="shared" si="754"/>
        <v>1.0056002500000001</v>
      </c>
      <c r="N1715" s="93">
        <f t="shared" si="755"/>
        <v>1.280237645562637</v>
      </c>
      <c r="O1715" s="87">
        <f t="shared" si="756"/>
        <v>1.3277253499999999</v>
      </c>
      <c r="P1715" s="87">
        <f t="shared" si="757"/>
        <v>358.40355535999998</v>
      </c>
      <c r="Q1715" s="94">
        <f t="shared" si="758"/>
        <v>0</v>
      </c>
      <c r="R1715" s="95">
        <f t="shared" si="765"/>
        <v>0</v>
      </c>
      <c r="S1715" s="87">
        <f t="shared" si="759"/>
        <v>0</v>
      </c>
      <c r="T1715" s="95">
        <f t="shared" si="744"/>
        <v>0.12</v>
      </c>
      <c r="U1715" s="94">
        <f t="shared" si="760"/>
        <v>9</v>
      </c>
      <c r="V1715" s="94">
        <v>252</v>
      </c>
      <c r="W1715" s="93">
        <f t="shared" si="761"/>
        <v>1.0040556549999999</v>
      </c>
      <c r="X1715" s="87">
        <f t="shared" si="762"/>
        <v>1.45356117</v>
      </c>
      <c r="Y1715" s="87">
        <f t="shared" si="763"/>
        <v>0</v>
      </c>
      <c r="Z1715" s="96" t="s">
        <v>142</v>
      </c>
      <c r="AA1715" s="90">
        <f t="shared" si="764"/>
        <v>46083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3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2"/>
      <c r="DB1715" s="1"/>
      <c r="DC1715" s="1"/>
      <c r="DD1715" s="1"/>
      <c r="DE1715" s="1"/>
      <c r="DF1715" s="1"/>
      <c r="DG1715" s="1"/>
    </row>
    <row r="1716" spans="1:111" x14ac:dyDescent="0.2">
      <c r="A1716" s="86">
        <f t="shared" si="742"/>
        <v>46065</v>
      </c>
      <c r="B1716" s="87">
        <f t="shared" si="745"/>
        <v>360.10641503000005</v>
      </c>
      <c r="C1716" s="87">
        <f t="shared" si="743"/>
        <v>269.93802247000002</v>
      </c>
      <c r="D1716" s="88">
        <f t="shared" si="746"/>
        <v>7205.03</v>
      </c>
      <c r="E1716" s="89">
        <f>IF(K1716=1,VLOOKUP(A1716,[1]Plan1!$BO$80:$BQ$314,3),E1715)</f>
        <v>7245.38</v>
      </c>
      <c r="F1716" s="98">
        <f t="shared" si="747"/>
        <v>45734</v>
      </c>
      <c r="G1716" s="91">
        <f t="shared" si="748"/>
        <v>5.6002542668107669E-3</v>
      </c>
      <c r="H1716" s="90">
        <f t="shared" si="749"/>
        <v>45884</v>
      </c>
      <c r="I1716" s="90">
        <f t="shared" si="750"/>
        <v>45884</v>
      </c>
      <c r="J1716" s="92">
        <f t="shared" si="751"/>
        <v>23</v>
      </c>
      <c r="K1716" s="92">
        <f t="shared" si="752"/>
        <v>151</v>
      </c>
      <c r="L1716" s="87">
        <f t="shared" si="753"/>
        <v>1.03734474</v>
      </c>
      <c r="M1716" s="93">
        <f t="shared" si="754"/>
        <v>1.0056002500000001</v>
      </c>
      <c r="N1716" s="93">
        <f t="shared" si="755"/>
        <v>1.280237645562637</v>
      </c>
      <c r="O1716" s="87">
        <f t="shared" si="756"/>
        <v>1.3280477799999999</v>
      </c>
      <c r="P1716" s="87">
        <f t="shared" si="757"/>
        <v>358.49059147000003</v>
      </c>
      <c r="Q1716" s="94">
        <f t="shared" si="758"/>
        <v>0</v>
      </c>
      <c r="R1716" s="95">
        <f t="shared" si="765"/>
        <v>0</v>
      </c>
      <c r="S1716" s="87">
        <f t="shared" si="759"/>
        <v>0</v>
      </c>
      <c r="T1716" s="95">
        <f t="shared" si="744"/>
        <v>0.12</v>
      </c>
      <c r="U1716" s="94">
        <f t="shared" si="760"/>
        <v>10</v>
      </c>
      <c r="V1716" s="94">
        <v>252</v>
      </c>
      <c r="W1716" s="93">
        <f t="shared" si="761"/>
        <v>1.004507297</v>
      </c>
      <c r="X1716" s="87">
        <f t="shared" si="762"/>
        <v>1.6158235599999999</v>
      </c>
      <c r="Y1716" s="87">
        <f t="shared" si="763"/>
        <v>0</v>
      </c>
      <c r="Z1716" s="96" t="s">
        <v>142</v>
      </c>
      <c r="AA1716" s="90">
        <f t="shared" si="764"/>
        <v>46083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3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2"/>
      <c r="DB1716" s="1"/>
      <c r="DC1716" s="1"/>
      <c r="DD1716" s="1"/>
      <c r="DE1716" s="1"/>
      <c r="DF1716" s="1"/>
      <c r="DG1716" s="1"/>
    </row>
    <row r="1717" spans="1:111" x14ac:dyDescent="0.2">
      <c r="A1717" s="86">
        <f t="shared" si="742"/>
        <v>46066</v>
      </c>
      <c r="B1717" s="87">
        <f t="shared" si="745"/>
        <v>360.35588702000001</v>
      </c>
      <c r="C1717" s="87">
        <f t="shared" si="743"/>
        <v>269.93802247000002</v>
      </c>
      <c r="D1717" s="88">
        <f t="shared" si="746"/>
        <v>7205.03</v>
      </c>
      <c r="E1717" s="89">
        <f>IF(K1717=1,VLOOKUP(A1717,[1]Plan1!$BO$80:$BQ$314,3),E1716)</f>
        <v>7245.38</v>
      </c>
      <c r="F1717" s="98">
        <f t="shared" si="747"/>
        <v>45734</v>
      </c>
      <c r="G1717" s="91">
        <f t="shared" si="748"/>
        <v>5.6002542668107669E-3</v>
      </c>
      <c r="H1717" s="90">
        <f t="shared" si="749"/>
        <v>45884</v>
      </c>
      <c r="I1717" s="90">
        <f t="shared" si="750"/>
        <v>45884</v>
      </c>
      <c r="J1717" s="92">
        <f t="shared" si="751"/>
        <v>23</v>
      </c>
      <c r="K1717" s="92">
        <f t="shared" si="752"/>
        <v>152</v>
      </c>
      <c r="L1717" s="87">
        <f t="shared" si="753"/>
        <v>1.03759665</v>
      </c>
      <c r="M1717" s="93">
        <f t="shared" si="754"/>
        <v>1.0056002500000001</v>
      </c>
      <c r="N1717" s="93">
        <f t="shared" si="755"/>
        <v>1.280237645562637</v>
      </c>
      <c r="O1717" s="87">
        <f t="shared" si="756"/>
        <v>1.3283702900000001</v>
      </c>
      <c r="P1717" s="87">
        <f t="shared" si="757"/>
        <v>358.57764918999999</v>
      </c>
      <c r="Q1717" s="94">
        <f t="shared" si="758"/>
        <v>0</v>
      </c>
      <c r="R1717" s="95">
        <f t="shared" si="765"/>
        <v>0</v>
      </c>
      <c r="S1717" s="87">
        <f t="shared" si="759"/>
        <v>0</v>
      </c>
      <c r="T1717" s="95">
        <f t="shared" si="744"/>
        <v>0.12</v>
      </c>
      <c r="U1717" s="94">
        <f t="shared" si="760"/>
        <v>11</v>
      </c>
      <c r="V1717" s="94">
        <v>252</v>
      </c>
      <c r="W1717" s="93">
        <f t="shared" si="761"/>
        <v>1.004959143</v>
      </c>
      <c r="X1717" s="87">
        <f t="shared" si="762"/>
        <v>1.7782378299999999</v>
      </c>
      <c r="Y1717" s="87">
        <f t="shared" si="763"/>
        <v>0</v>
      </c>
      <c r="Z1717" s="96" t="s">
        <v>142</v>
      </c>
      <c r="AA1717" s="90">
        <f t="shared" si="764"/>
        <v>46083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3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2"/>
      <c r="DB1717" s="1"/>
      <c r="DC1717" s="1"/>
      <c r="DD1717" s="1"/>
      <c r="DE1717" s="1"/>
      <c r="DF1717" s="1"/>
      <c r="DG1717" s="1"/>
    </row>
    <row r="1718" spans="1:111" x14ac:dyDescent="0.2">
      <c r="A1718" s="86">
        <f t="shared" si="742"/>
        <v>46067</v>
      </c>
      <c r="B1718" s="87">
        <f t="shared" si="745"/>
        <v>360.35588702000001</v>
      </c>
      <c r="C1718" s="87">
        <f t="shared" si="743"/>
        <v>269.93802247000002</v>
      </c>
      <c r="D1718" s="88">
        <f t="shared" si="746"/>
        <v>7205.03</v>
      </c>
      <c r="E1718" s="89">
        <f>IF(K1718=1,VLOOKUP(A1718,[1]Plan1!$BO$80:$BQ$314,3),E1717)</f>
        <v>7245.38</v>
      </c>
      <c r="F1718" s="98">
        <f t="shared" si="747"/>
        <v>45734</v>
      </c>
      <c r="G1718" s="91">
        <f t="shared" si="748"/>
        <v>5.6002542668107669E-3</v>
      </c>
      <c r="H1718" s="90">
        <f t="shared" si="749"/>
        <v>45884</v>
      </c>
      <c r="I1718" s="90">
        <f t="shared" si="750"/>
        <v>45884</v>
      </c>
      <c r="J1718" s="92">
        <f t="shared" si="751"/>
        <v>23</v>
      </c>
      <c r="K1718" s="92">
        <f t="shared" si="752"/>
        <v>152</v>
      </c>
      <c r="L1718" s="87">
        <f t="shared" si="753"/>
        <v>1.03759665</v>
      </c>
      <c r="M1718" s="93">
        <f t="shared" si="754"/>
        <v>1.0056002500000001</v>
      </c>
      <c r="N1718" s="93">
        <f t="shared" si="755"/>
        <v>1.280237645562637</v>
      </c>
      <c r="O1718" s="87">
        <f t="shared" si="756"/>
        <v>1.3283702900000001</v>
      </c>
      <c r="P1718" s="87">
        <f t="shared" si="757"/>
        <v>358.57764918999999</v>
      </c>
      <c r="Q1718" s="94">
        <f t="shared" si="758"/>
        <v>0</v>
      </c>
      <c r="R1718" s="95">
        <f t="shared" si="765"/>
        <v>0</v>
      </c>
      <c r="S1718" s="87">
        <f t="shared" si="759"/>
        <v>0</v>
      </c>
      <c r="T1718" s="95">
        <f t="shared" si="744"/>
        <v>0.12</v>
      </c>
      <c r="U1718" s="94">
        <f t="shared" si="760"/>
        <v>11</v>
      </c>
      <c r="V1718" s="94">
        <v>252</v>
      </c>
      <c r="W1718" s="93">
        <f t="shared" si="761"/>
        <v>1.004959143</v>
      </c>
      <c r="X1718" s="87">
        <f t="shared" si="762"/>
        <v>1.7782378299999999</v>
      </c>
      <c r="Y1718" s="87">
        <f t="shared" si="763"/>
        <v>0</v>
      </c>
      <c r="Z1718" s="96" t="s">
        <v>142</v>
      </c>
      <c r="AA1718" s="90">
        <f t="shared" si="764"/>
        <v>46083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3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2"/>
      <c r="DB1718" s="1"/>
      <c r="DC1718" s="1"/>
      <c r="DD1718" s="1"/>
      <c r="DE1718" s="1"/>
      <c r="DF1718" s="1"/>
      <c r="DG1718" s="1"/>
    </row>
    <row r="1719" spans="1:111" x14ac:dyDescent="0.2">
      <c r="A1719" s="86">
        <f t="shared" si="742"/>
        <v>46068</v>
      </c>
      <c r="B1719" s="87">
        <f t="shared" si="745"/>
        <v>360.35588702000001</v>
      </c>
      <c r="C1719" s="87">
        <f t="shared" si="743"/>
        <v>269.93802247000002</v>
      </c>
      <c r="D1719" s="88">
        <f t="shared" si="746"/>
        <v>7205.03</v>
      </c>
      <c r="E1719" s="89">
        <f>IF(K1719=1,VLOOKUP(A1719,[1]Plan1!$BO$80:$BQ$314,3),E1718)</f>
        <v>7245.38</v>
      </c>
      <c r="F1719" s="98">
        <f t="shared" si="747"/>
        <v>45734</v>
      </c>
      <c r="G1719" s="91">
        <f t="shared" si="748"/>
        <v>5.6002542668107669E-3</v>
      </c>
      <c r="H1719" s="90">
        <f t="shared" si="749"/>
        <v>45884</v>
      </c>
      <c r="I1719" s="90">
        <f t="shared" si="750"/>
        <v>45884</v>
      </c>
      <c r="J1719" s="92">
        <f t="shared" si="751"/>
        <v>23</v>
      </c>
      <c r="K1719" s="92">
        <f t="shared" si="752"/>
        <v>152</v>
      </c>
      <c r="L1719" s="87">
        <f t="shared" si="753"/>
        <v>1.03759665</v>
      </c>
      <c r="M1719" s="93">
        <f t="shared" si="754"/>
        <v>1.0056002500000001</v>
      </c>
      <c r="N1719" s="93">
        <f t="shared" si="755"/>
        <v>1.280237645562637</v>
      </c>
      <c r="O1719" s="87">
        <f t="shared" si="756"/>
        <v>1.3283702900000001</v>
      </c>
      <c r="P1719" s="87">
        <f t="shared" si="757"/>
        <v>358.57764918999999</v>
      </c>
      <c r="Q1719" s="94">
        <f t="shared" si="758"/>
        <v>0</v>
      </c>
      <c r="R1719" s="95">
        <f t="shared" si="765"/>
        <v>0</v>
      </c>
      <c r="S1719" s="87">
        <f t="shared" si="759"/>
        <v>0</v>
      </c>
      <c r="T1719" s="95">
        <f t="shared" si="744"/>
        <v>0.12</v>
      </c>
      <c r="U1719" s="94">
        <f t="shared" si="760"/>
        <v>11</v>
      </c>
      <c r="V1719" s="94">
        <v>252</v>
      </c>
      <c r="W1719" s="93">
        <f t="shared" si="761"/>
        <v>1.004959143</v>
      </c>
      <c r="X1719" s="87">
        <f t="shared" si="762"/>
        <v>1.7782378299999999</v>
      </c>
      <c r="Y1719" s="87">
        <f t="shared" si="763"/>
        <v>0</v>
      </c>
      <c r="Z1719" s="96" t="s">
        <v>142</v>
      </c>
      <c r="AA1719" s="90">
        <f t="shared" si="764"/>
        <v>46083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3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2"/>
      <c r="DB1719" s="1"/>
      <c r="DC1719" s="1"/>
      <c r="DD1719" s="1"/>
      <c r="DE1719" s="1"/>
      <c r="DF1719" s="1"/>
      <c r="DG1719" s="1"/>
    </row>
    <row r="1720" spans="1:111" x14ac:dyDescent="0.2">
      <c r="A1720" s="86">
        <f t="shared" si="742"/>
        <v>46069</v>
      </c>
      <c r="B1720" s="87">
        <f t="shared" si="745"/>
        <v>360.35588702000001</v>
      </c>
      <c r="C1720" s="87">
        <f t="shared" si="743"/>
        <v>269.93802247000002</v>
      </c>
      <c r="D1720" s="88">
        <f t="shared" si="746"/>
        <v>7205.03</v>
      </c>
      <c r="E1720" s="89">
        <f>IF(K1720=1,VLOOKUP(A1720,[1]Plan1!$BO$80:$BQ$314,3),E1719)</f>
        <v>7245.38</v>
      </c>
      <c r="F1720" s="98">
        <f t="shared" si="747"/>
        <v>45734</v>
      </c>
      <c r="G1720" s="91">
        <f t="shared" si="748"/>
        <v>5.6002542668107669E-3</v>
      </c>
      <c r="H1720" s="90">
        <f t="shared" si="749"/>
        <v>45884</v>
      </c>
      <c r="I1720" s="90">
        <f t="shared" si="750"/>
        <v>45884</v>
      </c>
      <c r="J1720" s="92">
        <f t="shared" si="751"/>
        <v>23</v>
      </c>
      <c r="K1720" s="92">
        <f t="shared" si="752"/>
        <v>152</v>
      </c>
      <c r="L1720" s="87">
        <f t="shared" si="753"/>
        <v>1.03759665</v>
      </c>
      <c r="M1720" s="93">
        <f t="shared" si="754"/>
        <v>1.0056002500000001</v>
      </c>
      <c r="N1720" s="93">
        <f t="shared" si="755"/>
        <v>1.280237645562637</v>
      </c>
      <c r="O1720" s="87">
        <f t="shared" si="756"/>
        <v>1.3283702900000001</v>
      </c>
      <c r="P1720" s="87">
        <f t="shared" si="757"/>
        <v>358.57764918999999</v>
      </c>
      <c r="Q1720" s="94">
        <f t="shared" si="758"/>
        <v>0</v>
      </c>
      <c r="R1720" s="95">
        <f t="shared" si="765"/>
        <v>0</v>
      </c>
      <c r="S1720" s="87">
        <f t="shared" si="759"/>
        <v>0</v>
      </c>
      <c r="T1720" s="95">
        <f t="shared" si="744"/>
        <v>0.12</v>
      </c>
      <c r="U1720" s="94">
        <f t="shared" si="760"/>
        <v>11</v>
      </c>
      <c r="V1720" s="94">
        <v>252</v>
      </c>
      <c r="W1720" s="93">
        <f t="shared" si="761"/>
        <v>1.004959143</v>
      </c>
      <c r="X1720" s="87">
        <f t="shared" si="762"/>
        <v>1.7782378299999999</v>
      </c>
      <c r="Y1720" s="87">
        <f t="shared" si="763"/>
        <v>0</v>
      </c>
      <c r="Z1720" s="96" t="s">
        <v>142</v>
      </c>
      <c r="AA1720" s="90">
        <f t="shared" si="764"/>
        <v>46083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3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2"/>
      <c r="DB1720" s="1"/>
      <c r="DC1720" s="1"/>
      <c r="DD1720" s="1"/>
      <c r="DE1720" s="1"/>
      <c r="DF1720" s="1"/>
      <c r="DG1720" s="1"/>
    </row>
    <row r="1721" spans="1:111" x14ac:dyDescent="0.2">
      <c r="A1721" s="86">
        <f t="shared" si="742"/>
        <v>46070</v>
      </c>
      <c r="B1721" s="87">
        <f t="shared" si="745"/>
        <v>360.35588702000001</v>
      </c>
      <c r="C1721" s="87">
        <f t="shared" si="743"/>
        <v>269.93802247000002</v>
      </c>
      <c r="D1721" s="88">
        <f t="shared" si="746"/>
        <v>7205.03</v>
      </c>
      <c r="E1721" s="89">
        <f>IF(K1721=1,VLOOKUP(A1721,[1]Plan1!$BO$80:$BQ$314,3),E1720)</f>
        <v>7245.38</v>
      </c>
      <c r="F1721" s="98">
        <f t="shared" si="747"/>
        <v>45734</v>
      </c>
      <c r="G1721" s="91">
        <f t="shared" si="748"/>
        <v>5.6002542668107669E-3</v>
      </c>
      <c r="H1721" s="90">
        <f t="shared" si="749"/>
        <v>45884</v>
      </c>
      <c r="I1721" s="90">
        <f t="shared" si="750"/>
        <v>45884</v>
      </c>
      <c r="J1721" s="92">
        <f t="shared" si="751"/>
        <v>23</v>
      </c>
      <c r="K1721" s="92">
        <f t="shared" si="752"/>
        <v>152</v>
      </c>
      <c r="L1721" s="87">
        <f t="shared" si="753"/>
        <v>1.03759665</v>
      </c>
      <c r="M1721" s="93">
        <f t="shared" si="754"/>
        <v>1.0056002500000001</v>
      </c>
      <c r="N1721" s="93">
        <f t="shared" si="755"/>
        <v>1.280237645562637</v>
      </c>
      <c r="O1721" s="87">
        <f t="shared" si="756"/>
        <v>1.3283702900000001</v>
      </c>
      <c r="P1721" s="87">
        <f t="shared" si="757"/>
        <v>358.57764918999999</v>
      </c>
      <c r="Q1721" s="94">
        <f t="shared" si="758"/>
        <v>0</v>
      </c>
      <c r="R1721" s="95">
        <f t="shared" si="765"/>
        <v>0</v>
      </c>
      <c r="S1721" s="87">
        <f t="shared" si="759"/>
        <v>0</v>
      </c>
      <c r="T1721" s="95">
        <f t="shared" si="744"/>
        <v>0.12</v>
      </c>
      <c r="U1721" s="94">
        <f t="shared" si="760"/>
        <v>11</v>
      </c>
      <c r="V1721" s="94">
        <v>252</v>
      </c>
      <c r="W1721" s="93">
        <f t="shared" si="761"/>
        <v>1.004959143</v>
      </c>
      <c r="X1721" s="87">
        <f t="shared" si="762"/>
        <v>1.7782378299999999</v>
      </c>
      <c r="Y1721" s="87">
        <f t="shared" si="763"/>
        <v>0</v>
      </c>
      <c r="Z1721" s="96" t="s">
        <v>142</v>
      </c>
      <c r="AA1721" s="90">
        <f t="shared" si="764"/>
        <v>46083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3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2"/>
      <c r="DB1721" s="1"/>
      <c r="DC1721" s="1"/>
      <c r="DD1721" s="1"/>
      <c r="DE1721" s="1"/>
      <c r="DF1721" s="1"/>
      <c r="DG1721" s="1"/>
    </row>
    <row r="1722" spans="1:111" x14ac:dyDescent="0.2">
      <c r="A1722" s="86">
        <f t="shared" si="742"/>
        <v>46071</v>
      </c>
      <c r="B1722" s="87">
        <f t="shared" si="745"/>
        <v>360.60552947999997</v>
      </c>
      <c r="C1722" s="87">
        <f t="shared" si="743"/>
        <v>269.93802247000002</v>
      </c>
      <c r="D1722" s="88">
        <f t="shared" si="746"/>
        <v>7205.03</v>
      </c>
      <c r="E1722" s="89">
        <f>IF(K1722=1,VLOOKUP(A1722,[1]Plan1!$BO$80:$BQ$314,3),E1721)</f>
        <v>7245.38</v>
      </c>
      <c r="F1722" s="98">
        <f t="shared" si="747"/>
        <v>45734</v>
      </c>
      <c r="G1722" s="91">
        <f t="shared" si="748"/>
        <v>5.6002542668107669E-3</v>
      </c>
      <c r="H1722" s="90">
        <f t="shared" si="749"/>
        <v>45884</v>
      </c>
      <c r="I1722" s="90">
        <f t="shared" si="750"/>
        <v>45884</v>
      </c>
      <c r="J1722" s="92">
        <f t="shared" si="751"/>
        <v>23</v>
      </c>
      <c r="K1722" s="92">
        <f t="shared" si="752"/>
        <v>153</v>
      </c>
      <c r="L1722" s="87">
        <f t="shared" si="753"/>
        <v>1.0378486200000001</v>
      </c>
      <c r="M1722" s="93">
        <f t="shared" si="754"/>
        <v>1.0056002500000001</v>
      </c>
      <c r="N1722" s="93">
        <f t="shared" si="755"/>
        <v>1.280237645562637</v>
      </c>
      <c r="O1722" s="87">
        <f t="shared" si="756"/>
        <v>1.32869287</v>
      </c>
      <c r="P1722" s="87">
        <f t="shared" si="757"/>
        <v>358.66472578999998</v>
      </c>
      <c r="Q1722" s="94">
        <f t="shared" si="758"/>
        <v>0</v>
      </c>
      <c r="R1722" s="95">
        <f t="shared" si="765"/>
        <v>0</v>
      </c>
      <c r="S1722" s="87">
        <f t="shared" si="759"/>
        <v>0</v>
      </c>
      <c r="T1722" s="95">
        <f t="shared" si="744"/>
        <v>0.12</v>
      </c>
      <c r="U1722" s="94">
        <f t="shared" si="760"/>
        <v>12</v>
      </c>
      <c r="V1722" s="94">
        <v>252</v>
      </c>
      <c r="W1722" s="93">
        <f t="shared" si="761"/>
        <v>1.005411192</v>
      </c>
      <c r="X1722" s="87">
        <f t="shared" si="762"/>
        <v>1.9408036900000001</v>
      </c>
      <c r="Y1722" s="87">
        <f t="shared" si="763"/>
        <v>0</v>
      </c>
      <c r="Z1722" s="96" t="s">
        <v>142</v>
      </c>
      <c r="AA1722" s="90">
        <f t="shared" si="764"/>
        <v>46083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3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2"/>
      <c r="DB1722" s="1"/>
      <c r="DC1722" s="1"/>
      <c r="DD1722" s="1"/>
      <c r="DE1722" s="1"/>
      <c r="DF1722" s="1"/>
      <c r="DG1722" s="1"/>
    </row>
    <row r="1723" spans="1:111" x14ac:dyDescent="0.2">
      <c r="A1723" s="86">
        <f t="shared" si="742"/>
        <v>46072</v>
      </c>
      <c r="B1723" s="87">
        <f t="shared" si="745"/>
        <v>360.85534522</v>
      </c>
      <c r="C1723" s="87">
        <f t="shared" si="743"/>
        <v>269.93802247000002</v>
      </c>
      <c r="D1723" s="88">
        <f t="shared" si="746"/>
        <v>7205.03</v>
      </c>
      <c r="E1723" s="89">
        <f>IF(K1723=1,VLOOKUP(A1723,[1]Plan1!$BO$80:$BQ$314,3),E1722)</f>
        <v>7245.38</v>
      </c>
      <c r="F1723" s="98">
        <f t="shared" si="747"/>
        <v>45734</v>
      </c>
      <c r="G1723" s="91">
        <f t="shared" si="748"/>
        <v>5.6002542668107669E-3</v>
      </c>
      <c r="H1723" s="90">
        <f t="shared" si="749"/>
        <v>45884</v>
      </c>
      <c r="I1723" s="90">
        <f t="shared" si="750"/>
        <v>45884</v>
      </c>
      <c r="J1723" s="92">
        <f t="shared" si="751"/>
        <v>23</v>
      </c>
      <c r="K1723" s="92">
        <f t="shared" si="752"/>
        <v>154</v>
      </c>
      <c r="L1723" s="87">
        <f t="shared" si="753"/>
        <v>1.0381006500000001</v>
      </c>
      <c r="M1723" s="93">
        <f t="shared" si="754"/>
        <v>1.0056002500000001</v>
      </c>
      <c r="N1723" s="93">
        <f t="shared" si="755"/>
        <v>1.280237645562637</v>
      </c>
      <c r="O1723" s="87">
        <f t="shared" si="756"/>
        <v>1.3290155299999999</v>
      </c>
      <c r="P1723" s="87">
        <f t="shared" si="757"/>
        <v>358.751824</v>
      </c>
      <c r="Q1723" s="94">
        <f t="shared" si="758"/>
        <v>0</v>
      </c>
      <c r="R1723" s="95">
        <f t="shared" si="765"/>
        <v>0</v>
      </c>
      <c r="S1723" s="87">
        <f t="shared" si="759"/>
        <v>0</v>
      </c>
      <c r="T1723" s="95">
        <f t="shared" si="744"/>
        <v>0.12</v>
      </c>
      <c r="U1723" s="94">
        <f t="shared" si="760"/>
        <v>13</v>
      </c>
      <c r="V1723" s="94">
        <v>252</v>
      </c>
      <c r="W1723" s="93">
        <f t="shared" si="761"/>
        <v>1.0058634440000001</v>
      </c>
      <c r="X1723" s="87">
        <f t="shared" si="762"/>
        <v>2.1035212200000002</v>
      </c>
      <c r="Y1723" s="87">
        <f t="shared" si="763"/>
        <v>0</v>
      </c>
      <c r="Z1723" s="96" t="s">
        <v>142</v>
      </c>
      <c r="AA1723" s="90">
        <f t="shared" si="764"/>
        <v>46083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3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2"/>
      <c r="DB1723" s="1"/>
      <c r="DC1723" s="1"/>
      <c r="DD1723" s="1"/>
      <c r="DE1723" s="1"/>
      <c r="DF1723" s="1"/>
      <c r="DG1723" s="1"/>
    </row>
    <row r="1724" spans="1:111" x14ac:dyDescent="0.2">
      <c r="A1724" s="86">
        <f t="shared" si="742"/>
        <v>46073</v>
      </c>
      <c r="B1724" s="87">
        <f t="shared" si="745"/>
        <v>361.10533194999999</v>
      </c>
      <c r="C1724" s="87">
        <f t="shared" si="743"/>
        <v>269.93802247000002</v>
      </c>
      <c r="D1724" s="88">
        <f t="shared" si="746"/>
        <v>7205.03</v>
      </c>
      <c r="E1724" s="89">
        <f>IF(K1724=1,VLOOKUP(A1724,[1]Plan1!$BO$80:$BQ$314,3),E1723)</f>
        <v>7245.38</v>
      </c>
      <c r="F1724" s="98">
        <f t="shared" si="747"/>
        <v>45734</v>
      </c>
      <c r="G1724" s="91">
        <f t="shared" si="748"/>
        <v>5.6002542668107669E-3</v>
      </c>
      <c r="H1724" s="90">
        <f t="shared" si="749"/>
        <v>45884</v>
      </c>
      <c r="I1724" s="90">
        <f t="shared" si="750"/>
        <v>45884</v>
      </c>
      <c r="J1724" s="92">
        <f t="shared" si="751"/>
        <v>23</v>
      </c>
      <c r="K1724" s="92">
        <f t="shared" si="752"/>
        <v>155</v>
      </c>
      <c r="L1724" s="87">
        <f t="shared" si="753"/>
        <v>1.0383527400000001</v>
      </c>
      <c r="M1724" s="93">
        <f t="shared" si="754"/>
        <v>1.0056002500000001</v>
      </c>
      <c r="N1724" s="93">
        <f t="shared" si="755"/>
        <v>1.280237645562637</v>
      </c>
      <c r="O1724" s="87">
        <f t="shared" si="756"/>
        <v>1.3293382600000001</v>
      </c>
      <c r="P1724" s="87">
        <f t="shared" si="757"/>
        <v>358.83894108999999</v>
      </c>
      <c r="Q1724" s="94">
        <f t="shared" si="758"/>
        <v>0</v>
      </c>
      <c r="R1724" s="95">
        <f t="shared" si="765"/>
        <v>0</v>
      </c>
      <c r="S1724" s="87">
        <f t="shared" si="759"/>
        <v>0</v>
      </c>
      <c r="T1724" s="95">
        <f t="shared" si="744"/>
        <v>0.12</v>
      </c>
      <c r="U1724" s="94">
        <f t="shared" si="760"/>
        <v>14</v>
      </c>
      <c r="V1724" s="94">
        <v>252</v>
      </c>
      <c r="W1724" s="93">
        <f t="shared" si="761"/>
        <v>1.0063158999999999</v>
      </c>
      <c r="X1724" s="87">
        <f t="shared" si="762"/>
        <v>2.26639086</v>
      </c>
      <c r="Y1724" s="87">
        <f t="shared" si="763"/>
        <v>0</v>
      </c>
      <c r="Z1724" s="96" t="s">
        <v>142</v>
      </c>
      <c r="AA1724" s="90">
        <f t="shared" si="764"/>
        <v>46083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3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2"/>
      <c r="DB1724" s="1"/>
      <c r="DC1724" s="1"/>
      <c r="DD1724" s="1"/>
      <c r="DE1724" s="1"/>
      <c r="DF1724" s="1"/>
      <c r="DG1724" s="1"/>
    </row>
    <row r="1725" spans="1:111" x14ac:dyDescent="0.2">
      <c r="A1725" s="86">
        <f t="shared" si="742"/>
        <v>46074</v>
      </c>
      <c r="B1725" s="87">
        <f t="shared" si="745"/>
        <v>361.10533194999999</v>
      </c>
      <c r="C1725" s="87">
        <f t="shared" si="743"/>
        <v>269.93802247000002</v>
      </c>
      <c r="D1725" s="88">
        <f t="shared" si="746"/>
        <v>7205.03</v>
      </c>
      <c r="E1725" s="89">
        <f>IF(K1725=1,VLOOKUP(A1725,[1]Plan1!$BO$80:$BQ$314,3),E1724)</f>
        <v>7245.38</v>
      </c>
      <c r="F1725" s="98">
        <f t="shared" si="747"/>
        <v>45734</v>
      </c>
      <c r="G1725" s="91">
        <f t="shared" si="748"/>
        <v>5.6002542668107669E-3</v>
      </c>
      <c r="H1725" s="90">
        <f t="shared" si="749"/>
        <v>45884</v>
      </c>
      <c r="I1725" s="90">
        <f t="shared" si="750"/>
        <v>45884</v>
      </c>
      <c r="J1725" s="92">
        <f t="shared" si="751"/>
        <v>23</v>
      </c>
      <c r="K1725" s="92">
        <f t="shared" si="752"/>
        <v>155</v>
      </c>
      <c r="L1725" s="87">
        <f t="shared" si="753"/>
        <v>1.0383527400000001</v>
      </c>
      <c r="M1725" s="93">
        <f t="shared" si="754"/>
        <v>1.0056002500000001</v>
      </c>
      <c r="N1725" s="93">
        <f t="shared" si="755"/>
        <v>1.280237645562637</v>
      </c>
      <c r="O1725" s="87">
        <f t="shared" si="756"/>
        <v>1.3293382600000001</v>
      </c>
      <c r="P1725" s="87">
        <f t="shared" si="757"/>
        <v>358.83894108999999</v>
      </c>
      <c r="Q1725" s="94">
        <f t="shared" si="758"/>
        <v>0</v>
      </c>
      <c r="R1725" s="95">
        <f t="shared" si="765"/>
        <v>0</v>
      </c>
      <c r="S1725" s="87">
        <f t="shared" si="759"/>
        <v>0</v>
      </c>
      <c r="T1725" s="95">
        <f t="shared" si="744"/>
        <v>0.12</v>
      </c>
      <c r="U1725" s="94">
        <f t="shared" si="760"/>
        <v>14</v>
      </c>
      <c r="V1725" s="94">
        <v>252</v>
      </c>
      <c r="W1725" s="93">
        <f t="shared" si="761"/>
        <v>1.0063158999999999</v>
      </c>
      <c r="X1725" s="87">
        <f t="shared" si="762"/>
        <v>2.26639086</v>
      </c>
      <c r="Y1725" s="87">
        <f t="shared" si="763"/>
        <v>0</v>
      </c>
      <c r="Z1725" s="96" t="s">
        <v>142</v>
      </c>
      <c r="AA1725" s="90">
        <f t="shared" si="764"/>
        <v>46083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3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2"/>
      <c r="DB1725" s="1"/>
      <c r="DC1725" s="1"/>
      <c r="DD1725" s="1"/>
      <c r="DE1725" s="1"/>
      <c r="DF1725" s="1"/>
      <c r="DG1725" s="1"/>
    </row>
    <row r="1726" spans="1:111" x14ac:dyDescent="0.2">
      <c r="A1726" s="86">
        <f t="shared" si="742"/>
        <v>46075</v>
      </c>
      <c r="B1726" s="87">
        <f t="shared" si="745"/>
        <v>361.10533194999999</v>
      </c>
      <c r="C1726" s="87">
        <f t="shared" si="743"/>
        <v>269.93802247000002</v>
      </c>
      <c r="D1726" s="88">
        <f t="shared" si="746"/>
        <v>7205.03</v>
      </c>
      <c r="E1726" s="89">
        <f>IF(K1726=1,VLOOKUP(A1726,[1]Plan1!$BO$80:$BQ$314,3),E1725)</f>
        <v>7245.38</v>
      </c>
      <c r="F1726" s="98">
        <f t="shared" si="747"/>
        <v>45734</v>
      </c>
      <c r="G1726" s="91">
        <f t="shared" si="748"/>
        <v>5.6002542668107669E-3</v>
      </c>
      <c r="H1726" s="90">
        <f t="shared" si="749"/>
        <v>45884</v>
      </c>
      <c r="I1726" s="90">
        <f t="shared" si="750"/>
        <v>45884</v>
      </c>
      <c r="J1726" s="92">
        <f t="shared" si="751"/>
        <v>23</v>
      </c>
      <c r="K1726" s="92">
        <f t="shared" si="752"/>
        <v>155</v>
      </c>
      <c r="L1726" s="87">
        <f t="shared" si="753"/>
        <v>1.0383527400000001</v>
      </c>
      <c r="M1726" s="93">
        <f t="shared" si="754"/>
        <v>1.0056002500000001</v>
      </c>
      <c r="N1726" s="93">
        <f t="shared" si="755"/>
        <v>1.280237645562637</v>
      </c>
      <c r="O1726" s="87">
        <f t="shared" si="756"/>
        <v>1.3293382600000001</v>
      </c>
      <c r="P1726" s="87">
        <f t="shared" si="757"/>
        <v>358.83894108999999</v>
      </c>
      <c r="Q1726" s="94">
        <f t="shared" si="758"/>
        <v>0</v>
      </c>
      <c r="R1726" s="95">
        <f t="shared" si="765"/>
        <v>0</v>
      </c>
      <c r="S1726" s="87">
        <f t="shared" si="759"/>
        <v>0</v>
      </c>
      <c r="T1726" s="95">
        <f t="shared" si="744"/>
        <v>0.12</v>
      </c>
      <c r="U1726" s="94">
        <f t="shared" si="760"/>
        <v>14</v>
      </c>
      <c r="V1726" s="94">
        <v>252</v>
      </c>
      <c r="W1726" s="93">
        <f t="shared" si="761"/>
        <v>1.0063158999999999</v>
      </c>
      <c r="X1726" s="87">
        <f t="shared" si="762"/>
        <v>2.26639086</v>
      </c>
      <c r="Y1726" s="87">
        <f t="shared" si="763"/>
        <v>0</v>
      </c>
      <c r="Z1726" s="96" t="s">
        <v>142</v>
      </c>
      <c r="AA1726" s="90">
        <f t="shared" si="764"/>
        <v>46083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3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2"/>
      <c r="DB1726" s="1"/>
      <c r="DC1726" s="1"/>
      <c r="DD1726" s="1"/>
      <c r="DE1726" s="1"/>
      <c r="DF1726" s="1"/>
      <c r="DG1726" s="1"/>
    </row>
    <row r="1727" spans="1:111" x14ac:dyDescent="0.2">
      <c r="A1727" s="86">
        <f t="shared" si="742"/>
        <v>46076</v>
      </c>
      <c r="B1727" s="87">
        <f t="shared" si="745"/>
        <v>361.35549213000002</v>
      </c>
      <c r="C1727" s="87">
        <f t="shared" si="743"/>
        <v>269.93802247000002</v>
      </c>
      <c r="D1727" s="88">
        <f t="shared" si="746"/>
        <v>7205.03</v>
      </c>
      <c r="E1727" s="89">
        <f>IF(K1727=1,VLOOKUP(A1727,[1]Plan1!$BO$80:$BQ$314,3),E1726)</f>
        <v>7245.38</v>
      </c>
      <c r="F1727" s="98">
        <f t="shared" si="747"/>
        <v>45734</v>
      </c>
      <c r="G1727" s="91">
        <f t="shared" si="748"/>
        <v>5.6002542668107669E-3</v>
      </c>
      <c r="H1727" s="90">
        <f t="shared" si="749"/>
        <v>45884</v>
      </c>
      <c r="I1727" s="90">
        <f t="shared" si="750"/>
        <v>45884</v>
      </c>
      <c r="J1727" s="92">
        <f t="shared" si="751"/>
        <v>23</v>
      </c>
      <c r="K1727" s="92">
        <f t="shared" si="752"/>
        <v>156</v>
      </c>
      <c r="L1727" s="87">
        <f t="shared" si="753"/>
        <v>1.03860489</v>
      </c>
      <c r="M1727" s="93">
        <f t="shared" si="754"/>
        <v>1.0056002500000001</v>
      </c>
      <c r="N1727" s="93">
        <f t="shared" si="755"/>
        <v>1.280237645562637</v>
      </c>
      <c r="O1727" s="87">
        <f t="shared" si="756"/>
        <v>1.32966107</v>
      </c>
      <c r="P1727" s="87">
        <f t="shared" si="757"/>
        <v>358.92607979000002</v>
      </c>
      <c r="Q1727" s="94">
        <f t="shared" si="758"/>
        <v>0</v>
      </c>
      <c r="R1727" s="95">
        <f t="shared" si="765"/>
        <v>0</v>
      </c>
      <c r="S1727" s="87">
        <f t="shared" si="759"/>
        <v>0</v>
      </c>
      <c r="T1727" s="95">
        <f t="shared" si="744"/>
        <v>0.12</v>
      </c>
      <c r="U1727" s="94">
        <f t="shared" si="760"/>
        <v>15</v>
      </c>
      <c r="V1727" s="94">
        <v>252</v>
      </c>
      <c r="W1727" s="93">
        <f t="shared" si="761"/>
        <v>1.006768559</v>
      </c>
      <c r="X1727" s="87">
        <f t="shared" si="762"/>
        <v>2.4294123399999998</v>
      </c>
      <c r="Y1727" s="87">
        <f t="shared" si="763"/>
        <v>0</v>
      </c>
      <c r="Z1727" s="96" t="s">
        <v>142</v>
      </c>
      <c r="AA1727" s="90">
        <f t="shared" si="764"/>
        <v>46083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3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2"/>
      <c r="DB1727" s="1"/>
      <c r="DC1727" s="1"/>
      <c r="DD1727" s="1"/>
      <c r="DE1727" s="1"/>
      <c r="DF1727" s="1"/>
      <c r="DG1727" s="1"/>
    </row>
    <row r="1728" spans="1:111" x14ac:dyDescent="0.2">
      <c r="A1728" s="86">
        <f t="shared" si="742"/>
        <v>46077</v>
      </c>
      <c r="B1728" s="87">
        <f t="shared" si="745"/>
        <v>361.60583161</v>
      </c>
      <c r="C1728" s="87">
        <f t="shared" si="743"/>
        <v>269.93802247000002</v>
      </c>
      <c r="D1728" s="88">
        <f t="shared" si="746"/>
        <v>7205.03</v>
      </c>
      <c r="E1728" s="89">
        <f>IF(K1728=1,VLOOKUP(A1728,[1]Plan1!$BO$80:$BQ$314,3),E1727)</f>
        <v>7245.38</v>
      </c>
      <c r="F1728" s="98">
        <f t="shared" si="747"/>
        <v>45734</v>
      </c>
      <c r="G1728" s="91">
        <f t="shared" si="748"/>
        <v>5.6002542668107669E-3</v>
      </c>
      <c r="H1728" s="90">
        <f t="shared" si="749"/>
        <v>45884</v>
      </c>
      <c r="I1728" s="90">
        <f t="shared" si="750"/>
        <v>45884</v>
      </c>
      <c r="J1728" s="92">
        <f t="shared" si="751"/>
        <v>23</v>
      </c>
      <c r="K1728" s="92">
        <f t="shared" si="752"/>
        <v>157</v>
      </c>
      <c r="L1728" s="87">
        <f t="shared" si="753"/>
        <v>1.0388571099999999</v>
      </c>
      <c r="M1728" s="93">
        <f t="shared" si="754"/>
        <v>1.0056002500000001</v>
      </c>
      <c r="N1728" s="93">
        <f t="shared" si="755"/>
        <v>1.280237645562637</v>
      </c>
      <c r="O1728" s="87">
        <f t="shared" si="756"/>
        <v>1.32998398</v>
      </c>
      <c r="P1728" s="87">
        <f t="shared" si="757"/>
        <v>359.01324547000002</v>
      </c>
      <c r="Q1728" s="94">
        <f t="shared" si="758"/>
        <v>0</v>
      </c>
      <c r="R1728" s="95">
        <f t="shared" si="765"/>
        <v>0</v>
      </c>
      <c r="S1728" s="87">
        <f t="shared" si="759"/>
        <v>0</v>
      </c>
      <c r="T1728" s="95">
        <f t="shared" si="744"/>
        <v>0.12</v>
      </c>
      <c r="U1728" s="94">
        <f t="shared" si="760"/>
        <v>16</v>
      </c>
      <c r="V1728" s="94">
        <v>252</v>
      </c>
      <c r="W1728" s="93">
        <f t="shared" si="761"/>
        <v>1.007221422</v>
      </c>
      <c r="X1728" s="87">
        <f t="shared" si="762"/>
        <v>2.5925861399999999</v>
      </c>
      <c r="Y1728" s="87">
        <f t="shared" si="763"/>
        <v>0</v>
      </c>
      <c r="Z1728" s="96" t="s">
        <v>142</v>
      </c>
      <c r="AA1728" s="90">
        <f t="shared" si="764"/>
        <v>46083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3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2"/>
      <c r="DB1728" s="1"/>
      <c r="DC1728" s="1"/>
      <c r="DD1728" s="1"/>
      <c r="DE1728" s="1"/>
      <c r="DF1728" s="1"/>
      <c r="DG1728" s="1"/>
    </row>
    <row r="1729" spans="1:111" x14ac:dyDescent="0.2">
      <c r="A1729" s="86">
        <f t="shared" si="742"/>
        <v>46078</v>
      </c>
      <c r="B1729" s="87">
        <f t="shared" si="745"/>
        <v>361.85633654999998</v>
      </c>
      <c r="C1729" s="87">
        <f t="shared" si="743"/>
        <v>269.93802247000002</v>
      </c>
      <c r="D1729" s="88">
        <f t="shared" si="746"/>
        <v>7205.03</v>
      </c>
      <c r="E1729" s="89">
        <f>IF(K1729=1,VLOOKUP(A1729,[1]Plan1!$BO$80:$BQ$314,3),E1728)</f>
        <v>7245.38</v>
      </c>
      <c r="F1729" s="98">
        <f t="shared" si="747"/>
        <v>45734</v>
      </c>
      <c r="G1729" s="91">
        <f t="shared" si="748"/>
        <v>5.6002542668107669E-3</v>
      </c>
      <c r="H1729" s="90">
        <f t="shared" si="749"/>
        <v>45884</v>
      </c>
      <c r="I1729" s="90">
        <f t="shared" si="750"/>
        <v>45884</v>
      </c>
      <c r="J1729" s="92">
        <f t="shared" si="751"/>
        <v>23</v>
      </c>
      <c r="K1729" s="92">
        <f t="shared" si="752"/>
        <v>158</v>
      </c>
      <c r="L1729" s="87">
        <f t="shared" si="753"/>
        <v>1.03910938</v>
      </c>
      <c r="M1729" s="93">
        <f t="shared" si="754"/>
        <v>1.0056002500000001</v>
      </c>
      <c r="N1729" s="93">
        <f t="shared" si="755"/>
        <v>1.280237645562637</v>
      </c>
      <c r="O1729" s="87">
        <f t="shared" si="756"/>
        <v>1.33030694</v>
      </c>
      <c r="P1729" s="87">
        <f t="shared" si="757"/>
        <v>359.10042465999999</v>
      </c>
      <c r="Q1729" s="94">
        <f t="shared" si="758"/>
        <v>0</v>
      </c>
      <c r="R1729" s="95">
        <f t="shared" si="765"/>
        <v>0</v>
      </c>
      <c r="S1729" s="87">
        <f t="shared" si="759"/>
        <v>0</v>
      </c>
      <c r="T1729" s="95">
        <f t="shared" si="744"/>
        <v>0.12</v>
      </c>
      <c r="U1729" s="94">
        <f t="shared" si="760"/>
        <v>17</v>
      </c>
      <c r="V1729" s="94">
        <v>252</v>
      </c>
      <c r="W1729" s="93">
        <f t="shared" si="761"/>
        <v>1.0076744879999999</v>
      </c>
      <c r="X1729" s="87">
        <f t="shared" si="762"/>
        <v>2.7559118900000001</v>
      </c>
      <c r="Y1729" s="87">
        <f t="shared" si="763"/>
        <v>0</v>
      </c>
      <c r="Z1729" s="96" t="s">
        <v>142</v>
      </c>
      <c r="AA1729" s="90">
        <f t="shared" si="764"/>
        <v>46083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3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2"/>
      <c r="DB1729" s="1"/>
      <c r="DC1729" s="1"/>
      <c r="DD1729" s="1"/>
      <c r="DE1729" s="1"/>
      <c r="DF1729" s="1"/>
      <c r="DG1729" s="1"/>
    </row>
    <row r="1730" spans="1:111" x14ac:dyDescent="0.2">
      <c r="A1730" s="86">
        <f t="shared" si="742"/>
        <v>46079</v>
      </c>
      <c r="B1730" s="87">
        <f t="shared" si="745"/>
        <v>362.10702096</v>
      </c>
      <c r="C1730" s="87">
        <f t="shared" si="743"/>
        <v>269.93802247000002</v>
      </c>
      <c r="D1730" s="88">
        <f t="shared" si="746"/>
        <v>7205.03</v>
      </c>
      <c r="E1730" s="89">
        <f>IF(K1730=1,VLOOKUP(A1730,[1]Plan1!$BO$80:$BQ$314,3),E1729)</f>
        <v>7245.38</v>
      </c>
      <c r="F1730" s="98">
        <f t="shared" si="747"/>
        <v>45734</v>
      </c>
      <c r="G1730" s="91">
        <f t="shared" si="748"/>
        <v>5.6002542668107669E-3</v>
      </c>
      <c r="H1730" s="90">
        <f t="shared" si="749"/>
        <v>45884</v>
      </c>
      <c r="I1730" s="90">
        <f t="shared" si="750"/>
        <v>45884</v>
      </c>
      <c r="J1730" s="92">
        <f t="shared" si="751"/>
        <v>23</v>
      </c>
      <c r="K1730" s="92">
        <f t="shared" si="752"/>
        <v>159</v>
      </c>
      <c r="L1730" s="87">
        <f t="shared" si="753"/>
        <v>1.03936172</v>
      </c>
      <c r="M1730" s="93">
        <f t="shared" si="754"/>
        <v>1.0056002500000001</v>
      </c>
      <c r="N1730" s="93">
        <f t="shared" si="755"/>
        <v>1.280237645562637</v>
      </c>
      <c r="O1730" s="87">
        <f t="shared" si="756"/>
        <v>1.33063</v>
      </c>
      <c r="P1730" s="87">
        <f t="shared" si="757"/>
        <v>359.18763082999999</v>
      </c>
      <c r="Q1730" s="94">
        <f t="shared" si="758"/>
        <v>0</v>
      </c>
      <c r="R1730" s="95">
        <f t="shared" si="765"/>
        <v>0</v>
      </c>
      <c r="S1730" s="87">
        <f t="shared" si="759"/>
        <v>0</v>
      </c>
      <c r="T1730" s="95">
        <f t="shared" si="744"/>
        <v>0.12</v>
      </c>
      <c r="U1730" s="94">
        <f t="shared" si="760"/>
        <v>18</v>
      </c>
      <c r="V1730" s="94">
        <v>252</v>
      </c>
      <c r="W1730" s="93">
        <f t="shared" si="761"/>
        <v>1.0081277580000001</v>
      </c>
      <c r="X1730" s="87">
        <f t="shared" si="762"/>
        <v>2.91939013</v>
      </c>
      <c r="Y1730" s="87">
        <f t="shared" si="763"/>
        <v>0</v>
      </c>
      <c r="Z1730" s="96" t="s">
        <v>142</v>
      </c>
      <c r="AA1730" s="90">
        <f t="shared" si="764"/>
        <v>46083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3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2"/>
      <c r="DB1730" s="1"/>
      <c r="DC1730" s="1"/>
      <c r="DD1730" s="1"/>
      <c r="DE1730" s="1"/>
      <c r="DF1730" s="1"/>
      <c r="DG1730" s="1"/>
    </row>
    <row r="1731" spans="1:111" x14ac:dyDescent="0.2">
      <c r="A1731" s="86">
        <f t="shared" si="742"/>
        <v>46080</v>
      </c>
      <c r="B1731" s="87">
        <f t="shared" si="745"/>
        <v>362.35787714999998</v>
      </c>
      <c r="C1731" s="87">
        <f t="shared" si="743"/>
        <v>269.93802247000002</v>
      </c>
      <c r="D1731" s="88">
        <f t="shared" si="746"/>
        <v>7205.03</v>
      </c>
      <c r="E1731" s="89">
        <f>IF(K1731=1,VLOOKUP(A1731,[1]Plan1!$BO$80:$BQ$314,3),E1730)</f>
        <v>7245.38</v>
      </c>
      <c r="F1731" s="98">
        <f t="shared" si="747"/>
        <v>45734</v>
      </c>
      <c r="G1731" s="91">
        <f t="shared" si="748"/>
        <v>5.6002542668107669E-3</v>
      </c>
      <c r="H1731" s="90">
        <f t="shared" si="749"/>
        <v>45884</v>
      </c>
      <c r="I1731" s="90">
        <f t="shared" si="750"/>
        <v>45884</v>
      </c>
      <c r="J1731" s="92">
        <f t="shared" si="751"/>
        <v>23</v>
      </c>
      <c r="K1731" s="92">
        <f t="shared" si="752"/>
        <v>160</v>
      </c>
      <c r="L1731" s="87">
        <f t="shared" si="753"/>
        <v>1.03961412</v>
      </c>
      <c r="M1731" s="93">
        <f t="shared" si="754"/>
        <v>1.0056002500000001</v>
      </c>
      <c r="N1731" s="93">
        <f t="shared" si="755"/>
        <v>1.280237645562637</v>
      </c>
      <c r="O1731" s="87">
        <f t="shared" si="756"/>
        <v>1.3309531299999999</v>
      </c>
      <c r="P1731" s="87">
        <f t="shared" si="757"/>
        <v>359.27485590999999</v>
      </c>
      <c r="Q1731" s="94">
        <f t="shared" si="758"/>
        <v>0</v>
      </c>
      <c r="R1731" s="95">
        <f t="shared" si="765"/>
        <v>0</v>
      </c>
      <c r="S1731" s="87">
        <f t="shared" si="759"/>
        <v>0</v>
      </c>
      <c r="T1731" s="95">
        <f t="shared" si="744"/>
        <v>0.12</v>
      </c>
      <c r="U1731" s="94">
        <f t="shared" si="760"/>
        <v>19</v>
      </c>
      <c r="V1731" s="94">
        <v>252</v>
      </c>
      <c r="W1731" s="93">
        <f t="shared" si="761"/>
        <v>1.0085812329999999</v>
      </c>
      <c r="X1731" s="87">
        <f t="shared" si="762"/>
        <v>3.0830212399999999</v>
      </c>
      <c r="Y1731" s="87">
        <f t="shared" si="763"/>
        <v>0</v>
      </c>
      <c r="Z1731" s="96" t="s">
        <v>142</v>
      </c>
      <c r="AA1731" s="90">
        <f t="shared" si="764"/>
        <v>46083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3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2"/>
      <c r="DB1731" s="1"/>
      <c r="DC1731" s="1"/>
      <c r="DD1731" s="1"/>
      <c r="DE1731" s="1"/>
      <c r="DF1731" s="1"/>
      <c r="DG1731" s="1"/>
    </row>
    <row r="1732" spans="1:111" x14ac:dyDescent="0.2">
      <c r="A1732" s="86">
        <f t="shared" si="742"/>
        <v>46081</v>
      </c>
      <c r="B1732" s="87">
        <f t="shared" si="745"/>
        <v>362.35787714999998</v>
      </c>
      <c r="C1732" s="87">
        <f t="shared" si="743"/>
        <v>269.93802247000002</v>
      </c>
      <c r="D1732" s="88">
        <f t="shared" si="746"/>
        <v>7205.03</v>
      </c>
      <c r="E1732" s="89">
        <f>IF(K1732=1,VLOOKUP(A1732,[1]Plan1!$BO$80:$BQ$314,3),E1731)</f>
        <v>7245.38</v>
      </c>
      <c r="F1732" s="98">
        <f t="shared" si="747"/>
        <v>45734</v>
      </c>
      <c r="G1732" s="91">
        <f t="shared" si="748"/>
        <v>5.6002542668107669E-3</v>
      </c>
      <c r="H1732" s="90">
        <f t="shared" si="749"/>
        <v>45884</v>
      </c>
      <c r="I1732" s="90">
        <f t="shared" si="750"/>
        <v>45884</v>
      </c>
      <c r="J1732" s="92">
        <f t="shared" si="751"/>
        <v>23</v>
      </c>
      <c r="K1732" s="92">
        <f t="shared" si="752"/>
        <v>160</v>
      </c>
      <c r="L1732" s="87">
        <f t="shared" si="753"/>
        <v>1.03961412</v>
      </c>
      <c r="M1732" s="93">
        <f t="shared" si="754"/>
        <v>1.0056002500000001</v>
      </c>
      <c r="N1732" s="93">
        <f t="shared" si="755"/>
        <v>1.280237645562637</v>
      </c>
      <c r="O1732" s="87">
        <f t="shared" si="756"/>
        <v>1.3309531299999999</v>
      </c>
      <c r="P1732" s="87">
        <f t="shared" si="757"/>
        <v>359.27485590999999</v>
      </c>
      <c r="Q1732" s="94">
        <f t="shared" si="758"/>
        <v>0</v>
      </c>
      <c r="R1732" s="95">
        <f t="shared" si="765"/>
        <v>0</v>
      </c>
      <c r="S1732" s="87">
        <f t="shared" si="759"/>
        <v>0</v>
      </c>
      <c r="T1732" s="95">
        <f t="shared" si="744"/>
        <v>0.12</v>
      </c>
      <c r="U1732" s="94">
        <f t="shared" si="760"/>
        <v>19</v>
      </c>
      <c r="V1732" s="94">
        <v>252</v>
      </c>
      <c r="W1732" s="93">
        <f t="shared" si="761"/>
        <v>1.0085812329999999</v>
      </c>
      <c r="X1732" s="87">
        <f t="shared" si="762"/>
        <v>3.0830212399999999</v>
      </c>
      <c r="Y1732" s="87">
        <f t="shared" si="763"/>
        <v>0</v>
      </c>
      <c r="Z1732" s="96" t="s">
        <v>142</v>
      </c>
      <c r="AA1732" s="90">
        <f t="shared" si="764"/>
        <v>46083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3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2"/>
      <c r="DB1732" s="1"/>
      <c r="DC1732" s="1"/>
      <c r="DD1732" s="1"/>
      <c r="DE1732" s="1"/>
      <c r="DF1732" s="1"/>
      <c r="DG1732" s="1"/>
    </row>
    <row r="1733" spans="1:111" x14ac:dyDescent="0.2">
      <c r="A1733" s="86">
        <f t="shared" si="742"/>
        <v>46082</v>
      </c>
      <c r="B1733" s="87">
        <f t="shared" si="745"/>
        <v>362.35787714999998</v>
      </c>
      <c r="C1733" s="87">
        <f t="shared" si="743"/>
        <v>269.93802247000002</v>
      </c>
      <c r="D1733" s="88">
        <f t="shared" si="746"/>
        <v>7205.03</v>
      </c>
      <c r="E1733" s="89">
        <f>IF(K1733=1,VLOOKUP(A1733,[1]Plan1!$BO$80:$BQ$314,3),E1732)</f>
        <v>7245.38</v>
      </c>
      <c r="F1733" s="98">
        <f t="shared" si="747"/>
        <v>45734</v>
      </c>
      <c r="G1733" s="91">
        <f t="shared" si="748"/>
        <v>5.6002542668107669E-3</v>
      </c>
      <c r="H1733" s="90">
        <f t="shared" si="749"/>
        <v>45884</v>
      </c>
      <c r="I1733" s="90">
        <f t="shared" si="750"/>
        <v>45884</v>
      </c>
      <c r="J1733" s="92">
        <f t="shared" si="751"/>
        <v>23</v>
      </c>
      <c r="K1733" s="92">
        <f t="shared" si="752"/>
        <v>160</v>
      </c>
      <c r="L1733" s="87">
        <f t="shared" si="753"/>
        <v>1.03961412</v>
      </c>
      <c r="M1733" s="93">
        <f t="shared" si="754"/>
        <v>1.0056002500000001</v>
      </c>
      <c r="N1733" s="93">
        <f t="shared" si="755"/>
        <v>1.280237645562637</v>
      </c>
      <c r="O1733" s="87">
        <f t="shared" si="756"/>
        <v>1.3309531299999999</v>
      </c>
      <c r="P1733" s="87">
        <f t="shared" si="757"/>
        <v>359.27485590999999</v>
      </c>
      <c r="Q1733" s="94">
        <f t="shared" si="758"/>
        <v>0</v>
      </c>
      <c r="R1733" s="95">
        <f t="shared" si="765"/>
        <v>0</v>
      </c>
      <c r="S1733" s="87">
        <f t="shared" si="759"/>
        <v>0</v>
      </c>
      <c r="T1733" s="95">
        <f t="shared" si="744"/>
        <v>0.12</v>
      </c>
      <c r="U1733" s="94">
        <f t="shared" si="760"/>
        <v>19</v>
      </c>
      <c r="V1733" s="94">
        <v>252</v>
      </c>
      <c r="W1733" s="93">
        <f t="shared" si="761"/>
        <v>1.0085812329999999</v>
      </c>
      <c r="X1733" s="87">
        <f t="shared" si="762"/>
        <v>3.0830212399999999</v>
      </c>
      <c r="Y1733" s="87">
        <f t="shared" si="763"/>
        <v>0</v>
      </c>
      <c r="Z1733" s="96" t="s">
        <v>142</v>
      </c>
      <c r="AA1733" s="90">
        <f t="shared" si="764"/>
        <v>46083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3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2"/>
      <c r="DB1733" s="1"/>
      <c r="DC1733" s="1"/>
      <c r="DD1733" s="1"/>
      <c r="DE1733" s="1"/>
      <c r="DF1733" s="1"/>
      <c r="DG1733" s="1"/>
    </row>
    <row r="1734" spans="1:111" x14ac:dyDescent="0.2">
      <c r="A1734" s="86">
        <f t="shared" si="742"/>
        <v>46083</v>
      </c>
      <c r="B1734" s="87">
        <f t="shared" si="745"/>
        <v>362.60890719000002</v>
      </c>
      <c r="C1734" s="87">
        <f t="shared" si="743"/>
        <v>269.93802247000002</v>
      </c>
      <c r="D1734" s="88">
        <f t="shared" si="746"/>
        <v>7205.03</v>
      </c>
      <c r="E1734" s="89">
        <f>IF(K1734=1,VLOOKUP(A1734,[1]Plan1!$BO$80:$BQ$314,3),E1733)</f>
        <v>7245.38</v>
      </c>
      <c r="F1734" s="98">
        <f t="shared" si="747"/>
        <v>45734</v>
      </c>
      <c r="G1734" s="91">
        <f t="shared" si="748"/>
        <v>5.6002542668107669E-3</v>
      </c>
      <c r="H1734" s="90">
        <f t="shared" si="749"/>
        <v>45884</v>
      </c>
      <c r="I1734" s="90">
        <f t="shared" si="750"/>
        <v>45884</v>
      </c>
      <c r="J1734" s="92">
        <f t="shared" si="751"/>
        <v>23</v>
      </c>
      <c r="K1734" s="92">
        <f t="shared" si="752"/>
        <v>161</v>
      </c>
      <c r="L1734" s="87">
        <f t="shared" si="753"/>
        <v>1.03986658</v>
      </c>
      <c r="M1734" s="93">
        <f t="shared" si="754"/>
        <v>1.0056002500000001</v>
      </c>
      <c r="N1734" s="93">
        <f t="shared" si="755"/>
        <v>1.280237645562637</v>
      </c>
      <c r="O1734" s="87">
        <f t="shared" si="756"/>
        <v>1.3312763400000001</v>
      </c>
      <c r="P1734" s="87">
        <f t="shared" si="757"/>
        <v>359.36210258</v>
      </c>
      <c r="Q1734" s="94">
        <f t="shared" si="758"/>
        <v>51</v>
      </c>
      <c r="R1734" s="95">
        <f t="shared" si="765"/>
        <v>0.19624</v>
      </c>
      <c r="S1734" s="87">
        <f t="shared" si="759"/>
        <v>70.521219009999996</v>
      </c>
      <c r="T1734" s="95">
        <f t="shared" si="744"/>
        <v>0.12</v>
      </c>
      <c r="U1734" s="94">
        <f t="shared" si="760"/>
        <v>20</v>
      </c>
      <c r="V1734" s="94">
        <v>252</v>
      </c>
      <c r="W1734" s="93">
        <f t="shared" si="761"/>
        <v>1.0090349110000001</v>
      </c>
      <c r="X1734" s="87">
        <f t="shared" si="762"/>
        <v>3.2468046099999999</v>
      </c>
      <c r="Y1734" s="87">
        <f t="shared" si="763"/>
        <v>73.768023619999994</v>
      </c>
      <c r="Z1734" s="96" t="s">
        <v>142</v>
      </c>
      <c r="AA1734" s="90">
        <f t="shared" si="764"/>
        <v>46083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3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2"/>
      <c r="DB1734" s="1"/>
      <c r="DC1734" s="1"/>
      <c r="DD1734" s="1"/>
      <c r="DE1734" s="1"/>
      <c r="DF1734" s="1"/>
      <c r="DG1734" s="1"/>
    </row>
    <row r="1735" spans="1:111" x14ac:dyDescent="0.2">
      <c r="A1735" s="86">
        <f t="shared" si="742"/>
        <v>46084</v>
      </c>
      <c r="B1735" s="87">
        <f t="shared" si="745"/>
        <v>289.04098149999999</v>
      </c>
      <c r="C1735" s="87">
        <f t="shared" si="743"/>
        <v>216.96538494000001</v>
      </c>
      <c r="D1735" s="88">
        <f t="shared" si="746"/>
        <v>7205.03</v>
      </c>
      <c r="E1735" s="89">
        <f>IF(K1735=1,VLOOKUP(A1735,[1]Plan1!$BO$80:$BQ$314,3),E1734)</f>
        <v>7245.38</v>
      </c>
      <c r="F1735" s="98">
        <f t="shared" si="747"/>
        <v>45734</v>
      </c>
      <c r="G1735" s="91">
        <f t="shared" si="748"/>
        <v>5.6002542668107669E-3</v>
      </c>
      <c r="H1735" s="90">
        <f t="shared" si="749"/>
        <v>45884</v>
      </c>
      <c r="I1735" s="90">
        <f t="shared" si="750"/>
        <v>45884</v>
      </c>
      <c r="J1735" s="92">
        <f t="shared" si="751"/>
        <v>23</v>
      </c>
      <c r="K1735" s="92">
        <f t="shared" si="752"/>
        <v>162</v>
      </c>
      <c r="L1735" s="87">
        <f t="shared" si="753"/>
        <v>1.0401191000000001</v>
      </c>
      <c r="M1735" s="93">
        <f t="shared" si="754"/>
        <v>1.0056002500000001</v>
      </c>
      <c r="N1735" s="93">
        <f t="shared" si="755"/>
        <v>1.280237645562637</v>
      </c>
      <c r="O1735" s="87">
        <f t="shared" si="756"/>
        <v>1.33159962</v>
      </c>
      <c r="P1735" s="87">
        <f t="shared" si="757"/>
        <v>288.91102412999999</v>
      </c>
      <c r="Q1735" s="94">
        <f t="shared" si="758"/>
        <v>0</v>
      </c>
      <c r="R1735" s="95">
        <f t="shared" si="765"/>
        <v>0</v>
      </c>
      <c r="S1735" s="87">
        <f t="shared" si="759"/>
        <v>0</v>
      </c>
      <c r="T1735" s="95">
        <f t="shared" si="744"/>
        <v>0.12</v>
      </c>
      <c r="U1735" s="94">
        <f t="shared" si="760"/>
        <v>1</v>
      </c>
      <c r="V1735" s="94">
        <v>252</v>
      </c>
      <c r="W1735" s="93">
        <f t="shared" si="761"/>
        <v>1.0004498180000001</v>
      </c>
      <c r="X1735" s="87">
        <f t="shared" si="762"/>
        <v>0.12995736999999999</v>
      </c>
      <c r="Y1735" s="87">
        <f t="shared" si="763"/>
        <v>0</v>
      </c>
      <c r="Z1735" s="96" t="s">
        <v>142</v>
      </c>
      <c r="AA1735" s="90">
        <f t="shared" si="764"/>
        <v>46111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3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2"/>
      <c r="DB1735" s="1"/>
      <c r="DC1735" s="1"/>
      <c r="DD1735" s="1"/>
      <c r="DE1735" s="1"/>
      <c r="DF1735" s="1"/>
      <c r="DG1735" s="1"/>
    </row>
    <row r="1736" spans="1:111" x14ac:dyDescent="0.2">
      <c r="A1736" s="86">
        <f t="shared" si="742"/>
        <v>46085</v>
      </c>
      <c r="B1736" s="87">
        <f t="shared" si="745"/>
        <v>289.24122075999998</v>
      </c>
      <c r="C1736" s="87">
        <f t="shared" si="743"/>
        <v>216.96538494000001</v>
      </c>
      <c r="D1736" s="88">
        <f t="shared" si="746"/>
        <v>7205.03</v>
      </c>
      <c r="E1736" s="89">
        <f>IF(K1736=1,VLOOKUP(A1736,[1]Plan1!$BO$80:$BQ$314,3),E1735)</f>
        <v>7245.38</v>
      </c>
      <c r="F1736" s="98">
        <f t="shared" si="747"/>
        <v>45734</v>
      </c>
      <c r="G1736" s="91">
        <f t="shared" si="748"/>
        <v>5.6002542668107669E-3</v>
      </c>
      <c r="H1736" s="90">
        <f t="shared" si="749"/>
        <v>45884</v>
      </c>
      <c r="I1736" s="90">
        <f t="shared" si="750"/>
        <v>45884</v>
      </c>
      <c r="J1736" s="92">
        <f t="shared" si="751"/>
        <v>23</v>
      </c>
      <c r="K1736" s="92">
        <f t="shared" si="752"/>
        <v>163</v>
      </c>
      <c r="L1736" s="87">
        <f t="shared" si="753"/>
        <v>1.04037168</v>
      </c>
      <c r="M1736" s="93">
        <f t="shared" si="754"/>
        <v>1.0056002500000001</v>
      </c>
      <c r="N1736" s="93">
        <f t="shared" si="755"/>
        <v>1.280237645562637</v>
      </c>
      <c r="O1736" s="87">
        <f t="shared" si="756"/>
        <v>1.33192299</v>
      </c>
      <c r="P1736" s="87">
        <f t="shared" si="757"/>
        <v>288.98118423</v>
      </c>
      <c r="Q1736" s="94">
        <f t="shared" si="758"/>
        <v>0</v>
      </c>
      <c r="R1736" s="95">
        <f t="shared" si="765"/>
        <v>0</v>
      </c>
      <c r="S1736" s="87">
        <f t="shared" si="759"/>
        <v>0</v>
      </c>
      <c r="T1736" s="95">
        <f t="shared" si="744"/>
        <v>0.12</v>
      </c>
      <c r="U1736" s="94">
        <f t="shared" si="760"/>
        <v>2</v>
      </c>
      <c r="V1736" s="94">
        <v>252</v>
      </c>
      <c r="W1736" s="93">
        <f t="shared" si="761"/>
        <v>1.0008998389999999</v>
      </c>
      <c r="X1736" s="87">
        <f t="shared" si="762"/>
        <v>0.26003652999999999</v>
      </c>
      <c r="Y1736" s="87">
        <f t="shared" si="763"/>
        <v>0</v>
      </c>
      <c r="Z1736" s="96" t="s">
        <v>142</v>
      </c>
      <c r="AA1736" s="90">
        <f t="shared" si="764"/>
        <v>46111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3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2"/>
      <c r="DB1736" s="1"/>
      <c r="DC1736" s="1"/>
      <c r="DD1736" s="1"/>
      <c r="DE1736" s="1"/>
      <c r="DF1736" s="1"/>
      <c r="DG1736" s="1"/>
    </row>
    <row r="1737" spans="1:111" x14ac:dyDescent="0.2">
      <c r="A1737" s="86">
        <f t="shared" si="742"/>
        <v>46086</v>
      </c>
      <c r="B1737" s="87">
        <f t="shared" si="745"/>
        <v>289.44159430999997</v>
      </c>
      <c r="C1737" s="87">
        <f t="shared" si="743"/>
        <v>216.96538494000001</v>
      </c>
      <c r="D1737" s="88">
        <f t="shared" si="746"/>
        <v>7205.03</v>
      </c>
      <c r="E1737" s="89">
        <f>IF(K1737=1,VLOOKUP(A1737,[1]Plan1!$BO$80:$BQ$314,3),E1736)</f>
        <v>7245.38</v>
      </c>
      <c r="F1737" s="98">
        <f t="shared" si="747"/>
        <v>45734</v>
      </c>
      <c r="G1737" s="91">
        <f t="shared" si="748"/>
        <v>5.6002542668107669E-3</v>
      </c>
      <c r="H1737" s="90">
        <f t="shared" si="749"/>
        <v>45884</v>
      </c>
      <c r="I1737" s="90">
        <f t="shared" si="750"/>
        <v>45884</v>
      </c>
      <c r="J1737" s="92">
        <f t="shared" si="751"/>
        <v>23</v>
      </c>
      <c r="K1737" s="92">
        <f t="shared" si="752"/>
        <v>164</v>
      </c>
      <c r="L1737" s="87">
        <f t="shared" si="753"/>
        <v>1.04062432</v>
      </c>
      <c r="M1737" s="93">
        <f t="shared" si="754"/>
        <v>1.0056002500000001</v>
      </c>
      <c r="N1737" s="93">
        <f t="shared" si="755"/>
        <v>1.280237645562637</v>
      </c>
      <c r="O1737" s="87">
        <f t="shared" si="756"/>
        <v>1.3322464199999999</v>
      </c>
      <c r="P1737" s="87">
        <f t="shared" si="757"/>
        <v>289.05135734999999</v>
      </c>
      <c r="Q1737" s="94">
        <f t="shared" si="758"/>
        <v>0</v>
      </c>
      <c r="R1737" s="95">
        <f t="shared" si="765"/>
        <v>0</v>
      </c>
      <c r="S1737" s="87">
        <f t="shared" si="759"/>
        <v>0</v>
      </c>
      <c r="T1737" s="95">
        <f t="shared" si="744"/>
        <v>0.12</v>
      </c>
      <c r="U1737" s="94">
        <f t="shared" si="760"/>
        <v>3</v>
      </c>
      <c r="V1737" s="94">
        <v>252</v>
      </c>
      <c r="W1737" s="93">
        <f t="shared" si="761"/>
        <v>1.0013500609999999</v>
      </c>
      <c r="X1737" s="87">
        <f t="shared" si="762"/>
        <v>0.39023696000000002</v>
      </c>
      <c r="Y1737" s="87">
        <f t="shared" si="763"/>
        <v>0</v>
      </c>
      <c r="Z1737" s="96" t="s">
        <v>142</v>
      </c>
      <c r="AA1737" s="90">
        <f t="shared" si="764"/>
        <v>46111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3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2"/>
      <c r="DB1737" s="1"/>
      <c r="DC1737" s="1"/>
      <c r="DD1737" s="1"/>
      <c r="DE1737" s="1"/>
      <c r="DF1737" s="1"/>
      <c r="DG1737" s="1"/>
    </row>
    <row r="1738" spans="1:111" x14ac:dyDescent="0.2">
      <c r="A1738" s="86">
        <f t="shared" si="742"/>
        <v>46087</v>
      </c>
      <c r="B1738" s="87">
        <f t="shared" si="745"/>
        <v>289.64211175000003</v>
      </c>
      <c r="C1738" s="87">
        <f t="shared" si="743"/>
        <v>216.96538494000001</v>
      </c>
      <c r="D1738" s="88">
        <f t="shared" si="746"/>
        <v>7205.03</v>
      </c>
      <c r="E1738" s="89">
        <f>IF(K1738=1,VLOOKUP(A1738,[1]Plan1!$BO$80:$BQ$314,3),E1737)</f>
        <v>7245.38</v>
      </c>
      <c r="F1738" s="98">
        <f t="shared" si="747"/>
        <v>45734</v>
      </c>
      <c r="G1738" s="91">
        <f t="shared" si="748"/>
        <v>5.6002542668107669E-3</v>
      </c>
      <c r="H1738" s="90">
        <f t="shared" si="749"/>
        <v>45884</v>
      </c>
      <c r="I1738" s="90">
        <f t="shared" si="750"/>
        <v>45884</v>
      </c>
      <c r="J1738" s="92">
        <f t="shared" si="751"/>
        <v>23</v>
      </c>
      <c r="K1738" s="92">
        <f t="shared" si="752"/>
        <v>165</v>
      </c>
      <c r="L1738" s="87">
        <f t="shared" si="753"/>
        <v>1.0408770300000001</v>
      </c>
      <c r="M1738" s="93">
        <f t="shared" si="754"/>
        <v>1.0056002500000001</v>
      </c>
      <c r="N1738" s="93">
        <f t="shared" si="755"/>
        <v>1.280237645562637</v>
      </c>
      <c r="O1738" s="87">
        <f t="shared" si="756"/>
        <v>1.3325699499999999</v>
      </c>
      <c r="P1738" s="87">
        <f t="shared" si="757"/>
        <v>289.12155216000002</v>
      </c>
      <c r="Q1738" s="94">
        <f t="shared" si="758"/>
        <v>0</v>
      </c>
      <c r="R1738" s="95">
        <f t="shared" si="765"/>
        <v>0</v>
      </c>
      <c r="S1738" s="87">
        <f t="shared" si="759"/>
        <v>0</v>
      </c>
      <c r="T1738" s="95">
        <f t="shared" si="744"/>
        <v>0.12</v>
      </c>
      <c r="U1738" s="94">
        <f t="shared" si="760"/>
        <v>4</v>
      </c>
      <c r="V1738" s="94">
        <v>252</v>
      </c>
      <c r="W1738" s="93">
        <f t="shared" si="761"/>
        <v>1.0018004869999999</v>
      </c>
      <c r="X1738" s="87">
        <f t="shared" si="762"/>
        <v>0.52055958999999996</v>
      </c>
      <c r="Y1738" s="87">
        <f t="shared" si="763"/>
        <v>0</v>
      </c>
      <c r="Z1738" s="96" t="s">
        <v>142</v>
      </c>
      <c r="AA1738" s="90">
        <f t="shared" si="764"/>
        <v>46111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3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2"/>
      <c r="DB1738" s="1"/>
      <c r="DC1738" s="1"/>
      <c r="DD1738" s="1"/>
      <c r="DE1738" s="1"/>
      <c r="DF1738" s="1"/>
      <c r="DG1738" s="1"/>
    </row>
    <row r="1739" spans="1:111" x14ac:dyDescent="0.2">
      <c r="A1739" s="86">
        <f t="shared" si="742"/>
        <v>46088</v>
      </c>
      <c r="B1739" s="87">
        <f t="shared" si="745"/>
        <v>289.64211175000003</v>
      </c>
      <c r="C1739" s="87">
        <f t="shared" si="743"/>
        <v>216.96538494000001</v>
      </c>
      <c r="D1739" s="88">
        <f t="shared" si="746"/>
        <v>7205.03</v>
      </c>
      <c r="E1739" s="89">
        <f>IF(K1739=1,VLOOKUP(A1739,[1]Plan1!$BO$80:$BQ$314,3),E1738)</f>
        <v>7245.38</v>
      </c>
      <c r="F1739" s="98">
        <f t="shared" si="747"/>
        <v>45734</v>
      </c>
      <c r="G1739" s="91">
        <f t="shared" si="748"/>
        <v>5.6002542668107669E-3</v>
      </c>
      <c r="H1739" s="90">
        <f t="shared" si="749"/>
        <v>45884</v>
      </c>
      <c r="I1739" s="90">
        <f t="shared" si="750"/>
        <v>45884</v>
      </c>
      <c r="J1739" s="92">
        <f t="shared" si="751"/>
        <v>23</v>
      </c>
      <c r="K1739" s="92">
        <f t="shared" si="752"/>
        <v>165</v>
      </c>
      <c r="L1739" s="87">
        <f t="shared" si="753"/>
        <v>1.0408770300000001</v>
      </c>
      <c r="M1739" s="93">
        <f t="shared" si="754"/>
        <v>1.0056002500000001</v>
      </c>
      <c r="N1739" s="93">
        <f t="shared" si="755"/>
        <v>1.280237645562637</v>
      </c>
      <c r="O1739" s="87">
        <f t="shared" si="756"/>
        <v>1.3325699499999999</v>
      </c>
      <c r="P1739" s="87">
        <f t="shared" si="757"/>
        <v>289.12155216000002</v>
      </c>
      <c r="Q1739" s="94">
        <f t="shared" si="758"/>
        <v>0</v>
      </c>
      <c r="R1739" s="95">
        <f t="shared" si="765"/>
        <v>0</v>
      </c>
      <c r="S1739" s="87">
        <f t="shared" si="759"/>
        <v>0</v>
      </c>
      <c r="T1739" s="95">
        <f t="shared" si="744"/>
        <v>0.12</v>
      </c>
      <c r="U1739" s="94">
        <f t="shared" si="760"/>
        <v>4</v>
      </c>
      <c r="V1739" s="94">
        <v>252</v>
      </c>
      <c r="W1739" s="93">
        <f t="shared" si="761"/>
        <v>1.0018004869999999</v>
      </c>
      <c r="X1739" s="87">
        <f t="shared" si="762"/>
        <v>0.52055958999999996</v>
      </c>
      <c r="Y1739" s="87">
        <f t="shared" si="763"/>
        <v>0</v>
      </c>
      <c r="Z1739" s="96" t="s">
        <v>142</v>
      </c>
      <c r="AA1739" s="90">
        <f t="shared" si="764"/>
        <v>46111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3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2"/>
      <c r="DB1739" s="1"/>
      <c r="DC1739" s="1"/>
      <c r="DD1739" s="1"/>
      <c r="DE1739" s="1"/>
      <c r="DF1739" s="1"/>
      <c r="DG1739" s="1"/>
    </row>
    <row r="1740" spans="1:111" x14ac:dyDescent="0.2">
      <c r="A1740" s="86">
        <f t="shared" si="742"/>
        <v>46089</v>
      </c>
      <c r="B1740" s="87">
        <f t="shared" si="745"/>
        <v>289.64211175000003</v>
      </c>
      <c r="C1740" s="87">
        <f t="shared" si="743"/>
        <v>216.96538494000001</v>
      </c>
      <c r="D1740" s="88">
        <f t="shared" si="746"/>
        <v>7205.03</v>
      </c>
      <c r="E1740" s="89">
        <f>IF(K1740=1,VLOOKUP(A1740,[1]Plan1!$BO$80:$BQ$314,3),E1739)</f>
        <v>7245.38</v>
      </c>
      <c r="F1740" s="98">
        <f t="shared" si="747"/>
        <v>45734</v>
      </c>
      <c r="G1740" s="91">
        <f t="shared" si="748"/>
        <v>5.6002542668107669E-3</v>
      </c>
      <c r="H1740" s="90">
        <f t="shared" si="749"/>
        <v>45884</v>
      </c>
      <c r="I1740" s="90">
        <f t="shared" si="750"/>
        <v>45884</v>
      </c>
      <c r="J1740" s="92">
        <f t="shared" si="751"/>
        <v>23</v>
      </c>
      <c r="K1740" s="92">
        <f t="shared" si="752"/>
        <v>165</v>
      </c>
      <c r="L1740" s="87">
        <f t="shared" si="753"/>
        <v>1.0408770300000001</v>
      </c>
      <c r="M1740" s="93">
        <f t="shared" si="754"/>
        <v>1.0056002500000001</v>
      </c>
      <c r="N1740" s="93">
        <f t="shared" si="755"/>
        <v>1.280237645562637</v>
      </c>
      <c r="O1740" s="87">
        <f t="shared" si="756"/>
        <v>1.3325699499999999</v>
      </c>
      <c r="P1740" s="87">
        <f t="shared" si="757"/>
        <v>289.12155216000002</v>
      </c>
      <c r="Q1740" s="94">
        <f t="shared" si="758"/>
        <v>0</v>
      </c>
      <c r="R1740" s="95">
        <f t="shared" si="765"/>
        <v>0</v>
      </c>
      <c r="S1740" s="87">
        <f t="shared" si="759"/>
        <v>0</v>
      </c>
      <c r="T1740" s="95">
        <f t="shared" si="744"/>
        <v>0.12</v>
      </c>
      <c r="U1740" s="94">
        <f t="shared" si="760"/>
        <v>4</v>
      </c>
      <c r="V1740" s="94">
        <v>252</v>
      </c>
      <c r="W1740" s="93">
        <f t="shared" si="761"/>
        <v>1.0018004869999999</v>
      </c>
      <c r="X1740" s="87">
        <f t="shared" si="762"/>
        <v>0.52055958999999996</v>
      </c>
      <c r="Y1740" s="87">
        <f t="shared" si="763"/>
        <v>0</v>
      </c>
      <c r="Z1740" s="96" t="s">
        <v>142</v>
      </c>
      <c r="AA1740" s="90">
        <f t="shared" si="764"/>
        <v>46111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3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2"/>
      <c r="DB1740" s="1"/>
      <c r="DC1740" s="1"/>
      <c r="DD1740" s="1"/>
      <c r="DE1740" s="1"/>
      <c r="DF1740" s="1"/>
      <c r="DG1740" s="1"/>
    </row>
    <row r="1741" spans="1:111" x14ac:dyDescent="0.2">
      <c r="A1741" s="86">
        <f t="shared" si="742"/>
        <v>46090</v>
      </c>
      <c r="B1741" s="87">
        <f t="shared" si="745"/>
        <v>289.84276605999997</v>
      </c>
      <c r="C1741" s="87">
        <f t="shared" si="743"/>
        <v>216.96538494000001</v>
      </c>
      <c r="D1741" s="88">
        <f t="shared" si="746"/>
        <v>7205.03</v>
      </c>
      <c r="E1741" s="89">
        <f>IF(K1741=1,VLOOKUP(A1741,[1]Plan1!$BO$80:$BQ$314,3),E1740)</f>
        <v>7245.38</v>
      </c>
      <c r="F1741" s="98">
        <f t="shared" si="747"/>
        <v>45734</v>
      </c>
      <c r="G1741" s="91">
        <f t="shared" si="748"/>
        <v>5.6002542668107669E-3</v>
      </c>
      <c r="H1741" s="90">
        <f t="shared" si="749"/>
        <v>45884</v>
      </c>
      <c r="I1741" s="90">
        <f t="shared" si="750"/>
        <v>45884</v>
      </c>
      <c r="J1741" s="92">
        <f t="shared" si="751"/>
        <v>23</v>
      </c>
      <c r="K1741" s="92">
        <f t="shared" si="752"/>
        <v>166</v>
      </c>
      <c r="L1741" s="87">
        <f t="shared" si="753"/>
        <v>1.0411297900000001</v>
      </c>
      <c r="M1741" s="93">
        <f t="shared" si="754"/>
        <v>1.0056002500000001</v>
      </c>
      <c r="N1741" s="93">
        <f t="shared" si="755"/>
        <v>1.280237645562637</v>
      </c>
      <c r="O1741" s="87">
        <f t="shared" si="756"/>
        <v>1.3328935500000001</v>
      </c>
      <c r="P1741" s="87">
        <f t="shared" si="757"/>
        <v>289.19176214999999</v>
      </c>
      <c r="Q1741" s="94">
        <f t="shared" si="758"/>
        <v>0</v>
      </c>
      <c r="R1741" s="95">
        <f t="shared" si="765"/>
        <v>0</v>
      </c>
      <c r="S1741" s="87">
        <f t="shared" si="759"/>
        <v>0</v>
      </c>
      <c r="T1741" s="95">
        <f t="shared" si="744"/>
        <v>0.12</v>
      </c>
      <c r="U1741" s="94">
        <f t="shared" si="760"/>
        <v>5</v>
      </c>
      <c r="V1741" s="94">
        <v>252</v>
      </c>
      <c r="W1741" s="93">
        <f t="shared" si="761"/>
        <v>1.002251115</v>
      </c>
      <c r="X1741" s="87">
        <f t="shared" si="762"/>
        <v>0.65100391000000002</v>
      </c>
      <c r="Y1741" s="87">
        <f t="shared" si="763"/>
        <v>0</v>
      </c>
      <c r="Z1741" s="96" t="s">
        <v>142</v>
      </c>
      <c r="AA1741" s="90">
        <f t="shared" si="764"/>
        <v>46111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3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2"/>
      <c r="DB1741" s="1"/>
      <c r="DC1741" s="1"/>
      <c r="DD1741" s="1"/>
      <c r="DE1741" s="1"/>
      <c r="DF1741" s="1"/>
      <c r="DG1741" s="1"/>
    </row>
    <row r="1742" spans="1:111" x14ac:dyDescent="0.2">
      <c r="A1742" s="86">
        <f t="shared" ref="A1742:A1805" si="766">(A1741+1)</f>
        <v>46091</v>
      </c>
      <c r="B1742" s="87">
        <f t="shared" si="745"/>
        <v>290.04355977999995</v>
      </c>
      <c r="C1742" s="87">
        <f t="shared" ref="C1742:C1805" si="767">TRUNC(IF(Q1741&gt;0,C1741-(S1741/O1741),C1741),8)</f>
        <v>216.96538494000001</v>
      </c>
      <c r="D1742" s="88">
        <f t="shared" si="746"/>
        <v>7205.03</v>
      </c>
      <c r="E1742" s="89">
        <f>IF(K1742=1,VLOOKUP(A1742,[1]Plan1!$BO$80:$BQ$314,3),E1741)</f>
        <v>7245.38</v>
      </c>
      <c r="F1742" s="98">
        <f t="shared" si="747"/>
        <v>45734</v>
      </c>
      <c r="G1742" s="91">
        <f t="shared" si="748"/>
        <v>5.6002542668107669E-3</v>
      </c>
      <c r="H1742" s="90">
        <f t="shared" si="749"/>
        <v>45884</v>
      </c>
      <c r="I1742" s="90">
        <f t="shared" si="750"/>
        <v>45884</v>
      </c>
      <c r="J1742" s="92">
        <f t="shared" si="751"/>
        <v>23</v>
      </c>
      <c r="K1742" s="92">
        <f t="shared" si="752"/>
        <v>167</v>
      </c>
      <c r="L1742" s="87">
        <f t="shared" si="753"/>
        <v>1.04138262</v>
      </c>
      <c r="M1742" s="93">
        <f t="shared" si="754"/>
        <v>1.0056002500000001</v>
      </c>
      <c r="N1742" s="93">
        <f t="shared" si="755"/>
        <v>1.280237645562637</v>
      </c>
      <c r="O1742" s="87">
        <f t="shared" si="756"/>
        <v>1.33321723</v>
      </c>
      <c r="P1742" s="87">
        <f t="shared" si="757"/>
        <v>289.26198950999998</v>
      </c>
      <c r="Q1742" s="94">
        <f t="shared" si="758"/>
        <v>0</v>
      </c>
      <c r="R1742" s="95">
        <f t="shared" si="765"/>
        <v>0</v>
      </c>
      <c r="S1742" s="87">
        <f t="shared" si="759"/>
        <v>0</v>
      </c>
      <c r="T1742" s="95">
        <f t="shared" ref="T1742:T1805" si="768">(T1741)</f>
        <v>0.12</v>
      </c>
      <c r="U1742" s="94">
        <f t="shared" si="760"/>
        <v>6</v>
      </c>
      <c r="V1742" s="94">
        <v>252</v>
      </c>
      <c r="W1742" s="93">
        <f t="shared" si="761"/>
        <v>1.002701946</v>
      </c>
      <c r="X1742" s="87">
        <f t="shared" si="762"/>
        <v>0.78157027000000001</v>
      </c>
      <c r="Y1742" s="87">
        <f t="shared" si="763"/>
        <v>0</v>
      </c>
      <c r="Z1742" s="96" t="s">
        <v>142</v>
      </c>
      <c r="AA1742" s="90">
        <f t="shared" si="764"/>
        <v>46111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3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2"/>
      <c r="DB1742" s="1"/>
      <c r="DC1742" s="1"/>
      <c r="DD1742" s="1"/>
      <c r="DE1742" s="1"/>
      <c r="DF1742" s="1"/>
      <c r="DG1742" s="1"/>
    </row>
    <row r="1743" spans="1:111" x14ac:dyDescent="0.2">
      <c r="A1743" s="86">
        <f t="shared" si="766"/>
        <v>46092</v>
      </c>
      <c r="B1743" s="87">
        <f t="shared" si="745"/>
        <v>290.24449267</v>
      </c>
      <c r="C1743" s="87">
        <f t="shared" si="767"/>
        <v>216.96538494000001</v>
      </c>
      <c r="D1743" s="88">
        <f t="shared" si="746"/>
        <v>7205.03</v>
      </c>
      <c r="E1743" s="89">
        <f>IF(K1743=1,VLOOKUP(A1743,[1]Plan1!$BO$80:$BQ$314,3),E1742)</f>
        <v>7245.38</v>
      </c>
      <c r="F1743" s="98">
        <f t="shared" si="747"/>
        <v>45734</v>
      </c>
      <c r="G1743" s="91">
        <f t="shared" si="748"/>
        <v>5.6002542668107669E-3</v>
      </c>
      <c r="H1743" s="90">
        <f t="shared" si="749"/>
        <v>45884</v>
      </c>
      <c r="I1743" s="90">
        <f t="shared" si="750"/>
        <v>45884</v>
      </c>
      <c r="J1743" s="92">
        <f t="shared" si="751"/>
        <v>23</v>
      </c>
      <c r="K1743" s="92">
        <f t="shared" si="752"/>
        <v>168</v>
      </c>
      <c r="L1743" s="87">
        <f t="shared" si="753"/>
        <v>1.0416355100000001</v>
      </c>
      <c r="M1743" s="93">
        <f t="shared" si="754"/>
        <v>1.0056002500000001</v>
      </c>
      <c r="N1743" s="93">
        <f t="shared" si="755"/>
        <v>1.280237645562637</v>
      </c>
      <c r="O1743" s="87">
        <f t="shared" si="756"/>
        <v>1.3335409899999999</v>
      </c>
      <c r="P1743" s="87">
        <f t="shared" si="757"/>
        <v>289.33223421999998</v>
      </c>
      <c r="Q1743" s="94">
        <f t="shared" si="758"/>
        <v>0</v>
      </c>
      <c r="R1743" s="95">
        <f t="shared" si="765"/>
        <v>0</v>
      </c>
      <c r="S1743" s="87">
        <f t="shared" si="759"/>
        <v>0</v>
      </c>
      <c r="T1743" s="95">
        <f t="shared" si="768"/>
        <v>0.12</v>
      </c>
      <c r="U1743" s="94">
        <f t="shared" si="760"/>
        <v>7</v>
      </c>
      <c r="V1743" s="94">
        <v>252</v>
      </c>
      <c r="W1743" s="93">
        <f t="shared" si="761"/>
        <v>1.003152979</v>
      </c>
      <c r="X1743" s="87">
        <f t="shared" si="762"/>
        <v>0.91225845000000005</v>
      </c>
      <c r="Y1743" s="87">
        <f t="shared" si="763"/>
        <v>0</v>
      </c>
      <c r="Z1743" s="96" t="s">
        <v>142</v>
      </c>
      <c r="AA1743" s="90">
        <f t="shared" si="764"/>
        <v>46111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3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2"/>
      <c r="DB1743" s="1"/>
      <c r="DC1743" s="1"/>
      <c r="DD1743" s="1"/>
      <c r="DE1743" s="1"/>
      <c r="DF1743" s="1"/>
      <c r="DG1743" s="1"/>
    </row>
    <row r="1744" spans="1:111" x14ac:dyDescent="0.2">
      <c r="A1744" s="86">
        <f t="shared" si="766"/>
        <v>46093</v>
      </c>
      <c r="B1744" s="87">
        <f t="shared" si="745"/>
        <v>290.44556320999999</v>
      </c>
      <c r="C1744" s="87">
        <f t="shared" si="767"/>
        <v>216.96538494000001</v>
      </c>
      <c r="D1744" s="88">
        <f t="shared" si="746"/>
        <v>7205.03</v>
      </c>
      <c r="E1744" s="89">
        <f>IF(K1744=1,VLOOKUP(A1744,[1]Plan1!$BO$80:$BQ$314,3),E1743)</f>
        <v>7245.38</v>
      </c>
      <c r="F1744" s="98">
        <f t="shared" si="747"/>
        <v>45734</v>
      </c>
      <c r="G1744" s="91">
        <f t="shared" si="748"/>
        <v>5.6002542668107669E-3</v>
      </c>
      <c r="H1744" s="90">
        <f t="shared" si="749"/>
        <v>45884</v>
      </c>
      <c r="I1744" s="90">
        <f t="shared" si="750"/>
        <v>45884</v>
      </c>
      <c r="J1744" s="92">
        <f t="shared" si="751"/>
        <v>23</v>
      </c>
      <c r="K1744" s="92">
        <f t="shared" si="752"/>
        <v>169</v>
      </c>
      <c r="L1744" s="87">
        <f t="shared" si="753"/>
        <v>1.04188846</v>
      </c>
      <c r="M1744" s="93">
        <f t="shared" si="754"/>
        <v>1.0056002500000001</v>
      </c>
      <c r="N1744" s="93">
        <f t="shared" si="755"/>
        <v>1.280237645562637</v>
      </c>
      <c r="O1744" s="87">
        <f t="shared" si="756"/>
        <v>1.3338648200000001</v>
      </c>
      <c r="P1744" s="87">
        <f t="shared" si="757"/>
        <v>289.40249411999997</v>
      </c>
      <c r="Q1744" s="94">
        <f t="shared" si="758"/>
        <v>0</v>
      </c>
      <c r="R1744" s="95">
        <f t="shared" si="765"/>
        <v>0</v>
      </c>
      <c r="S1744" s="87">
        <f t="shared" si="759"/>
        <v>0</v>
      </c>
      <c r="T1744" s="95">
        <f t="shared" si="768"/>
        <v>0.12</v>
      </c>
      <c r="U1744" s="94">
        <f t="shared" si="760"/>
        <v>8</v>
      </c>
      <c r="V1744" s="94">
        <v>252</v>
      </c>
      <c r="W1744" s="93">
        <f t="shared" si="761"/>
        <v>1.003604216</v>
      </c>
      <c r="X1744" s="87">
        <f t="shared" si="762"/>
        <v>1.0430690899999999</v>
      </c>
      <c r="Y1744" s="87">
        <f t="shared" si="763"/>
        <v>0</v>
      </c>
      <c r="Z1744" s="96" t="s">
        <v>142</v>
      </c>
      <c r="AA1744" s="90">
        <f t="shared" si="764"/>
        <v>46111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3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2"/>
      <c r="DB1744" s="1"/>
      <c r="DC1744" s="1"/>
      <c r="DD1744" s="1"/>
      <c r="DE1744" s="1"/>
      <c r="DF1744" s="1"/>
      <c r="DG1744" s="1"/>
    </row>
    <row r="1745" spans="1:111" x14ac:dyDescent="0.2">
      <c r="A1745" s="86">
        <f t="shared" si="766"/>
        <v>46094</v>
      </c>
      <c r="B1745" s="87">
        <f t="shared" si="745"/>
        <v>290.64677525000002</v>
      </c>
      <c r="C1745" s="87">
        <f t="shared" si="767"/>
        <v>216.96538494000001</v>
      </c>
      <c r="D1745" s="88">
        <f t="shared" si="746"/>
        <v>7205.03</v>
      </c>
      <c r="E1745" s="89">
        <f>IF(K1745=1,VLOOKUP(A1745,[1]Plan1!$BO$80:$BQ$314,3),E1744)</f>
        <v>7245.38</v>
      </c>
      <c r="F1745" s="98">
        <f t="shared" si="747"/>
        <v>45734</v>
      </c>
      <c r="G1745" s="91">
        <f t="shared" si="748"/>
        <v>5.6002542668107669E-3</v>
      </c>
      <c r="H1745" s="90">
        <f t="shared" si="749"/>
        <v>45884</v>
      </c>
      <c r="I1745" s="90">
        <f t="shared" si="750"/>
        <v>45884</v>
      </c>
      <c r="J1745" s="92">
        <f t="shared" si="751"/>
        <v>23</v>
      </c>
      <c r="K1745" s="92">
        <f t="shared" si="752"/>
        <v>170</v>
      </c>
      <c r="L1745" s="87">
        <f t="shared" si="753"/>
        <v>1.04214147</v>
      </c>
      <c r="M1745" s="93">
        <f t="shared" si="754"/>
        <v>1.0056002500000001</v>
      </c>
      <c r="N1745" s="93">
        <f t="shared" si="755"/>
        <v>1.280237645562637</v>
      </c>
      <c r="O1745" s="87">
        <f t="shared" si="756"/>
        <v>1.3341887400000001</v>
      </c>
      <c r="P1745" s="87">
        <f t="shared" si="757"/>
        <v>289.47277355</v>
      </c>
      <c r="Q1745" s="94">
        <f t="shared" si="758"/>
        <v>0</v>
      </c>
      <c r="R1745" s="95">
        <f t="shared" si="765"/>
        <v>0</v>
      </c>
      <c r="S1745" s="87">
        <f t="shared" si="759"/>
        <v>0</v>
      </c>
      <c r="T1745" s="95">
        <f t="shared" si="768"/>
        <v>0.12</v>
      </c>
      <c r="U1745" s="94">
        <f t="shared" si="760"/>
        <v>9</v>
      </c>
      <c r="V1745" s="94">
        <v>252</v>
      </c>
      <c r="W1745" s="93">
        <f t="shared" si="761"/>
        <v>1.0040556549999999</v>
      </c>
      <c r="X1745" s="87">
        <f t="shared" si="762"/>
        <v>1.1740017</v>
      </c>
      <c r="Y1745" s="87">
        <f t="shared" si="763"/>
        <v>0</v>
      </c>
      <c r="Z1745" s="96" t="s">
        <v>142</v>
      </c>
      <c r="AA1745" s="90">
        <f t="shared" si="764"/>
        <v>46111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3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2"/>
      <c r="DB1745" s="1"/>
      <c r="DC1745" s="1"/>
      <c r="DD1745" s="1"/>
      <c r="DE1745" s="1"/>
      <c r="DF1745" s="1"/>
      <c r="DG1745" s="1"/>
    </row>
    <row r="1746" spans="1:111" x14ac:dyDescent="0.2">
      <c r="A1746" s="86">
        <f t="shared" si="766"/>
        <v>46095</v>
      </c>
      <c r="B1746" s="87">
        <f t="shared" ref="B1746:B1809" si="769">(P1746+X1746)</f>
        <v>290.64677525000002</v>
      </c>
      <c r="C1746" s="87">
        <f t="shared" si="767"/>
        <v>216.96538494000001</v>
      </c>
      <c r="D1746" s="88">
        <f t="shared" ref="D1746:D1809" si="770">IF(E1746=E1745,D1745,E1745)</f>
        <v>7205.03</v>
      </c>
      <c r="E1746" s="89">
        <f>IF(K1746=1,VLOOKUP(A1746,[1]Plan1!$BO$80:$BQ$314,3),E1745)</f>
        <v>7245.38</v>
      </c>
      <c r="F1746" s="98">
        <f t="shared" ref="F1746:F1809" si="771">IF(D1746=D1745,F1745,A1746)</f>
        <v>45734</v>
      </c>
      <c r="G1746" s="91">
        <f t="shared" ref="G1746:G1809" si="772">(E1746/D1746)-1</f>
        <v>5.6002542668107669E-3</v>
      </c>
      <c r="H1746" s="90">
        <f t="shared" ref="H1746:H1809" si="773">IF(DAY(A1746)=15,VLOOKUP(A1746,AH$121:AK$170,4),H1745)</f>
        <v>45884</v>
      </c>
      <c r="I1746" s="90">
        <f t="shared" ref="I1746:I1809" si="774">IF(A1746&gt;I1745,H1746,I1745)</f>
        <v>45884</v>
      </c>
      <c r="J1746" s="92">
        <f t="shared" ref="J1746:J1809" si="775">IF(I1746=I1745,J1745,NETWORKDAYS(I1745,I1746,$AD$121:$AD$505)-1)</f>
        <v>23</v>
      </c>
      <c r="K1746" s="92">
        <f t="shared" ref="K1746:K1809" si="776">(J1746-(NETWORKDAYS(A1746,I1746,AD$121:AD$505)-1))</f>
        <v>170</v>
      </c>
      <c r="L1746" s="87">
        <f t="shared" ref="L1746:L1809" si="777">TRUNC((E1746/D1746)^TRUNC((K1746/J1746),9),8)</f>
        <v>1.04214147</v>
      </c>
      <c r="M1746" s="93">
        <f t="shared" ref="M1746:M1809" si="778">IF(I1746&gt;I1745,L1745,M1745)</f>
        <v>1.0056002500000001</v>
      </c>
      <c r="N1746" s="93">
        <f t="shared" ref="N1746:N1809" si="779">IF(I1746&gt;I1745,N1745*M1746,N1745)</f>
        <v>1.280237645562637</v>
      </c>
      <c r="O1746" s="87">
        <f t="shared" ref="O1746:O1809" si="780">TRUNC(TRUNC((L1746*N1746),15),8)</f>
        <v>1.3341887400000001</v>
      </c>
      <c r="P1746" s="87">
        <f t="shared" ref="P1746:P1809" si="781">TRUNC(C1746*O1746,8)</f>
        <v>289.47277355</v>
      </c>
      <c r="Q1746" s="94">
        <f t="shared" ref="Q1746:Q1809" si="782">IF(VLOOKUP(A1746,AD$13:AK$117,8)=VLOOKUP(A1745,AD$13:AK$117,8),0,VLOOKUP(A1746,AD$13:AK$117,8))</f>
        <v>0</v>
      </c>
      <c r="R1746" s="95">
        <f t="shared" si="765"/>
        <v>0</v>
      </c>
      <c r="S1746" s="87">
        <f t="shared" ref="S1746:S1809" si="783">IF(R1746&gt;0,TRUNC(R1746*P1746,8),0)</f>
        <v>0</v>
      </c>
      <c r="T1746" s="95">
        <f t="shared" si="768"/>
        <v>0.12</v>
      </c>
      <c r="U1746" s="94">
        <f t="shared" ref="U1746:U1809" si="784">IF(Q1745&gt;0,1,IF(K1746=K1745,U1745,U1745+1))</f>
        <v>9</v>
      </c>
      <c r="V1746" s="94">
        <v>252</v>
      </c>
      <c r="W1746" s="93">
        <f t="shared" ref="W1746:W1809" si="785">ROUND((1+T1746)^TRUNC((U1746/V1746),9),9)</f>
        <v>1.0040556549999999</v>
      </c>
      <c r="X1746" s="87">
        <f t="shared" ref="X1746:X1809" si="786">TRUNC((P1746*(W1746-1)),8)</f>
        <v>1.1740017</v>
      </c>
      <c r="Y1746" s="87">
        <f t="shared" ref="Y1746:Y1809" si="787">IF(Q1746&gt;0,S1746+X1746,0)</f>
        <v>0</v>
      </c>
      <c r="Z1746" s="96" t="s">
        <v>142</v>
      </c>
      <c r="AA1746" s="90">
        <f t="shared" ref="AA1746:AA1809" si="788">IF(Q1745&gt;0,VLOOKUP(A1745,$AD$13:$AL$117,9),AA1745)</f>
        <v>46111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3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2"/>
      <c r="DB1746" s="1"/>
      <c r="DC1746" s="1"/>
      <c r="DD1746" s="1"/>
      <c r="DE1746" s="1"/>
      <c r="DF1746" s="1"/>
      <c r="DG1746" s="1"/>
    </row>
    <row r="1747" spans="1:111" x14ac:dyDescent="0.2">
      <c r="A1747" s="86">
        <f t="shared" si="766"/>
        <v>46096</v>
      </c>
      <c r="B1747" s="87">
        <f t="shared" si="769"/>
        <v>290.64677525000002</v>
      </c>
      <c r="C1747" s="87">
        <f t="shared" si="767"/>
        <v>216.96538494000001</v>
      </c>
      <c r="D1747" s="88">
        <f t="shared" si="770"/>
        <v>7205.03</v>
      </c>
      <c r="E1747" s="89">
        <f>IF(K1747=1,VLOOKUP(A1747,[1]Plan1!$BO$80:$BQ$314,3),E1746)</f>
        <v>7245.38</v>
      </c>
      <c r="F1747" s="98">
        <f t="shared" si="771"/>
        <v>45734</v>
      </c>
      <c r="G1747" s="91">
        <f t="shared" si="772"/>
        <v>5.6002542668107669E-3</v>
      </c>
      <c r="H1747" s="90">
        <f t="shared" si="773"/>
        <v>45884</v>
      </c>
      <c r="I1747" s="90">
        <f t="shared" si="774"/>
        <v>45884</v>
      </c>
      <c r="J1747" s="92">
        <f t="shared" si="775"/>
        <v>23</v>
      </c>
      <c r="K1747" s="92">
        <f t="shared" si="776"/>
        <v>170</v>
      </c>
      <c r="L1747" s="87">
        <f t="shared" si="777"/>
        <v>1.04214147</v>
      </c>
      <c r="M1747" s="93">
        <f t="shared" si="778"/>
        <v>1.0056002500000001</v>
      </c>
      <c r="N1747" s="93">
        <f t="shared" si="779"/>
        <v>1.280237645562637</v>
      </c>
      <c r="O1747" s="87">
        <f t="shared" si="780"/>
        <v>1.3341887400000001</v>
      </c>
      <c r="P1747" s="87">
        <f t="shared" si="781"/>
        <v>289.47277355</v>
      </c>
      <c r="Q1747" s="94">
        <f t="shared" si="782"/>
        <v>0</v>
      </c>
      <c r="R1747" s="95">
        <f t="shared" si="765"/>
        <v>0</v>
      </c>
      <c r="S1747" s="87">
        <f t="shared" si="783"/>
        <v>0</v>
      </c>
      <c r="T1747" s="95">
        <f t="shared" si="768"/>
        <v>0.12</v>
      </c>
      <c r="U1747" s="94">
        <f t="shared" si="784"/>
        <v>9</v>
      </c>
      <c r="V1747" s="94">
        <v>252</v>
      </c>
      <c r="W1747" s="93">
        <f t="shared" si="785"/>
        <v>1.0040556549999999</v>
      </c>
      <c r="X1747" s="87">
        <f t="shared" si="786"/>
        <v>1.1740017</v>
      </c>
      <c r="Y1747" s="87">
        <f t="shared" si="787"/>
        <v>0</v>
      </c>
      <c r="Z1747" s="96" t="s">
        <v>142</v>
      </c>
      <c r="AA1747" s="90">
        <f t="shared" si="788"/>
        <v>46111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3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2"/>
      <c r="DB1747" s="1"/>
      <c r="DC1747" s="1"/>
      <c r="DD1747" s="1"/>
      <c r="DE1747" s="1"/>
      <c r="DF1747" s="1"/>
      <c r="DG1747" s="1"/>
    </row>
    <row r="1748" spans="1:111" x14ac:dyDescent="0.2">
      <c r="A1748" s="86">
        <f t="shared" si="766"/>
        <v>46097</v>
      </c>
      <c r="B1748" s="87">
        <f t="shared" si="769"/>
        <v>290.84812694999999</v>
      </c>
      <c r="C1748" s="87">
        <f t="shared" si="767"/>
        <v>216.96538494000001</v>
      </c>
      <c r="D1748" s="88">
        <f t="shared" si="770"/>
        <v>7205.03</v>
      </c>
      <c r="E1748" s="89">
        <f>IF(K1748=1,VLOOKUP(A1748,[1]Plan1!$BO$80:$BQ$314,3),E1747)</f>
        <v>7245.38</v>
      </c>
      <c r="F1748" s="98">
        <f t="shared" si="771"/>
        <v>45734</v>
      </c>
      <c r="G1748" s="91">
        <f t="shared" si="772"/>
        <v>5.6002542668107669E-3</v>
      </c>
      <c r="H1748" s="90">
        <f t="shared" si="773"/>
        <v>45884</v>
      </c>
      <c r="I1748" s="90">
        <f t="shared" si="774"/>
        <v>45884</v>
      </c>
      <c r="J1748" s="92">
        <f t="shared" si="775"/>
        <v>23</v>
      </c>
      <c r="K1748" s="92">
        <f t="shared" si="776"/>
        <v>171</v>
      </c>
      <c r="L1748" s="87">
        <f t="shared" si="777"/>
        <v>1.04239455</v>
      </c>
      <c r="M1748" s="93">
        <f t="shared" si="778"/>
        <v>1.0056002500000001</v>
      </c>
      <c r="N1748" s="93">
        <f t="shared" si="779"/>
        <v>1.280237645562637</v>
      </c>
      <c r="O1748" s="87">
        <f t="shared" si="780"/>
        <v>1.3345127400000001</v>
      </c>
      <c r="P1748" s="87">
        <f t="shared" si="781"/>
        <v>289.54307033999999</v>
      </c>
      <c r="Q1748" s="94">
        <f t="shared" si="782"/>
        <v>0</v>
      </c>
      <c r="R1748" s="95">
        <f t="shared" si="765"/>
        <v>0</v>
      </c>
      <c r="S1748" s="87">
        <f t="shared" si="783"/>
        <v>0</v>
      </c>
      <c r="T1748" s="95">
        <f t="shared" si="768"/>
        <v>0.12</v>
      </c>
      <c r="U1748" s="94">
        <f t="shared" si="784"/>
        <v>10</v>
      </c>
      <c r="V1748" s="94">
        <v>252</v>
      </c>
      <c r="W1748" s="93">
        <f t="shared" si="785"/>
        <v>1.004507297</v>
      </c>
      <c r="X1748" s="87">
        <f t="shared" si="786"/>
        <v>1.3050566100000001</v>
      </c>
      <c r="Y1748" s="87">
        <f t="shared" si="787"/>
        <v>0</v>
      </c>
      <c r="Z1748" s="96" t="s">
        <v>142</v>
      </c>
      <c r="AA1748" s="90">
        <f t="shared" si="788"/>
        <v>46111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3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2"/>
      <c r="DB1748" s="1"/>
      <c r="DC1748" s="1"/>
      <c r="DD1748" s="1"/>
      <c r="DE1748" s="1"/>
      <c r="DF1748" s="1"/>
      <c r="DG1748" s="1"/>
    </row>
    <row r="1749" spans="1:111" x14ac:dyDescent="0.2">
      <c r="A1749" s="86">
        <f t="shared" si="766"/>
        <v>46098</v>
      </c>
      <c r="B1749" s="87">
        <f t="shared" si="769"/>
        <v>291.04961648</v>
      </c>
      <c r="C1749" s="87">
        <f t="shared" si="767"/>
        <v>216.96538494000001</v>
      </c>
      <c r="D1749" s="88">
        <f t="shared" si="770"/>
        <v>7205.03</v>
      </c>
      <c r="E1749" s="89">
        <f>IF(K1749=1,VLOOKUP(A1749,[1]Plan1!$BO$80:$BQ$314,3),E1748)</f>
        <v>7245.38</v>
      </c>
      <c r="F1749" s="98">
        <f t="shared" si="771"/>
        <v>45734</v>
      </c>
      <c r="G1749" s="91">
        <f t="shared" si="772"/>
        <v>5.6002542668107669E-3</v>
      </c>
      <c r="H1749" s="90">
        <f t="shared" si="773"/>
        <v>45884</v>
      </c>
      <c r="I1749" s="90">
        <f t="shared" si="774"/>
        <v>45884</v>
      </c>
      <c r="J1749" s="92">
        <f t="shared" si="775"/>
        <v>23</v>
      </c>
      <c r="K1749" s="92">
        <f t="shared" si="776"/>
        <v>172</v>
      </c>
      <c r="L1749" s="87">
        <f t="shared" si="777"/>
        <v>1.04264768</v>
      </c>
      <c r="M1749" s="93">
        <f t="shared" si="778"/>
        <v>1.0056002500000001</v>
      </c>
      <c r="N1749" s="93">
        <f t="shared" si="779"/>
        <v>1.280237645562637</v>
      </c>
      <c r="O1749" s="87">
        <f t="shared" si="780"/>
        <v>1.3348368100000001</v>
      </c>
      <c r="P1749" s="87">
        <f t="shared" si="781"/>
        <v>289.61338231000002</v>
      </c>
      <c r="Q1749" s="94">
        <f t="shared" si="782"/>
        <v>0</v>
      </c>
      <c r="R1749" s="95">
        <f t="shared" si="765"/>
        <v>0</v>
      </c>
      <c r="S1749" s="87">
        <f t="shared" si="783"/>
        <v>0</v>
      </c>
      <c r="T1749" s="95">
        <f t="shared" si="768"/>
        <v>0.12</v>
      </c>
      <c r="U1749" s="94">
        <f t="shared" si="784"/>
        <v>11</v>
      </c>
      <c r="V1749" s="94">
        <v>252</v>
      </c>
      <c r="W1749" s="93">
        <f t="shared" si="785"/>
        <v>1.004959143</v>
      </c>
      <c r="X1749" s="87">
        <f t="shared" si="786"/>
        <v>1.4362341700000001</v>
      </c>
      <c r="Y1749" s="87">
        <f t="shared" si="787"/>
        <v>0</v>
      </c>
      <c r="Z1749" s="96" t="s">
        <v>142</v>
      </c>
      <c r="AA1749" s="90">
        <f t="shared" si="788"/>
        <v>46111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3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2"/>
      <c r="DB1749" s="1"/>
      <c r="DC1749" s="1"/>
      <c r="DD1749" s="1"/>
      <c r="DE1749" s="1"/>
      <c r="DF1749" s="1"/>
      <c r="DG1749" s="1"/>
    </row>
    <row r="1750" spans="1:111" x14ac:dyDescent="0.2">
      <c r="A1750" s="86">
        <f t="shared" si="766"/>
        <v>46099</v>
      </c>
      <c r="B1750" s="87">
        <f t="shared" si="769"/>
        <v>291.25124582000001</v>
      </c>
      <c r="C1750" s="87">
        <f t="shared" si="767"/>
        <v>216.96538494000001</v>
      </c>
      <c r="D1750" s="88">
        <f t="shared" si="770"/>
        <v>7205.03</v>
      </c>
      <c r="E1750" s="89">
        <f>IF(K1750=1,VLOOKUP(A1750,[1]Plan1!$BO$80:$BQ$314,3),E1749)</f>
        <v>7245.38</v>
      </c>
      <c r="F1750" s="98">
        <f t="shared" si="771"/>
        <v>45734</v>
      </c>
      <c r="G1750" s="91">
        <f t="shared" si="772"/>
        <v>5.6002542668107669E-3</v>
      </c>
      <c r="H1750" s="90">
        <f t="shared" si="773"/>
        <v>45884</v>
      </c>
      <c r="I1750" s="90">
        <f t="shared" si="774"/>
        <v>45884</v>
      </c>
      <c r="J1750" s="92">
        <f t="shared" si="775"/>
        <v>23</v>
      </c>
      <c r="K1750" s="92">
        <f t="shared" si="776"/>
        <v>173</v>
      </c>
      <c r="L1750" s="87">
        <f t="shared" si="777"/>
        <v>1.0429008799999999</v>
      </c>
      <c r="M1750" s="93">
        <f t="shared" si="778"/>
        <v>1.0056002500000001</v>
      </c>
      <c r="N1750" s="93">
        <f t="shared" si="779"/>
        <v>1.280237645562637</v>
      </c>
      <c r="O1750" s="87">
        <f t="shared" si="780"/>
        <v>1.3351609600000001</v>
      </c>
      <c r="P1750" s="87">
        <f t="shared" si="781"/>
        <v>289.68371164000001</v>
      </c>
      <c r="Q1750" s="94">
        <f t="shared" si="782"/>
        <v>0</v>
      </c>
      <c r="R1750" s="95">
        <f t="shared" si="765"/>
        <v>0</v>
      </c>
      <c r="S1750" s="87">
        <f t="shared" si="783"/>
        <v>0</v>
      </c>
      <c r="T1750" s="95">
        <f t="shared" si="768"/>
        <v>0.12</v>
      </c>
      <c r="U1750" s="94">
        <f t="shared" si="784"/>
        <v>12</v>
      </c>
      <c r="V1750" s="94">
        <v>252</v>
      </c>
      <c r="W1750" s="93">
        <f t="shared" si="785"/>
        <v>1.005411192</v>
      </c>
      <c r="X1750" s="87">
        <f t="shared" si="786"/>
        <v>1.56753418</v>
      </c>
      <c r="Y1750" s="87">
        <f t="shared" si="787"/>
        <v>0</v>
      </c>
      <c r="Z1750" s="96" t="s">
        <v>142</v>
      </c>
      <c r="AA1750" s="90">
        <f t="shared" si="788"/>
        <v>46111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3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2"/>
      <c r="DB1750" s="1"/>
      <c r="DC1750" s="1"/>
      <c r="DD1750" s="1"/>
      <c r="DE1750" s="1"/>
      <c r="DF1750" s="1"/>
      <c r="DG1750" s="1"/>
    </row>
    <row r="1751" spans="1:111" x14ac:dyDescent="0.2">
      <c r="A1751" s="86">
        <f t="shared" si="766"/>
        <v>46100</v>
      </c>
      <c r="B1751" s="87">
        <f t="shared" si="769"/>
        <v>291.45301283999999</v>
      </c>
      <c r="C1751" s="87">
        <f t="shared" si="767"/>
        <v>216.96538494000001</v>
      </c>
      <c r="D1751" s="88">
        <f t="shared" si="770"/>
        <v>7205.03</v>
      </c>
      <c r="E1751" s="89">
        <f>IF(K1751=1,VLOOKUP(A1751,[1]Plan1!$BO$80:$BQ$314,3),E1750)</f>
        <v>7245.38</v>
      </c>
      <c r="F1751" s="98">
        <f t="shared" si="771"/>
        <v>45734</v>
      </c>
      <c r="G1751" s="91">
        <f t="shared" si="772"/>
        <v>5.6002542668107669E-3</v>
      </c>
      <c r="H1751" s="90">
        <f t="shared" si="773"/>
        <v>45884</v>
      </c>
      <c r="I1751" s="90">
        <f t="shared" si="774"/>
        <v>45884</v>
      </c>
      <c r="J1751" s="92">
        <f t="shared" si="775"/>
        <v>23</v>
      </c>
      <c r="K1751" s="92">
        <f t="shared" si="776"/>
        <v>174</v>
      </c>
      <c r="L1751" s="87">
        <f t="shared" si="777"/>
        <v>1.04315413</v>
      </c>
      <c r="M1751" s="93">
        <f t="shared" si="778"/>
        <v>1.0056002500000001</v>
      </c>
      <c r="N1751" s="93">
        <f t="shared" si="779"/>
        <v>1.280237645562637</v>
      </c>
      <c r="O1751" s="87">
        <f t="shared" si="780"/>
        <v>1.33548518</v>
      </c>
      <c r="P1751" s="87">
        <f t="shared" si="781"/>
        <v>289.75405616</v>
      </c>
      <c r="Q1751" s="94">
        <f t="shared" si="782"/>
        <v>0</v>
      </c>
      <c r="R1751" s="95">
        <f t="shared" si="765"/>
        <v>0</v>
      </c>
      <c r="S1751" s="87">
        <f t="shared" si="783"/>
        <v>0</v>
      </c>
      <c r="T1751" s="95">
        <f t="shared" si="768"/>
        <v>0.12</v>
      </c>
      <c r="U1751" s="94">
        <f t="shared" si="784"/>
        <v>13</v>
      </c>
      <c r="V1751" s="94">
        <v>252</v>
      </c>
      <c r="W1751" s="93">
        <f t="shared" si="785"/>
        <v>1.0058634440000001</v>
      </c>
      <c r="X1751" s="87">
        <f t="shared" si="786"/>
        <v>1.69895668</v>
      </c>
      <c r="Y1751" s="87">
        <f t="shared" si="787"/>
        <v>0</v>
      </c>
      <c r="Z1751" s="96" t="s">
        <v>142</v>
      </c>
      <c r="AA1751" s="90">
        <f t="shared" si="788"/>
        <v>46111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3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2"/>
      <c r="DB1751" s="1"/>
      <c r="DC1751" s="1"/>
      <c r="DD1751" s="1"/>
      <c r="DE1751" s="1"/>
      <c r="DF1751" s="1"/>
      <c r="DG1751" s="1"/>
    </row>
    <row r="1752" spans="1:111" x14ac:dyDescent="0.2">
      <c r="A1752" s="86">
        <f t="shared" si="766"/>
        <v>46101</v>
      </c>
      <c r="B1752" s="87">
        <f t="shared" si="769"/>
        <v>291.65492225000003</v>
      </c>
      <c r="C1752" s="87">
        <f t="shared" si="767"/>
        <v>216.96538494000001</v>
      </c>
      <c r="D1752" s="88">
        <f t="shared" si="770"/>
        <v>7205.03</v>
      </c>
      <c r="E1752" s="89">
        <f>IF(K1752=1,VLOOKUP(A1752,[1]Plan1!$BO$80:$BQ$314,3),E1751)</f>
        <v>7245.38</v>
      </c>
      <c r="F1752" s="98">
        <f t="shared" si="771"/>
        <v>45734</v>
      </c>
      <c r="G1752" s="91">
        <f t="shared" si="772"/>
        <v>5.6002542668107669E-3</v>
      </c>
      <c r="H1752" s="90">
        <f t="shared" si="773"/>
        <v>45884</v>
      </c>
      <c r="I1752" s="90">
        <f t="shared" si="774"/>
        <v>45884</v>
      </c>
      <c r="J1752" s="92">
        <f t="shared" si="775"/>
        <v>23</v>
      </c>
      <c r="K1752" s="92">
        <f t="shared" si="776"/>
        <v>175</v>
      </c>
      <c r="L1752" s="87">
        <f t="shared" si="777"/>
        <v>1.0434074499999999</v>
      </c>
      <c r="M1752" s="93">
        <f t="shared" si="778"/>
        <v>1.0056002500000001</v>
      </c>
      <c r="N1752" s="93">
        <f t="shared" si="779"/>
        <v>1.280237645562637</v>
      </c>
      <c r="O1752" s="87">
        <f t="shared" si="780"/>
        <v>1.3358094899999999</v>
      </c>
      <c r="P1752" s="87">
        <f t="shared" si="781"/>
        <v>289.82442020000002</v>
      </c>
      <c r="Q1752" s="94">
        <f t="shared" si="782"/>
        <v>0</v>
      </c>
      <c r="R1752" s="95">
        <f t="shared" si="765"/>
        <v>0</v>
      </c>
      <c r="S1752" s="87">
        <f t="shared" si="783"/>
        <v>0</v>
      </c>
      <c r="T1752" s="95">
        <f t="shared" si="768"/>
        <v>0.12</v>
      </c>
      <c r="U1752" s="94">
        <f t="shared" si="784"/>
        <v>14</v>
      </c>
      <c r="V1752" s="94">
        <v>252</v>
      </c>
      <c r="W1752" s="93">
        <f t="shared" si="785"/>
        <v>1.0063158999999999</v>
      </c>
      <c r="X1752" s="87">
        <f t="shared" si="786"/>
        <v>1.83050205</v>
      </c>
      <c r="Y1752" s="87">
        <f t="shared" si="787"/>
        <v>0</v>
      </c>
      <c r="Z1752" s="96" t="s">
        <v>142</v>
      </c>
      <c r="AA1752" s="90">
        <f t="shared" si="788"/>
        <v>46111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3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2"/>
      <c r="DB1752" s="1"/>
      <c r="DC1752" s="1"/>
      <c r="DD1752" s="1"/>
      <c r="DE1752" s="1"/>
      <c r="DF1752" s="1"/>
      <c r="DG1752" s="1"/>
    </row>
    <row r="1753" spans="1:111" x14ac:dyDescent="0.2">
      <c r="A1753" s="86">
        <f t="shared" si="766"/>
        <v>46102</v>
      </c>
      <c r="B1753" s="87">
        <f t="shared" si="769"/>
        <v>291.65492225000003</v>
      </c>
      <c r="C1753" s="87">
        <f t="shared" si="767"/>
        <v>216.96538494000001</v>
      </c>
      <c r="D1753" s="88">
        <f t="shared" si="770"/>
        <v>7205.03</v>
      </c>
      <c r="E1753" s="89">
        <f>IF(K1753=1,VLOOKUP(A1753,[1]Plan1!$BO$80:$BQ$314,3),E1752)</f>
        <v>7245.38</v>
      </c>
      <c r="F1753" s="98">
        <f t="shared" si="771"/>
        <v>45734</v>
      </c>
      <c r="G1753" s="91">
        <f t="shared" si="772"/>
        <v>5.6002542668107669E-3</v>
      </c>
      <c r="H1753" s="90">
        <f t="shared" si="773"/>
        <v>45884</v>
      </c>
      <c r="I1753" s="90">
        <f t="shared" si="774"/>
        <v>45884</v>
      </c>
      <c r="J1753" s="92">
        <f t="shared" si="775"/>
        <v>23</v>
      </c>
      <c r="K1753" s="92">
        <f t="shared" si="776"/>
        <v>175</v>
      </c>
      <c r="L1753" s="87">
        <f t="shared" si="777"/>
        <v>1.0434074499999999</v>
      </c>
      <c r="M1753" s="93">
        <f t="shared" si="778"/>
        <v>1.0056002500000001</v>
      </c>
      <c r="N1753" s="93">
        <f t="shared" si="779"/>
        <v>1.280237645562637</v>
      </c>
      <c r="O1753" s="87">
        <f t="shared" si="780"/>
        <v>1.3358094899999999</v>
      </c>
      <c r="P1753" s="87">
        <f t="shared" si="781"/>
        <v>289.82442020000002</v>
      </c>
      <c r="Q1753" s="94">
        <f t="shared" si="782"/>
        <v>0</v>
      </c>
      <c r="R1753" s="95">
        <f t="shared" si="765"/>
        <v>0</v>
      </c>
      <c r="S1753" s="87">
        <f t="shared" si="783"/>
        <v>0</v>
      </c>
      <c r="T1753" s="95">
        <f t="shared" si="768"/>
        <v>0.12</v>
      </c>
      <c r="U1753" s="94">
        <f t="shared" si="784"/>
        <v>14</v>
      </c>
      <c r="V1753" s="94">
        <v>252</v>
      </c>
      <c r="W1753" s="93">
        <f t="shared" si="785"/>
        <v>1.0063158999999999</v>
      </c>
      <c r="X1753" s="87">
        <f t="shared" si="786"/>
        <v>1.83050205</v>
      </c>
      <c r="Y1753" s="87">
        <f t="shared" si="787"/>
        <v>0</v>
      </c>
      <c r="Z1753" s="96" t="s">
        <v>142</v>
      </c>
      <c r="AA1753" s="90">
        <f t="shared" si="788"/>
        <v>46111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3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2"/>
      <c r="DB1753" s="1"/>
      <c r="DC1753" s="1"/>
      <c r="DD1753" s="1"/>
      <c r="DE1753" s="1"/>
      <c r="DF1753" s="1"/>
      <c r="DG1753" s="1"/>
    </row>
    <row r="1754" spans="1:111" x14ac:dyDescent="0.2">
      <c r="A1754" s="86">
        <f t="shared" si="766"/>
        <v>46103</v>
      </c>
      <c r="B1754" s="87">
        <f t="shared" si="769"/>
        <v>291.65492225000003</v>
      </c>
      <c r="C1754" s="87">
        <f t="shared" si="767"/>
        <v>216.96538494000001</v>
      </c>
      <c r="D1754" s="88">
        <f t="shared" si="770"/>
        <v>7205.03</v>
      </c>
      <c r="E1754" s="89">
        <f>IF(K1754=1,VLOOKUP(A1754,[1]Plan1!$BO$80:$BQ$314,3),E1753)</f>
        <v>7245.38</v>
      </c>
      <c r="F1754" s="98">
        <f t="shared" si="771"/>
        <v>45734</v>
      </c>
      <c r="G1754" s="91">
        <f t="shared" si="772"/>
        <v>5.6002542668107669E-3</v>
      </c>
      <c r="H1754" s="90">
        <f t="shared" si="773"/>
        <v>45884</v>
      </c>
      <c r="I1754" s="90">
        <f t="shared" si="774"/>
        <v>45884</v>
      </c>
      <c r="J1754" s="92">
        <f t="shared" si="775"/>
        <v>23</v>
      </c>
      <c r="K1754" s="92">
        <f t="shared" si="776"/>
        <v>175</v>
      </c>
      <c r="L1754" s="87">
        <f t="shared" si="777"/>
        <v>1.0434074499999999</v>
      </c>
      <c r="M1754" s="93">
        <f t="shared" si="778"/>
        <v>1.0056002500000001</v>
      </c>
      <c r="N1754" s="93">
        <f t="shared" si="779"/>
        <v>1.280237645562637</v>
      </c>
      <c r="O1754" s="87">
        <f t="shared" si="780"/>
        <v>1.3358094899999999</v>
      </c>
      <c r="P1754" s="87">
        <f t="shared" si="781"/>
        <v>289.82442020000002</v>
      </c>
      <c r="Q1754" s="94">
        <f t="shared" si="782"/>
        <v>0</v>
      </c>
      <c r="R1754" s="95">
        <f t="shared" si="765"/>
        <v>0</v>
      </c>
      <c r="S1754" s="87">
        <f t="shared" si="783"/>
        <v>0</v>
      </c>
      <c r="T1754" s="95">
        <f t="shared" si="768"/>
        <v>0.12</v>
      </c>
      <c r="U1754" s="94">
        <f t="shared" si="784"/>
        <v>14</v>
      </c>
      <c r="V1754" s="94">
        <v>252</v>
      </c>
      <c r="W1754" s="93">
        <f t="shared" si="785"/>
        <v>1.0063158999999999</v>
      </c>
      <c r="X1754" s="87">
        <f t="shared" si="786"/>
        <v>1.83050205</v>
      </c>
      <c r="Y1754" s="87">
        <f t="shared" si="787"/>
        <v>0</v>
      </c>
      <c r="Z1754" s="96" t="s">
        <v>142</v>
      </c>
      <c r="AA1754" s="90">
        <f t="shared" si="788"/>
        <v>46111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3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2"/>
      <c r="DB1754" s="1"/>
      <c r="DC1754" s="1"/>
      <c r="DD1754" s="1"/>
      <c r="DE1754" s="1"/>
      <c r="DF1754" s="1"/>
      <c r="DG1754" s="1"/>
    </row>
    <row r="1755" spans="1:111" x14ac:dyDescent="0.2">
      <c r="A1755" s="86">
        <f t="shared" si="766"/>
        <v>46104</v>
      </c>
      <c r="B1755" s="87">
        <f t="shared" si="769"/>
        <v>291.85697166</v>
      </c>
      <c r="C1755" s="87">
        <f t="shared" si="767"/>
        <v>216.96538494000001</v>
      </c>
      <c r="D1755" s="88">
        <f t="shared" si="770"/>
        <v>7205.03</v>
      </c>
      <c r="E1755" s="89">
        <f>IF(K1755=1,VLOOKUP(A1755,[1]Plan1!$BO$80:$BQ$314,3),E1754)</f>
        <v>7245.38</v>
      </c>
      <c r="F1755" s="98">
        <f t="shared" si="771"/>
        <v>45734</v>
      </c>
      <c r="G1755" s="91">
        <f t="shared" si="772"/>
        <v>5.6002542668107669E-3</v>
      </c>
      <c r="H1755" s="90">
        <f t="shared" si="773"/>
        <v>45884</v>
      </c>
      <c r="I1755" s="90">
        <f t="shared" si="774"/>
        <v>45884</v>
      </c>
      <c r="J1755" s="92">
        <f t="shared" si="775"/>
        <v>23</v>
      </c>
      <c r="K1755" s="92">
        <f t="shared" si="776"/>
        <v>176</v>
      </c>
      <c r="L1755" s="87">
        <f t="shared" si="777"/>
        <v>1.0436608300000001</v>
      </c>
      <c r="M1755" s="93">
        <f t="shared" si="778"/>
        <v>1.0056002500000001</v>
      </c>
      <c r="N1755" s="93">
        <f t="shared" si="779"/>
        <v>1.280237645562637</v>
      </c>
      <c r="O1755" s="87">
        <f t="shared" si="780"/>
        <v>1.33613388</v>
      </c>
      <c r="P1755" s="87">
        <f t="shared" si="781"/>
        <v>289.89480159999999</v>
      </c>
      <c r="Q1755" s="94">
        <f t="shared" si="782"/>
        <v>0</v>
      </c>
      <c r="R1755" s="95">
        <f t="shared" si="765"/>
        <v>0</v>
      </c>
      <c r="S1755" s="87">
        <f t="shared" si="783"/>
        <v>0</v>
      </c>
      <c r="T1755" s="95">
        <f t="shared" si="768"/>
        <v>0.12</v>
      </c>
      <c r="U1755" s="94">
        <f t="shared" si="784"/>
        <v>15</v>
      </c>
      <c r="V1755" s="94">
        <v>252</v>
      </c>
      <c r="W1755" s="93">
        <f t="shared" si="785"/>
        <v>1.006768559</v>
      </c>
      <c r="X1755" s="87">
        <f t="shared" si="786"/>
        <v>1.96217006</v>
      </c>
      <c r="Y1755" s="87">
        <f t="shared" si="787"/>
        <v>0</v>
      </c>
      <c r="Z1755" s="96" t="s">
        <v>142</v>
      </c>
      <c r="AA1755" s="90">
        <f t="shared" si="788"/>
        <v>46111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3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2"/>
      <c r="DB1755" s="1"/>
      <c r="DC1755" s="1"/>
      <c r="DD1755" s="1"/>
      <c r="DE1755" s="1"/>
      <c r="DF1755" s="1"/>
      <c r="DG1755" s="1"/>
    </row>
    <row r="1756" spans="1:111" x14ac:dyDescent="0.2">
      <c r="A1756" s="86">
        <f t="shared" si="766"/>
        <v>46105</v>
      </c>
      <c r="B1756" s="87">
        <f t="shared" si="769"/>
        <v>292.05915925000005</v>
      </c>
      <c r="C1756" s="87">
        <f t="shared" si="767"/>
        <v>216.96538494000001</v>
      </c>
      <c r="D1756" s="88">
        <f t="shared" si="770"/>
        <v>7205.03</v>
      </c>
      <c r="E1756" s="89">
        <f>IF(K1756=1,VLOOKUP(A1756,[1]Plan1!$BO$80:$BQ$314,3),E1755)</f>
        <v>7245.38</v>
      </c>
      <c r="F1756" s="98">
        <f t="shared" si="771"/>
        <v>45734</v>
      </c>
      <c r="G1756" s="91">
        <f t="shared" si="772"/>
        <v>5.6002542668107669E-3</v>
      </c>
      <c r="H1756" s="90">
        <f t="shared" si="773"/>
        <v>45884</v>
      </c>
      <c r="I1756" s="90">
        <f t="shared" si="774"/>
        <v>45884</v>
      </c>
      <c r="J1756" s="92">
        <f t="shared" si="775"/>
        <v>23</v>
      </c>
      <c r="K1756" s="92">
        <f t="shared" si="776"/>
        <v>177</v>
      </c>
      <c r="L1756" s="87">
        <f t="shared" si="777"/>
        <v>1.0439142699999999</v>
      </c>
      <c r="M1756" s="93">
        <f t="shared" si="778"/>
        <v>1.0056002500000001</v>
      </c>
      <c r="N1756" s="93">
        <f t="shared" si="779"/>
        <v>1.280237645562637</v>
      </c>
      <c r="O1756" s="87">
        <f t="shared" si="780"/>
        <v>1.3364583400000001</v>
      </c>
      <c r="P1756" s="87">
        <f t="shared" si="781"/>
        <v>289.96519819000002</v>
      </c>
      <c r="Q1756" s="94">
        <f t="shared" si="782"/>
        <v>0</v>
      </c>
      <c r="R1756" s="95">
        <f t="shared" si="765"/>
        <v>0</v>
      </c>
      <c r="S1756" s="87">
        <f t="shared" si="783"/>
        <v>0</v>
      </c>
      <c r="T1756" s="95">
        <f t="shared" si="768"/>
        <v>0.12</v>
      </c>
      <c r="U1756" s="94">
        <f t="shared" si="784"/>
        <v>16</v>
      </c>
      <c r="V1756" s="94">
        <v>252</v>
      </c>
      <c r="W1756" s="93">
        <f t="shared" si="785"/>
        <v>1.007221422</v>
      </c>
      <c r="X1756" s="87">
        <f t="shared" si="786"/>
        <v>2.0939610599999998</v>
      </c>
      <c r="Y1756" s="87">
        <f t="shared" si="787"/>
        <v>0</v>
      </c>
      <c r="Z1756" s="96" t="s">
        <v>142</v>
      </c>
      <c r="AA1756" s="90">
        <f t="shared" si="788"/>
        <v>46111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3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2"/>
      <c r="DB1756" s="1"/>
      <c r="DC1756" s="1"/>
      <c r="DD1756" s="1"/>
      <c r="DE1756" s="1"/>
      <c r="DF1756" s="1"/>
      <c r="DG1756" s="1"/>
    </row>
    <row r="1757" spans="1:111" x14ac:dyDescent="0.2">
      <c r="A1757" s="86">
        <f t="shared" si="766"/>
        <v>46106</v>
      </c>
      <c r="B1757" s="87">
        <f t="shared" si="769"/>
        <v>292.26149132</v>
      </c>
      <c r="C1757" s="87">
        <f t="shared" si="767"/>
        <v>216.96538494000001</v>
      </c>
      <c r="D1757" s="88">
        <f t="shared" si="770"/>
        <v>7205.03</v>
      </c>
      <c r="E1757" s="89">
        <f>IF(K1757=1,VLOOKUP(A1757,[1]Plan1!$BO$80:$BQ$314,3),E1756)</f>
        <v>7245.38</v>
      </c>
      <c r="F1757" s="98">
        <f t="shared" si="771"/>
        <v>45734</v>
      </c>
      <c r="G1757" s="91">
        <f t="shared" si="772"/>
        <v>5.6002542668107669E-3</v>
      </c>
      <c r="H1757" s="90">
        <f t="shared" si="773"/>
        <v>45884</v>
      </c>
      <c r="I1757" s="90">
        <f t="shared" si="774"/>
        <v>45884</v>
      </c>
      <c r="J1757" s="92">
        <f t="shared" si="775"/>
        <v>23</v>
      </c>
      <c r="K1757" s="92">
        <f t="shared" si="776"/>
        <v>178</v>
      </c>
      <c r="L1757" s="87">
        <f t="shared" si="777"/>
        <v>1.04416778</v>
      </c>
      <c r="M1757" s="93">
        <f t="shared" si="778"/>
        <v>1.0056002500000001</v>
      </c>
      <c r="N1757" s="93">
        <f t="shared" si="779"/>
        <v>1.280237645562637</v>
      </c>
      <c r="O1757" s="87">
        <f t="shared" si="780"/>
        <v>1.3367829</v>
      </c>
      <c r="P1757" s="87">
        <f t="shared" si="781"/>
        <v>290.03561646999998</v>
      </c>
      <c r="Q1757" s="94">
        <f t="shared" si="782"/>
        <v>0</v>
      </c>
      <c r="R1757" s="95">
        <f t="shared" si="765"/>
        <v>0</v>
      </c>
      <c r="S1757" s="87">
        <f t="shared" si="783"/>
        <v>0</v>
      </c>
      <c r="T1757" s="95">
        <f t="shared" si="768"/>
        <v>0.12</v>
      </c>
      <c r="U1757" s="94">
        <f t="shared" si="784"/>
        <v>17</v>
      </c>
      <c r="V1757" s="94">
        <v>252</v>
      </c>
      <c r="W1757" s="93">
        <f t="shared" si="785"/>
        <v>1.0076744879999999</v>
      </c>
      <c r="X1757" s="87">
        <f t="shared" si="786"/>
        <v>2.2258748499999998</v>
      </c>
      <c r="Y1757" s="87">
        <f t="shared" si="787"/>
        <v>0</v>
      </c>
      <c r="Z1757" s="96" t="s">
        <v>142</v>
      </c>
      <c r="AA1757" s="90">
        <f t="shared" si="788"/>
        <v>46111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3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2"/>
      <c r="DB1757" s="1"/>
      <c r="DC1757" s="1"/>
      <c r="DD1757" s="1"/>
      <c r="DE1757" s="1"/>
      <c r="DF1757" s="1"/>
      <c r="DG1757" s="1"/>
    </row>
    <row r="1758" spans="1:111" x14ac:dyDescent="0.2">
      <c r="A1758" s="86">
        <f t="shared" si="766"/>
        <v>46107</v>
      </c>
      <c r="B1758" s="87">
        <f t="shared" si="769"/>
        <v>292.46395734000004</v>
      </c>
      <c r="C1758" s="87">
        <f t="shared" si="767"/>
        <v>216.96538494000001</v>
      </c>
      <c r="D1758" s="88">
        <f t="shared" si="770"/>
        <v>7205.03</v>
      </c>
      <c r="E1758" s="89">
        <f>IF(K1758=1,VLOOKUP(A1758,[1]Plan1!$BO$80:$BQ$314,3),E1757)</f>
        <v>7245.38</v>
      </c>
      <c r="F1758" s="98">
        <f t="shared" si="771"/>
        <v>45734</v>
      </c>
      <c r="G1758" s="91">
        <f t="shared" si="772"/>
        <v>5.6002542668107669E-3</v>
      </c>
      <c r="H1758" s="90">
        <f t="shared" si="773"/>
        <v>45884</v>
      </c>
      <c r="I1758" s="90">
        <f t="shared" si="774"/>
        <v>45884</v>
      </c>
      <c r="J1758" s="92">
        <f t="shared" si="775"/>
        <v>23</v>
      </c>
      <c r="K1758" s="92">
        <f t="shared" si="776"/>
        <v>179</v>
      </c>
      <c r="L1758" s="87">
        <f t="shared" si="777"/>
        <v>1.04442134</v>
      </c>
      <c r="M1758" s="93">
        <f t="shared" si="778"/>
        <v>1.0056002500000001</v>
      </c>
      <c r="N1758" s="93">
        <f t="shared" si="779"/>
        <v>1.280237645562637</v>
      </c>
      <c r="O1758" s="87">
        <f t="shared" si="780"/>
        <v>1.3371075100000001</v>
      </c>
      <c r="P1758" s="87">
        <f t="shared" si="781"/>
        <v>290.10604561000002</v>
      </c>
      <c r="Q1758" s="94">
        <f t="shared" si="782"/>
        <v>0</v>
      </c>
      <c r="R1758" s="95">
        <f t="shared" si="765"/>
        <v>0</v>
      </c>
      <c r="S1758" s="87">
        <f t="shared" si="783"/>
        <v>0</v>
      </c>
      <c r="T1758" s="95">
        <f t="shared" si="768"/>
        <v>0.12</v>
      </c>
      <c r="U1758" s="94">
        <f t="shared" si="784"/>
        <v>18</v>
      </c>
      <c r="V1758" s="94">
        <v>252</v>
      </c>
      <c r="W1758" s="93">
        <f t="shared" si="785"/>
        <v>1.0081277580000001</v>
      </c>
      <c r="X1758" s="87">
        <f t="shared" si="786"/>
        <v>2.3579117300000001</v>
      </c>
      <c r="Y1758" s="87">
        <f t="shared" si="787"/>
        <v>0</v>
      </c>
      <c r="Z1758" s="96" t="s">
        <v>142</v>
      </c>
      <c r="AA1758" s="90">
        <f t="shared" si="788"/>
        <v>46111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3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2"/>
      <c r="DB1758" s="1"/>
      <c r="DC1758" s="1"/>
      <c r="DD1758" s="1"/>
      <c r="DE1758" s="1"/>
      <c r="DF1758" s="1"/>
      <c r="DG1758" s="1"/>
    </row>
    <row r="1759" spans="1:111" x14ac:dyDescent="0.2">
      <c r="A1759" s="86">
        <f t="shared" si="766"/>
        <v>46108</v>
      </c>
      <c r="B1759" s="87">
        <f t="shared" si="769"/>
        <v>292.66656855999997</v>
      </c>
      <c r="C1759" s="87">
        <f t="shared" si="767"/>
        <v>216.96538494000001</v>
      </c>
      <c r="D1759" s="88">
        <f t="shared" si="770"/>
        <v>7205.03</v>
      </c>
      <c r="E1759" s="89">
        <f>IF(K1759=1,VLOOKUP(A1759,[1]Plan1!$BO$80:$BQ$314,3),E1758)</f>
        <v>7245.38</v>
      </c>
      <c r="F1759" s="98">
        <f t="shared" si="771"/>
        <v>45734</v>
      </c>
      <c r="G1759" s="91">
        <f t="shared" si="772"/>
        <v>5.6002542668107669E-3</v>
      </c>
      <c r="H1759" s="90">
        <f t="shared" si="773"/>
        <v>45884</v>
      </c>
      <c r="I1759" s="90">
        <f t="shared" si="774"/>
        <v>45884</v>
      </c>
      <c r="J1759" s="92">
        <f t="shared" si="775"/>
        <v>23</v>
      </c>
      <c r="K1759" s="92">
        <f t="shared" si="776"/>
        <v>180</v>
      </c>
      <c r="L1759" s="87">
        <f t="shared" si="777"/>
        <v>1.04467497</v>
      </c>
      <c r="M1759" s="93">
        <f t="shared" si="778"/>
        <v>1.0056002500000001</v>
      </c>
      <c r="N1759" s="93">
        <f t="shared" si="779"/>
        <v>1.280237645562637</v>
      </c>
      <c r="O1759" s="87">
        <f t="shared" si="780"/>
        <v>1.3374322199999999</v>
      </c>
      <c r="P1759" s="87">
        <f t="shared" si="781"/>
        <v>290.17649643999999</v>
      </c>
      <c r="Q1759" s="94">
        <f t="shared" si="782"/>
        <v>0</v>
      </c>
      <c r="R1759" s="95">
        <f t="shared" si="765"/>
        <v>0</v>
      </c>
      <c r="S1759" s="87">
        <f t="shared" si="783"/>
        <v>0</v>
      </c>
      <c r="T1759" s="95">
        <f t="shared" si="768"/>
        <v>0.12</v>
      </c>
      <c r="U1759" s="94">
        <f t="shared" si="784"/>
        <v>19</v>
      </c>
      <c r="V1759" s="94">
        <v>252</v>
      </c>
      <c r="W1759" s="93">
        <f t="shared" si="785"/>
        <v>1.0085812329999999</v>
      </c>
      <c r="X1759" s="87">
        <f t="shared" si="786"/>
        <v>2.4900721199999998</v>
      </c>
      <c r="Y1759" s="87">
        <f t="shared" si="787"/>
        <v>0</v>
      </c>
      <c r="Z1759" s="96" t="s">
        <v>142</v>
      </c>
      <c r="AA1759" s="90">
        <f t="shared" si="788"/>
        <v>46111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3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2"/>
      <c r="DB1759" s="1"/>
      <c r="DC1759" s="1"/>
      <c r="DD1759" s="1"/>
      <c r="DE1759" s="1"/>
      <c r="DF1759" s="1"/>
      <c r="DG1759" s="1"/>
    </row>
    <row r="1760" spans="1:111" x14ac:dyDescent="0.2">
      <c r="A1760" s="86">
        <f t="shared" si="766"/>
        <v>46109</v>
      </c>
      <c r="B1760" s="87">
        <f t="shared" si="769"/>
        <v>292.66656855999997</v>
      </c>
      <c r="C1760" s="87">
        <f t="shared" si="767"/>
        <v>216.96538494000001</v>
      </c>
      <c r="D1760" s="88">
        <f t="shared" si="770"/>
        <v>7205.03</v>
      </c>
      <c r="E1760" s="89">
        <f>IF(K1760=1,VLOOKUP(A1760,[1]Plan1!$BO$80:$BQ$314,3),E1759)</f>
        <v>7245.38</v>
      </c>
      <c r="F1760" s="98">
        <f t="shared" si="771"/>
        <v>45734</v>
      </c>
      <c r="G1760" s="91">
        <f t="shared" si="772"/>
        <v>5.6002542668107669E-3</v>
      </c>
      <c r="H1760" s="90">
        <f t="shared" si="773"/>
        <v>45884</v>
      </c>
      <c r="I1760" s="90">
        <f t="shared" si="774"/>
        <v>45884</v>
      </c>
      <c r="J1760" s="92">
        <f t="shared" si="775"/>
        <v>23</v>
      </c>
      <c r="K1760" s="92">
        <f t="shared" si="776"/>
        <v>180</v>
      </c>
      <c r="L1760" s="87">
        <f t="shared" si="777"/>
        <v>1.04467497</v>
      </c>
      <c r="M1760" s="93">
        <f t="shared" si="778"/>
        <v>1.0056002500000001</v>
      </c>
      <c r="N1760" s="93">
        <f t="shared" si="779"/>
        <v>1.280237645562637</v>
      </c>
      <c r="O1760" s="87">
        <f t="shared" si="780"/>
        <v>1.3374322199999999</v>
      </c>
      <c r="P1760" s="87">
        <f t="shared" si="781"/>
        <v>290.17649643999999</v>
      </c>
      <c r="Q1760" s="94">
        <f t="shared" si="782"/>
        <v>0</v>
      </c>
      <c r="R1760" s="95">
        <f t="shared" si="765"/>
        <v>0</v>
      </c>
      <c r="S1760" s="87">
        <f t="shared" si="783"/>
        <v>0</v>
      </c>
      <c r="T1760" s="95">
        <f t="shared" si="768"/>
        <v>0.12</v>
      </c>
      <c r="U1760" s="94">
        <f t="shared" si="784"/>
        <v>19</v>
      </c>
      <c r="V1760" s="94">
        <v>252</v>
      </c>
      <c r="W1760" s="93">
        <f t="shared" si="785"/>
        <v>1.0085812329999999</v>
      </c>
      <c r="X1760" s="87">
        <f t="shared" si="786"/>
        <v>2.4900721199999998</v>
      </c>
      <c r="Y1760" s="87">
        <f t="shared" si="787"/>
        <v>0</v>
      </c>
      <c r="Z1760" s="96" t="s">
        <v>142</v>
      </c>
      <c r="AA1760" s="90">
        <f t="shared" si="788"/>
        <v>46111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3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2"/>
      <c r="DB1760" s="1"/>
      <c r="DC1760" s="1"/>
      <c r="DD1760" s="1"/>
      <c r="DE1760" s="1"/>
      <c r="DF1760" s="1"/>
      <c r="DG1760" s="1"/>
    </row>
    <row r="1761" spans="1:111" x14ac:dyDescent="0.2">
      <c r="A1761" s="86">
        <f t="shared" si="766"/>
        <v>46110</v>
      </c>
      <c r="B1761" s="87">
        <f t="shared" si="769"/>
        <v>292.66656855999997</v>
      </c>
      <c r="C1761" s="87">
        <f t="shared" si="767"/>
        <v>216.96538494000001</v>
      </c>
      <c r="D1761" s="88">
        <f t="shared" si="770"/>
        <v>7205.03</v>
      </c>
      <c r="E1761" s="89">
        <f>IF(K1761=1,VLOOKUP(A1761,[1]Plan1!$BO$80:$BQ$314,3),E1760)</f>
        <v>7245.38</v>
      </c>
      <c r="F1761" s="98">
        <f t="shared" si="771"/>
        <v>45734</v>
      </c>
      <c r="G1761" s="91">
        <f t="shared" si="772"/>
        <v>5.6002542668107669E-3</v>
      </c>
      <c r="H1761" s="90">
        <f t="shared" si="773"/>
        <v>45884</v>
      </c>
      <c r="I1761" s="90">
        <f t="shared" si="774"/>
        <v>45884</v>
      </c>
      <c r="J1761" s="92">
        <f t="shared" si="775"/>
        <v>23</v>
      </c>
      <c r="K1761" s="92">
        <f t="shared" si="776"/>
        <v>180</v>
      </c>
      <c r="L1761" s="87">
        <f t="shared" si="777"/>
        <v>1.04467497</v>
      </c>
      <c r="M1761" s="93">
        <f t="shared" si="778"/>
        <v>1.0056002500000001</v>
      </c>
      <c r="N1761" s="93">
        <f t="shared" si="779"/>
        <v>1.280237645562637</v>
      </c>
      <c r="O1761" s="87">
        <f t="shared" si="780"/>
        <v>1.3374322199999999</v>
      </c>
      <c r="P1761" s="87">
        <f t="shared" si="781"/>
        <v>290.17649643999999</v>
      </c>
      <c r="Q1761" s="94">
        <f t="shared" si="782"/>
        <v>0</v>
      </c>
      <c r="R1761" s="95">
        <f t="shared" si="765"/>
        <v>0</v>
      </c>
      <c r="S1761" s="87">
        <f t="shared" si="783"/>
        <v>0</v>
      </c>
      <c r="T1761" s="95">
        <f t="shared" si="768"/>
        <v>0.12</v>
      </c>
      <c r="U1761" s="94">
        <f t="shared" si="784"/>
        <v>19</v>
      </c>
      <c r="V1761" s="94">
        <v>252</v>
      </c>
      <c r="W1761" s="93">
        <f t="shared" si="785"/>
        <v>1.0085812329999999</v>
      </c>
      <c r="X1761" s="87">
        <f t="shared" si="786"/>
        <v>2.4900721199999998</v>
      </c>
      <c r="Y1761" s="87">
        <f t="shared" si="787"/>
        <v>0</v>
      </c>
      <c r="Z1761" s="96" t="s">
        <v>142</v>
      </c>
      <c r="AA1761" s="90">
        <f t="shared" si="788"/>
        <v>46111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3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2"/>
      <c r="DB1761" s="1"/>
      <c r="DC1761" s="1"/>
      <c r="DD1761" s="1"/>
      <c r="DE1761" s="1"/>
      <c r="DF1761" s="1"/>
      <c r="DG1761" s="1"/>
    </row>
    <row r="1762" spans="1:111" x14ac:dyDescent="0.2">
      <c r="A1762" s="86">
        <f t="shared" si="766"/>
        <v>46111</v>
      </c>
      <c r="B1762" s="87">
        <f t="shared" si="769"/>
        <v>292.86931793000002</v>
      </c>
      <c r="C1762" s="87">
        <f t="shared" si="767"/>
        <v>216.96538494000001</v>
      </c>
      <c r="D1762" s="88">
        <f t="shared" si="770"/>
        <v>7205.03</v>
      </c>
      <c r="E1762" s="89">
        <f>IF(K1762=1,VLOOKUP(A1762,[1]Plan1!$BO$80:$BQ$314,3),E1761)</f>
        <v>7245.38</v>
      </c>
      <c r="F1762" s="98">
        <f t="shared" si="771"/>
        <v>45734</v>
      </c>
      <c r="G1762" s="91">
        <f t="shared" si="772"/>
        <v>5.6002542668107669E-3</v>
      </c>
      <c r="H1762" s="90">
        <f t="shared" si="773"/>
        <v>45884</v>
      </c>
      <c r="I1762" s="90">
        <f t="shared" si="774"/>
        <v>45884</v>
      </c>
      <c r="J1762" s="92">
        <f t="shared" si="775"/>
        <v>23</v>
      </c>
      <c r="K1762" s="92">
        <f t="shared" si="776"/>
        <v>181</v>
      </c>
      <c r="L1762" s="87">
        <f t="shared" si="777"/>
        <v>1.0449286600000001</v>
      </c>
      <c r="M1762" s="93">
        <f t="shared" si="778"/>
        <v>1.0056002500000001</v>
      </c>
      <c r="N1762" s="93">
        <f t="shared" si="779"/>
        <v>1.280237645562637</v>
      </c>
      <c r="O1762" s="87">
        <f t="shared" si="780"/>
        <v>1.3377570000000001</v>
      </c>
      <c r="P1762" s="87">
        <f t="shared" si="781"/>
        <v>290.24696246000002</v>
      </c>
      <c r="Q1762" s="94">
        <f t="shared" si="782"/>
        <v>52</v>
      </c>
      <c r="R1762" s="95">
        <f t="shared" si="765"/>
        <v>0.24646999999999999</v>
      </c>
      <c r="S1762" s="87">
        <f t="shared" si="783"/>
        <v>71.537168829999999</v>
      </c>
      <c r="T1762" s="95">
        <f t="shared" si="768"/>
        <v>0.12</v>
      </c>
      <c r="U1762" s="94">
        <f t="shared" si="784"/>
        <v>20</v>
      </c>
      <c r="V1762" s="94">
        <v>252</v>
      </c>
      <c r="W1762" s="93">
        <f t="shared" si="785"/>
        <v>1.0090349110000001</v>
      </c>
      <c r="X1762" s="87">
        <f t="shared" si="786"/>
        <v>2.62235547</v>
      </c>
      <c r="Y1762" s="87">
        <f t="shared" si="787"/>
        <v>74.159524300000001</v>
      </c>
      <c r="Z1762" s="96" t="s">
        <v>142</v>
      </c>
      <c r="AA1762" s="90">
        <f t="shared" si="788"/>
        <v>46111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3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2"/>
      <c r="DB1762" s="1"/>
      <c r="DC1762" s="1"/>
      <c r="DD1762" s="1"/>
      <c r="DE1762" s="1"/>
      <c r="DF1762" s="1"/>
      <c r="DG1762" s="1"/>
    </row>
    <row r="1763" spans="1:111" x14ac:dyDescent="0.2">
      <c r="A1763" s="86">
        <f t="shared" si="766"/>
        <v>46112</v>
      </c>
      <c r="B1763" s="87">
        <f t="shared" si="769"/>
        <v>218.86130844000002</v>
      </c>
      <c r="C1763" s="87">
        <f t="shared" si="767"/>
        <v>163.48992651</v>
      </c>
      <c r="D1763" s="88">
        <f t="shared" si="770"/>
        <v>7205.03</v>
      </c>
      <c r="E1763" s="89">
        <f>IF(K1763=1,VLOOKUP(A1763,[1]Plan1!$BO$80:$BQ$314,3),E1762)</f>
        <v>7245.38</v>
      </c>
      <c r="F1763" s="98">
        <f t="shared" si="771"/>
        <v>45734</v>
      </c>
      <c r="G1763" s="91">
        <f t="shared" si="772"/>
        <v>5.6002542668107669E-3</v>
      </c>
      <c r="H1763" s="90">
        <f t="shared" si="773"/>
        <v>45884</v>
      </c>
      <c r="I1763" s="90">
        <f t="shared" si="774"/>
        <v>45884</v>
      </c>
      <c r="J1763" s="92">
        <f t="shared" si="775"/>
        <v>23</v>
      </c>
      <c r="K1763" s="92">
        <f t="shared" si="776"/>
        <v>182</v>
      </c>
      <c r="L1763" s="87">
        <f t="shared" si="777"/>
        <v>1.04518241</v>
      </c>
      <c r="M1763" s="93">
        <f t="shared" si="778"/>
        <v>1.0056002500000001</v>
      </c>
      <c r="N1763" s="93">
        <f t="shared" si="779"/>
        <v>1.280237645562637</v>
      </c>
      <c r="O1763" s="87">
        <f t="shared" si="780"/>
        <v>1.33808186</v>
      </c>
      <c r="P1763" s="87">
        <f t="shared" si="781"/>
        <v>218.76290495000001</v>
      </c>
      <c r="Q1763" s="94">
        <f t="shared" si="782"/>
        <v>0</v>
      </c>
      <c r="R1763" s="95">
        <f t="shared" si="765"/>
        <v>0</v>
      </c>
      <c r="S1763" s="87">
        <f t="shared" si="783"/>
        <v>0</v>
      </c>
      <c r="T1763" s="95">
        <f t="shared" si="768"/>
        <v>0.12</v>
      </c>
      <c r="U1763" s="94">
        <f t="shared" si="784"/>
        <v>1</v>
      </c>
      <c r="V1763" s="94">
        <v>252</v>
      </c>
      <c r="W1763" s="93">
        <f t="shared" si="785"/>
        <v>1.0004498180000001</v>
      </c>
      <c r="X1763" s="87">
        <f t="shared" si="786"/>
        <v>9.8403489999999996E-2</v>
      </c>
      <c r="Y1763" s="87">
        <f t="shared" si="787"/>
        <v>0</v>
      </c>
      <c r="Z1763" s="96" t="s">
        <v>142</v>
      </c>
      <c r="AA1763" s="90">
        <f t="shared" si="788"/>
        <v>46142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3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2"/>
      <c r="DB1763" s="1"/>
      <c r="DC1763" s="1"/>
      <c r="DD1763" s="1"/>
      <c r="DE1763" s="1"/>
      <c r="DF1763" s="1"/>
      <c r="DG1763" s="1"/>
    </row>
    <row r="1764" spans="1:111" x14ac:dyDescent="0.2">
      <c r="A1764" s="86">
        <f t="shared" si="766"/>
        <v>46113</v>
      </c>
      <c r="B1764" s="87">
        <f t="shared" si="769"/>
        <v>219.01292856000001</v>
      </c>
      <c r="C1764" s="87">
        <f t="shared" si="767"/>
        <v>163.48992651</v>
      </c>
      <c r="D1764" s="88">
        <f t="shared" si="770"/>
        <v>7205.03</v>
      </c>
      <c r="E1764" s="89">
        <f>IF(K1764=1,VLOOKUP(A1764,[1]Plan1!$BO$80:$BQ$314,3),E1763)</f>
        <v>7245.38</v>
      </c>
      <c r="F1764" s="98">
        <f t="shared" si="771"/>
        <v>45734</v>
      </c>
      <c r="G1764" s="91">
        <f t="shared" si="772"/>
        <v>5.6002542668107669E-3</v>
      </c>
      <c r="H1764" s="90">
        <f t="shared" si="773"/>
        <v>45884</v>
      </c>
      <c r="I1764" s="90">
        <f t="shared" si="774"/>
        <v>45884</v>
      </c>
      <c r="J1764" s="92">
        <f t="shared" si="775"/>
        <v>23</v>
      </c>
      <c r="K1764" s="92">
        <f t="shared" si="776"/>
        <v>183</v>
      </c>
      <c r="L1764" s="87">
        <f t="shared" si="777"/>
        <v>1.04543622</v>
      </c>
      <c r="M1764" s="93">
        <f t="shared" si="778"/>
        <v>1.0056002500000001</v>
      </c>
      <c r="N1764" s="93">
        <f t="shared" si="779"/>
        <v>1.280237645562637</v>
      </c>
      <c r="O1764" s="87">
        <f t="shared" si="780"/>
        <v>1.3384068</v>
      </c>
      <c r="P1764" s="87">
        <f t="shared" si="781"/>
        <v>218.81602937</v>
      </c>
      <c r="Q1764" s="94">
        <f t="shared" si="782"/>
        <v>0</v>
      </c>
      <c r="R1764" s="95">
        <f t="shared" si="765"/>
        <v>0</v>
      </c>
      <c r="S1764" s="87">
        <f t="shared" si="783"/>
        <v>0</v>
      </c>
      <c r="T1764" s="95">
        <f t="shared" si="768"/>
        <v>0.12</v>
      </c>
      <c r="U1764" s="94">
        <f t="shared" si="784"/>
        <v>2</v>
      </c>
      <c r="V1764" s="94">
        <v>252</v>
      </c>
      <c r="W1764" s="93">
        <f t="shared" si="785"/>
        <v>1.0008998389999999</v>
      </c>
      <c r="X1764" s="87">
        <f t="shared" si="786"/>
        <v>0.19689919</v>
      </c>
      <c r="Y1764" s="87">
        <f t="shared" si="787"/>
        <v>0</v>
      </c>
      <c r="Z1764" s="96" t="s">
        <v>142</v>
      </c>
      <c r="AA1764" s="90">
        <f t="shared" si="788"/>
        <v>46142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3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2"/>
      <c r="DB1764" s="1"/>
      <c r="DC1764" s="1"/>
      <c r="DD1764" s="1"/>
      <c r="DE1764" s="1"/>
      <c r="DF1764" s="1"/>
      <c r="DG1764" s="1"/>
    </row>
    <row r="1765" spans="1:111" x14ac:dyDescent="0.2">
      <c r="A1765" s="86">
        <f t="shared" si="766"/>
        <v>46114</v>
      </c>
      <c r="B1765" s="87">
        <f t="shared" si="769"/>
        <v>219.16465195000001</v>
      </c>
      <c r="C1765" s="87">
        <f t="shared" si="767"/>
        <v>163.48992651</v>
      </c>
      <c r="D1765" s="88">
        <f t="shared" si="770"/>
        <v>7205.03</v>
      </c>
      <c r="E1765" s="89">
        <f>IF(K1765=1,VLOOKUP(A1765,[1]Plan1!$BO$80:$BQ$314,3),E1764)</f>
        <v>7245.38</v>
      </c>
      <c r="F1765" s="98">
        <f t="shared" si="771"/>
        <v>45734</v>
      </c>
      <c r="G1765" s="91">
        <f t="shared" si="772"/>
        <v>5.6002542668107669E-3</v>
      </c>
      <c r="H1765" s="90">
        <f t="shared" si="773"/>
        <v>45884</v>
      </c>
      <c r="I1765" s="90">
        <f t="shared" si="774"/>
        <v>45884</v>
      </c>
      <c r="J1765" s="92">
        <f t="shared" si="775"/>
        <v>23</v>
      </c>
      <c r="K1765" s="92">
        <f t="shared" si="776"/>
        <v>184</v>
      </c>
      <c r="L1765" s="87">
        <f t="shared" si="777"/>
        <v>1.0456900899999999</v>
      </c>
      <c r="M1765" s="93">
        <f t="shared" si="778"/>
        <v>1.0056002500000001</v>
      </c>
      <c r="N1765" s="93">
        <f t="shared" si="779"/>
        <v>1.280237645562637</v>
      </c>
      <c r="O1765" s="87">
        <f t="shared" si="780"/>
        <v>1.3387318100000001</v>
      </c>
      <c r="P1765" s="87">
        <f t="shared" si="781"/>
        <v>218.86916522999999</v>
      </c>
      <c r="Q1765" s="94">
        <f t="shared" si="782"/>
        <v>0</v>
      </c>
      <c r="R1765" s="95">
        <f t="shared" si="765"/>
        <v>0</v>
      </c>
      <c r="S1765" s="87">
        <f t="shared" si="783"/>
        <v>0</v>
      </c>
      <c r="T1765" s="95">
        <f t="shared" si="768"/>
        <v>0.12</v>
      </c>
      <c r="U1765" s="94">
        <f t="shared" si="784"/>
        <v>3</v>
      </c>
      <c r="V1765" s="94">
        <v>252</v>
      </c>
      <c r="W1765" s="93">
        <f t="shared" si="785"/>
        <v>1.0013500609999999</v>
      </c>
      <c r="X1765" s="87">
        <f t="shared" si="786"/>
        <v>0.29548671999999998</v>
      </c>
      <c r="Y1765" s="87">
        <f t="shared" si="787"/>
        <v>0</v>
      </c>
      <c r="Z1765" s="96" t="s">
        <v>142</v>
      </c>
      <c r="AA1765" s="90">
        <f t="shared" si="788"/>
        <v>46142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3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2"/>
      <c r="DB1765" s="1"/>
      <c r="DC1765" s="1"/>
      <c r="DD1765" s="1"/>
      <c r="DE1765" s="1"/>
      <c r="DF1765" s="1"/>
      <c r="DG1765" s="1"/>
    </row>
    <row r="1766" spans="1:111" x14ac:dyDescent="0.2">
      <c r="A1766" s="86">
        <f t="shared" si="766"/>
        <v>46115</v>
      </c>
      <c r="B1766" s="87">
        <f t="shared" si="769"/>
        <v>219.16465195000001</v>
      </c>
      <c r="C1766" s="87">
        <f t="shared" si="767"/>
        <v>163.48992651</v>
      </c>
      <c r="D1766" s="88">
        <f t="shared" si="770"/>
        <v>7205.03</v>
      </c>
      <c r="E1766" s="89">
        <f>IF(K1766=1,VLOOKUP(A1766,[1]Plan1!$BO$80:$BQ$314,3),E1765)</f>
        <v>7245.38</v>
      </c>
      <c r="F1766" s="98">
        <f t="shared" si="771"/>
        <v>45734</v>
      </c>
      <c r="G1766" s="91">
        <f t="shared" si="772"/>
        <v>5.6002542668107669E-3</v>
      </c>
      <c r="H1766" s="90">
        <f t="shared" si="773"/>
        <v>45884</v>
      </c>
      <c r="I1766" s="90">
        <f t="shared" si="774"/>
        <v>45884</v>
      </c>
      <c r="J1766" s="92">
        <f t="shared" si="775"/>
        <v>23</v>
      </c>
      <c r="K1766" s="92">
        <f t="shared" si="776"/>
        <v>184</v>
      </c>
      <c r="L1766" s="87">
        <f t="shared" si="777"/>
        <v>1.0456900899999999</v>
      </c>
      <c r="M1766" s="93">
        <f t="shared" si="778"/>
        <v>1.0056002500000001</v>
      </c>
      <c r="N1766" s="93">
        <f t="shared" si="779"/>
        <v>1.280237645562637</v>
      </c>
      <c r="O1766" s="87">
        <f t="shared" si="780"/>
        <v>1.3387318100000001</v>
      </c>
      <c r="P1766" s="87">
        <f t="shared" si="781"/>
        <v>218.86916522999999</v>
      </c>
      <c r="Q1766" s="94">
        <f t="shared" si="782"/>
        <v>0</v>
      </c>
      <c r="R1766" s="95">
        <f t="shared" si="765"/>
        <v>0</v>
      </c>
      <c r="S1766" s="87">
        <f t="shared" si="783"/>
        <v>0</v>
      </c>
      <c r="T1766" s="95">
        <f t="shared" si="768"/>
        <v>0.12</v>
      </c>
      <c r="U1766" s="94">
        <f t="shared" si="784"/>
        <v>3</v>
      </c>
      <c r="V1766" s="94">
        <v>252</v>
      </c>
      <c r="W1766" s="93">
        <f t="shared" si="785"/>
        <v>1.0013500609999999</v>
      </c>
      <c r="X1766" s="87">
        <f t="shared" si="786"/>
        <v>0.29548671999999998</v>
      </c>
      <c r="Y1766" s="87">
        <f t="shared" si="787"/>
        <v>0</v>
      </c>
      <c r="Z1766" s="96" t="s">
        <v>142</v>
      </c>
      <c r="AA1766" s="90">
        <f t="shared" si="788"/>
        <v>46142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3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2"/>
      <c r="DB1766" s="1"/>
      <c r="DC1766" s="1"/>
      <c r="DD1766" s="1"/>
      <c r="DE1766" s="1"/>
      <c r="DF1766" s="1"/>
      <c r="DG1766" s="1"/>
    </row>
    <row r="1767" spans="1:111" x14ac:dyDescent="0.2">
      <c r="A1767" s="86">
        <f t="shared" si="766"/>
        <v>46116</v>
      </c>
      <c r="B1767" s="87">
        <f t="shared" si="769"/>
        <v>219.16465195000001</v>
      </c>
      <c r="C1767" s="87">
        <f t="shared" si="767"/>
        <v>163.48992651</v>
      </c>
      <c r="D1767" s="88">
        <f t="shared" si="770"/>
        <v>7205.03</v>
      </c>
      <c r="E1767" s="89">
        <f>IF(K1767=1,VLOOKUP(A1767,[1]Plan1!$BO$80:$BQ$314,3),E1766)</f>
        <v>7245.38</v>
      </c>
      <c r="F1767" s="98">
        <f t="shared" si="771"/>
        <v>45734</v>
      </c>
      <c r="G1767" s="91">
        <f t="shared" si="772"/>
        <v>5.6002542668107669E-3</v>
      </c>
      <c r="H1767" s="90">
        <f t="shared" si="773"/>
        <v>45884</v>
      </c>
      <c r="I1767" s="90">
        <f t="shared" si="774"/>
        <v>45884</v>
      </c>
      <c r="J1767" s="92">
        <f t="shared" si="775"/>
        <v>23</v>
      </c>
      <c r="K1767" s="92">
        <f t="shared" si="776"/>
        <v>184</v>
      </c>
      <c r="L1767" s="87">
        <f t="shared" si="777"/>
        <v>1.0456900899999999</v>
      </c>
      <c r="M1767" s="93">
        <f t="shared" si="778"/>
        <v>1.0056002500000001</v>
      </c>
      <c r="N1767" s="93">
        <f t="shared" si="779"/>
        <v>1.280237645562637</v>
      </c>
      <c r="O1767" s="87">
        <f t="shared" si="780"/>
        <v>1.3387318100000001</v>
      </c>
      <c r="P1767" s="87">
        <f t="shared" si="781"/>
        <v>218.86916522999999</v>
      </c>
      <c r="Q1767" s="94">
        <f t="shared" si="782"/>
        <v>0</v>
      </c>
      <c r="R1767" s="95">
        <f t="shared" si="765"/>
        <v>0</v>
      </c>
      <c r="S1767" s="87">
        <f t="shared" si="783"/>
        <v>0</v>
      </c>
      <c r="T1767" s="95">
        <f t="shared" si="768"/>
        <v>0.12</v>
      </c>
      <c r="U1767" s="94">
        <f t="shared" si="784"/>
        <v>3</v>
      </c>
      <c r="V1767" s="94">
        <v>252</v>
      </c>
      <c r="W1767" s="93">
        <f t="shared" si="785"/>
        <v>1.0013500609999999</v>
      </c>
      <c r="X1767" s="87">
        <f t="shared" si="786"/>
        <v>0.29548671999999998</v>
      </c>
      <c r="Y1767" s="87">
        <f t="shared" si="787"/>
        <v>0</v>
      </c>
      <c r="Z1767" s="96" t="s">
        <v>142</v>
      </c>
      <c r="AA1767" s="90">
        <f t="shared" si="788"/>
        <v>46142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3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2"/>
      <c r="DB1767" s="1"/>
      <c r="DC1767" s="1"/>
      <c r="DD1767" s="1"/>
      <c r="DE1767" s="1"/>
      <c r="DF1767" s="1"/>
      <c r="DG1767" s="1"/>
    </row>
    <row r="1768" spans="1:111" x14ac:dyDescent="0.2">
      <c r="A1768" s="86">
        <f t="shared" si="766"/>
        <v>46117</v>
      </c>
      <c r="B1768" s="87">
        <f t="shared" si="769"/>
        <v>219.16465195000001</v>
      </c>
      <c r="C1768" s="87">
        <f t="shared" si="767"/>
        <v>163.48992651</v>
      </c>
      <c r="D1768" s="88">
        <f t="shared" si="770"/>
        <v>7205.03</v>
      </c>
      <c r="E1768" s="89">
        <f>IF(K1768=1,VLOOKUP(A1768,[1]Plan1!$BO$80:$BQ$314,3),E1767)</f>
        <v>7245.38</v>
      </c>
      <c r="F1768" s="98">
        <f t="shared" si="771"/>
        <v>45734</v>
      </c>
      <c r="G1768" s="91">
        <f t="shared" si="772"/>
        <v>5.6002542668107669E-3</v>
      </c>
      <c r="H1768" s="90">
        <f t="shared" si="773"/>
        <v>45884</v>
      </c>
      <c r="I1768" s="90">
        <f t="shared" si="774"/>
        <v>45884</v>
      </c>
      <c r="J1768" s="92">
        <f t="shared" si="775"/>
        <v>23</v>
      </c>
      <c r="K1768" s="92">
        <f t="shared" si="776"/>
        <v>184</v>
      </c>
      <c r="L1768" s="87">
        <f t="shared" si="777"/>
        <v>1.0456900899999999</v>
      </c>
      <c r="M1768" s="93">
        <f t="shared" si="778"/>
        <v>1.0056002500000001</v>
      </c>
      <c r="N1768" s="93">
        <f t="shared" si="779"/>
        <v>1.280237645562637</v>
      </c>
      <c r="O1768" s="87">
        <f t="shared" si="780"/>
        <v>1.3387318100000001</v>
      </c>
      <c r="P1768" s="87">
        <f t="shared" si="781"/>
        <v>218.86916522999999</v>
      </c>
      <c r="Q1768" s="94">
        <f t="shared" si="782"/>
        <v>0</v>
      </c>
      <c r="R1768" s="95">
        <f t="shared" si="765"/>
        <v>0</v>
      </c>
      <c r="S1768" s="87">
        <f t="shared" si="783"/>
        <v>0</v>
      </c>
      <c r="T1768" s="95">
        <f t="shared" si="768"/>
        <v>0.12</v>
      </c>
      <c r="U1768" s="94">
        <f t="shared" si="784"/>
        <v>3</v>
      </c>
      <c r="V1768" s="94">
        <v>252</v>
      </c>
      <c r="W1768" s="93">
        <f t="shared" si="785"/>
        <v>1.0013500609999999</v>
      </c>
      <c r="X1768" s="87">
        <f t="shared" si="786"/>
        <v>0.29548671999999998</v>
      </c>
      <c r="Y1768" s="87">
        <f t="shared" si="787"/>
        <v>0</v>
      </c>
      <c r="Z1768" s="96" t="s">
        <v>142</v>
      </c>
      <c r="AA1768" s="90">
        <f t="shared" si="788"/>
        <v>46142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3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2"/>
      <c r="DB1768" s="1"/>
      <c r="DC1768" s="1"/>
      <c r="DD1768" s="1"/>
      <c r="DE1768" s="1"/>
      <c r="DF1768" s="1"/>
      <c r="DG1768" s="1"/>
    </row>
    <row r="1769" spans="1:111" x14ac:dyDescent="0.2">
      <c r="A1769" s="86">
        <f t="shared" si="766"/>
        <v>46118</v>
      </c>
      <c r="B1769" s="87">
        <f t="shared" si="769"/>
        <v>219.31648422000001</v>
      </c>
      <c r="C1769" s="87">
        <f t="shared" si="767"/>
        <v>163.48992651</v>
      </c>
      <c r="D1769" s="88">
        <f t="shared" si="770"/>
        <v>7205.03</v>
      </c>
      <c r="E1769" s="89">
        <f>IF(K1769=1,VLOOKUP(A1769,[1]Plan1!$BO$80:$BQ$314,3),E1768)</f>
        <v>7245.38</v>
      </c>
      <c r="F1769" s="98">
        <f t="shared" si="771"/>
        <v>45734</v>
      </c>
      <c r="G1769" s="91">
        <f t="shared" si="772"/>
        <v>5.6002542668107669E-3</v>
      </c>
      <c r="H1769" s="90">
        <f t="shared" si="773"/>
        <v>45884</v>
      </c>
      <c r="I1769" s="90">
        <f t="shared" si="774"/>
        <v>45884</v>
      </c>
      <c r="J1769" s="92">
        <f t="shared" si="775"/>
        <v>23</v>
      </c>
      <c r="K1769" s="92">
        <f t="shared" si="776"/>
        <v>185</v>
      </c>
      <c r="L1769" s="87">
        <f t="shared" si="777"/>
        <v>1.04594403</v>
      </c>
      <c r="M1769" s="93">
        <f t="shared" si="778"/>
        <v>1.0056002500000001</v>
      </c>
      <c r="N1769" s="93">
        <f t="shared" si="779"/>
        <v>1.280237645562637</v>
      </c>
      <c r="O1769" s="87">
        <f t="shared" si="780"/>
        <v>1.33905692</v>
      </c>
      <c r="P1769" s="87">
        <f t="shared" si="781"/>
        <v>218.92231744</v>
      </c>
      <c r="Q1769" s="94">
        <f t="shared" si="782"/>
        <v>0</v>
      </c>
      <c r="R1769" s="95">
        <f t="shared" si="765"/>
        <v>0</v>
      </c>
      <c r="S1769" s="87">
        <f t="shared" si="783"/>
        <v>0</v>
      </c>
      <c r="T1769" s="95">
        <f t="shared" si="768"/>
        <v>0.12</v>
      </c>
      <c r="U1769" s="94">
        <f t="shared" si="784"/>
        <v>4</v>
      </c>
      <c r="V1769" s="94">
        <v>252</v>
      </c>
      <c r="W1769" s="93">
        <f t="shared" si="785"/>
        <v>1.0018004869999999</v>
      </c>
      <c r="X1769" s="87">
        <f t="shared" si="786"/>
        <v>0.39416677999999999</v>
      </c>
      <c r="Y1769" s="87">
        <f t="shared" si="787"/>
        <v>0</v>
      </c>
      <c r="Z1769" s="96" t="s">
        <v>142</v>
      </c>
      <c r="AA1769" s="90">
        <f t="shared" si="788"/>
        <v>46142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3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2"/>
      <c r="DB1769" s="1"/>
      <c r="DC1769" s="1"/>
      <c r="DD1769" s="1"/>
      <c r="DE1769" s="1"/>
      <c r="DF1769" s="1"/>
      <c r="DG1769" s="1"/>
    </row>
    <row r="1770" spans="1:111" x14ac:dyDescent="0.2">
      <c r="A1770" s="86">
        <f t="shared" si="766"/>
        <v>46119</v>
      </c>
      <c r="B1770" s="87">
        <f t="shared" si="769"/>
        <v>219.46842007999999</v>
      </c>
      <c r="C1770" s="87">
        <f t="shared" si="767"/>
        <v>163.48992651</v>
      </c>
      <c r="D1770" s="88">
        <f t="shared" si="770"/>
        <v>7205.03</v>
      </c>
      <c r="E1770" s="89">
        <f>IF(K1770=1,VLOOKUP(A1770,[1]Plan1!$BO$80:$BQ$314,3),E1769)</f>
        <v>7245.38</v>
      </c>
      <c r="F1770" s="98">
        <f t="shared" si="771"/>
        <v>45734</v>
      </c>
      <c r="G1770" s="91">
        <f t="shared" si="772"/>
        <v>5.6002542668107669E-3</v>
      </c>
      <c r="H1770" s="90">
        <f t="shared" si="773"/>
        <v>45884</v>
      </c>
      <c r="I1770" s="90">
        <f t="shared" si="774"/>
        <v>45884</v>
      </c>
      <c r="J1770" s="92">
        <f t="shared" si="775"/>
        <v>23</v>
      </c>
      <c r="K1770" s="92">
        <f t="shared" si="776"/>
        <v>186</v>
      </c>
      <c r="L1770" s="87">
        <f t="shared" si="777"/>
        <v>1.04619803</v>
      </c>
      <c r="M1770" s="93">
        <f t="shared" si="778"/>
        <v>1.0056002500000001</v>
      </c>
      <c r="N1770" s="93">
        <f t="shared" si="779"/>
        <v>1.280237645562637</v>
      </c>
      <c r="O1770" s="87">
        <f t="shared" si="780"/>
        <v>1.3393820999999999</v>
      </c>
      <c r="P1770" s="87">
        <f t="shared" si="781"/>
        <v>218.97548108999999</v>
      </c>
      <c r="Q1770" s="94">
        <f t="shared" si="782"/>
        <v>0</v>
      </c>
      <c r="R1770" s="95">
        <f t="shared" ref="R1770:R1833" si="789">IF(Q1770&gt;0,VLOOKUP($A1770,$AD$13:$AI$117,6),0)</f>
        <v>0</v>
      </c>
      <c r="S1770" s="87">
        <f t="shared" si="783"/>
        <v>0</v>
      </c>
      <c r="T1770" s="95">
        <f t="shared" si="768"/>
        <v>0.12</v>
      </c>
      <c r="U1770" s="94">
        <f t="shared" si="784"/>
        <v>5</v>
      </c>
      <c r="V1770" s="94">
        <v>252</v>
      </c>
      <c r="W1770" s="93">
        <f t="shared" si="785"/>
        <v>1.002251115</v>
      </c>
      <c r="X1770" s="87">
        <f t="shared" si="786"/>
        <v>0.49293899000000002</v>
      </c>
      <c r="Y1770" s="87">
        <f t="shared" si="787"/>
        <v>0</v>
      </c>
      <c r="Z1770" s="96" t="s">
        <v>142</v>
      </c>
      <c r="AA1770" s="90">
        <f t="shared" si="788"/>
        <v>46142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3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2"/>
      <c r="DB1770" s="1"/>
      <c r="DC1770" s="1"/>
      <c r="DD1770" s="1"/>
      <c r="DE1770" s="1"/>
      <c r="DF1770" s="1"/>
      <c r="DG1770" s="1"/>
    </row>
    <row r="1771" spans="1:111" x14ac:dyDescent="0.2">
      <c r="A1771" s="86">
        <f t="shared" si="766"/>
        <v>46120</v>
      </c>
      <c r="B1771" s="87">
        <f t="shared" si="769"/>
        <v>219.62045815000002</v>
      </c>
      <c r="C1771" s="87">
        <f t="shared" si="767"/>
        <v>163.48992651</v>
      </c>
      <c r="D1771" s="88">
        <f t="shared" si="770"/>
        <v>7205.03</v>
      </c>
      <c r="E1771" s="89">
        <f>IF(K1771=1,VLOOKUP(A1771,[1]Plan1!$BO$80:$BQ$314,3),E1770)</f>
        <v>7245.38</v>
      </c>
      <c r="F1771" s="98">
        <f t="shared" si="771"/>
        <v>45734</v>
      </c>
      <c r="G1771" s="91">
        <f t="shared" si="772"/>
        <v>5.6002542668107669E-3</v>
      </c>
      <c r="H1771" s="90">
        <f t="shared" si="773"/>
        <v>45884</v>
      </c>
      <c r="I1771" s="90">
        <f t="shared" si="774"/>
        <v>45884</v>
      </c>
      <c r="J1771" s="92">
        <f t="shared" si="775"/>
        <v>23</v>
      </c>
      <c r="K1771" s="92">
        <f t="shared" si="776"/>
        <v>187</v>
      </c>
      <c r="L1771" s="87">
        <f t="shared" si="777"/>
        <v>1.0464520799999999</v>
      </c>
      <c r="M1771" s="93">
        <f t="shared" si="778"/>
        <v>1.0056002500000001</v>
      </c>
      <c r="N1771" s="93">
        <f t="shared" si="779"/>
        <v>1.280237645562637</v>
      </c>
      <c r="O1771" s="87">
        <f t="shared" si="780"/>
        <v>1.3397073399999999</v>
      </c>
      <c r="P1771" s="87">
        <f t="shared" si="781"/>
        <v>219.02865456000001</v>
      </c>
      <c r="Q1771" s="94">
        <f t="shared" si="782"/>
        <v>0</v>
      </c>
      <c r="R1771" s="95">
        <f t="shared" si="789"/>
        <v>0</v>
      </c>
      <c r="S1771" s="87">
        <f t="shared" si="783"/>
        <v>0</v>
      </c>
      <c r="T1771" s="95">
        <f t="shared" si="768"/>
        <v>0.12</v>
      </c>
      <c r="U1771" s="94">
        <f t="shared" si="784"/>
        <v>6</v>
      </c>
      <c r="V1771" s="94">
        <v>252</v>
      </c>
      <c r="W1771" s="93">
        <f t="shared" si="785"/>
        <v>1.002701946</v>
      </c>
      <c r="X1771" s="87">
        <f t="shared" si="786"/>
        <v>0.59180359000000005</v>
      </c>
      <c r="Y1771" s="87">
        <f t="shared" si="787"/>
        <v>0</v>
      </c>
      <c r="Z1771" s="96" t="s">
        <v>142</v>
      </c>
      <c r="AA1771" s="90">
        <f t="shared" si="788"/>
        <v>46142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3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2"/>
      <c r="DB1771" s="1"/>
      <c r="DC1771" s="1"/>
      <c r="DD1771" s="1"/>
      <c r="DE1771" s="1"/>
      <c r="DF1771" s="1"/>
      <c r="DG1771" s="1"/>
    </row>
    <row r="1772" spans="1:111" x14ac:dyDescent="0.2">
      <c r="A1772" s="86">
        <f t="shared" si="766"/>
        <v>46121</v>
      </c>
      <c r="B1772" s="87">
        <f t="shared" si="769"/>
        <v>219.77260482</v>
      </c>
      <c r="C1772" s="87">
        <f t="shared" si="767"/>
        <v>163.48992651</v>
      </c>
      <c r="D1772" s="88">
        <f t="shared" si="770"/>
        <v>7205.03</v>
      </c>
      <c r="E1772" s="89">
        <f>IF(K1772=1,VLOOKUP(A1772,[1]Plan1!$BO$80:$BQ$314,3),E1771)</f>
        <v>7245.38</v>
      </c>
      <c r="F1772" s="98">
        <f t="shared" si="771"/>
        <v>45734</v>
      </c>
      <c r="G1772" s="91">
        <f t="shared" si="772"/>
        <v>5.6002542668107669E-3</v>
      </c>
      <c r="H1772" s="90">
        <f t="shared" si="773"/>
        <v>45884</v>
      </c>
      <c r="I1772" s="90">
        <f t="shared" si="774"/>
        <v>45884</v>
      </c>
      <c r="J1772" s="92">
        <f t="shared" si="775"/>
        <v>23</v>
      </c>
      <c r="K1772" s="92">
        <f t="shared" si="776"/>
        <v>188</v>
      </c>
      <c r="L1772" s="87">
        <f t="shared" si="777"/>
        <v>1.0467062</v>
      </c>
      <c r="M1772" s="93">
        <f t="shared" si="778"/>
        <v>1.0056002500000001</v>
      </c>
      <c r="N1772" s="93">
        <f t="shared" si="779"/>
        <v>1.280237645562637</v>
      </c>
      <c r="O1772" s="87">
        <f t="shared" si="780"/>
        <v>1.34003268</v>
      </c>
      <c r="P1772" s="87">
        <f t="shared" si="781"/>
        <v>219.08184437</v>
      </c>
      <c r="Q1772" s="94">
        <f t="shared" si="782"/>
        <v>0</v>
      </c>
      <c r="R1772" s="95">
        <f t="shared" si="789"/>
        <v>0</v>
      </c>
      <c r="S1772" s="87">
        <f t="shared" si="783"/>
        <v>0</v>
      </c>
      <c r="T1772" s="95">
        <f t="shared" si="768"/>
        <v>0.12</v>
      </c>
      <c r="U1772" s="94">
        <f t="shared" si="784"/>
        <v>7</v>
      </c>
      <c r="V1772" s="94">
        <v>252</v>
      </c>
      <c r="W1772" s="93">
        <f t="shared" si="785"/>
        <v>1.003152979</v>
      </c>
      <c r="X1772" s="87">
        <f t="shared" si="786"/>
        <v>0.69076044999999997</v>
      </c>
      <c r="Y1772" s="87">
        <f t="shared" si="787"/>
        <v>0</v>
      </c>
      <c r="Z1772" s="96" t="s">
        <v>142</v>
      </c>
      <c r="AA1772" s="90">
        <f t="shared" si="788"/>
        <v>46142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3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2"/>
      <c r="DB1772" s="1"/>
      <c r="DC1772" s="1"/>
      <c r="DD1772" s="1"/>
      <c r="DE1772" s="1"/>
      <c r="DF1772" s="1"/>
      <c r="DG1772" s="1"/>
    </row>
    <row r="1773" spans="1:111" x14ac:dyDescent="0.2">
      <c r="A1773" s="86">
        <f t="shared" si="766"/>
        <v>46122</v>
      </c>
      <c r="B1773" s="87">
        <f t="shared" si="769"/>
        <v>219.92485729999999</v>
      </c>
      <c r="C1773" s="87">
        <f t="shared" si="767"/>
        <v>163.48992651</v>
      </c>
      <c r="D1773" s="88">
        <f t="shared" si="770"/>
        <v>7205.03</v>
      </c>
      <c r="E1773" s="89">
        <f>IF(K1773=1,VLOOKUP(A1773,[1]Plan1!$BO$80:$BQ$314,3),E1772)</f>
        <v>7245.38</v>
      </c>
      <c r="F1773" s="98">
        <f t="shared" si="771"/>
        <v>45734</v>
      </c>
      <c r="G1773" s="91">
        <f t="shared" si="772"/>
        <v>5.6002542668107669E-3</v>
      </c>
      <c r="H1773" s="90">
        <f t="shared" si="773"/>
        <v>45884</v>
      </c>
      <c r="I1773" s="90">
        <f t="shared" si="774"/>
        <v>45884</v>
      </c>
      <c r="J1773" s="92">
        <f t="shared" si="775"/>
        <v>23</v>
      </c>
      <c r="K1773" s="92">
        <f t="shared" si="776"/>
        <v>189</v>
      </c>
      <c r="L1773" s="87">
        <f t="shared" si="777"/>
        <v>1.04696039</v>
      </c>
      <c r="M1773" s="93">
        <f t="shared" si="778"/>
        <v>1.0056002500000001</v>
      </c>
      <c r="N1773" s="93">
        <f t="shared" si="779"/>
        <v>1.280237645562637</v>
      </c>
      <c r="O1773" s="87">
        <f t="shared" si="780"/>
        <v>1.3403581</v>
      </c>
      <c r="P1773" s="87">
        <f t="shared" si="781"/>
        <v>219.13504725999999</v>
      </c>
      <c r="Q1773" s="94">
        <f t="shared" si="782"/>
        <v>0</v>
      </c>
      <c r="R1773" s="95">
        <f t="shared" si="789"/>
        <v>0</v>
      </c>
      <c r="S1773" s="87">
        <f t="shared" si="783"/>
        <v>0</v>
      </c>
      <c r="T1773" s="95">
        <f t="shared" si="768"/>
        <v>0.12</v>
      </c>
      <c r="U1773" s="94">
        <f t="shared" si="784"/>
        <v>8</v>
      </c>
      <c r="V1773" s="94">
        <v>252</v>
      </c>
      <c r="W1773" s="93">
        <f t="shared" si="785"/>
        <v>1.003604216</v>
      </c>
      <c r="X1773" s="87">
        <f t="shared" si="786"/>
        <v>0.78981003999999999</v>
      </c>
      <c r="Y1773" s="87">
        <f t="shared" si="787"/>
        <v>0</v>
      </c>
      <c r="Z1773" s="96" t="s">
        <v>142</v>
      </c>
      <c r="AA1773" s="90">
        <f t="shared" si="788"/>
        <v>46142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3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2"/>
      <c r="DB1773" s="1"/>
      <c r="DC1773" s="1"/>
      <c r="DD1773" s="1"/>
      <c r="DE1773" s="1"/>
      <c r="DF1773" s="1"/>
      <c r="DG1773" s="1"/>
    </row>
    <row r="1774" spans="1:111" x14ac:dyDescent="0.2">
      <c r="A1774" s="86">
        <f t="shared" si="766"/>
        <v>46123</v>
      </c>
      <c r="B1774" s="87">
        <f t="shared" si="769"/>
        <v>219.92485729999999</v>
      </c>
      <c r="C1774" s="87">
        <f t="shared" si="767"/>
        <v>163.48992651</v>
      </c>
      <c r="D1774" s="88">
        <f t="shared" si="770"/>
        <v>7205.03</v>
      </c>
      <c r="E1774" s="89">
        <f>IF(K1774=1,VLOOKUP(A1774,[1]Plan1!$BO$80:$BQ$314,3),E1773)</f>
        <v>7245.38</v>
      </c>
      <c r="F1774" s="98">
        <f t="shared" si="771"/>
        <v>45734</v>
      </c>
      <c r="G1774" s="91">
        <f t="shared" si="772"/>
        <v>5.6002542668107669E-3</v>
      </c>
      <c r="H1774" s="90">
        <f t="shared" si="773"/>
        <v>45884</v>
      </c>
      <c r="I1774" s="90">
        <f t="shared" si="774"/>
        <v>45884</v>
      </c>
      <c r="J1774" s="92">
        <f t="shared" si="775"/>
        <v>23</v>
      </c>
      <c r="K1774" s="92">
        <f t="shared" si="776"/>
        <v>189</v>
      </c>
      <c r="L1774" s="87">
        <f t="shared" si="777"/>
        <v>1.04696039</v>
      </c>
      <c r="M1774" s="93">
        <f t="shared" si="778"/>
        <v>1.0056002500000001</v>
      </c>
      <c r="N1774" s="93">
        <f t="shared" si="779"/>
        <v>1.280237645562637</v>
      </c>
      <c r="O1774" s="87">
        <f t="shared" si="780"/>
        <v>1.3403581</v>
      </c>
      <c r="P1774" s="87">
        <f t="shared" si="781"/>
        <v>219.13504725999999</v>
      </c>
      <c r="Q1774" s="94">
        <f t="shared" si="782"/>
        <v>0</v>
      </c>
      <c r="R1774" s="95">
        <f t="shared" si="789"/>
        <v>0</v>
      </c>
      <c r="S1774" s="87">
        <f t="shared" si="783"/>
        <v>0</v>
      </c>
      <c r="T1774" s="95">
        <f t="shared" si="768"/>
        <v>0.12</v>
      </c>
      <c r="U1774" s="94">
        <f t="shared" si="784"/>
        <v>8</v>
      </c>
      <c r="V1774" s="94">
        <v>252</v>
      </c>
      <c r="W1774" s="93">
        <f t="shared" si="785"/>
        <v>1.003604216</v>
      </c>
      <c r="X1774" s="87">
        <f t="shared" si="786"/>
        <v>0.78981003999999999</v>
      </c>
      <c r="Y1774" s="87">
        <f t="shared" si="787"/>
        <v>0</v>
      </c>
      <c r="Z1774" s="96" t="s">
        <v>142</v>
      </c>
      <c r="AA1774" s="90">
        <f t="shared" si="788"/>
        <v>46142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3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2"/>
      <c r="DB1774" s="1"/>
      <c r="DC1774" s="1"/>
      <c r="DD1774" s="1"/>
      <c r="DE1774" s="1"/>
      <c r="DF1774" s="1"/>
      <c r="DG1774" s="1"/>
    </row>
    <row r="1775" spans="1:111" x14ac:dyDescent="0.2">
      <c r="A1775" s="86">
        <f t="shared" si="766"/>
        <v>46124</v>
      </c>
      <c r="B1775" s="87">
        <f t="shared" si="769"/>
        <v>219.92485729999999</v>
      </c>
      <c r="C1775" s="87">
        <f t="shared" si="767"/>
        <v>163.48992651</v>
      </c>
      <c r="D1775" s="88">
        <f t="shared" si="770"/>
        <v>7205.03</v>
      </c>
      <c r="E1775" s="89">
        <f>IF(K1775=1,VLOOKUP(A1775,[1]Plan1!$BO$80:$BQ$314,3),E1774)</f>
        <v>7245.38</v>
      </c>
      <c r="F1775" s="98">
        <f t="shared" si="771"/>
        <v>45734</v>
      </c>
      <c r="G1775" s="91">
        <f t="shared" si="772"/>
        <v>5.6002542668107669E-3</v>
      </c>
      <c r="H1775" s="90">
        <f t="shared" si="773"/>
        <v>45884</v>
      </c>
      <c r="I1775" s="90">
        <f t="shared" si="774"/>
        <v>45884</v>
      </c>
      <c r="J1775" s="92">
        <f t="shared" si="775"/>
        <v>23</v>
      </c>
      <c r="K1775" s="92">
        <f t="shared" si="776"/>
        <v>189</v>
      </c>
      <c r="L1775" s="87">
        <f t="shared" si="777"/>
        <v>1.04696039</v>
      </c>
      <c r="M1775" s="93">
        <f t="shared" si="778"/>
        <v>1.0056002500000001</v>
      </c>
      <c r="N1775" s="93">
        <f t="shared" si="779"/>
        <v>1.280237645562637</v>
      </c>
      <c r="O1775" s="87">
        <f t="shared" si="780"/>
        <v>1.3403581</v>
      </c>
      <c r="P1775" s="87">
        <f t="shared" si="781"/>
        <v>219.13504725999999</v>
      </c>
      <c r="Q1775" s="94">
        <f t="shared" si="782"/>
        <v>0</v>
      </c>
      <c r="R1775" s="95">
        <f t="shared" si="789"/>
        <v>0</v>
      </c>
      <c r="S1775" s="87">
        <f t="shared" si="783"/>
        <v>0</v>
      </c>
      <c r="T1775" s="95">
        <f t="shared" si="768"/>
        <v>0.12</v>
      </c>
      <c r="U1775" s="94">
        <f t="shared" si="784"/>
        <v>8</v>
      </c>
      <c r="V1775" s="94">
        <v>252</v>
      </c>
      <c r="W1775" s="93">
        <f t="shared" si="785"/>
        <v>1.003604216</v>
      </c>
      <c r="X1775" s="87">
        <f t="shared" si="786"/>
        <v>0.78981003999999999</v>
      </c>
      <c r="Y1775" s="87">
        <f t="shared" si="787"/>
        <v>0</v>
      </c>
      <c r="Z1775" s="96" t="s">
        <v>142</v>
      </c>
      <c r="AA1775" s="90">
        <f t="shared" si="788"/>
        <v>46142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3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2"/>
      <c r="DB1775" s="1"/>
      <c r="DC1775" s="1"/>
      <c r="DD1775" s="1"/>
      <c r="DE1775" s="1"/>
      <c r="DF1775" s="1"/>
      <c r="DG1775" s="1"/>
    </row>
    <row r="1776" spans="1:111" x14ac:dyDescent="0.2">
      <c r="A1776" s="86">
        <f t="shared" si="766"/>
        <v>46125</v>
      </c>
      <c r="B1776" s="87">
        <f t="shared" si="769"/>
        <v>220.07721356000002</v>
      </c>
      <c r="C1776" s="87">
        <f t="shared" si="767"/>
        <v>163.48992651</v>
      </c>
      <c r="D1776" s="88">
        <f t="shared" si="770"/>
        <v>7205.03</v>
      </c>
      <c r="E1776" s="89">
        <f>IF(K1776=1,VLOOKUP(A1776,[1]Plan1!$BO$80:$BQ$314,3),E1775)</f>
        <v>7245.38</v>
      </c>
      <c r="F1776" s="98">
        <f t="shared" si="771"/>
        <v>45734</v>
      </c>
      <c r="G1776" s="91">
        <f t="shared" si="772"/>
        <v>5.6002542668107669E-3</v>
      </c>
      <c r="H1776" s="90">
        <f t="shared" si="773"/>
        <v>45884</v>
      </c>
      <c r="I1776" s="90">
        <f t="shared" si="774"/>
        <v>45884</v>
      </c>
      <c r="J1776" s="92">
        <f t="shared" si="775"/>
        <v>23</v>
      </c>
      <c r="K1776" s="92">
        <f t="shared" si="776"/>
        <v>190</v>
      </c>
      <c r="L1776" s="87">
        <f t="shared" si="777"/>
        <v>1.04721463</v>
      </c>
      <c r="M1776" s="93">
        <f t="shared" si="778"/>
        <v>1.0056002500000001</v>
      </c>
      <c r="N1776" s="93">
        <f t="shared" si="779"/>
        <v>1.280237645562637</v>
      </c>
      <c r="O1776" s="87">
        <f t="shared" si="780"/>
        <v>1.34068359</v>
      </c>
      <c r="P1776" s="87">
        <f t="shared" si="781"/>
        <v>219.1882616</v>
      </c>
      <c r="Q1776" s="94">
        <f t="shared" si="782"/>
        <v>0</v>
      </c>
      <c r="R1776" s="95">
        <f t="shared" si="789"/>
        <v>0</v>
      </c>
      <c r="S1776" s="87">
        <f t="shared" si="783"/>
        <v>0</v>
      </c>
      <c r="T1776" s="95">
        <f t="shared" si="768"/>
        <v>0.12</v>
      </c>
      <c r="U1776" s="94">
        <f t="shared" si="784"/>
        <v>9</v>
      </c>
      <c r="V1776" s="94">
        <v>252</v>
      </c>
      <c r="W1776" s="93">
        <f t="shared" si="785"/>
        <v>1.0040556549999999</v>
      </c>
      <c r="X1776" s="87">
        <f t="shared" si="786"/>
        <v>0.88895195999999999</v>
      </c>
      <c r="Y1776" s="87">
        <f t="shared" si="787"/>
        <v>0</v>
      </c>
      <c r="Z1776" s="96" t="s">
        <v>142</v>
      </c>
      <c r="AA1776" s="90">
        <f t="shared" si="788"/>
        <v>46142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3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2"/>
      <c r="DB1776" s="1"/>
      <c r="DC1776" s="1"/>
      <c r="DD1776" s="1"/>
      <c r="DE1776" s="1"/>
      <c r="DF1776" s="1"/>
      <c r="DG1776" s="1"/>
    </row>
    <row r="1777" spans="1:111" x14ac:dyDescent="0.2">
      <c r="A1777" s="86">
        <f t="shared" si="766"/>
        <v>46126</v>
      </c>
      <c r="B1777" s="87">
        <f t="shared" si="769"/>
        <v>220.22967387</v>
      </c>
      <c r="C1777" s="87">
        <f t="shared" si="767"/>
        <v>163.48992651</v>
      </c>
      <c r="D1777" s="88">
        <f t="shared" si="770"/>
        <v>7205.03</v>
      </c>
      <c r="E1777" s="89">
        <f>IF(K1777=1,VLOOKUP(A1777,[1]Plan1!$BO$80:$BQ$314,3),E1776)</f>
        <v>7245.38</v>
      </c>
      <c r="F1777" s="98">
        <f t="shared" si="771"/>
        <v>45734</v>
      </c>
      <c r="G1777" s="91">
        <f t="shared" si="772"/>
        <v>5.6002542668107669E-3</v>
      </c>
      <c r="H1777" s="90">
        <f t="shared" si="773"/>
        <v>45884</v>
      </c>
      <c r="I1777" s="90">
        <f t="shared" si="774"/>
        <v>45884</v>
      </c>
      <c r="J1777" s="92">
        <f t="shared" si="775"/>
        <v>23</v>
      </c>
      <c r="K1777" s="92">
        <f t="shared" si="776"/>
        <v>191</v>
      </c>
      <c r="L1777" s="87">
        <f t="shared" si="777"/>
        <v>1.04746893</v>
      </c>
      <c r="M1777" s="93">
        <f t="shared" si="778"/>
        <v>1.0056002500000001</v>
      </c>
      <c r="N1777" s="93">
        <f t="shared" si="779"/>
        <v>1.280237645562637</v>
      </c>
      <c r="O1777" s="87">
        <f t="shared" si="780"/>
        <v>1.3410091500000001</v>
      </c>
      <c r="P1777" s="87">
        <f t="shared" si="781"/>
        <v>219.24148738</v>
      </c>
      <c r="Q1777" s="94">
        <f t="shared" si="782"/>
        <v>0</v>
      </c>
      <c r="R1777" s="95">
        <f t="shared" si="789"/>
        <v>0</v>
      </c>
      <c r="S1777" s="87">
        <f t="shared" si="783"/>
        <v>0</v>
      </c>
      <c r="T1777" s="95">
        <f t="shared" si="768"/>
        <v>0.12</v>
      </c>
      <c r="U1777" s="94">
        <f t="shared" si="784"/>
        <v>10</v>
      </c>
      <c r="V1777" s="94">
        <v>252</v>
      </c>
      <c r="W1777" s="93">
        <f t="shared" si="785"/>
        <v>1.004507297</v>
      </c>
      <c r="X1777" s="87">
        <f t="shared" si="786"/>
        <v>0.98818649000000003</v>
      </c>
      <c r="Y1777" s="87">
        <f t="shared" si="787"/>
        <v>0</v>
      </c>
      <c r="Z1777" s="96" t="s">
        <v>142</v>
      </c>
      <c r="AA1777" s="90">
        <f t="shared" si="788"/>
        <v>46142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3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2"/>
      <c r="DB1777" s="1"/>
      <c r="DC1777" s="1"/>
      <c r="DD1777" s="1"/>
      <c r="DE1777" s="1"/>
      <c r="DF1777" s="1"/>
      <c r="DG1777" s="1"/>
    </row>
    <row r="1778" spans="1:111" x14ac:dyDescent="0.2">
      <c r="A1778" s="86">
        <f t="shared" si="766"/>
        <v>46127</v>
      </c>
      <c r="B1778" s="87">
        <f t="shared" si="769"/>
        <v>220.38224342999999</v>
      </c>
      <c r="C1778" s="87">
        <f t="shared" si="767"/>
        <v>163.48992651</v>
      </c>
      <c r="D1778" s="88">
        <f t="shared" si="770"/>
        <v>7205.03</v>
      </c>
      <c r="E1778" s="89">
        <f>IF(K1778=1,VLOOKUP(A1778,[1]Plan1!$BO$80:$BQ$314,3),E1777)</f>
        <v>7245.38</v>
      </c>
      <c r="F1778" s="98">
        <f t="shared" si="771"/>
        <v>45734</v>
      </c>
      <c r="G1778" s="91">
        <f t="shared" si="772"/>
        <v>5.6002542668107669E-3</v>
      </c>
      <c r="H1778" s="90">
        <f t="shared" si="773"/>
        <v>45884</v>
      </c>
      <c r="I1778" s="90">
        <f t="shared" si="774"/>
        <v>45884</v>
      </c>
      <c r="J1778" s="92">
        <f t="shared" si="775"/>
        <v>23</v>
      </c>
      <c r="K1778" s="92">
        <f t="shared" si="776"/>
        <v>192</v>
      </c>
      <c r="L1778" s="87">
        <f t="shared" si="777"/>
        <v>1.0477232999999999</v>
      </c>
      <c r="M1778" s="93">
        <f t="shared" si="778"/>
        <v>1.0056002500000001</v>
      </c>
      <c r="N1778" s="93">
        <f t="shared" si="779"/>
        <v>1.280237645562637</v>
      </c>
      <c r="O1778" s="87">
        <f t="shared" si="780"/>
        <v>1.34133481</v>
      </c>
      <c r="P1778" s="87">
        <f t="shared" si="781"/>
        <v>219.29472951</v>
      </c>
      <c r="Q1778" s="94">
        <f t="shared" si="782"/>
        <v>0</v>
      </c>
      <c r="R1778" s="95">
        <f t="shared" si="789"/>
        <v>0</v>
      </c>
      <c r="S1778" s="87">
        <f t="shared" si="783"/>
        <v>0</v>
      </c>
      <c r="T1778" s="95">
        <f t="shared" si="768"/>
        <v>0.12</v>
      </c>
      <c r="U1778" s="94">
        <f t="shared" si="784"/>
        <v>11</v>
      </c>
      <c r="V1778" s="94">
        <v>252</v>
      </c>
      <c r="W1778" s="93">
        <f t="shared" si="785"/>
        <v>1.004959143</v>
      </c>
      <c r="X1778" s="87">
        <f t="shared" si="786"/>
        <v>1.0875139199999999</v>
      </c>
      <c r="Y1778" s="87">
        <f t="shared" si="787"/>
        <v>0</v>
      </c>
      <c r="Z1778" s="96" t="s">
        <v>142</v>
      </c>
      <c r="AA1778" s="90">
        <f t="shared" si="788"/>
        <v>46142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3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2"/>
      <c r="DB1778" s="1"/>
      <c r="DC1778" s="1"/>
      <c r="DD1778" s="1"/>
      <c r="DE1778" s="1"/>
      <c r="DF1778" s="1"/>
      <c r="DG1778" s="1"/>
    </row>
    <row r="1779" spans="1:111" x14ac:dyDescent="0.2">
      <c r="A1779" s="86">
        <f t="shared" si="766"/>
        <v>46128</v>
      </c>
      <c r="B1779" s="87">
        <f t="shared" si="769"/>
        <v>220.53491713</v>
      </c>
      <c r="C1779" s="87">
        <f t="shared" si="767"/>
        <v>163.48992651</v>
      </c>
      <c r="D1779" s="88">
        <f t="shared" si="770"/>
        <v>7205.03</v>
      </c>
      <c r="E1779" s="89">
        <f>IF(K1779=1,VLOOKUP(A1779,[1]Plan1!$BO$80:$BQ$314,3),E1778)</f>
        <v>7245.38</v>
      </c>
      <c r="F1779" s="98">
        <f t="shared" si="771"/>
        <v>45734</v>
      </c>
      <c r="G1779" s="91">
        <f t="shared" si="772"/>
        <v>5.6002542668107669E-3</v>
      </c>
      <c r="H1779" s="90">
        <f t="shared" si="773"/>
        <v>45884</v>
      </c>
      <c r="I1779" s="90">
        <f t="shared" si="774"/>
        <v>45884</v>
      </c>
      <c r="J1779" s="92">
        <f t="shared" si="775"/>
        <v>23</v>
      </c>
      <c r="K1779" s="92">
        <f t="shared" si="776"/>
        <v>193</v>
      </c>
      <c r="L1779" s="87">
        <f t="shared" si="777"/>
        <v>1.0479777299999999</v>
      </c>
      <c r="M1779" s="93">
        <f t="shared" si="778"/>
        <v>1.0056002500000001</v>
      </c>
      <c r="N1779" s="93">
        <f t="shared" si="779"/>
        <v>1.280237645562637</v>
      </c>
      <c r="O1779" s="87">
        <f t="shared" si="780"/>
        <v>1.3416605399999999</v>
      </c>
      <c r="P1779" s="87">
        <f t="shared" si="781"/>
        <v>219.34798308000001</v>
      </c>
      <c r="Q1779" s="94">
        <f t="shared" si="782"/>
        <v>0</v>
      </c>
      <c r="R1779" s="95">
        <f t="shared" si="789"/>
        <v>0</v>
      </c>
      <c r="S1779" s="87">
        <f t="shared" si="783"/>
        <v>0</v>
      </c>
      <c r="T1779" s="95">
        <f t="shared" si="768"/>
        <v>0.12</v>
      </c>
      <c r="U1779" s="94">
        <f t="shared" si="784"/>
        <v>12</v>
      </c>
      <c r="V1779" s="94">
        <v>252</v>
      </c>
      <c r="W1779" s="93">
        <f t="shared" si="785"/>
        <v>1.005411192</v>
      </c>
      <c r="X1779" s="87">
        <f t="shared" si="786"/>
        <v>1.1869340500000001</v>
      </c>
      <c r="Y1779" s="87">
        <f t="shared" si="787"/>
        <v>0</v>
      </c>
      <c r="Z1779" s="96" t="s">
        <v>142</v>
      </c>
      <c r="AA1779" s="90">
        <f t="shared" si="788"/>
        <v>46142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3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2"/>
      <c r="DB1779" s="1"/>
      <c r="DC1779" s="1"/>
      <c r="DD1779" s="1"/>
      <c r="DE1779" s="1"/>
      <c r="DF1779" s="1"/>
      <c r="DG1779" s="1"/>
    </row>
    <row r="1780" spans="1:111" x14ac:dyDescent="0.2">
      <c r="A1780" s="86">
        <f t="shared" si="766"/>
        <v>46129</v>
      </c>
      <c r="B1780" s="87">
        <f t="shared" si="769"/>
        <v>220.68769503000001</v>
      </c>
      <c r="C1780" s="87">
        <f t="shared" si="767"/>
        <v>163.48992651</v>
      </c>
      <c r="D1780" s="88">
        <f t="shared" si="770"/>
        <v>7205.03</v>
      </c>
      <c r="E1780" s="89">
        <f>IF(K1780=1,VLOOKUP(A1780,[1]Plan1!$BO$80:$BQ$314,3),E1779)</f>
        <v>7245.38</v>
      </c>
      <c r="F1780" s="98">
        <f t="shared" si="771"/>
        <v>45734</v>
      </c>
      <c r="G1780" s="91">
        <f t="shared" si="772"/>
        <v>5.6002542668107669E-3</v>
      </c>
      <c r="H1780" s="90">
        <f t="shared" si="773"/>
        <v>45884</v>
      </c>
      <c r="I1780" s="90">
        <f t="shared" si="774"/>
        <v>45884</v>
      </c>
      <c r="J1780" s="92">
        <f t="shared" si="775"/>
        <v>23</v>
      </c>
      <c r="K1780" s="92">
        <f t="shared" si="776"/>
        <v>194</v>
      </c>
      <c r="L1780" s="87">
        <f t="shared" si="777"/>
        <v>1.04823222</v>
      </c>
      <c r="M1780" s="93">
        <f t="shared" si="778"/>
        <v>1.0056002500000001</v>
      </c>
      <c r="N1780" s="93">
        <f t="shared" si="779"/>
        <v>1.280237645562637</v>
      </c>
      <c r="O1780" s="87">
        <f t="shared" si="780"/>
        <v>1.3419863400000001</v>
      </c>
      <c r="P1780" s="87">
        <f t="shared" si="781"/>
        <v>219.4012481</v>
      </c>
      <c r="Q1780" s="94">
        <f t="shared" si="782"/>
        <v>0</v>
      </c>
      <c r="R1780" s="95">
        <f t="shared" si="789"/>
        <v>0</v>
      </c>
      <c r="S1780" s="87">
        <f t="shared" si="783"/>
        <v>0</v>
      </c>
      <c r="T1780" s="95">
        <f t="shared" si="768"/>
        <v>0.12</v>
      </c>
      <c r="U1780" s="94">
        <f t="shared" si="784"/>
        <v>13</v>
      </c>
      <c r="V1780" s="94">
        <v>252</v>
      </c>
      <c r="W1780" s="93">
        <f t="shared" si="785"/>
        <v>1.0058634440000001</v>
      </c>
      <c r="X1780" s="87">
        <f t="shared" si="786"/>
        <v>1.2864469300000001</v>
      </c>
      <c r="Y1780" s="87">
        <f t="shared" si="787"/>
        <v>0</v>
      </c>
      <c r="Z1780" s="96" t="s">
        <v>142</v>
      </c>
      <c r="AA1780" s="90">
        <f t="shared" si="788"/>
        <v>46142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3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2"/>
      <c r="DB1780" s="1"/>
      <c r="DC1780" s="1"/>
      <c r="DD1780" s="1"/>
      <c r="DE1780" s="1"/>
      <c r="DF1780" s="1"/>
      <c r="DG1780" s="1"/>
    </row>
    <row r="1781" spans="1:111" x14ac:dyDescent="0.2">
      <c r="A1781" s="86">
        <f t="shared" si="766"/>
        <v>46130</v>
      </c>
      <c r="B1781" s="87">
        <f t="shared" si="769"/>
        <v>220.68769503000001</v>
      </c>
      <c r="C1781" s="87">
        <f t="shared" si="767"/>
        <v>163.48992651</v>
      </c>
      <c r="D1781" s="88">
        <f t="shared" si="770"/>
        <v>7205.03</v>
      </c>
      <c r="E1781" s="89">
        <f>IF(K1781=1,VLOOKUP(A1781,[1]Plan1!$BO$80:$BQ$314,3),E1780)</f>
        <v>7245.38</v>
      </c>
      <c r="F1781" s="98">
        <f t="shared" si="771"/>
        <v>45734</v>
      </c>
      <c r="G1781" s="91">
        <f t="shared" si="772"/>
        <v>5.6002542668107669E-3</v>
      </c>
      <c r="H1781" s="90">
        <f t="shared" si="773"/>
        <v>45884</v>
      </c>
      <c r="I1781" s="90">
        <f t="shared" si="774"/>
        <v>45884</v>
      </c>
      <c r="J1781" s="92">
        <f t="shared" si="775"/>
        <v>23</v>
      </c>
      <c r="K1781" s="92">
        <f t="shared" si="776"/>
        <v>194</v>
      </c>
      <c r="L1781" s="87">
        <f t="shared" si="777"/>
        <v>1.04823222</v>
      </c>
      <c r="M1781" s="93">
        <f t="shared" si="778"/>
        <v>1.0056002500000001</v>
      </c>
      <c r="N1781" s="93">
        <f t="shared" si="779"/>
        <v>1.280237645562637</v>
      </c>
      <c r="O1781" s="87">
        <f t="shared" si="780"/>
        <v>1.3419863400000001</v>
      </c>
      <c r="P1781" s="87">
        <f t="shared" si="781"/>
        <v>219.4012481</v>
      </c>
      <c r="Q1781" s="94">
        <f t="shared" si="782"/>
        <v>0</v>
      </c>
      <c r="R1781" s="95">
        <f t="shared" si="789"/>
        <v>0</v>
      </c>
      <c r="S1781" s="87">
        <f t="shared" si="783"/>
        <v>0</v>
      </c>
      <c r="T1781" s="95">
        <f t="shared" si="768"/>
        <v>0.12</v>
      </c>
      <c r="U1781" s="94">
        <f t="shared" si="784"/>
        <v>13</v>
      </c>
      <c r="V1781" s="94">
        <v>252</v>
      </c>
      <c r="W1781" s="93">
        <f t="shared" si="785"/>
        <v>1.0058634440000001</v>
      </c>
      <c r="X1781" s="87">
        <f t="shared" si="786"/>
        <v>1.2864469300000001</v>
      </c>
      <c r="Y1781" s="87">
        <f t="shared" si="787"/>
        <v>0</v>
      </c>
      <c r="Z1781" s="96" t="s">
        <v>142</v>
      </c>
      <c r="AA1781" s="90">
        <f t="shared" si="788"/>
        <v>46142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3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2"/>
      <c r="DB1781" s="1"/>
      <c r="DC1781" s="1"/>
      <c r="DD1781" s="1"/>
      <c r="DE1781" s="1"/>
      <c r="DF1781" s="1"/>
      <c r="DG1781" s="1"/>
    </row>
    <row r="1782" spans="1:111" x14ac:dyDescent="0.2">
      <c r="A1782" s="86">
        <f t="shared" si="766"/>
        <v>46131</v>
      </c>
      <c r="B1782" s="87">
        <f t="shared" si="769"/>
        <v>220.68769503000001</v>
      </c>
      <c r="C1782" s="87">
        <f t="shared" si="767"/>
        <v>163.48992651</v>
      </c>
      <c r="D1782" s="88">
        <f t="shared" si="770"/>
        <v>7205.03</v>
      </c>
      <c r="E1782" s="89">
        <f>IF(K1782=1,VLOOKUP(A1782,[1]Plan1!$BO$80:$BQ$314,3),E1781)</f>
        <v>7245.38</v>
      </c>
      <c r="F1782" s="98">
        <f t="shared" si="771"/>
        <v>45734</v>
      </c>
      <c r="G1782" s="91">
        <f t="shared" si="772"/>
        <v>5.6002542668107669E-3</v>
      </c>
      <c r="H1782" s="90">
        <f t="shared" si="773"/>
        <v>45884</v>
      </c>
      <c r="I1782" s="90">
        <f t="shared" si="774"/>
        <v>45884</v>
      </c>
      <c r="J1782" s="92">
        <f t="shared" si="775"/>
        <v>23</v>
      </c>
      <c r="K1782" s="92">
        <f t="shared" si="776"/>
        <v>194</v>
      </c>
      <c r="L1782" s="87">
        <f t="shared" si="777"/>
        <v>1.04823222</v>
      </c>
      <c r="M1782" s="93">
        <f t="shared" si="778"/>
        <v>1.0056002500000001</v>
      </c>
      <c r="N1782" s="93">
        <f t="shared" si="779"/>
        <v>1.280237645562637</v>
      </c>
      <c r="O1782" s="87">
        <f t="shared" si="780"/>
        <v>1.3419863400000001</v>
      </c>
      <c r="P1782" s="87">
        <f t="shared" si="781"/>
        <v>219.4012481</v>
      </c>
      <c r="Q1782" s="94">
        <f t="shared" si="782"/>
        <v>0</v>
      </c>
      <c r="R1782" s="95">
        <f t="shared" si="789"/>
        <v>0</v>
      </c>
      <c r="S1782" s="87">
        <f t="shared" si="783"/>
        <v>0</v>
      </c>
      <c r="T1782" s="95">
        <f t="shared" si="768"/>
        <v>0.12</v>
      </c>
      <c r="U1782" s="94">
        <f t="shared" si="784"/>
        <v>13</v>
      </c>
      <c r="V1782" s="94">
        <v>252</v>
      </c>
      <c r="W1782" s="93">
        <f t="shared" si="785"/>
        <v>1.0058634440000001</v>
      </c>
      <c r="X1782" s="87">
        <f t="shared" si="786"/>
        <v>1.2864469300000001</v>
      </c>
      <c r="Y1782" s="87">
        <f t="shared" si="787"/>
        <v>0</v>
      </c>
      <c r="Z1782" s="96" t="s">
        <v>142</v>
      </c>
      <c r="AA1782" s="90">
        <f t="shared" si="788"/>
        <v>46142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3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2"/>
      <c r="DB1782" s="1"/>
      <c r="DC1782" s="1"/>
      <c r="DD1782" s="1"/>
      <c r="DE1782" s="1"/>
      <c r="DF1782" s="1"/>
      <c r="DG1782" s="1"/>
    </row>
    <row r="1783" spans="1:111" x14ac:dyDescent="0.2">
      <c r="A1783" s="86">
        <f t="shared" si="766"/>
        <v>46132</v>
      </c>
      <c r="B1783" s="87">
        <f t="shared" si="769"/>
        <v>220.84058067999999</v>
      </c>
      <c r="C1783" s="87">
        <f t="shared" si="767"/>
        <v>163.48992651</v>
      </c>
      <c r="D1783" s="88">
        <f t="shared" si="770"/>
        <v>7205.03</v>
      </c>
      <c r="E1783" s="89">
        <f>IF(K1783=1,VLOOKUP(A1783,[1]Plan1!$BO$80:$BQ$314,3),E1782)</f>
        <v>7245.38</v>
      </c>
      <c r="F1783" s="98">
        <f t="shared" si="771"/>
        <v>45734</v>
      </c>
      <c r="G1783" s="91">
        <f t="shared" si="772"/>
        <v>5.6002542668107669E-3</v>
      </c>
      <c r="H1783" s="90">
        <f t="shared" si="773"/>
        <v>45884</v>
      </c>
      <c r="I1783" s="90">
        <f t="shared" si="774"/>
        <v>45884</v>
      </c>
      <c r="J1783" s="92">
        <f t="shared" si="775"/>
        <v>23</v>
      </c>
      <c r="K1783" s="92">
        <f t="shared" si="776"/>
        <v>195</v>
      </c>
      <c r="L1783" s="87">
        <f t="shared" si="777"/>
        <v>1.04848677</v>
      </c>
      <c r="M1783" s="93">
        <f t="shared" si="778"/>
        <v>1.0056002500000001</v>
      </c>
      <c r="N1783" s="93">
        <f t="shared" si="779"/>
        <v>1.280237645562637</v>
      </c>
      <c r="O1783" s="87">
        <f t="shared" si="780"/>
        <v>1.3423122300000001</v>
      </c>
      <c r="P1783" s="87">
        <f t="shared" si="781"/>
        <v>219.45452782999999</v>
      </c>
      <c r="Q1783" s="94">
        <f t="shared" si="782"/>
        <v>0</v>
      </c>
      <c r="R1783" s="95">
        <f t="shared" si="789"/>
        <v>0</v>
      </c>
      <c r="S1783" s="87">
        <f t="shared" si="783"/>
        <v>0</v>
      </c>
      <c r="T1783" s="95">
        <f t="shared" si="768"/>
        <v>0.12</v>
      </c>
      <c r="U1783" s="94">
        <f t="shared" si="784"/>
        <v>14</v>
      </c>
      <c r="V1783" s="94">
        <v>252</v>
      </c>
      <c r="W1783" s="93">
        <f t="shared" si="785"/>
        <v>1.0063158999999999</v>
      </c>
      <c r="X1783" s="87">
        <f t="shared" si="786"/>
        <v>1.38605285</v>
      </c>
      <c r="Y1783" s="87">
        <f t="shared" si="787"/>
        <v>0</v>
      </c>
      <c r="Z1783" s="96" t="s">
        <v>142</v>
      </c>
      <c r="AA1783" s="90">
        <f t="shared" si="788"/>
        <v>46142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3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2"/>
      <c r="DB1783" s="1"/>
      <c r="DC1783" s="1"/>
      <c r="DD1783" s="1"/>
      <c r="DE1783" s="1"/>
      <c r="DF1783" s="1"/>
      <c r="DG1783" s="1"/>
    </row>
    <row r="1784" spans="1:111" x14ac:dyDescent="0.2">
      <c r="A1784" s="86">
        <f t="shared" si="766"/>
        <v>46133</v>
      </c>
      <c r="B1784" s="87">
        <f t="shared" si="769"/>
        <v>220.84058067999999</v>
      </c>
      <c r="C1784" s="87">
        <f t="shared" si="767"/>
        <v>163.48992651</v>
      </c>
      <c r="D1784" s="88">
        <f t="shared" si="770"/>
        <v>7205.03</v>
      </c>
      <c r="E1784" s="89">
        <f>IF(K1784=1,VLOOKUP(A1784,[1]Plan1!$BO$80:$BQ$314,3),E1783)</f>
        <v>7245.38</v>
      </c>
      <c r="F1784" s="98">
        <f t="shared" si="771"/>
        <v>45734</v>
      </c>
      <c r="G1784" s="91">
        <f t="shared" si="772"/>
        <v>5.6002542668107669E-3</v>
      </c>
      <c r="H1784" s="90">
        <f t="shared" si="773"/>
        <v>45884</v>
      </c>
      <c r="I1784" s="90">
        <f t="shared" si="774"/>
        <v>45884</v>
      </c>
      <c r="J1784" s="92">
        <f t="shared" si="775"/>
        <v>23</v>
      </c>
      <c r="K1784" s="92">
        <f t="shared" si="776"/>
        <v>195</v>
      </c>
      <c r="L1784" s="87">
        <f t="shared" si="777"/>
        <v>1.04848677</v>
      </c>
      <c r="M1784" s="93">
        <f t="shared" si="778"/>
        <v>1.0056002500000001</v>
      </c>
      <c r="N1784" s="93">
        <f t="shared" si="779"/>
        <v>1.280237645562637</v>
      </c>
      <c r="O1784" s="87">
        <f t="shared" si="780"/>
        <v>1.3423122300000001</v>
      </c>
      <c r="P1784" s="87">
        <f t="shared" si="781"/>
        <v>219.45452782999999</v>
      </c>
      <c r="Q1784" s="94">
        <f t="shared" si="782"/>
        <v>0</v>
      </c>
      <c r="R1784" s="95">
        <f t="shared" si="789"/>
        <v>0</v>
      </c>
      <c r="S1784" s="87">
        <f t="shared" si="783"/>
        <v>0</v>
      </c>
      <c r="T1784" s="95">
        <f t="shared" si="768"/>
        <v>0.12</v>
      </c>
      <c r="U1784" s="94">
        <f t="shared" si="784"/>
        <v>14</v>
      </c>
      <c r="V1784" s="94">
        <v>252</v>
      </c>
      <c r="W1784" s="93">
        <f t="shared" si="785"/>
        <v>1.0063158999999999</v>
      </c>
      <c r="X1784" s="87">
        <f t="shared" si="786"/>
        <v>1.38605285</v>
      </c>
      <c r="Y1784" s="87">
        <f t="shared" si="787"/>
        <v>0</v>
      </c>
      <c r="Z1784" s="96" t="s">
        <v>142</v>
      </c>
      <c r="AA1784" s="90">
        <f t="shared" si="788"/>
        <v>46142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3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2"/>
      <c r="DB1784" s="1"/>
      <c r="DC1784" s="1"/>
      <c r="DD1784" s="1"/>
      <c r="DE1784" s="1"/>
      <c r="DF1784" s="1"/>
      <c r="DG1784" s="1"/>
    </row>
    <row r="1785" spans="1:111" x14ac:dyDescent="0.2">
      <c r="A1785" s="86">
        <f t="shared" si="766"/>
        <v>46134</v>
      </c>
      <c r="B1785" s="87">
        <f t="shared" si="769"/>
        <v>220.99357227000002</v>
      </c>
      <c r="C1785" s="87">
        <f t="shared" si="767"/>
        <v>163.48992651</v>
      </c>
      <c r="D1785" s="88">
        <f t="shared" si="770"/>
        <v>7205.03</v>
      </c>
      <c r="E1785" s="89">
        <f>IF(K1785=1,VLOOKUP(A1785,[1]Plan1!$BO$80:$BQ$314,3),E1784)</f>
        <v>7245.38</v>
      </c>
      <c r="F1785" s="98">
        <f t="shared" si="771"/>
        <v>45734</v>
      </c>
      <c r="G1785" s="91">
        <f t="shared" si="772"/>
        <v>5.6002542668107669E-3</v>
      </c>
      <c r="H1785" s="90">
        <f t="shared" si="773"/>
        <v>45884</v>
      </c>
      <c r="I1785" s="90">
        <f t="shared" si="774"/>
        <v>45884</v>
      </c>
      <c r="J1785" s="92">
        <f t="shared" si="775"/>
        <v>23</v>
      </c>
      <c r="K1785" s="92">
        <f t="shared" si="776"/>
        <v>196</v>
      </c>
      <c r="L1785" s="87">
        <f t="shared" si="777"/>
        <v>1.04874139</v>
      </c>
      <c r="M1785" s="93">
        <f t="shared" si="778"/>
        <v>1.0056002500000001</v>
      </c>
      <c r="N1785" s="93">
        <f t="shared" si="779"/>
        <v>1.280237645562637</v>
      </c>
      <c r="O1785" s="87">
        <f t="shared" si="780"/>
        <v>1.3426381999999999</v>
      </c>
      <c r="P1785" s="87">
        <f t="shared" si="781"/>
        <v>219.50782064000001</v>
      </c>
      <c r="Q1785" s="94">
        <f t="shared" si="782"/>
        <v>0</v>
      </c>
      <c r="R1785" s="95">
        <f t="shared" si="789"/>
        <v>0</v>
      </c>
      <c r="S1785" s="87">
        <f t="shared" si="783"/>
        <v>0</v>
      </c>
      <c r="T1785" s="95">
        <f t="shared" si="768"/>
        <v>0.12</v>
      </c>
      <c r="U1785" s="94">
        <f t="shared" si="784"/>
        <v>15</v>
      </c>
      <c r="V1785" s="94">
        <v>252</v>
      </c>
      <c r="W1785" s="93">
        <f t="shared" si="785"/>
        <v>1.006768559</v>
      </c>
      <c r="X1785" s="87">
        <f t="shared" si="786"/>
        <v>1.48575163</v>
      </c>
      <c r="Y1785" s="87">
        <f t="shared" si="787"/>
        <v>0</v>
      </c>
      <c r="Z1785" s="96" t="s">
        <v>142</v>
      </c>
      <c r="AA1785" s="90">
        <f t="shared" si="788"/>
        <v>46142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3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2"/>
      <c r="DB1785" s="1"/>
      <c r="DC1785" s="1"/>
      <c r="DD1785" s="1"/>
      <c r="DE1785" s="1"/>
      <c r="DF1785" s="1"/>
      <c r="DG1785" s="1"/>
    </row>
    <row r="1786" spans="1:111" x14ac:dyDescent="0.2">
      <c r="A1786" s="86">
        <f t="shared" si="766"/>
        <v>46135</v>
      </c>
      <c r="B1786" s="87">
        <f t="shared" si="769"/>
        <v>221.14666843000001</v>
      </c>
      <c r="C1786" s="87">
        <f t="shared" si="767"/>
        <v>163.48992651</v>
      </c>
      <c r="D1786" s="88">
        <f t="shared" si="770"/>
        <v>7205.03</v>
      </c>
      <c r="E1786" s="89">
        <f>IF(K1786=1,VLOOKUP(A1786,[1]Plan1!$BO$80:$BQ$314,3),E1785)</f>
        <v>7245.38</v>
      </c>
      <c r="F1786" s="98">
        <f t="shared" si="771"/>
        <v>45734</v>
      </c>
      <c r="G1786" s="91">
        <f t="shared" si="772"/>
        <v>5.6002542668107669E-3</v>
      </c>
      <c r="H1786" s="90">
        <f t="shared" si="773"/>
        <v>45884</v>
      </c>
      <c r="I1786" s="90">
        <f t="shared" si="774"/>
        <v>45884</v>
      </c>
      <c r="J1786" s="92">
        <f t="shared" si="775"/>
        <v>23</v>
      </c>
      <c r="K1786" s="92">
        <f t="shared" si="776"/>
        <v>197</v>
      </c>
      <c r="L1786" s="87">
        <f t="shared" si="777"/>
        <v>1.0489960599999999</v>
      </c>
      <c r="M1786" s="93">
        <f t="shared" si="778"/>
        <v>1.0056002500000001</v>
      </c>
      <c r="N1786" s="93">
        <f t="shared" si="779"/>
        <v>1.280237645562637</v>
      </c>
      <c r="O1786" s="87">
        <f t="shared" si="780"/>
        <v>1.3429642399999999</v>
      </c>
      <c r="P1786" s="87">
        <f t="shared" si="781"/>
        <v>219.56112490000001</v>
      </c>
      <c r="Q1786" s="94">
        <f t="shared" si="782"/>
        <v>0</v>
      </c>
      <c r="R1786" s="95">
        <f t="shared" si="789"/>
        <v>0</v>
      </c>
      <c r="S1786" s="87">
        <f t="shared" si="783"/>
        <v>0</v>
      </c>
      <c r="T1786" s="95">
        <f t="shared" si="768"/>
        <v>0.12</v>
      </c>
      <c r="U1786" s="94">
        <f t="shared" si="784"/>
        <v>16</v>
      </c>
      <c r="V1786" s="94">
        <v>252</v>
      </c>
      <c r="W1786" s="93">
        <f t="shared" si="785"/>
        <v>1.007221422</v>
      </c>
      <c r="X1786" s="87">
        <f t="shared" si="786"/>
        <v>1.58554353</v>
      </c>
      <c r="Y1786" s="87">
        <f t="shared" si="787"/>
        <v>0</v>
      </c>
      <c r="Z1786" s="96" t="s">
        <v>142</v>
      </c>
      <c r="AA1786" s="90">
        <f t="shared" si="788"/>
        <v>46142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3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2"/>
      <c r="DB1786" s="1"/>
      <c r="DC1786" s="1"/>
      <c r="DD1786" s="1"/>
      <c r="DE1786" s="1"/>
      <c r="DF1786" s="1"/>
      <c r="DG1786" s="1"/>
    </row>
    <row r="1787" spans="1:111" x14ac:dyDescent="0.2">
      <c r="A1787" s="86">
        <f t="shared" si="766"/>
        <v>46136</v>
      </c>
      <c r="B1787" s="87">
        <f t="shared" si="769"/>
        <v>221.29987227999999</v>
      </c>
      <c r="C1787" s="87">
        <f t="shared" si="767"/>
        <v>163.48992651</v>
      </c>
      <c r="D1787" s="88">
        <f t="shared" si="770"/>
        <v>7205.03</v>
      </c>
      <c r="E1787" s="89">
        <f>IF(K1787=1,VLOOKUP(A1787,[1]Plan1!$BO$80:$BQ$314,3),E1786)</f>
        <v>7245.38</v>
      </c>
      <c r="F1787" s="98">
        <f t="shared" si="771"/>
        <v>45734</v>
      </c>
      <c r="G1787" s="91">
        <f t="shared" si="772"/>
        <v>5.6002542668107669E-3</v>
      </c>
      <c r="H1787" s="90">
        <f t="shared" si="773"/>
        <v>45884</v>
      </c>
      <c r="I1787" s="90">
        <f t="shared" si="774"/>
        <v>45884</v>
      </c>
      <c r="J1787" s="92">
        <f t="shared" si="775"/>
        <v>23</v>
      </c>
      <c r="K1787" s="92">
        <f t="shared" si="776"/>
        <v>198</v>
      </c>
      <c r="L1787" s="87">
        <f t="shared" si="777"/>
        <v>1.0492508</v>
      </c>
      <c r="M1787" s="93">
        <f t="shared" si="778"/>
        <v>1.0056002500000001</v>
      </c>
      <c r="N1787" s="93">
        <f t="shared" si="779"/>
        <v>1.280237645562637</v>
      </c>
      <c r="O1787" s="87">
        <f t="shared" si="780"/>
        <v>1.3432903700000001</v>
      </c>
      <c r="P1787" s="87">
        <f t="shared" si="781"/>
        <v>219.61444387</v>
      </c>
      <c r="Q1787" s="94">
        <f t="shared" si="782"/>
        <v>0</v>
      </c>
      <c r="R1787" s="95">
        <f t="shared" si="789"/>
        <v>0</v>
      </c>
      <c r="S1787" s="87">
        <f t="shared" si="783"/>
        <v>0</v>
      </c>
      <c r="T1787" s="95">
        <f t="shared" si="768"/>
        <v>0.12</v>
      </c>
      <c r="U1787" s="94">
        <f t="shared" si="784"/>
        <v>17</v>
      </c>
      <c r="V1787" s="94">
        <v>252</v>
      </c>
      <c r="W1787" s="93">
        <f t="shared" si="785"/>
        <v>1.0076744879999999</v>
      </c>
      <c r="X1787" s="87">
        <f t="shared" si="786"/>
        <v>1.6854284100000001</v>
      </c>
      <c r="Y1787" s="87">
        <f t="shared" si="787"/>
        <v>0</v>
      </c>
      <c r="Z1787" s="96" t="s">
        <v>142</v>
      </c>
      <c r="AA1787" s="90">
        <f t="shared" si="788"/>
        <v>46142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3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2"/>
      <c r="DB1787" s="1"/>
      <c r="DC1787" s="1"/>
      <c r="DD1787" s="1"/>
      <c r="DE1787" s="1"/>
      <c r="DF1787" s="1"/>
      <c r="DG1787" s="1"/>
    </row>
    <row r="1788" spans="1:111" x14ac:dyDescent="0.2">
      <c r="A1788" s="86">
        <f t="shared" si="766"/>
        <v>46137</v>
      </c>
      <c r="B1788" s="87">
        <f t="shared" si="769"/>
        <v>221.29987227999999</v>
      </c>
      <c r="C1788" s="87">
        <f t="shared" si="767"/>
        <v>163.48992651</v>
      </c>
      <c r="D1788" s="88">
        <f t="shared" si="770"/>
        <v>7205.03</v>
      </c>
      <c r="E1788" s="89">
        <f>IF(K1788=1,VLOOKUP(A1788,[1]Plan1!$BO$80:$BQ$314,3),E1787)</f>
        <v>7245.38</v>
      </c>
      <c r="F1788" s="98">
        <f t="shared" si="771"/>
        <v>45734</v>
      </c>
      <c r="G1788" s="91">
        <f t="shared" si="772"/>
        <v>5.6002542668107669E-3</v>
      </c>
      <c r="H1788" s="90">
        <f t="shared" si="773"/>
        <v>45884</v>
      </c>
      <c r="I1788" s="90">
        <f t="shared" si="774"/>
        <v>45884</v>
      </c>
      <c r="J1788" s="92">
        <f t="shared" si="775"/>
        <v>23</v>
      </c>
      <c r="K1788" s="92">
        <f t="shared" si="776"/>
        <v>198</v>
      </c>
      <c r="L1788" s="87">
        <f t="shared" si="777"/>
        <v>1.0492508</v>
      </c>
      <c r="M1788" s="93">
        <f t="shared" si="778"/>
        <v>1.0056002500000001</v>
      </c>
      <c r="N1788" s="93">
        <f t="shared" si="779"/>
        <v>1.280237645562637</v>
      </c>
      <c r="O1788" s="87">
        <f t="shared" si="780"/>
        <v>1.3432903700000001</v>
      </c>
      <c r="P1788" s="87">
        <f t="shared" si="781"/>
        <v>219.61444387</v>
      </c>
      <c r="Q1788" s="94">
        <f t="shared" si="782"/>
        <v>0</v>
      </c>
      <c r="R1788" s="95">
        <f t="shared" si="789"/>
        <v>0</v>
      </c>
      <c r="S1788" s="87">
        <f t="shared" si="783"/>
        <v>0</v>
      </c>
      <c r="T1788" s="95">
        <f t="shared" si="768"/>
        <v>0.12</v>
      </c>
      <c r="U1788" s="94">
        <f t="shared" si="784"/>
        <v>17</v>
      </c>
      <c r="V1788" s="94">
        <v>252</v>
      </c>
      <c r="W1788" s="93">
        <f t="shared" si="785"/>
        <v>1.0076744879999999</v>
      </c>
      <c r="X1788" s="87">
        <f t="shared" si="786"/>
        <v>1.6854284100000001</v>
      </c>
      <c r="Y1788" s="87">
        <f t="shared" si="787"/>
        <v>0</v>
      </c>
      <c r="Z1788" s="96" t="s">
        <v>142</v>
      </c>
      <c r="AA1788" s="90">
        <f t="shared" si="788"/>
        <v>46142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3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2"/>
      <c r="DB1788" s="1"/>
      <c r="DC1788" s="1"/>
      <c r="DD1788" s="1"/>
      <c r="DE1788" s="1"/>
      <c r="DF1788" s="1"/>
      <c r="DG1788" s="1"/>
    </row>
    <row r="1789" spans="1:111" x14ac:dyDescent="0.2">
      <c r="A1789" s="86">
        <f t="shared" si="766"/>
        <v>46138</v>
      </c>
      <c r="B1789" s="87">
        <f t="shared" si="769"/>
        <v>221.29987227999999</v>
      </c>
      <c r="C1789" s="87">
        <f t="shared" si="767"/>
        <v>163.48992651</v>
      </c>
      <c r="D1789" s="88">
        <f t="shared" si="770"/>
        <v>7205.03</v>
      </c>
      <c r="E1789" s="89">
        <f>IF(K1789=1,VLOOKUP(A1789,[1]Plan1!$BO$80:$BQ$314,3),E1788)</f>
        <v>7245.38</v>
      </c>
      <c r="F1789" s="98">
        <f t="shared" si="771"/>
        <v>45734</v>
      </c>
      <c r="G1789" s="91">
        <f t="shared" si="772"/>
        <v>5.6002542668107669E-3</v>
      </c>
      <c r="H1789" s="90">
        <f t="shared" si="773"/>
        <v>45884</v>
      </c>
      <c r="I1789" s="90">
        <f t="shared" si="774"/>
        <v>45884</v>
      </c>
      <c r="J1789" s="92">
        <f t="shared" si="775"/>
        <v>23</v>
      </c>
      <c r="K1789" s="92">
        <f t="shared" si="776"/>
        <v>198</v>
      </c>
      <c r="L1789" s="87">
        <f t="shared" si="777"/>
        <v>1.0492508</v>
      </c>
      <c r="M1789" s="93">
        <f t="shared" si="778"/>
        <v>1.0056002500000001</v>
      </c>
      <c r="N1789" s="93">
        <f t="shared" si="779"/>
        <v>1.280237645562637</v>
      </c>
      <c r="O1789" s="87">
        <f t="shared" si="780"/>
        <v>1.3432903700000001</v>
      </c>
      <c r="P1789" s="87">
        <f t="shared" si="781"/>
        <v>219.61444387</v>
      </c>
      <c r="Q1789" s="94">
        <f t="shared" si="782"/>
        <v>0</v>
      </c>
      <c r="R1789" s="95">
        <f t="shared" si="789"/>
        <v>0</v>
      </c>
      <c r="S1789" s="87">
        <f t="shared" si="783"/>
        <v>0</v>
      </c>
      <c r="T1789" s="95">
        <f t="shared" si="768"/>
        <v>0.12</v>
      </c>
      <c r="U1789" s="94">
        <f t="shared" si="784"/>
        <v>17</v>
      </c>
      <c r="V1789" s="94">
        <v>252</v>
      </c>
      <c r="W1789" s="93">
        <f t="shared" si="785"/>
        <v>1.0076744879999999</v>
      </c>
      <c r="X1789" s="87">
        <f t="shared" si="786"/>
        <v>1.6854284100000001</v>
      </c>
      <c r="Y1789" s="87">
        <f t="shared" si="787"/>
        <v>0</v>
      </c>
      <c r="Z1789" s="96" t="s">
        <v>142</v>
      </c>
      <c r="AA1789" s="90">
        <f t="shared" si="788"/>
        <v>46142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3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2"/>
      <c r="DB1789" s="1"/>
      <c r="DC1789" s="1"/>
      <c r="DD1789" s="1"/>
      <c r="DE1789" s="1"/>
      <c r="DF1789" s="1"/>
      <c r="DG1789" s="1"/>
    </row>
    <row r="1790" spans="1:111" x14ac:dyDescent="0.2">
      <c r="A1790" s="86">
        <f t="shared" si="766"/>
        <v>46139</v>
      </c>
      <c r="B1790" s="87">
        <f t="shared" si="769"/>
        <v>221.45318078</v>
      </c>
      <c r="C1790" s="87">
        <f t="shared" si="767"/>
        <v>163.48992651</v>
      </c>
      <c r="D1790" s="88">
        <f t="shared" si="770"/>
        <v>7205.03</v>
      </c>
      <c r="E1790" s="89">
        <f>IF(K1790=1,VLOOKUP(A1790,[1]Plan1!$BO$80:$BQ$314,3),E1789)</f>
        <v>7245.38</v>
      </c>
      <c r="F1790" s="98">
        <f t="shared" si="771"/>
        <v>45734</v>
      </c>
      <c r="G1790" s="91">
        <f t="shared" si="772"/>
        <v>5.6002542668107669E-3</v>
      </c>
      <c r="H1790" s="90">
        <f t="shared" si="773"/>
        <v>45884</v>
      </c>
      <c r="I1790" s="90">
        <f t="shared" si="774"/>
        <v>45884</v>
      </c>
      <c r="J1790" s="92">
        <f t="shared" si="775"/>
        <v>23</v>
      </c>
      <c r="K1790" s="92">
        <f t="shared" si="776"/>
        <v>199</v>
      </c>
      <c r="L1790" s="87">
        <f t="shared" si="777"/>
        <v>1.0495056</v>
      </c>
      <c r="M1790" s="93">
        <f t="shared" si="778"/>
        <v>1.0056002500000001</v>
      </c>
      <c r="N1790" s="93">
        <f t="shared" si="779"/>
        <v>1.280237645562637</v>
      </c>
      <c r="O1790" s="87">
        <f t="shared" si="780"/>
        <v>1.34361657</v>
      </c>
      <c r="P1790" s="87">
        <f t="shared" si="781"/>
        <v>219.66777428</v>
      </c>
      <c r="Q1790" s="94">
        <f t="shared" si="782"/>
        <v>0</v>
      </c>
      <c r="R1790" s="95">
        <f t="shared" si="789"/>
        <v>0</v>
      </c>
      <c r="S1790" s="87">
        <f t="shared" si="783"/>
        <v>0</v>
      </c>
      <c r="T1790" s="95">
        <f t="shared" si="768"/>
        <v>0.12</v>
      </c>
      <c r="U1790" s="94">
        <f t="shared" si="784"/>
        <v>18</v>
      </c>
      <c r="V1790" s="94">
        <v>252</v>
      </c>
      <c r="W1790" s="93">
        <f t="shared" si="785"/>
        <v>1.0081277580000001</v>
      </c>
      <c r="X1790" s="87">
        <f t="shared" si="786"/>
        <v>1.7854064999999999</v>
      </c>
      <c r="Y1790" s="87">
        <f t="shared" si="787"/>
        <v>0</v>
      </c>
      <c r="Z1790" s="96" t="s">
        <v>142</v>
      </c>
      <c r="AA1790" s="90">
        <f t="shared" si="788"/>
        <v>46142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3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2"/>
      <c r="DB1790" s="1"/>
      <c r="DC1790" s="1"/>
      <c r="DD1790" s="1"/>
      <c r="DE1790" s="1"/>
      <c r="DF1790" s="1"/>
      <c r="DG1790" s="1"/>
    </row>
    <row r="1791" spans="1:111" x14ac:dyDescent="0.2">
      <c r="A1791" s="86">
        <f t="shared" si="766"/>
        <v>46140</v>
      </c>
      <c r="B1791" s="87">
        <f t="shared" si="769"/>
        <v>221.60659587999999</v>
      </c>
      <c r="C1791" s="87">
        <f t="shared" si="767"/>
        <v>163.48992651</v>
      </c>
      <c r="D1791" s="88">
        <f t="shared" si="770"/>
        <v>7205.03</v>
      </c>
      <c r="E1791" s="89">
        <f>IF(K1791=1,VLOOKUP(A1791,[1]Plan1!$BO$80:$BQ$314,3),E1790)</f>
        <v>7245.38</v>
      </c>
      <c r="F1791" s="98">
        <f t="shared" si="771"/>
        <v>45734</v>
      </c>
      <c r="G1791" s="91">
        <f t="shared" si="772"/>
        <v>5.6002542668107669E-3</v>
      </c>
      <c r="H1791" s="90">
        <f t="shared" si="773"/>
        <v>45884</v>
      </c>
      <c r="I1791" s="90">
        <f t="shared" si="774"/>
        <v>45884</v>
      </c>
      <c r="J1791" s="92">
        <f t="shared" si="775"/>
        <v>23</v>
      </c>
      <c r="K1791" s="92">
        <f t="shared" si="776"/>
        <v>200</v>
      </c>
      <c r="L1791" s="87">
        <f t="shared" si="777"/>
        <v>1.0497604599999999</v>
      </c>
      <c r="M1791" s="93">
        <f t="shared" si="778"/>
        <v>1.0056002500000001</v>
      </c>
      <c r="N1791" s="93">
        <f t="shared" si="779"/>
        <v>1.280237645562637</v>
      </c>
      <c r="O1791" s="87">
        <f t="shared" si="780"/>
        <v>1.3439428499999999</v>
      </c>
      <c r="P1791" s="87">
        <f t="shared" si="781"/>
        <v>219.72111777999999</v>
      </c>
      <c r="Q1791" s="94">
        <f t="shared" si="782"/>
        <v>0</v>
      </c>
      <c r="R1791" s="95">
        <f t="shared" si="789"/>
        <v>0</v>
      </c>
      <c r="S1791" s="87">
        <f t="shared" si="783"/>
        <v>0</v>
      </c>
      <c r="T1791" s="95">
        <f t="shared" si="768"/>
        <v>0.12</v>
      </c>
      <c r="U1791" s="94">
        <f t="shared" si="784"/>
        <v>19</v>
      </c>
      <c r="V1791" s="94">
        <v>252</v>
      </c>
      <c r="W1791" s="93">
        <f t="shared" si="785"/>
        <v>1.0085812329999999</v>
      </c>
      <c r="X1791" s="87">
        <f t="shared" si="786"/>
        <v>1.8854781</v>
      </c>
      <c r="Y1791" s="87">
        <f t="shared" si="787"/>
        <v>0</v>
      </c>
      <c r="Z1791" s="96" t="s">
        <v>142</v>
      </c>
      <c r="AA1791" s="90">
        <f t="shared" si="788"/>
        <v>46142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3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2"/>
      <c r="DB1791" s="1"/>
      <c r="DC1791" s="1"/>
      <c r="DD1791" s="1"/>
      <c r="DE1791" s="1"/>
      <c r="DF1791" s="1"/>
      <c r="DG1791" s="1"/>
    </row>
    <row r="1792" spans="1:111" x14ac:dyDescent="0.2">
      <c r="A1792" s="86">
        <f t="shared" si="766"/>
        <v>46141</v>
      </c>
      <c r="B1792" s="87">
        <f t="shared" si="769"/>
        <v>221.76011715999999</v>
      </c>
      <c r="C1792" s="87">
        <f t="shared" si="767"/>
        <v>163.48992651</v>
      </c>
      <c r="D1792" s="88">
        <f t="shared" si="770"/>
        <v>7205.03</v>
      </c>
      <c r="E1792" s="89">
        <f>IF(K1792=1,VLOOKUP(A1792,[1]Plan1!$BO$80:$BQ$314,3),E1791)</f>
        <v>7245.38</v>
      </c>
      <c r="F1792" s="98">
        <f t="shared" si="771"/>
        <v>45734</v>
      </c>
      <c r="G1792" s="91">
        <f t="shared" si="772"/>
        <v>5.6002542668107669E-3</v>
      </c>
      <c r="H1792" s="90">
        <f t="shared" si="773"/>
        <v>45884</v>
      </c>
      <c r="I1792" s="90">
        <f t="shared" si="774"/>
        <v>45884</v>
      </c>
      <c r="J1792" s="92">
        <f t="shared" si="775"/>
        <v>23</v>
      </c>
      <c r="K1792" s="92">
        <f t="shared" si="776"/>
        <v>201</v>
      </c>
      <c r="L1792" s="87">
        <f t="shared" si="777"/>
        <v>1.0500153800000001</v>
      </c>
      <c r="M1792" s="93">
        <f t="shared" si="778"/>
        <v>1.0056002500000001</v>
      </c>
      <c r="N1792" s="93">
        <f t="shared" si="779"/>
        <v>1.280237645562637</v>
      </c>
      <c r="O1792" s="87">
        <f t="shared" si="780"/>
        <v>1.34426921</v>
      </c>
      <c r="P1792" s="87">
        <f t="shared" si="781"/>
        <v>219.77447434999999</v>
      </c>
      <c r="Q1792" s="94">
        <f t="shared" si="782"/>
        <v>0</v>
      </c>
      <c r="R1792" s="95">
        <f t="shared" si="789"/>
        <v>0</v>
      </c>
      <c r="S1792" s="87">
        <f t="shared" si="783"/>
        <v>0</v>
      </c>
      <c r="T1792" s="95">
        <f t="shared" si="768"/>
        <v>0.12</v>
      </c>
      <c r="U1792" s="94">
        <f t="shared" si="784"/>
        <v>20</v>
      </c>
      <c r="V1792" s="94">
        <v>252</v>
      </c>
      <c r="W1792" s="93">
        <f t="shared" si="785"/>
        <v>1.0090349110000001</v>
      </c>
      <c r="X1792" s="87">
        <f t="shared" si="786"/>
        <v>1.9856428100000001</v>
      </c>
      <c r="Y1792" s="87">
        <f t="shared" si="787"/>
        <v>0</v>
      </c>
      <c r="Z1792" s="96" t="s">
        <v>142</v>
      </c>
      <c r="AA1792" s="90">
        <f t="shared" si="788"/>
        <v>46142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3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2"/>
      <c r="DB1792" s="1"/>
      <c r="DC1792" s="1"/>
      <c r="DD1792" s="1"/>
      <c r="DE1792" s="1"/>
      <c r="DF1792" s="1"/>
      <c r="DG1792" s="1"/>
    </row>
    <row r="1793" spans="1:111" x14ac:dyDescent="0.2">
      <c r="A1793" s="86">
        <f t="shared" si="766"/>
        <v>46142</v>
      </c>
      <c r="B1793" s="87">
        <f t="shared" si="769"/>
        <v>221.91374655000001</v>
      </c>
      <c r="C1793" s="87">
        <f t="shared" si="767"/>
        <v>163.48992651</v>
      </c>
      <c r="D1793" s="88">
        <f t="shared" si="770"/>
        <v>7205.03</v>
      </c>
      <c r="E1793" s="89">
        <f>IF(K1793=1,VLOOKUP(A1793,[1]Plan1!$BO$80:$BQ$314,3),E1792)</f>
        <v>7245.38</v>
      </c>
      <c r="F1793" s="98">
        <f t="shared" si="771"/>
        <v>45734</v>
      </c>
      <c r="G1793" s="91">
        <f t="shared" si="772"/>
        <v>5.6002542668107669E-3</v>
      </c>
      <c r="H1793" s="90">
        <f t="shared" si="773"/>
        <v>45884</v>
      </c>
      <c r="I1793" s="90">
        <f t="shared" si="774"/>
        <v>45884</v>
      </c>
      <c r="J1793" s="92">
        <f t="shared" si="775"/>
        <v>23</v>
      </c>
      <c r="K1793" s="92">
        <f t="shared" si="776"/>
        <v>202</v>
      </c>
      <c r="L1793" s="87">
        <f t="shared" si="777"/>
        <v>1.05027037</v>
      </c>
      <c r="M1793" s="93">
        <f t="shared" si="778"/>
        <v>1.0056002500000001</v>
      </c>
      <c r="N1793" s="93">
        <f t="shared" si="779"/>
        <v>1.280237645562637</v>
      </c>
      <c r="O1793" s="87">
        <f t="shared" si="780"/>
        <v>1.34459566</v>
      </c>
      <c r="P1793" s="87">
        <f t="shared" si="781"/>
        <v>219.82784563000001</v>
      </c>
      <c r="Q1793" s="94">
        <f t="shared" si="782"/>
        <v>53</v>
      </c>
      <c r="R1793" s="95">
        <f t="shared" si="789"/>
        <v>0.33018999999999998</v>
      </c>
      <c r="S1793" s="87">
        <f t="shared" si="783"/>
        <v>72.584956340000005</v>
      </c>
      <c r="T1793" s="95">
        <f t="shared" si="768"/>
        <v>0.12</v>
      </c>
      <c r="U1793" s="94">
        <f t="shared" si="784"/>
        <v>21</v>
      </c>
      <c r="V1793" s="94">
        <v>252</v>
      </c>
      <c r="W1793" s="93">
        <f t="shared" si="785"/>
        <v>1.0094887930000001</v>
      </c>
      <c r="X1793" s="87">
        <f t="shared" si="786"/>
        <v>2.0859009199999998</v>
      </c>
      <c r="Y1793" s="87">
        <f t="shared" si="787"/>
        <v>74.670857260000005</v>
      </c>
      <c r="Z1793" s="96" t="s">
        <v>142</v>
      </c>
      <c r="AA1793" s="90">
        <f t="shared" si="788"/>
        <v>46142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3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2"/>
      <c r="DB1793" s="1"/>
      <c r="DC1793" s="1"/>
      <c r="DD1793" s="1"/>
      <c r="DE1793" s="1"/>
      <c r="DF1793" s="1"/>
      <c r="DG1793" s="1"/>
    </row>
    <row r="1794" spans="1:111" x14ac:dyDescent="0.2">
      <c r="A1794" s="86">
        <f t="shared" si="766"/>
        <v>46143</v>
      </c>
      <c r="B1794" s="87">
        <f t="shared" si="769"/>
        <v>147.30912179000001</v>
      </c>
      <c r="C1794" s="87">
        <f t="shared" si="767"/>
        <v>109.50718768</v>
      </c>
      <c r="D1794" s="88">
        <f t="shared" si="770"/>
        <v>7205.03</v>
      </c>
      <c r="E1794" s="89">
        <f>IF(K1794=1,VLOOKUP(A1794,[1]Plan1!$BO$80:$BQ$314,3),E1793)</f>
        <v>7245.38</v>
      </c>
      <c r="F1794" s="98">
        <f t="shared" si="771"/>
        <v>45734</v>
      </c>
      <c r="G1794" s="91">
        <f t="shared" si="772"/>
        <v>5.6002542668107669E-3</v>
      </c>
      <c r="H1794" s="90">
        <f t="shared" si="773"/>
        <v>45884</v>
      </c>
      <c r="I1794" s="90">
        <f t="shared" si="774"/>
        <v>45884</v>
      </c>
      <c r="J1794" s="92">
        <f t="shared" si="775"/>
        <v>23</v>
      </c>
      <c r="K1794" s="92">
        <f t="shared" si="776"/>
        <v>202</v>
      </c>
      <c r="L1794" s="87">
        <f t="shared" si="777"/>
        <v>1.05027037</v>
      </c>
      <c r="M1794" s="93">
        <f t="shared" si="778"/>
        <v>1.0056002500000001</v>
      </c>
      <c r="N1794" s="93">
        <f t="shared" si="779"/>
        <v>1.280237645562637</v>
      </c>
      <c r="O1794" s="87">
        <f t="shared" si="780"/>
        <v>1.34459566</v>
      </c>
      <c r="P1794" s="87">
        <f t="shared" si="781"/>
        <v>147.24288928999999</v>
      </c>
      <c r="Q1794" s="94">
        <f t="shared" si="782"/>
        <v>0</v>
      </c>
      <c r="R1794" s="95">
        <f t="shared" si="789"/>
        <v>0</v>
      </c>
      <c r="S1794" s="87">
        <f t="shared" si="783"/>
        <v>0</v>
      </c>
      <c r="T1794" s="95">
        <f t="shared" si="768"/>
        <v>0.12</v>
      </c>
      <c r="U1794" s="94">
        <f t="shared" si="784"/>
        <v>1</v>
      </c>
      <c r="V1794" s="94">
        <v>252</v>
      </c>
      <c r="W1794" s="93">
        <f t="shared" si="785"/>
        <v>1.0004498180000001</v>
      </c>
      <c r="X1794" s="87">
        <f t="shared" si="786"/>
        <v>6.62325E-2</v>
      </c>
      <c r="Y1794" s="87">
        <f t="shared" si="787"/>
        <v>0</v>
      </c>
      <c r="Z1794" s="96" t="s">
        <v>142</v>
      </c>
      <c r="AA1794" s="90">
        <f t="shared" si="788"/>
        <v>46174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3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2"/>
      <c r="DB1794" s="1"/>
      <c r="DC1794" s="1"/>
      <c r="DD1794" s="1"/>
      <c r="DE1794" s="1"/>
      <c r="DF1794" s="1"/>
      <c r="DG1794" s="1"/>
    </row>
    <row r="1795" spans="1:111" x14ac:dyDescent="0.2">
      <c r="A1795" s="86">
        <f t="shared" si="766"/>
        <v>46144</v>
      </c>
      <c r="B1795" s="87">
        <f t="shared" si="769"/>
        <v>147.30912179000001</v>
      </c>
      <c r="C1795" s="87">
        <f t="shared" si="767"/>
        <v>109.50718768</v>
      </c>
      <c r="D1795" s="88">
        <f t="shared" si="770"/>
        <v>7205.03</v>
      </c>
      <c r="E1795" s="89">
        <f>IF(K1795=1,VLOOKUP(A1795,[1]Plan1!$BO$80:$BQ$314,3),E1794)</f>
        <v>7245.38</v>
      </c>
      <c r="F1795" s="98">
        <f t="shared" si="771"/>
        <v>45734</v>
      </c>
      <c r="G1795" s="91">
        <f t="shared" si="772"/>
        <v>5.6002542668107669E-3</v>
      </c>
      <c r="H1795" s="90">
        <f t="shared" si="773"/>
        <v>45884</v>
      </c>
      <c r="I1795" s="90">
        <f t="shared" si="774"/>
        <v>45884</v>
      </c>
      <c r="J1795" s="92">
        <f t="shared" si="775"/>
        <v>23</v>
      </c>
      <c r="K1795" s="92">
        <f t="shared" si="776"/>
        <v>202</v>
      </c>
      <c r="L1795" s="87">
        <f t="shared" si="777"/>
        <v>1.05027037</v>
      </c>
      <c r="M1795" s="93">
        <f t="shared" si="778"/>
        <v>1.0056002500000001</v>
      </c>
      <c r="N1795" s="93">
        <f t="shared" si="779"/>
        <v>1.280237645562637</v>
      </c>
      <c r="O1795" s="87">
        <f t="shared" si="780"/>
        <v>1.34459566</v>
      </c>
      <c r="P1795" s="87">
        <f t="shared" si="781"/>
        <v>147.24288928999999</v>
      </c>
      <c r="Q1795" s="94">
        <f t="shared" si="782"/>
        <v>0</v>
      </c>
      <c r="R1795" s="95">
        <f t="shared" si="789"/>
        <v>0</v>
      </c>
      <c r="S1795" s="87">
        <f t="shared" si="783"/>
        <v>0</v>
      </c>
      <c r="T1795" s="95">
        <f t="shared" si="768"/>
        <v>0.12</v>
      </c>
      <c r="U1795" s="94">
        <f t="shared" si="784"/>
        <v>1</v>
      </c>
      <c r="V1795" s="94">
        <v>252</v>
      </c>
      <c r="W1795" s="93">
        <f t="shared" si="785"/>
        <v>1.0004498180000001</v>
      </c>
      <c r="X1795" s="87">
        <f t="shared" si="786"/>
        <v>6.62325E-2</v>
      </c>
      <c r="Y1795" s="87">
        <f t="shared" si="787"/>
        <v>0</v>
      </c>
      <c r="Z1795" s="96" t="s">
        <v>142</v>
      </c>
      <c r="AA1795" s="90">
        <f t="shared" si="788"/>
        <v>46174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3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2"/>
      <c r="DB1795" s="1"/>
      <c r="DC1795" s="1"/>
      <c r="DD1795" s="1"/>
      <c r="DE1795" s="1"/>
      <c r="DF1795" s="1"/>
      <c r="DG1795" s="1"/>
    </row>
    <row r="1796" spans="1:111" x14ac:dyDescent="0.2">
      <c r="A1796" s="86">
        <f t="shared" si="766"/>
        <v>46145</v>
      </c>
      <c r="B1796" s="87">
        <f t="shared" si="769"/>
        <v>147.30912179000001</v>
      </c>
      <c r="C1796" s="87">
        <f t="shared" si="767"/>
        <v>109.50718768</v>
      </c>
      <c r="D1796" s="88">
        <f t="shared" si="770"/>
        <v>7205.03</v>
      </c>
      <c r="E1796" s="89">
        <f>IF(K1796=1,VLOOKUP(A1796,[1]Plan1!$BO$80:$BQ$314,3),E1795)</f>
        <v>7245.38</v>
      </c>
      <c r="F1796" s="98">
        <f t="shared" si="771"/>
        <v>45734</v>
      </c>
      <c r="G1796" s="91">
        <f t="shared" si="772"/>
        <v>5.6002542668107669E-3</v>
      </c>
      <c r="H1796" s="90">
        <f t="shared" si="773"/>
        <v>45884</v>
      </c>
      <c r="I1796" s="90">
        <f t="shared" si="774"/>
        <v>45884</v>
      </c>
      <c r="J1796" s="92">
        <f t="shared" si="775"/>
        <v>23</v>
      </c>
      <c r="K1796" s="92">
        <f t="shared" si="776"/>
        <v>202</v>
      </c>
      <c r="L1796" s="87">
        <f t="shared" si="777"/>
        <v>1.05027037</v>
      </c>
      <c r="M1796" s="93">
        <f t="shared" si="778"/>
        <v>1.0056002500000001</v>
      </c>
      <c r="N1796" s="93">
        <f t="shared" si="779"/>
        <v>1.280237645562637</v>
      </c>
      <c r="O1796" s="87">
        <f t="shared" si="780"/>
        <v>1.34459566</v>
      </c>
      <c r="P1796" s="87">
        <f t="shared" si="781"/>
        <v>147.24288928999999</v>
      </c>
      <c r="Q1796" s="94">
        <f t="shared" si="782"/>
        <v>0</v>
      </c>
      <c r="R1796" s="95">
        <f t="shared" si="789"/>
        <v>0</v>
      </c>
      <c r="S1796" s="87">
        <f t="shared" si="783"/>
        <v>0</v>
      </c>
      <c r="T1796" s="95">
        <f t="shared" si="768"/>
        <v>0.12</v>
      </c>
      <c r="U1796" s="94">
        <f t="shared" si="784"/>
        <v>1</v>
      </c>
      <c r="V1796" s="94">
        <v>252</v>
      </c>
      <c r="W1796" s="93">
        <f t="shared" si="785"/>
        <v>1.0004498180000001</v>
      </c>
      <c r="X1796" s="87">
        <f t="shared" si="786"/>
        <v>6.62325E-2</v>
      </c>
      <c r="Y1796" s="87">
        <f t="shared" si="787"/>
        <v>0</v>
      </c>
      <c r="Z1796" s="96" t="s">
        <v>142</v>
      </c>
      <c r="AA1796" s="90">
        <f t="shared" si="788"/>
        <v>46174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3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2"/>
      <c r="DB1796" s="1"/>
      <c r="DC1796" s="1"/>
      <c r="DD1796" s="1"/>
      <c r="DE1796" s="1"/>
      <c r="DF1796" s="1"/>
      <c r="DG1796" s="1"/>
    </row>
    <row r="1797" spans="1:111" x14ac:dyDescent="0.2">
      <c r="A1797" s="86">
        <f t="shared" si="766"/>
        <v>46146</v>
      </c>
      <c r="B1797" s="87">
        <f t="shared" si="769"/>
        <v>147.41117374000001</v>
      </c>
      <c r="C1797" s="87">
        <f t="shared" si="767"/>
        <v>109.50718768</v>
      </c>
      <c r="D1797" s="88">
        <f t="shared" si="770"/>
        <v>7205.03</v>
      </c>
      <c r="E1797" s="89">
        <f>IF(K1797=1,VLOOKUP(A1797,[1]Plan1!$BO$80:$BQ$314,3),E1796)</f>
        <v>7245.38</v>
      </c>
      <c r="F1797" s="98">
        <f t="shared" si="771"/>
        <v>45734</v>
      </c>
      <c r="G1797" s="91">
        <f t="shared" si="772"/>
        <v>5.6002542668107669E-3</v>
      </c>
      <c r="H1797" s="90">
        <f t="shared" si="773"/>
        <v>45884</v>
      </c>
      <c r="I1797" s="90">
        <f t="shared" si="774"/>
        <v>45884</v>
      </c>
      <c r="J1797" s="92">
        <f t="shared" si="775"/>
        <v>23</v>
      </c>
      <c r="K1797" s="92">
        <f t="shared" si="776"/>
        <v>203</v>
      </c>
      <c r="L1797" s="87">
        <f t="shared" si="777"/>
        <v>1.05052542</v>
      </c>
      <c r="M1797" s="93">
        <f t="shared" si="778"/>
        <v>1.0056002500000001</v>
      </c>
      <c r="N1797" s="93">
        <f t="shared" si="779"/>
        <v>1.280237645562637</v>
      </c>
      <c r="O1797" s="87">
        <f t="shared" si="780"/>
        <v>1.3449221899999999</v>
      </c>
      <c r="P1797" s="87">
        <f t="shared" si="781"/>
        <v>147.27864667</v>
      </c>
      <c r="Q1797" s="94">
        <f t="shared" si="782"/>
        <v>0</v>
      </c>
      <c r="R1797" s="95">
        <f t="shared" si="789"/>
        <v>0</v>
      </c>
      <c r="S1797" s="87">
        <f t="shared" si="783"/>
        <v>0</v>
      </c>
      <c r="T1797" s="95">
        <f t="shared" si="768"/>
        <v>0.12</v>
      </c>
      <c r="U1797" s="94">
        <f t="shared" si="784"/>
        <v>2</v>
      </c>
      <c r="V1797" s="94">
        <v>252</v>
      </c>
      <c r="W1797" s="93">
        <f t="shared" si="785"/>
        <v>1.0008998389999999</v>
      </c>
      <c r="X1797" s="87">
        <f t="shared" si="786"/>
        <v>0.13252707</v>
      </c>
      <c r="Y1797" s="87">
        <f t="shared" si="787"/>
        <v>0</v>
      </c>
      <c r="Z1797" s="96" t="s">
        <v>142</v>
      </c>
      <c r="AA1797" s="90">
        <f t="shared" si="788"/>
        <v>46174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3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2"/>
      <c r="DB1797" s="1"/>
      <c r="DC1797" s="1"/>
      <c r="DD1797" s="1"/>
      <c r="DE1797" s="1"/>
      <c r="DF1797" s="1"/>
      <c r="DG1797" s="1"/>
    </row>
    <row r="1798" spans="1:111" x14ac:dyDescent="0.2">
      <c r="A1798" s="86">
        <f t="shared" si="766"/>
        <v>46147</v>
      </c>
      <c r="B1798" s="87">
        <f t="shared" si="769"/>
        <v>147.51329516000001</v>
      </c>
      <c r="C1798" s="87">
        <f t="shared" si="767"/>
        <v>109.50718768</v>
      </c>
      <c r="D1798" s="88">
        <f t="shared" si="770"/>
        <v>7205.03</v>
      </c>
      <c r="E1798" s="89">
        <f>IF(K1798=1,VLOOKUP(A1798,[1]Plan1!$BO$80:$BQ$314,3),E1797)</f>
        <v>7245.38</v>
      </c>
      <c r="F1798" s="98">
        <f t="shared" si="771"/>
        <v>45734</v>
      </c>
      <c r="G1798" s="91">
        <f t="shared" si="772"/>
        <v>5.6002542668107669E-3</v>
      </c>
      <c r="H1798" s="90">
        <f t="shared" si="773"/>
        <v>45884</v>
      </c>
      <c r="I1798" s="90">
        <f t="shared" si="774"/>
        <v>45884</v>
      </c>
      <c r="J1798" s="92">
        <f t="shared" si="775"/>
        <v>23</v>
      </c>
      <c r="K1798" s="92">
        <f t="shared" si="776"/>
        <v>204</v>
      </c>
      <c r="L1798" s="87">
        <f t="shared" si="777"/>
        <v>1.0507805299999999</v>
      </c>
      <c r="M1798" s="93">
        <f t="shared" si="778"/>
        <v>1.0056002500000001</v>
      </c>
      <c r="N1798" s="93">
        <f t="shared" si="779"/>
        <v>1.280237645562637</v>
      </c>
      <c r="O1798" s="87">
        <f t="shared" si="780"/>
        <v>1.3452487900000001</v>
      </c>
      <c r="P1798" s="87">
        <f t="shared" si="781"/>
        <v>147.31441172000001</v>
      </c>
      <c r="Q1798" s="94">
        <f t="shared" si="782"/>
        <v>0</v>
      </c>
      <c r="R1798" s="95">
        <f t="shared" si="789"/>
        <v>0</v>
      </c>
      <c r="S1798" s="87">
        <f t="shared" si="783"/>
        <v>0</v>
      </c>
      <c r="T1798" s="95">
        <f t="shared" si="768"/>
        <v>0.12</v>
      </c>
      <c r="U1798" s="94">
        <f t="shared" si="784"/>
        <v>3</v>
      </c>
      <c r="V1798" s="94">
        <v>252</v>
      </c>
      <c r="W1798" s="93">
        <f t="shared" si="785"/>
        <v>1.0013500609999999</v>
      </c>
      <c r="X1798" s="87">
        <f t="shared" si="786"/>
        <v>0.19888343999999999</v>
      </c>
      <c r="Y1798" s="87">
        <f t="shared" si="787"/>
        <v>0</v>
      </c>
      <c r="Z1798" s="96" t="s">
        <v>142</v>
      </c>
      <c r="AA1798" s="90">
        <f t="shared" si="788"/>
        <v>46174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3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2"/>
      <c r="DB1798" s="1"/>
      <c r="DC1798" s="1"/>
      <c r="DD1798" s="1"/>
      <c r="DE1798" s="1"/>
      <c r="DF1798" s="1"/>
      <c r="DG1798" s="1"/>
    </row>
    <row r="1799" spans="1:111" x14ac:dyDescent="0.2">
      <c r="A1799" s="86">
        <f t="shared" si="766"/>
        <v>46148</v>
      </c>
      <c r="B1799" s="87">
        <f t="shared" si="769"/>
        <v>147.61548652000002</v>
      </c>
      <c r="C1799" s="87">
        <f t="shared" si="767"/>
        <v>109.50718768</v>
      </c>
      <c r="D1799" s="88">
        <f t="shared" si="770"/>
        <v>7205.03</v>
      </c>
      <c r="E1799" s="89">
        <f>IF(K1799=1,VLOOKUP(A1799,[1]Plan1!$BO$80:$BQ$314,3),E1798)</f>
        <v>7245.38</v>
      </c>
      <c r="F1799" s="98">
        <f t="shared" si="771"/>
        <v>45734</v>
      </c>
      <c r="G1799" s="91">
        <f t="shared" si="772"/>
        <v>5.6002542668107669E-3</v>
      </c>
      <c r="H1799" s="90">
        <f t="shared" si="773"/>
        <v>45884</v>
      </c>
      <c r="I1799" s="90">
        <f t="shared" si="774"/>
        <v>45884</v>
      </c>
      <c r="J1799" s="92">
        <f t="shared" si="775"/>
        <v>23</v>
      </c>
      <c r="K1799" s="92">
        <f t="shared" si="776"/>
        <v>205</v>
      </c>
      <c r="L1799" s="87">
        <f t="shared" si="777"/>
        <v>1.0510356999999999</v>
      </c>
      <c r="M1799" s="93">
        <f t="shared" si="778"/>
        <v>1.0056002500000001</v>
      </c>
      <c r="N1799" s="93">
        <f t="shared" si="779"/>
        <v>1.280237645562637</v>
      </c>
      <c r="O1799" s="87">
        <f t="shared" si="780"/>
        <v>1.3455754600000001</v>
      </c>
      <c r="P1799" s="87">
        <f t="shared" si="781"/>
        <v>147.35018443000001</v>
      </c>
      <c r="Q1799" s="94">
        <f t="shared" si="782"/>
        <v>0</v>
      </c>
      <c r="R1799" s="95">
        <f t="shared" si="789"/>
        <v>0</v>
      </c>
      <c r="S1799" s="87">
        <f t="shared" si="783"/>
        <v>0</v>
      </c>
      <c r="T1799" s="95">
        <f t="shared" si="768"/>
        <v>0.12</v>
      </c>
      <c r="U1799" s="94">
        <f t="shared" si="784"/>
        <v>4</v>
      </c>
      <c r="V1799" s="94">
        <v>252</v>
      </c>
      <c r="W1799" s="93">
        <f t="shared" si="785"/>
        <v>1.0018004869999999</v>
      </c>
      <c r="X1799" s="87">
        <f t="shared" si="786"/>
        <v>0.26530208999999999</v>
      </c>
      <c r="Y1799" s="87">
        <f t="shared" si="787"/>
        <v>0</v>
      </c>
      <c r="Z1799" s="96" t="s">
        <v>142</v>
      </c>
      <c r="AA1799" s="90">
        <f t="shared" si="788"/>
        <v>46174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3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2"/>
      <c r="DB1799" s="1"/>
      <c r="DC1799" s="1"/>
      <c r="DD1799" s="1"/>
      <c r="DE1799" s="1"/>
      <c r="DF1799" s="1"/>
      <c r="DG1799" s="1"/>
    </row>
    <row r="1800" spans="1:111" x14ac:dyDescent="0.2">
      <c r="A1800" s="86">
        <f t="shared" si="766"/>
        <v>46149</v>
      </c>
      <c r="B1800" s="87">
        <f t="shared" si="769"/>
        <v>147.71774976</v>
      </c>
      <c r="C1800" s="87">
        <f t="shared" si="767"/>
        <v>109.50718768</v>
      </c>
      <c r="D1800" s="88">
        <f t="shared" si="770"/>
        <v>7205.03</v>
      </c>
      <c r="E1800" s="89">
        <f>IF(K1800=1,VLOOKUP(A1800,[1]Plan1!$BO$80:$BQ$314,3),E1799)</f>
        <v>7245.38</v>
      </c>
      <c r="F1800" s="98">
        <f t="shared" si="771"/>
        <v>45734</v>
      </c>
      <c r="G1800" s="91">
        <f t="shared" si="772"/>
        <v>5.6002542668107669E-3</v>
      </c>
      <c r="H1800" s="90">
        <f t="shared" si="773"/>
        <v>45884</v>
      </c>
      <c r="I1800" s="90">
        <f t="shared" si="774"/>
        <v>45884</v>
      </c>
      <c r="J1800" s="92">
        <f t="shared" si="775"/>
        <v>23</v>
      </c>
      <c r="K1800" s="92">
        <f t="shared" si="776"/>
        <v>206</v>
      </c>
      <c r="L1800" s="87">
        <f t="shared" si="777"/>
        <v>1.05129093</v>
      </c>
      <c r="M1800" s="93">
        <f t="shared" si="778"/>
        <v>1.0056002500000001</v>
      </c>
      <c r="N1800" s="93">
        <f t="shared" si="779"/>
        <v>1.280237645562637</v>
      </c>
      <c r="O1800" s="87">
        <f t="shared" si="780"/>
        <v>1.3459022199999999</v>
      </c>
      <c r="P1800" s="87">
        <f t="shared" si="781"/>
        <v>147.38596699999999</v>
      </c>
      <c r="Q1800" s="94">
        <f t="shared" si="782"/>
        <v>0</v>
      </c>
      <c r="R1800" s="95">
        <f t="shared" si="789"/>
        <v>0</v>
      </c>
      <c r="S1800" s="87">
        <f t="shared" si="783"/>
        <v>0</v>
      </c>
      <c r="T1800" s="95">
        <f t="shared" si="768"/>
        <v>0.12</v>
      </c>
      <c r="U1800" s="94">
        <f t="shared" si="784"/>
        <v>5</v>
      </c>
      <c r="V1800" s="94">
        <v>252</v>
      </c>
      <c r="W1800" s="93">
        <f t="shared" si="785"/>
        <v>1.002251115</v>
      </c>
      <c r="X1800" s="87">
        <f t="shared" si="786"/>
        <v>0.33178276000000001</v>
      </c>
      <c r="Y1800" s="87">
        <f t="shared" si="787"/>
        <v>0</v>
      </c>
      <c r="Z1800" s="96" t="s">
        <v>142</v>
      </c>
      <c r="AA1800" s="90">
        <f t="shared" si="788"/>
        <v>46174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3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2"/>
      <c r="DB1800" s="1"/>
      <c r="DC1800" s="1"/>
      <c r="DD1800" s="1"/>
      <c r="DE1800" s="1"/>
      <c r="DF1800" s="1"/>
      <c r="DG1800" s="1"/>
    </row>
    <row r="1801" spans="1:111" x14ac:dyDescent="0.2">
      <c r="A1801" s="86">
        <f t="shared" si="766"/>
        <v>46150</v>
      </c>
      <c r="B1801" s="87">
        <f t="shared" si="769"/>
        <v>147.82008285000001</v>
      </c>
      <c r="C1801" s="87">
        <f t="shared" si="767"/>
        <v>109.50718768</v>
      </c>
      <c r="D1801" s="88">
        <f t="shared" si="770"/>
        <v>7205.03</v>
      </c>
      <c r="E1801" s="89">
        <f>IF(K1801=1,VLOOKUP(A1801,[1]Plan1!$BO$80:$BQ$314,3),E1800)</f>
        <v>7245.38</v>
      </c>
      <c r="F1801" s="98">
        <f t="shared" si="771"/>
        <v>45734</v>
      </c>
      <c r="G1801" s="91">
        <f t="shared" si="772"/>
        <v>5.6002542668107669E-3</v>
      </c>
      <c r="H1801" s="90">
        <f t="shared" si="773"/>
        <v>45884</v>
      </c>
      <c r="I1801" s="90">
        <f t="shared" si="774"/>
        <v>45884</v>
      </c>
      <c r="J1801" s="92">
        <f t="shared" si="775"/>
        <v>23</v>
      </c>
      <c r="K1801" s="92">
        <f t="shared" si="776"/>
        <v>207</v>
      </c>
      <c r="L1801" s="87">
        <f t="shared" si="777"/>
        <v>1.0515462200000001</v>
      </c>
      <c r="M1801" s="93">
        <f t="shared" si="778"/>
        <v>1.0056002500000001</v>
      </c>
      <c r="N1801" s="93">
        <f t="shared" si="779"/>
        <v>1.280237645562637</v>
      </c>
      <c r="O1801" s="87">
        <f t="shared" si="780"/>
        <v>1.34622905</v>
      </c>
      <c r="P1801" s="87">
        <f t="shared" si="781"/>
        <v>147.42175723</v>
      </c>
      <c r="Q1801" s="94">
        <f t="shared" si="782"/>
        <v>0</v>
      </c>
      <c r="R1801" s="95">
        <f t="shared" si="789"/>
        <v>0</v>
      </c>
      <c r="S1801" s="87">
        <f t="shared" si="783"/>
        <v>0</v>
      </c>
      <c r="T1801" s="95">
        <f t="shared" si="768"/>
        <v>0.12</v>
      </c>
      <c r="U1801" s="94">
        <f t="shared" si="784"/>
        <v>6</v>
      </c>
      <c r="V1801" s="94">
        <v>252</v>
      </c>
      <c r="W1801" s="93">
        <f t="shared" si="785"/>
        <v>1.002701946</v>
      </c>
      <c r="X1801" s="87">
        <f t="shared" si="786"/>
        <v>0.39832561999999999</v>
      </c>
      <c r="Y1801" s="87">
        <f t="shared" si="787"/>
        <v>0</v>
      </c>
      <c r="Z1801" s="96" t="s">
        <v>142</v>
      </c>
      <c r="AA1801" s="90">
        <f t="shared" si="788"/>
        <v>46174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3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2"/>
      <c r="DB1801" s="1"/>
      <c r="DC1801" s="1"/>
      <c r="DD1801" s="1"/>
      <c r="DE1801" s="1"/>
      <c r="DF1801" s="1"/>
      <c r="DG1801" s="1"/>
    </row>
    <row r="1802" spans="1:111" x14ac:dyDescent="0.2">
      <c r="A1802" s="86">
        <f t="shared" si="766"/>
        <v>46151</v>
      </c>
      <c r="B1802" s="87">
        <f t="shared" si="769"/>
        <v>147.82008285000001</v>
      </c>
      <c r="C1802" s="87">
        <f t="shared" si="767"/>
        <v>109.50718768</v>
      </c>
      <c r="D1802" s="88">
        <f t="shared" si="770"/>
        <v>7205.03</v>
      </c>
      <c r="E1802" s="89">
        <f>IF(K1802=1,VLOOKUP(A1802,[1]Plan1!$BO$80:$BQ$314,3),E1801)</f>
        <v>7245.38</v>
      </c>
      <c r="F1802" s="98">
        <f t="shared" si="771"/>
        <v>45734</v>
      </c>
      <c r="G1802" s="91">
        <f t="shared" si="772"/>
        <v>5.6002542668107669E-3</v>
      </c>
      <c r="H1802" s="90">
        <f t="shared" si="773"/>
        <v>45884</v>
      </c>
      <c r="I1802" s="90">
        <f t="shared" si="774"/>
        <v>45884</v>
      </c>
      <c r="J1802" s="92">
        <f t="shared" si="775"/>
        <v>23</v>
      </c>
      <c r="K1802" s="92">
        <f t="shared" si="776"/>
        <v>207</v>
      </c>
      <c r="L1802" s="87">
        <f t="shared" si="777"/>
        <v>1.0515462200000001</v>
      </c>
      <c r="M1802" s="93">
        <f t="shared" si="778"/>
        <v>1.0056002500000001</v>
      </c>
      <c r="N1802" s="93">
        <f t="shared" si="779"/>
        <v>1.280237645562637</v>
      </c>
      <c r="O1802" s="87">
        <f t="shared" si="780"/>
        <v>1.34622905</v>
      </c>
      <c r="P1802" s="87">
        <f t="shared" si="781"/>
        <v>147.42175723</v>
      </c>
      <c r="Q1802" s="94">
        <f t="shared" si="782"/>
        <v>0</v>
      </c>
      <c r="R1802" s="95">
        <f t="shared" si="789"/>
        <v>0</v>
      </c>
      <c r="S1802" s="87">
        <f t="shared" si="783"/>
        <v>0</v>
      </c>
      <c r="T1802" s="95">
        <f t="shared" si="768"/>
        <v>0.12</v>
      </c>
      <c r="U1802" s="94">
        <f t="shared" si="784"/>
        <v>6</v>
      </c>
      <c r="V1802" s="94">
        <v>252</v>
      </c>
      <c r="W1802" s="93">
        <f t="shared" si="785"/>
        <v>1.002701946</v>
      </c>
      <c r="X1802" s="87">
        <f t="shared" si="786"/>
        <v>0.39832561999999999</v>
      </c>
      <c r="Y1802" s="87">
        <f t="shared" si="787"/>
        <v>0</v>
      </c>
      <c r="Z1802" s="96" t="s">
        <v>142</v>
      </c>
      <c r="AA1802" s="90">
        <f t="shared" si="788"/>
        <v>46174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3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2"/>
      <c r="DB1802" s="1"/>
      <c r="DC1802" s="1"/>
      <c r="DD1802" s="1"/>
      <c r="DE1802" s="1"/>
      <c r="DF1802" s="1"/>
      <c r="DG1802" s="1"/>
    </row>
    <row r="1803" spans="1:111" x14ac:dyDescent="0.2">
      <c r="A1803" s="86">
        <f t="shared" si="766"/>
        <v>46152</v>
      </c>
      <c r="B1803" s="87">
        <f t="shared" si="769"/>
        <v>147.82008285000001</v>
      </c>
      <c r="C1803" s="87">
        <f t="shared" si="767"/>
        <v>109.50718768</v>
      </c>
      <c r="D1803" s="88">
        <f t="shared" si="770"/>
        <v>7205.03</v>
      </c>
      <c r="E1803" s="89">
        <f>IF(K1803=1,VLOOKUP(A1803,[1]Plan1!$BO$80:$BQ$314,3),E1802)</f>
        <v>7245.38</v>
      </c>
      <c r="F1803" s="98">
        <f t="shared" si="771"/>
        <v>45734</v>
      </c>
      <c r="G1803" s="91">
        <f t="shared" si="772"/>
        <v>5.6002542668107669E-3</v>
      </c>
      <c r="H1803" s="90">
        <f t="shared" si="773"/>
        <v>45884</v>
      </c>
      <c r="I1803" s="90">
        <f t="shared" si="774"/>
        <v>45884</v>
      </c>
      <c r="J1803" s="92">
        <f t="shared" si="775"/>
        <v>23</v>
      </c>
      <c r="K1803" s="92">
        <f t="shared" si="776"/>
        <v>207</v>
      </c>
      <c r="L1803" s="87">
        <f t="shared" si="777"/>
        <v>1.0515462200000001</v>
      </c>
      <c r="M1803" s="93">
        <f t="shared" si="778"/>
        <v>1.0056002500000001</v>
      </c>
      <c r="N1803" s="93">
        <f t="shared" si="779"/>
        <v>1.280237645562637</v>
      </c>
      <c r="O1803" s="87">
        <f t="shared" si="780"/>
        <v>1.34622905</v>
      </c>
      <c r="P1803" s="87">
        <f t="shared" si="781"/>
        <v>147.42175723</v>
      </c>
      <c r="Q1803" s="94">
        <f t="shared" si="782"/>
        <v>0</v>
      </c>
      <c r="R1803" s="95">
        <f t="shared" si="789"/>
        <v>0</v>
      </c>
      <c r="S1803" s="87">
        <f t="shared" si="783"/>
        <v>0</v>
      </c>
      <c r="T1803" s="95">
        <f t="shared" si="768"/>
        <v>0.12</v>
      </c>
      <c r="U1803" s="94">
        <f t="shared" si="784"/>
        <v>6</v>
      </c>
      <c r="V1803" s="94">
        <v>252</v>
      </c>
      <c r="W1803" s="93">
        <f t="shared" si="785"/>
        <v>1.002701946</v>
      </c>
      <c r="X1803" s="87">
        <f t="shared" si="786"/>
        <v>0.39832561999999999</v>
      </c>
      <c r="Y1803" s="87">
        <f t="shared" si="787"/>
        <v>0</v>
      </c>
      <c r="Z1803" s="96" t="s">
        <v>142</v>
      </c>
      <c r="AA1803" s="90">
        <f t="shared" si="788"/>
        <v>46174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3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2"/>
      <c r="DB1803" s="1"/>
      <c r="DC1803" s="1"/>
      <c r="DD1803" s="1"/>
      <c r="DE1803" s="1"/>
      <c r="DF1803" s="1"/>
      <c r="DG1803" s="1"/>
    </row>
    <row r="1804" spans="1:111" x14ac:dyDescent="0.2">
      <c r="A1804" s="86">
        <f t="shared" si="766"/>
        <v>46153</v>
      </c>
      <c r="B1804" s="87">
        <f t="shared" si="769"/>
        <v>147.92248789999999</v>
      </c>
      <c r="C1804" s="87">
        <f t="shared" si="767"/>
        <v>109.50718768</v>
      </c>
      <c r="D1804" s="88">
        <f t="shared" si="770"/>
        <v>7205.03</v>
      </c>
      <c r="E1804" s="89">
        <f>IF(K1804=1,VLOOKUP(A1804,[1]Plan1!$BO$80:$BQ$314,3),E1803)</f>
        <v>7245.38</v>
      </c>
      <c r="F1804" s="98">
        <f t="shared" si="771"/>
        <v>45734</v>
      </c>
      <c r="G1804" s="91">
        <f t="shared" si="772"/>
        <v>5.6002542668107669E-3</v>
      </c>
      <c r="H1804" s="90">
        <f t="shared" si="773"/>
        <v>45884</v>
      </c>
      <c r="I1804" s="90">
        <f t="shared" si="774"/>
        <v>45884</v>
      </c>
      <c r="J1804" s="92">
        <f t="shared" si="775"/>
        <v>23</v>
      </c>
      <c r="K1804" s="92">
        <f t="shared" si="776"/>
        <v>208</v>
      </c>
      <c r="L1804" s="87">
        <f t="shared" si="777"/>
        <v>1.05180158</v>
      </c>
      <c r="M1804" s="93">
        <f t="shared" si="778"/>
        <v>1.0056002500000001</v>
      </c>
      <c r="N1804" s="93">
        <f t="shared" si="779"/>
        <v>1.280237645562637</v>
      </c>
      <c r="O1804" s="87">
        <f t="shared" si="780"/>
        <v>1.34655597</v>
      </c>
      <c r="P1804" s="87">
        <f t="shared" si="781"/>
        <v>147.45755732000001</v>
      </c>
      <c r="Q1804" s="94">
        <f t="shared" si="782"/>
        <v>0</v>
      </c>
      <c r="R1804" s="95">
        <f t="shared" si="789"/>
        <v>0</v>
      </c>
      <c r="S1804" s="87">
        <f t="shared" si="783"/>
        <v>0</v>
      </c>
      <c r="T1804" s="95">
        <f t="shared" si="768"/>
        <v>0.12</v>
      </c>
      <c r="U1804" s="94">
        <f t="shared" si="784"/>
        <v>7</v>
      </c>
      <c r="V1804" s="94">
        <v>252</v>
      </c>
      <c r="W1804" s="93">
        <f t="shared" si="785"/>
        <v>1.003152979</v>
      </c>
      <c r="X1804" s="87">
        <f t="shared" si="786"/>
        <v>0.46493057999999998</v>
      </c>
      <c r="Y1804" s="87">
        <f t="shared" si="787"/>
        <v>0</v>
      </c>
      <c r="Z1804" s="96" t="s">
        <v>142</v>
      </c>
      <c r="AA1804" s="90">
        <f t="shared" si="788"/>
        <v>46174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3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2"/>
      <c r="DB1804" s="1"/>
      <c r="DC1804" s="1"/>
      <c r="DD1804" s="1"/>
      <c r="DE1804" s="1"/>
      <c r="DF1804" s="1"/>
      <c r="DG1804" s="1"/>
    </row>
    <row r="1805" spans="1:111" x14ac:dyDescent="0.2">
      <c r="A1805" s="86">
        <f t="shared" si="766"/>
        <v>46154</v>
      </c>
      <c r="B1805" s="87">
        <f t="shared" si="769"/>
        <v>148.02496411999999</v>
      </c>
      <c r="C1805" s="87">
        <f t="shared" si="767"/>
        <v>109.50718768</v>
      </c>
      <c r="D1805" s="88">
        <f t="shared" si="770"/>
        <v>7205.03</v>
      </c>
      <c r="E1805" s="89">
        <f>IF(K1805=1,VLOOKUP(A1805,[1]Plan1!$BO$80:$BQ$314,3),E1804)</f>
        <v>7245.38</v>
      </c>
      <c r="F1805" s="98">
        <f t="shared" si="771"/>
        <v>45734</v>
      </c>
      <c r="G1805" s="91">
        <f t="shared" si="772"/>
        <v>5.6002542668107669E-3</v>
      </c>
      <c r="H1805" s="90">
        <f t="shared" si="773"/>
        <v>45884</v>
      </c>
      <c r="I1805" s="90">
        <f t="shared" si="774"/>
        <v>45884</v>
      </c>
      <c r="J1805" s="92">
        <f t="shared" si="775"/>
        <v>23</v>
      </c>
      <c r="K1805" s="92">
        <f t="shared" si="776"/>
        <v>209</v>
      </c>
      <c r="L1805" s="87">
        <f t="shared" si="777"/>
        <v>1.052057</v>
      </c>
      <c r="M1805" s="93">
        <f t="shared" si="778"/>
        <v>1.0056002500000001</v>
      </c>
      <c r="N1805" s="93">
        <f t="shared" si="779"/>
        <v>1.280237645562637</v>
      </c>
      <c r="O1805" s="87">
        <f t="shared" si="780"/>
        <v>1.34688297</v>
      </c>
      <c r="P1805" s="87">
        <f t="shared" si="781"/>
        <v>147.49336617</v>
      </c>
      <c r="Q1805" s="94">
        <f t="shared" si="782"/>
        <v>0</v>
      </c>
      <c r="R1805" s="95">
        <f t="shared" si="789"/>
        <v>0</v>
      </c>
      <c r="S1805" s="87">
        <f t="shared" si="783"/>
        <v>0</v>
      </c>
      <c r="T1805" s="95">
        <f t="shared" si="768"/>
        <v>0.12</v>
      </c>
      <c r="U1805" s="94">
        <f t="shared" si="784"/>
        <v>8</v>
      </c>
      <c r="V1805" s="94">
        <v>252</v>
      </c>
      <c r="W1805" s="93">
        <f t="shared" si="785"/>
        <v>1.003604216</v>
      </c>
      <c r="X1805" s="87">
        <f t="shared" si="786"/>
        <v>0.53159794999999999</v>
      </c>
      <c r="Y1805" s="87">
        <f t="shared" si="787"/>
        <v>0</v>
      </c>
      <c r="Z1805" s="96" t="s">
        <v>142</v>
      </c>
      <c r="AA1805" s="90">
        <f t="shared" si="788"/>
        <v>46174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3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2"/>
      <c r="DB1805" s="1"/>
      <c r="DC1805" s="1"/>
      <c r="DD1805" s="1"/>
      <c r="DE1805" s="1"/>
      <c r="DF1805" s="1"/>
      <c r="DG1805" s="1"/>
    </row>
    <row r="1806" spans="1:111" x14ac:dyDescent="0.2">
      <c r="A1806" s="86">
        <f t="shared" ref="A1806:A1853" si="790">(A1805+1)</f>
        <v>46155</v>
      </c>
      <c r="B1806" s="87">
        <f t="shared" si="769"/>
        <v>148.12751125</v>
      </c>
      <c r="C1806" s="87">
        <f t="shared" ref="C1806:C1853" si="791">TRUNC(IF(Q1805&gt;0,C1805-(S1805/O1805),C1805),8)</f>
        <v>109.50718768</v>
      </c>
      <c r="D1806" s="88">
        <f t="shared" si="770"/>
        <v>7205.03</v>
      </c>
      <c r="E1806" s="89">
        <f>IF(K1806=1,VLOOKUP(A1806,[1]Plan1!$BO$80:$BQ$314,3),E1805)</f>
        <v>7245.38</v>
      </c>
      <c r="F1806" s="98">
        <f t="shared" si="771"/>
        <v>45734</v>
      </c>
      <c r="G1806" s="91">
        <f t="shared" si="772"/>
        <v>5.6002542668107669E-3</v>
      </c>
      <c r="H1806" s="90">
        <f t="shared" si="773"/>
        <v>45884</v>
      </c>
      <c r="I1806" s="90">
        <f t="shared" si="774"/>
        <v>45884</v>
      </c>
      <c r="J1806" s="92">
        <f t="shared" si="775"/>
        <v>23</v>
      </c>
      <c r="K1806" s="92">
        <f t="shared" si="776"/>
        <v>210</v>
      </c>
      <c r="L1806" s="87">
        <f t="shared" si="777"/>
        <v>1.0523124800000001</v>
      </c>
      <c r="M1806" s="93">
        <f t="shared" si="778"/>
        <v>1.0056002500000001</v>
      </c>
      <c r="N1806" s="93">
        <f t="shared" si="779"/>
        <v>1.280237645562637</v>
      </c>
      <c r="O1806" s="87">
        <f t="shared" si="780"/>
        <v>1.3472100499999999</v>
      </c>
      <c r="P1806" s="87">
        <f t="shared" si="781"/>
        <v>147.52918378000001</v>
      </c>
      <c r="Q1806" s="94">
        <f t="shared" si="782"/>
        <v>0</v>
      </c>
      <c r="R1806" s="95">
        <f t="shared" si="789"/>
        <v>0</v>
      </c>
      <c r="S1806" s="87">
        <f t="shared" si="783"/>
        <v>0</v>
      </c>
      <c r="T1806" s="95">
        <f t="shared" ref="T1806:T1853" si="792">(T1805)</f>
        <v>0.12</v>
      </c>
      <c r="U1806" s="94">
        <f t="shared" si="784"/>
        <v>9</v>
      </c>
      <c r="V1806" s="94">
        <v>252</v>
      </c>
      <c r="W1806" s="93">
        <f t="shared" si="785"/>
        <v>1.0040556549999999</v>
      </c>
      <c r="X1806" s="87">
        <f t="shared" si="786"/>
        <v>0.59832746999999997</v>
      </c>
      <c r="Y1806" s="87">
        <f t="shared" si="787"/>
        <v>0</v>
      </c>
      <c r="Z1806" s="96" t="s">
        <v>142</v>
      </c>
      <c r="AA1806" s="90">
        <f t="shared" si="788"/>
        <v>46174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3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2"/>
      <c r="DB1806" s="1"/>
      <c r="DC1806" s="1"/>
      <c r="DD1806" s="1"/>
      <c r="DE1806" s="1"/>
      <c r="DF1806" s="1"/>
      <c r="DG1806" s="1"/>
    </row>
    <row r="1807" spans="1:111" x14ac:dyDescent="0.2">
      <c r="A1807" s="86">
        <f t="shared" si="790"/>
        <v>46156</v>
      </c>
      <c r="B1807" s="87">
        <f t="shared" si="769"/>
        <v>148.23012838</v>
      </c>
      <c r="C1807" s="87">
        <f t="shared" si="791"/>
        <v>109.50718768</v>
      </c>
      <c r="D1807" s="88">
        <f t="shared" si="770"/>
        <v>7205.03</v>
      </c>
      <c r="E1807" s="89">
        <f>IF(K1807=1,VLOOKUP(A1807,[1]Plan1!$BO$80:$BQ$314,3),E1806)</f>
        <v>7245.38</v>
      </c>
      <c r="F1807" s="98">
        <f t="shared" si="771"/>
        <v>45734</v>
      </c>
      <c r="G1807" s="91">
        <f t="shared" si="772"/>
        <v>5.6002542668107669E-3</v>
      </c>
      <c r="H1807" s="90">
        <f t="shared" si="773"/>
        <v>45884</v>
      </c>
      <c r="I1807" s="90">
        <f t="shared" si="774"/>
        <v>45884</v>
      </c>
      <c r="J1807" s="92">
        <f t="shared" si="775"/>
        <v>23</v>
      </c>
      <c r="K1807" s="92">
        <f t="shared" si="776"/>
        <v>211</v>
      </c>
      <c r="L1807" s="87">
        <f t="shared" si="777"/>
        <v>1.05256802</v>
      </c>
      <c r="M1807" s="93">
        <f t="shared" si="778"/>
        <v>1.0056002500000001</v>
      </c>
      <c r="N1807" s="93">
        <f t="shared" si="779"/>
        <v>1.280237645562637</v>
      </c>
      <c r="O1807" s="87">
        <f t="shared" si="780"/>
        <v>1.3475372000000001</v>
      </c>
      <c r="P1807" s="87">
        <f t="shared" si="781"/>
        <v>147.56500905999999</v>
      </c>
      <c r="Q1807" s="94">
        <f t="shared" si="782"/>
        <v>0</v>
      </c>
      <c r="R1807" s="95">
        <f t="shared" si="789"/>
        <v>0</v>
      </c>
      <c r="S1807" s="87">
        <f t="shared" si="783"/>
        <v>0</v>
      </c>
      <c r="T1807" s="95">
        <f t="shared" si="792"/>
        <v>0.12</v>
      </c>
      <c r="U1807" s="94">
        <f t="shared" si="784"/>
        <v>10</v>
      </c>
      <c r="V1807" s="94">
        <v>252</v>
      </c>
      <c r="W1807" s="93">
        <f t="shared" si="785"/>
        <v>1.004507297</v>
      </c>
      <c r="X1807" s="87">
        <f t="shared" si="786"/>
        <v>0.66511931999999996</v>
      </c>
      <c r="Y1807" s="87">
        <f t="shared" si="787"/>
        <v>0</v>
      </c>
      <c r="Z1807" s="96" t="s">
        <v>142</v>
      </c>
      <c r="AA1807" s="90">
        <f t="shared" si="788"/>
        <v>46174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3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2"/>
      <c r="DB1807" s="1"/>
      <c r="DC1807" s="1"/>
      <c r="DD1807" s="1"/>
      <c r="DE1807" s="1"/>
      <c r="DF1807" s="1"/>
      <c r="DG1807" s="1"/>
    </row>
    <row r="1808" spans="1:111" x14ac:dyDescent="0.2">
      <c r="A1808" s="86">
        <f t="shared" si="790"/>
        <v>46157</v>
      </c>
      <c r="B1808" s="87">
        <f t="shared" si="769"/>
        <v>148.33281787999999</v>
      </c>
      <c r="C1808" s="87">
        <f t="shared" si="791"/>
        <v>109.50718768</v>
      </c>
      <c r="D1808" s="88">
        <f t="shared" si="770"/>
        <v>7205.03</v>
      </c>
      <c r="E1808" s="89">
        <f>IF(K1808=1,VLOOKUP(A1808,[1]Plan1!$BO$80:$BQ$314,3),E1807)</f>
        <v>7245.38</v>
      </c>
      <c r="F1808" s="98">
        <f t="shared" si="771"/>
        <v>45734</v>
      </c>
      <c r="G1808" s="91">
        <f t="shared" si="772"/>
        <v>5.6002542668107669E-3</v>
      </c>
      <c r="H1808" s="90">
        <f t="shared" si="773"/>
        <v>45884</v>
      </c>
      <c r="I1808" s="90">
        <f t="shared" si="774"/>
        <v>45884</v>
      </c>
      <c r="J1808" s="92">
        <f t="shared" si="775"/>
        <v>23</v>
      </c>
      <c r="K1808" s="92">
        <f t="shared" si="776"/>
        <v>212</v>
      </c>
      <c r="L1808" s="87">
        <f t="shared" si="777"/>
        <v>1.05282363</v>
      </c>
      <c r="M1808" s="93">
        <f t="shared" si="778"/>
        <v>1.0056002500000001</v>
      </c>
      <c r="N1808" s="93">
        <f t="shared" si="779"/>
        <v>1.280237645562637</v>
      </c>
      <c r="O1808" s="87">
        <f t="shared" si="780"/>
        <v>1.3478644399999999</v>
      </c>
      <c r="P1808" s="87">
        <f t="shared" si="781"/>
        <v>147.60084419</v>
      </c>
      <c r="Q1808" s="94">
        <f t="shared" si="782"/>
        <v>0</v>
      </c>
      <c r="R1808" s="95">
        <f t="shared" si="789"/>
        <v>0</v>
      </c>
      <c r="S1808" s="87">
        <f t="shared" si="783"/>
        <v>0</v>
      </c>
      <c r="T1808" s="95">
        <f t="shared" si="792"/>
        <v>0.12</v>
      </c>
      <c r="U1808" s="94">
        <f t="shared" si="784"/>
        <v>11</v>
      </c>
      <c r="V1808" s="94">
        <v>252</v>
      </c>
      <c r="W1808" s="93">
        <f t="shared" si="785"/>
        <v>1.004959143</v>
      </c>
      <c r="X1808" s="87">
        <f t="shared" si="786"/>
        <v>0.73197369000000001</v>
      </c>
      <c r="Y1808" s="87">
        <f t="shared" si="787"/>
        <v>0</v>
      </c>
      <c r="Z1808" s="96" t="s">
        <v>142</v>
      </c>
      <c r="AA1808" s="90">
        <f t="shared" si="788"/>
        <v>46174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3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2"/>
      <c r="DB1808" s="1"/>
      <c r="DC1808" s="1"/>
      <c r="DD1808" s="1"/>
      <c r="DE1808" s="1"/>
      <c r="DF1808" s="1"/>
      <c r="DG1808" s="1"/>
    </row>
    <row r="1809" spans="1:111" x14ac:dyDescent="0.2">
      <c r="A1809" s="86">
        <f t="shared" si="790"/>
        <v>46158</v>
      </c>
      <c r="B1809" s="87">
        <f t="shared" si="769"/>
        <v>148.33281787999999</v>
      </c>
      <c r="C1809" s="87">
        <f t="shared" si="791"/>
        <v>109.50718768</v>
      </c>
      <c r="D1809" s="88">
        <f t="shared" si="770"/>
        <v>7205.03</v>
      </c>
      <c r="E1809" s="89">
        <f>IF(K1809=1,VLOOKUP(A1809,[1]Plan1!$BO$80:$BQ$314,3),E1808)</f>
        <v>7245.38</v>
      </c>
      <c r="F1809" s="98">
        <f t="shared" si="771"/>
        <v>45734</v>
      </c>
      <c r="G1809" s="91">
        <f t="shared" si="772"/>
        <v>5.6002542668107669E-3</v>
      </c>
      <c r="H1809" s="90">
        <f t="shared" si="773"/>
        <v>45884</v>
      </c>
      <c r="I1809" s="90">
        <f t="shared" si="774"/>
        <v>45884</v>
      </c>
      <c r="J1809" s="92">
        <f t="shared" si="775"/>
        <v>23</v>
      </c>
      <c r="K1809" s="92">
        <f t="shared" si="776"/>
        <v>212</v>
      </c>
      <c r="L1809" s="87">
        <f t="shared" si="777"/>
        <v>1.05282363</v>
      </c>
      <c r="M1809" s="93">
        <f t="shared" si="778"/>
        <v>1.0056002500000001</v>
      </c>
      <c r="N1809" s="93">
        <f t="shared" si="779"/>
        <v>1.280237645562637</v>
      </c>
      <c r="O1809" s="87">
        <f t="shared" si="780"/>
        <v>1.3478644399999999</v>
      </c>
      <c r="P1809" s="87">
        <f t="shared" si="781"/>
        <v>147.60084419</v>
      </c>
      <c r="Q1809" s="94">
        <f t="shared" si="782"/>
        <v>0</v>
      </c>
      <c r="R1809" s="95">
        <f t="shared" si="789"/>
        <v>0</v>
      </c>
      <c r="S1809" s="87">
        <f t="shared" si="783"/>
        <v>0</v>
      </c>
      <c r="T1809" s="95">
        <f t="shared" si="792"/>
        <v>0.12</v>
      </c>
      <c r="U1809" s="94">
        <f t="shared" si="784"/>
        <v>11</v>
      </c>
      <c r="V1809" s="94">
        <v>252</v>
      </c>
      <c r="W1809" s="93">
        <f t="shared" si="785"/>
        <v>1.004959143</v>
      </c>
      <c r="X1809" s="87">
        <f t="shared" si="786"/>
        <v>0.73197369000000001</v>
      </c>
      <c r="Y1809" s="87">
        <f t="shared" si="787"/>
        <v>0</v>
      </c>
      <c r="Z1809" s="96" t="s">
        <v>142</v>
      </c>
      <c r="AA1809" s="90">
        <f t="shared" si="788"/>
        <v>46174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3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2"/>
      <c r="DB1809" s="1"/>
      <c r="DC1809" s="1"/>
      <c r="DD1809" s="1"/>
      <c r="DE1809" s="1"/>
      <c r="DF1809" s="1"/>
      <c r="DG1809" s="1"/>
    </row>
    <row r="1810" spans="1:111" x14ac:dyDescent="0.2">
      <c r="A1810" s="86">
        <f t="shared" si="790"/>
        <v>46159</v>
      </c>
      <c r="B1810" s="87">
        <f t="shared" ref="B1810:B1853" si="793">(P1810+X1810)</f>
        <v>148.33281787999999</v>
      </c>
      <c r="C1810" s="87">
        <f t="shared" si="791"/>
        <v>109.50718768</v>
      </c>
      <c r="D1810" s="88">
        <f t="shared" ref="D1810:D1853" si="794">IF(E1810=E1809,D1809,E1809)</f>
        <v>7205.03</v>
      </c>
      <c r="E1810" s="89">
        <f>IF(K1810=1,VLOOKUP(A1810,[1]Plan1!$BO$80:$BQ$314,3),E1809)</f>
        <v>7245.38</v>
      </c>
      <c r="F1810" s="98">
        <f t="shared" ref="F1810:F1853" si="795">IF(D1810=D1809,F1809,A1810)</f>
        <v>45734</v>
      </c>
      <c r="G1810" s="91">
        <f t="shared" ref="G1810:G1853" si="796">(E1810/D1810)-1</f>
        <v>5.6002542668107669E-3</v>
      </c>
      <c r="H1810" s="90">
        <f t="shared" ref="H1810:H1853" si="797">IF(DAY(A1810)=15,VLOOKUP(A1810,AH$121:AK$170,4),H1809)</f>
        <v>45884</v>
      </c>
      <c r="I1810" s="90">
        <f t="shared" ref="I1810:I1853" si="798">IF(A1810&gt;I1809,H1810,I1809)</f>
        <v>45884</v>
      </c>
      <c r="J1810" s="92">
        <f t="shared" ref="J1810:J1853" si="799">IF(I1810=I1809,J1809,NETWORKDAYS(I1809,I1810,$AD$121:$AD$505)-1)</f>
        <v>23</v>
      </c>
      <c r="K1810" s="92">
        <f t="shared" ref="K1810:K1853" si="800">(J1810-(NETWORKDAYS(A1810,I1810,AD$121:AD$505)-1))</f>
        <v>212</v>
      </c>
      <c r="L1810" s="87">
        <f t="shared" ref="L1810:L1853" si="801">TRUNC((E1810/D1810)^TRUNC((K1810/J1810),9),8)</f>
        <v>1.05282363</v>
      </c>
      <c r="M1810" s="93">
        <f t="shared" ref="M1810:M1853" si="802">IF(I1810&gt;I1809,L1809,M1809)</f>
        <v>1.0056002500000001</v>
      </c>
      <c r="N1810" s="93">
        <f t="shared" ref="N1810:N1853" si="803">IF(I1810&gt;I1809,N1809*M1810,N1809)</f>
        <v>1.280237645562637</v>
      </c>
      <c r="O1810" s="87">
        <f t="shared" ref="O1810:O1853" si="804">TRUNC(TRUNC((L1810*N1810),15),8)</f>
        <v>1.3478644399999999</v>
      </c>
      <c r="P1810" s="87">
        <f t="shared" ref="P1810:P1853" si="805">TRUNC(C1810*O1810,8)</f>
        <v>147.60084419</v>
      </c>
      <c r="Q1810" s="94">
        <f t="shared" ref="Q1810:Q1853" si="806">IF(VLOOKUP(A1810,AD$13:AK$117,8)=VLOOKUP(A1809,AD$13:AK$117,8),0,VLOOKUP(A1810,AD$13:AK$117,8))</f>
        <v>0</v>
      </c>
      <c r="R1810" s="95">
        <f t="shared" si="789"/>
        <v>0</v>
      </c>
      <c r="S1810" s="87">
        <f t="shared" ref="S1810:S1853" si="807">IF(R1810&gt;0,TRUNC(R1810*P1810,8),0)</f>
        <v>0</v>
      </c>
      <c r="T1810" s="95">
        <f t="shared" si="792"/>
        <v>0.12</v>
      </c>
      <c r="U1810" s="94">
        <f t="shared" ref="U1810:U1853" si="808">IF(Q1809&gt;0,1,IF(K1810=K1809,U1809,U1809+1))</f>
        <v>11</v>
      </c>
      <c r="V1810" s="94">
        <v>252</v>
      </c>
      <c r="W1810" s="93">
        <f t="shared" ref="W1810:W1853" si="809">ROUND((1+T1810)^TRUNC((U1810/V1810),9),9)</f>
        <v>1.004959143</v>
      </c>
      <c r="X1810" s="87">
        <f t="shared" ref="X1810:X1853" si="810">TRUNC((P1810*(W1810-1)),8)</f>
        <v>0.73197369000000001</v>
      </c>
      <c r="Y1810" s="87">
        <f t="shared" ref="Y1810:Y1853" si="811">IF(Q1810&gt;0,S1810+X1810,0)</f>
        <v>0</v>
      </c>
      <c r="Z1810" s="96" t="s">
        <v>142</v>
      </c>
      <c r="AA1810" s="90">
        <f t="shared" ref="AA1810:AA1853" si="812">IF(Q1809&gt;0,VLOOKUP(A1809,$AD$13:$AL$117,9),AA1809)</f>
        <v>46174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3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2"/>
      <c r="DB1810" s="1"/>
      <c r="DC1810" s="1"/>
      <c r="DD1810" s="1"/>
      <c r="DE1810" s="1"/>
      <c r="DF1810" s="1"/>
      <c r="DG1810" s="1"/>
    </row>
    <row r="1811" spans="1:111" x14ac:dyDescent="0.2">
      <c r="A1811" s="86">
        <f t="shared" si="790"/>
        <v>46160</v>
      </c>
      <c r="B1811" s="87">
        <f t="shared" si="793"/>
        <v>148.43557855</v>
      </c>
      <c r="C1811" s="87">
        <f t="shared" si="791"/>
        <v>109.50718768</v>
      </c>
      <c r="D1811" s="88">
        <f t="shared" si="794"/>
        <v>7205.03</v>
      </c>
      <c r="E1811" s="89">
        <f>IF(K1811=1,VLOOKUP(A1811,[1]Plan1!$BO$80:$BQ$314,3),E1810)</f>
        <v>7245.38</v>
      </c>
      <c r="F1811" s="98">
        <f t="shared" si="795"/>
        <v>45734</v>
      </c>
      <c r="G1811" s="91">
        <f t="shared" si="796"/>
        <v>5.6002542668107669E-3</v>
      </c>
      <c r="H1811" s="90">
        <f t="shared" si="797"/>
        <v>45884</v>
      </c>
      <c r="I1811" s="90">
        <f t="shared" si="798"/>
        <v>45884</v>
      </c>
      <c r="J1811" s="92">
        <f t="shared" si="799"/>
        <v>23</v>
      </c>
      <c r="K1811" s="92">
        <f t="shared" si="800"/>
        <v>213</v>
      </c>
      <c r="L1811" s="87">
        <f t="shared" si="801"/>
        <v>1.0530793000000001</v>
      </c>
      <c r="M1811" s="93">
        <f t="shared" si="802"/>
        <v>1.0056002500000001</v>
      </c>
      <c r="N1811" s="93">
        <f t="shared" si="803"/>
        <v>1.280237645562637</v>
      </c>
      <c r="O1811" s="87">
        <f t="shared" si="804"/>
        <v>1.34819176</v>
      </c>
      <c r="P1811" s="87">
        <f t="shared" si="805"/>
        <v>147.63668809000001</v>
      </c>
      <c r="Q1811" s="94">
        <f t="shared" si="806"/>
        <v>0</v>
      </c>
      <c r="R1811" s="95">
        <f t="shared" si="789"/>
        <v>0</v>
      </c>
      <c r="S1811" s="87">
        <f t="shared" si="807"/>
        <v>0</v>
      </c>
      <c r="T1811" s="95">
        <f t="shared" si="792"/>
        <v>0.12</v>
      </c>
      <c r="U1811" s="94">
        <f t="shared" si="808"/>
        <v>12</v>
      </c>
      <c r="V1811" s="94">
        <v>252</v>
      </c>
      <c r="W1811" s="93">
        <f t="shared" si="809"/>
        <v>1.005411192</v>
      </c>
      <c r="X1811" s="87">
        <f t="shared" si="810"/>
        <v>0.79889045999999997</v>
      </c>
      <c r="Y1811" s="87">
        <f t="shared" si="811"/>
        <v>0</v>
      </c>
      <c r="Z1811" s="96" t="s">
        <v>142</v>
      </c>
      <c r="AA1811" s="90">
        <f t="shared" si="812"/>
        <v>46174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3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2"/>
      <c r="DB1811" s="1"/>
      <c r="DC1811" s="1"/>
      <c r="DD1811" s="1"/>
      <c r="DE1811" s="1"/>
      <c r="DF1811" s="1"/>
      <c r="DG1811" s="1"/>
    </row>
    <row r="1812" spans="1:111" x14ac:dyDescent="0.2">
      <c r="A1812" s="86">
        <f t="shared" si="790"/>
        <v>46161</v>
      </c>
      <c r="B1812" s="87">
        <f t="shared" si="793"/>
        <v>148.53840929999998</v>
      </c>
      <c r="C1812" s="87">
        <f t="shared" si="791"/>
        <v>109.50718768</v>
      </c>
      <c r="D1812" s="88">
        <f t="shared" si="794"/>
        <v>7205.03</v>
      </c>
      <c r="E1812" s="89">
        <f>IF(K1812=1,VLOOKUP(A1812,[1]Plan1!$BO$80:$BQ$314,3),E1811)</f>
        <v>7245.38</v>
      </c>
      <c r="F1812" s="98">
        <f t="shared" si="795"/>
        <v>45734</v>
      </c>
      <c r="G1812" s="91">
        <f t="shared" si="796"/>
        <v>5.6002542668107669E-3</v>
      </c>
      <c r="H1812" s="90">
        <f t="shared" si="797"/>
        <v>45884</v>
      </c>
      <c r="I1812" s="90">
        <f t="shared" si="798"/>
        <v>45884</v>
      </c>
      <c r="J1812" s="92">
        <f t="shared" si="799"/>
        <v>23</v>
      </c>
      <c r="K1812" s="92">
        <f t="shared" si="800"/>
        <v>214</v>
      </c>
      <c r="L1812" s="87">
        <f t="shared" si="801"/>
        <v>1.0533350299999999</v>
      </c>
      <c r="M1812" s="93">
        <f t="shared" si="802"/>
        <v>1.0056002500000001</v>
      </c>
      <c r="N1812" s="93">
        <f t="shared" si="803"/>
        <v>1.280237645562637</v>
      </c>
      <c r="O1812" s="87">
        <f t="shared" si="804"/>
        <v>1.34851915</v>
      </c>
      <c r="P1812" s="87">
        <f t="shared" si="805"/>
        <v>147.67253964</v>
      </c>
      <c r="Q1812" s="94">
        <f t="shared" si="806"/>
        <v>0</v>
      </c>
      <c r="R1812" s="95">
        <f t="shared" si="789"/>
        <v>0</v>
      </c>
      <c r="S1812" s="87">
        <f t="shared" si="807"/>
        <v>0</v>
      </c>
      <c r="T1812" s="95">
        <f t="shared" si="792"/>
        <v>0.12</v>
      </c>
      <c r="U1812" s="94">
        <f t="shared" si="808"/>
        <v>13</v>
      </c>
      <c r="V1812" s="94">
        <v>252</v>
      </c>
      <c r="W1812" s="93">
        <f t="shared" si="809"/>
        <v>1.0058634440000001</v>
      </c>
      <c r="X1812" s="87">
        <f t="shared" si="810"/>
        <v>0.86586965999999999</v>
      </c>
      <c r="Y1812" s="87">
        <f t="shared" si="811"/>
        <v>0</v>
      </c>
      <c r="Z1812" s="96" t="s">
        <v>142</v>
      </c>
      <c r="AA1812" s="90">
        <f t="shared" si="812"/>
        <v>46174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3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2"/>
      <c r="DB1812" s="1"/>
      <c r="DC1812" s="1"/>
      <c r="DD1812" s="1"/>
      <c r="DE1812" s="1"/>
      <c r="DF1812" s="1"/>
      <c r="DG1812" s="1"/>
    </row>
    <row r="1813" spans="1:111" x14ac:dyDescent="0.2">
      <c r="A1813" s="86">
        <f t="shared" si="790"/>
        <v>46162</v>
      </c>
      <c r="B1813" s="87">
        <f t="shared" si="793"/>
        <v>148.64131255000001</v>
      </c>
      <c r="C1813" s="87">
        <f t="shared" si="791"/>
        <v>109.50718768</v>
      </c>
      <c r="D1813" s="88">
        <f t="shared" si="794"/>
        <v>7205.03</v>
      </c>
      <c r="E1813" s="89">
        <f>IF(K1813=1,VLOOKUP(A1813,[1]Plan1!$BO$80:$BQ$314,3),E1812)</f>
        <v>7245.38</v>
      </c>
      <c r="F1813" s="98">
        <f t="shared" si="795"/>
        <v>45734</v>
      </c>
      <c r="G1813" s="91">
        <f t="shared" si="796"/>
        <v>5.6002542668107669E-3</v>
      </c>
      <c r="H1813" s="90">
        <f t="shared" si="797"/>
        <v>45884</v>
      </c>
      <c r="I1813" s="90">
        <f t="shared" si="798"/>
        <v>45884</v>
      </c>
      <c r="J1813" s="92">
        <f t="shared" si="799"/>
        <v>23</v>
      </c>
      <c r="K1813" s="92">
        <f t="shared" si="800"/>
        <v>215</v>
      </c>
      <c r="L1813" s="87">
        <f t="shared" si="801"/>
        <v>1.0535908199999999</v>
      </c>
      <c r="M1813" s="93">
        <f t="shared" si="802"/>
        <v>1.0056002500000001</v>
      </c>
      <c r="N1813" s="93">
        <f t="shared" si="803"/>
        <v>1.280237645562637</v>
      </c>
      <c r="O1813" s="87">
        <f t="shared" si="804"/>
        <v>1.3488466299999999</v>
      </c>
      <c r="P1813" s="87">
        <f t="shared" si="805"/>
        <v>147.70840106</v>
      </c>
      <c r="Q1813" s="94">
        <f t="shared" si="806"/>
        <v>0</v>
      </c>
      <c r="R1813" s="95">
        <f t="shared" si="789"/>
        <v>0</v>
      </c>
      <c r="S1813" s="87">
        <f t="shared" si="807"/>
        <v>0</v>
      </c>
      <c r="T1813" s="95">
        <f t="shared" si="792"/>
        <v>0.12</v>
      </c>
      <c r="U1813" s="94">
        <f t="shared" si="808"/>
        <v>14</v>
      </c>
      <c r="V1813" s="94">
        <v>252</v>
      </c>
      <c r="W1813" s="93">
        <f t="shared" si="809"/>
        <v>1.0063158999999999</v>
      </c>
      <c r="X1813" s="87">
        <f t="shared" si="810"/>
        <v>0.93291148999999995</v>
      </c>
      <c r="Y1813" s="87">
        <f t="shared" si="811"/>
        <v>0</v>
      </c>
      <c r="Z1813" s="96" t="s">
        <v>142</v>
      </c>
      <c r="AA1813" s="90">
        <f t="shared" si="812"/>
        <v>46174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3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2"/>
      <c r="DB1813" s="1"/>
      <c r="DC1813" s="1"/>
      <c r="DD1813" s="1"/>
      <c r="DE1813" s="1"/>
      <c r="DF1813" s="1"/>
      <c r="DG1813" s="1"/>
    </row>
    <row r="1814" spans="1:111" x14ac:dyDescent="0.2">
      <c r="A1814" s="86">
        <f t="shared" si="790"/>
        <v>46163</v>
      </c>
      <c r="B1814" s="87">
        <f t="shared" si="793"/>
        <v>148.74428484000001</v>
      </c>
      <c r="C1814" s="87">
        <f t="shared" si="791"/>
        <v>109.50718768</v>
      </c>
      <c r="D1814" s="88">
        <f t="shared" si="794"/>
        <v>7205.03</v>
      </c>
      <c r="E1814" s="89">
        <f>IF(K1814=1,VLOOKUP(A1814,[1]Plan1!$BO$80:$BQ$314,3),E1813)</f>
        <v>7245.38</v>
      </c>
      <c r="F1814" s="98">
        <f t="shared" si="795"/>
        <v>45734</v>
      </c>
      <c r="G1814" s="91">
        <f t="shared" si="796"/>
        <v>5.6002542668107669E-3</v>
      </c>
      <c r="H1814" s="90">
        <f t="shared" si="797"/>
        <v>45884</v>
      </c>
      <c r="I1814" s="90">
        <f t="shared" si="798"/>
        <v>45884</v>
      </c>
      <c r="J1814" s="92">
        <f t="shared" si="799"/>
        <v>23</v>
      </c>
      <c r="K1814" s="92">
        <f t="shared" si="800"/>
        <v>216</v>
      </c>
      <c r="L1814" s="87">
        <f t="shared" si="801"/>
        <v>1.05384667</v>
      </c>
      <c r="M1814" s="93">
        <f t="shared" si="802"/>
        <v>1.0056002500000001</v>
      </c>
      <c r="N1814" s="93">
        <f t="shared" si="803"/>
        <v>1.280237645562637</v>
      </c>
      <c r="O1814" s="87">
        <f t="shared" si="804"/>
        <v>1.34917417</v>
      </c>
      <c r="P1814" s="87">
        <f t="shared" si="805"/>
        <v>147.74426904000001</v>
      </c>
      <c r="Q1814" s="94">
        <f t="shared" si="806"/>
        <v>0</v>
      </c>
      <c r="R1814" s="95">
        <f t="shared" si="789"/>
        <v>0</v>
      </c>
      <c r="S1814" s="87">
        <f t="shared" si="807"/>
        <v>0</v>
      </c>
      <c r="T1814" s="95">
        <f t="shared" si="792"/>
        <v>0.12</v>
      </c>
      <c r="U1814" s="94">
        <f t="shared" si="808"/>
        <v>15</v>
      </c>
      <c r="V1814" s="94">
        <v>252</v>
      </c>
      <c r="W1814" s="93">
        <f t="shared" si="809"/>
        <v>1.006768559</v>
      </c>
      <c r="X1814" s="87">
        <f t="shared" si="810"/>
        <v>1.0000157999999999</v>
      </c>
      <c r="Y1814" s="87">
        <f t="shared" si="811"/>
        <v>0</v>
      </c>
      <c r="Z1814" s="96" t="s">
        <v>142</v>
      </c>
      <c r="AA1814" s="90">
        <f t="shared" si="812"/>
        <v>46174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3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2"/>
      <c r="DB1814" s="1"/>
      <c r="DC1814" s="1"/>
      <c r="DD1814" s="1"/>
      <c r="DE1814" s="1"/>
      <c r="DF1814" s="1"/>
      <c r="DG1814" s="1"/>
    </row>
    <row r="1815" spans="1:111" x14ac:dyDescent="0.2">
      <c r="A1815" s="86">
        <f t="shared" si="790"/>
        <v>46164</v>
      </c>
      <c r="B1815" s="87">
        <f t="shared" si="793"/>
        <v>148.84733079</v>
      </c>
      <c r="C1815" s="87">
        <f t="shared" si="791"/>
        <v>109.50718768</v>
      </c>
      <c r="D1815" s="88">
        <f t="shared" si="794"/>
        <v>7205.03</v>
      </c>
      <c r="E1815" s="89">
        <f>IF(K1815=1,VLOOKUP(A1815,[1]Plan1!$BO$80:$BQ$314,3),E1814)</f>
        <v>7245.38</v>
      </c>
      <c r="F1815" s="98">
        <f t="shared" si="795"/>
        <v>45734</v>
      </c>
      <c r="G1815" s="91">
        <f t="shared" si="796"/>
        <v>5.6002542668107669E-3</v>
      </c>
      <c r="H1815" s="90">
        <f t="shared" si="797"/>
        <v>45884</v>
      </c>
      <c r="I1815" s="90">
        <f t="shared" si="798"/>
        <v>45884</v>
      </c>
      <c r="J1815" s="92">
        <f t="shared" si="799"/>
        <v>23</v>
      </c>
      <c r="K1815" s="92">
        <f t="shared" si="800"/>
        <v>217</v>
      </c>
      <c r="L1815" s="87">
        <f t="shared" si="801"/>
        <v>1.0541025900000001</v>
      </c>
      <c r="M1815" s="93">
        <f t="shared" si="802"/>
        <v>1.0056002500000001</v>
      </c>
      <c r="N1815" s="93">
        <f t="shared" si="803"/>
        <v>1.280237645562637</v>
      </c>
      <c r="O1815" s="87">
        <f t="shared" si="804"/>
        <v>1.34950181</v>
      </c>
      <c r="P1815" s="87">
        <f t="shared" si="805"/>
        <v>147.78014798000001</v>
      </c>
      <c r="Q1815" s="94">
        <f t="shared" si="806"/>
        <v>0</v>
      </c>
      <c r="R1815" s="95">
        <f t="shared" si="789"/>
        <v>0</v>
      </c>
      <c r="S1815" s="87">
        <f t="shared" si="807"/>
        <v>0</v>
      </c>
      <c r="T1815" s="95">
        <f t="shared" si="792"/>
        <v>0.12</v>
      </c>
      <c r="U1815" s="94">
        <f t="shared" si="808"/>
        <v>16</v>
      </c>
      <c r="V1815" s="94">
        <v>252</v>
      </c>
      <c r="W1815" s="93">
        <f t="shared" si="809"/>
        <v>1.007221422</v>
      </c>
      <c r="X1815" s="87">
        <f t="shared" si="810"/>
        <v>1.06718281</v>
      </c>
      <c r="Y1815" s="87">
        <f t="shared" si="811"/>
        <v>0</v>
      </c>
      <c r="Z1815" s="96" t="s">
        <v>142</v>
      </c>
      <c r="AA1815" s="90">
        <f t="shared" si="812"/>
        <v>46174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3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2"/>
      <c r="DB1815" s="1"/>
      <c r="DC1815" s="1"/>
      <c r="DD1815" s="1"/>
      <c r="DE1815" s="1"/>
      <c r="DF1815" s="1"/>
      <c r="DG1815" s="1"/>
    </row>
    <row r="1816" spans="1:111" x14ac:dyDescent="0.2">
      <c r="A1816" s="86">
        <f t="shared" si="790"/>
        <v>46165</v>
      </c>
      <c r="B1816" s="87">
        <f t="shared" si="793"/>
        <v>148.84733079</v>
      </c>
      <c r="C1816" s="87">
        <f t="shared" si="791"/>
        <v>109.50718768</v>
      </c>
      <c r="D1816" s="88">
        <f t="shared" si="794"/>
        <v>7205.03</v>
      </c>
      <c r="E1816" s="89">
        <f>IF(K1816=1,VLOOKUP(A1816,[1]Plan1!$BO$80:$BQ$314,3),E1815)</f>
        <v>7245.38</v>
      </c>
      <c r="F1816" s="98">
        <f t="shared" si="795"/>
        <v>45734</v>
      </c>
      <c r="G1816" s="91">
        <f t="shared" si="796"/>
        <v>5.6002542668107669E-3</v>
      </c>
      <c r="H1816" s="90">
        <f t="shared" si="797"/>
        <v>45884</v>
      </c>
      <c r="I1816" s="90">
        <f t="shared" si="798"/>
        <v>45884</v>
      </c>
      <c r="J1816" s="92">
        <f t="shared" si="799"/>
        <v>23</v>
      </c>
      <c r="K1816" s="92">
        <f t="shared" si="800"/>
        <v>217</v>
      </c>
      <c r="L1816" s="87">
        <f t="shared" si="801"/>
        <v>1.0541025900000001</v>
      </c>
      <c r="M1816" s="93">
        <f t="shared" si="802"/>
        <v>1.0056002500000001</v>
      </c>
      <c r="N1816" s="93">
        <f t="shared" si="803"/>
        <v>1.280237645562637</v>
      </c>
      <c r="O1816" s="87">
        <f t="shared" si="804"/>
        <v>1.34950181</v>
      </c>
      <c r="P1816" s="87">
        <f t="shared" si="805"/>
        <v>147.78014798000001</v>
      </c>
      <c r="Q1816" s="94">
        <f t="shared" si="806"/>
        <v>0</v>
      </c>
      <c r="R1816" s="95">
        <f t="shared" si="789"/>
        <v>0</v>
      </c>
      <c r="S1816" s="87">
        <f t="shared" si="807"/>
        <v>0</v>
      </c>
      <c r="T1816" s="95">
        <f t="shared" si="792"/>
        <v>0.12</v>
      </c>
      <c r="U1816" s="94">
        <f t="shared" si="808"/>
        <v>16</v>
      </c>
      <c r="V1816" s="94">
        <v>252</v>
      </c>
      <c r="W1816" s="93">
        <f t="shared" si="809"/>
        <v>1.007221422</v>
      </c>
      <c r="X1816" s="87">
        <f t="shared" si="810"/>
        <v>1.06718281</v>
      </c>
      <c r="Y1816" s="87">
        <f t="shared" si="811"/>
        <v>0</v>
      </c>
      <c r="Z1816" s="96" t="s">
        <v>142</v>
      </c>
      <c r="AA1816" s="90">
        <f t="shared" si="812"/>
        <v>46174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3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2"/>
      <c r="DB1816" s="1"/>
      <c r="DC1816" s="1"/>
      <c r="DD1816" s="1"/>
      <c r="DE1816" s="1"/>
      <c r="DF1816" s="1"/>
      <c r="DG1816" s="1"/>
    </row>
    <row r="1817" spans="1:111" x14ac:dyDescent="0.2">
      <c r="A1817" s="86">
        <f t="shared" si="790"/>
        <v>46166</v>
      </c>
      <c r="B1817" s="87">
        <f t="shared" si="793"/>
        <v>148.84733079</v>
      </c>
      <c r="C1817" s="87">
        <f t="shared" si="791"/>
        <v>109.50718768</v>
      </c>
      <c r="D1817" s="88">
        <f t="shared" si="794"/>
        <v>7205.03</v>
      </c>
      <c r="E1817" s="89">
        <f>IF(K1817=1,VLOOKUP(A1817,[1]Plan1!$BO$80:$BQ$314,3),E1816)</f>
        <v>7245.38</v>
      </c>
      <c r="F1817" s="98">
        <f t="shared" si="795"/>
        <v>45734</v>
      </c>
      <c r="G1817" s="91">
        <f t="shared" si="796"/>
        <v>5.6002542668107669E-3</v>
      </c>
      <c r="H1817" s="90">
        <f t="shared" si="797"/>
        <v>45884</v>
      </c>
      <c r="I1817" s="90">
        <f t="shared" si="798"/>
        <v>45884</v>
      </c>
      <c r="J1817" s="92">
        <f t="shared" si="799"/>
        <v>23</v>
      </c>
      <c r="K1817" s="92">
        <f t="shared" si="800"/>
        <v>217</v>
      </c>
      <c r="L1817" s="87">
        <f t="shared" si="801"/>
        <v>1.0541025900000001</v>
      </c>
      <c r="M1817" s="93">
        <f t="shared" si="802"/>
        <v>1.0056002500000001</v>
      </c>
      <c r="N1817" s="93">
        <f t="shared" si="803"/>
        <v>1.280237645562637</v>
      </c>
      <c r="O1817" s="87">
        <f t="shared" si="804"/>
        <v>1.34950181</v>
      </c>
      <c r="P1817" s="87">
        <f t="shared" si="805"/>
        <v>147.78014798000001</v>
      </c>
      <c r="Q1817" s="94">
        <f t="shared" si="806"/>
        <v>0</v>
      </c>
      <c r="R1817" s="95">
        <f t="shared" si="789"/>
        <v>0</v>
      </c>
      <c r="S1817" s="87">
        <f t="shared" si="807"/>
        <v>0</v>
      </c>
      <c r="T1817" s="95">
        <f t="shared" si="792"/>
        <v>0.12</v>
      </c>
      <c r="U1817" s="94">
        <f t="shared" si="808"/>
        <v>16</v>
      </c>
      <c r="V1817" s="94">
        <v>252</v>
      </c>
      <c r="W1817" s="93">
        <f t="shared" si="809"/>
        <v>1.007221422</v>
      </c>
      <c r="X1817" s="87">
        <f t="shared" si="810"/>
        <v>1.06718281</v>
      </c>
      <c r="Y1817" s="87">
        <f t="shared" si="811"/>
        <v>0</v>
      </c>
      <c r="Z1817" s="96" t="s">
        <v>142</v>
      </c>
      <c r="AA1817" s="90">
        <f t="shared" si="812"/>
        <v>46174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3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2"/>
      <c r="DB1817" s="1"/>
      <c r="DC1817" s="1"/>
      <c r="DD1817" s="1"/>
      <c r="DE1817" s="1"/>
      <c r="DF1817" s="1"/>
      <c r="DG1817" s="1"/>
    </row>
    <row r="1818" spans="1:111" x14ac:dyDescent="0.2">
      <c r="A1818" s="86">
        <f t="shared" si="790"/>
        <v>46167</v>
      </c>
      <c r="B1818" s="87">
        <f t="shared" si="793"/>
        <v>148.95044695999999</v>
      </c>
      <c r="C1818" s="87">
        <f t="shared" si="791"/>
        <v>109.50718768</v>
      </c>
      <c r="D1818" s="88">
        <f t="shared" si="794"/>
        <v>7205.03</v>
      </c>
      <c r="E1818" s="89">
        <f>IF(K1818=1,VLOOKUP(A1818,[1]Plan1!$BO$80:$BQ$314,3),E1817)</f>
        <v>7245.38</v>
      </c>
      <c r="F1818" s="98">
        <f t="shared" si="795"/>
        <v>45734</v>
      </c>
      <c r="G1818" s="91">
        <f t="shared" si="796"/>
        <v>5.6002542668107669E-3</v>
      </c>
      <c r="H1818" s="90">
        <f t="shared" si="797"/>
        <v>45884</v>
      </c>
      <c r="I1818" s="90">
        <f t="shared" si="798"/>
        <v>45884</v>
      </c>
      <c r="J1818" s="92">
        <f t="shared" si="799"/>
        <v>23</v>
      </c>
      <c r="K1818" s="92">
        <f t="shared" si="800"/>
        <v>218</v>
      </c>
      <c r="L1818" s="87">
        <f t="shared" si="801"/>
        <v>1.0543585600000001</v>
      </c>
      <c r="M1818" s="93">
        <f t="shared" si="802"/>
        <v>1.0056002500000001</v>
      </c>
      <c r="N1818" s="93">
        <f t="shared" si="803"/>
        <v>1.280237645562637</v>
      </c>
      <c r="O1818" s="87">
        <f t="shared" si="804"/>
        <v>1.3498295199999999</v>
      </c>
      <c r="P1818" s="87">
        <f t="shared" si="805"/>
        <v>147.81603458000001</v>
      </c>
      <c r="Q1818" s="94">
        <f t="shared" si="806"/>
        <v>0</v>
      </c>
      <c r="R1818" s="95">
        <f t="shared" si="789"/>
        <v>0</v>
      </c>
      <c r="S1818" s="87">
        <f t="shared" si="807"/>
        <v>0</v>
      </c>
      <c r="T1818" s="95">
        <f t="shared" si="792"/>
        <v>0.12</v>
      </c>
      <c r="U1818" s="94">
        <f t="shared" si="808"/>
        <v>17</v>
      </c>
      <c r="V1818" s="94">
        <v>252</v>
      </c>
      <c r="W1818" s="93">
        <f t="shared" si="809"/>
        <v>1.0076744879999999</v>
      </c>
      <c r="X1818" s="87">
        <f t="shared" si="810"/>
        <v>1.1344123800000001</v>
      </c>
      <c r="Y1818" s="87">
        <f t="shared" si="811"/>
        <v>0</v>
      </c>
      <c r="Z1818" s="96" t="s">
        <v>142</v>
      </c>
      <c r="AA1818" s="90">
        <f t="shared" si="812"/>
        <v>46174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3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2"/>
      <c r="DB1818" s="1"/>
      <c r="DC1818" s="1"/>
      <c r="DD1818" s="1"/>
      <c r="DE1818" s="1"/>
      <c r="DF1818" s="1"/>
      <c r="DG1818" s="1"/>
    </row>
    <row r="1819" spans="1:111" x14ac:dyDescent="0.2">
      <c r="A1819" s="86">
        <f t="shared" si="790"/>
        <v>46168</v>
      </c>
      <c r="B1819" s="87">
        <f t="shared" si="793"/>
        <v>149.05363463999998</v>
      </c>
      <c r="C1819" s="87">
        <f t="shared" si="791"/>
        <v>109.50718768</v>
      </c>
      <c r="D1819" s="88">
        <f t="shared" si="794"/>
        <v>7205.03</v>
      </c>
      <c r="E1819" s="89">
        <f>IF(K1819=1,VLOOKUP(A1819,[1]Plan1!$BO$80:$BQ$314,3),E1818)</f>
        <v>7245.38</v>
      </c>
      <c r="F1819" s="98">
        <f t="shared" si="795"/>
        <v>45734</v>
      </c>
      <c r="G1819" s="91">
        <f t="shared" si="796"/>
        <v>5.6002542668107669E-3</v>
      </c>
      <c r="H1819" s="90">
        <f t="shared" si="797"/>
        <v>45884</v>
      </c>
      <c r="I1819" s="90">
        <f t="shared" si="798"/>
        <v>45884</v>
      </c>
      <c r="J1819" s="92">
        <f t="shared" si="799"/>
        <v>23</v>
      </c>
      <c r="K1819" s="92">
        <f t="shared" si="800"/>
        <v>219</v>
      </c>
      <c r="L1819" s="87">
        <f t="shared" si="801"/>
        <v>1.0546146000000001</v>
      </c>
      <c r="M1819" s="93">
        <f t="shared" si="802"/>
        <v>1.0056002500000001</v>
      </c>
      <c r="N1819" s="93">
        <f t="shared" si="803"/>
        <v>1.280237645562637</v>
      </c>
      <c r="O1819" s="87">
        <f t="shared" si="804"/>
        <v>1.3501573099999999</v>
      </c>
      <c r="P1819" s="87">
        <f t="shared" si="805"/>
        <v>147.85192993999999</v>
      </c>
      <c r="Q1819" s="94">
        <f t="shared" si="806"/>
        <v>0</v>
      </c>
      <c r="R1819" s="95">
        <f t="shared" si="789"/>
        <v>0</v>
      </c>
      <c r="S1819" s="87">
        <f t="shared" si="807"/>
        <v>0</v>
      </c>
      <c r="T1819" s="95">
        <f t="shared" si="792"/>
        <v>0.12</v>
      </c>
      <c r="U1819" s="94">
        <f t="shared" si="808"/>
        <v>18</v>
      </c>
      <c r="V1819" s="94">
        <v>252</v>
      </c>
      <c r="W1819" s="93">
        <f t="shared" si="809"/>
        <v>1.0081277580000001</v>
      </c>
      <c r="X1819" s="87">
        <f t="shared" si="810"/>
        <v>1.2017047000000001</v>
      </c>
      <c r="Y1819" s="87">
        <f t="shared" si="811"/>
        <v>0</v>
      </c>
      <c r="Z1819" s="96" t="s">
        <v>142</v>
      </c>
      <c r="AA1819" s="90">
        <f t="shared" si="812"/>
        <v>46174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3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2"/>
      <c r="DB1819" s="1"/>
      <c r="DC1819" s="1"/>
      <c r="DD1819" s="1"/>
      <c r="DE1819" s="1"/>
      <c r="DF1819" s="1"/>
      <c r="DG1819" s="1"/>
    </row>
    <row r="1820" spans="1:111" x14ac:dyDescent="0.2">
      <c r="A1820" s="86">
        <f t="shared" si="790"/>
        <v>46169</v>
      </c>
      <c r="B1820" s="87">
        <f t="shared" si="793"/>
        <v>149.15689513000001</v>
      </c>
      <c r="C1820" s="87">
        <f t="shared" si="791"/>
        <v>109.50718768</v>
      </c>
      <c r="D1820" s="88">
        <f t="shared" si="794"/>
        <v>7205.03</v>
      </c>
      <c r="E1820" s="89">
        <f>IF(K1820=1,VLOOKUP(A1820,[1]Plan1!$BO$80:$BQ$314,3),E1819)</f>
        <v>7245.38</v>
      </c>
      <c r="F1820" s="98">
        <f t="shared" si="795"/>
        <v>45734</v>
      </c>
      <c r="G1820" s="91">
        <f t="shared" si="796"/>
        <v>5.6002542668107669E-3</v>
      </c>
      <c r="H1820" s="90">
        <f t="shared" si="797"/>
        <v>45884</v>
      </c>
      <c r="I1820" s="90">
        <f t="shared" si="798"/>
        <v>45884</v>
      </c>
      <c r="J1820" s="92">
        <f t="shared" si="799"/>
        <v>23</v>
      </c>
      <c r="K1820" s="92">
        <f t="shared" si="800"/>
        <v>220</v>
      </c>
      <c r="L1820" s="87">
        <f t="shared" si="801"/>
        <v>1.0548707100000001</v>
      </c>
      <c r="M1820" s="93">
        <f t="shared" si="802"/>
        <v>1.0056002500000001</v>
      </c>
      <c r="N1820" s="93">
        <f t="shared" si="803"/>
        <v>1.280237645562637</v>
      </c>
      <c r="O1820" s="87">
        <f t="shared" si="804"/>
        <v>1.3504851899999999</v>
      </c>
      <c r="P1820" s="87">
        <f t="shared" si="805"/>
        <v>147.88783516000001</v>
      </c>
      <c r="Q1820" s="94">
        <f t="shared" si="806"/>
        <v>0</v>
      </c>
      <c r="R1820" s="95">
        <f t="shared" si="789"/>
        <v>0</v>
      </c>
      <c r="S1820" s="87">
        <f t="shared" si="807"/>
        <v>0</v>
      </c>
      <c r="T1820" s="95">
        <f t="shared" si="792"/>
        <v>0.12</v>
      </c>
      <c r="U1820" s="94">
        <f t="shared" si="808"/>
        <v>19</v>
      </c>
      <c r="V1820" s="94">
        <v>252</v>
      </c>
      <c r="W1820" s="93">
        <f t="shared" si="809"/>
        <v>1.0085812329999999</v>
      </c>
      <c r="X1820" s="87">
        <f t="shared" si="810"/>
        <v>1.26905997</v>
      </c>
      <c r="Y1820" s="87">
        <f t="shared" si="811"/>
        <v>0</v>
      </c>
      <c r="Z1820" s="96" t="s">
        <v>142</v>
      </c>
      <c r="AA1820" s="90">
        <f t="shared" si="812"/>
        <v>46174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3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2"/>
      <c r="DB1820" s="1"/>
      <c r="DC1820" s="1"/>
      <c r="DD1820" s="1"/>
      <c r="DE1820" s="1"/>
      <c r="DF1820" s="1"/>
      <c r="DG1820" s="1"/>
    </row>
    <row r="1821" spans="1:111" x14ac:dyDescent="0.2">
      <c r="A1821" s="86">
        <f t="shared" si="790"/>
        <v>46170</v>
      </c>
      <c r="B1821" s="87">
        <f t="shared" si="793"/>
        <v>149.26022481999999</v>
      </c>
      <c r="C1821" s="87">
        <f t="shared" si="791"/>
        <v>109.50718768</v>
      </c>
      <c r="D1821" s="88">
        <f t="shared" si="794"/>
        <v>7205.03</v>
      </c>
      <c r="E1821" s="89">
        <f>IF(K1821=1,VLOOKUP(A1821,[1]Plan1!$BO$80:$BQ$314,3),E1820)</f>
        <v>7245.38</v>
      </c>
      <c r="F1821" s="98">
        <f t="shared" si="795"/>
        <v>45734</v>
      </c>
      <c r="G1821" s="91">
        <f t="shared" si="796"/>
        <v>5.6002542668107669E-3</v>
      </c>
      <c r="H1821" s="90">
        <f t="shared" si="797"/>
        <v>45884</v>
      </c>
      <c r="I1821" s="90">
        <f t="shared" si="798"/>
        <v>45884</v>
      </c>
      <c r="J1821" s="92">
        <f t="shared" si="799"/>
        <v>23</v>
      </c>
      <c r="K1821" s="92">
        <f t="shared" si="800"/>
        <v>221</v>
      </c>
      <c r="L1821" s="87">
        <f t="shared" si="801"/>
        <v>1.05512687</v>
      </c>
      <c r="M1821" s="93">
        <f t="shared" si="802"/>
        <v>1.0056002500000001</v>
      </c>
      <c r="N1821" s="93">
        <f t="shared" si="803"/>
        <v>1.280237645562637</v>
      </c>
      <c r="O1821" s="87">
        <f t="shared" si="804"/>
        <v>1.3508131299999999</v>
      </c>
      <c r="P1821" s="87">
        <f t="shared" si="805"/>
        <v>147.92374694</v>
      </c>
      <c r="Q1821" s="94">
        <f t="shared" si="806"/>
        <v>0</v>
      </c>
      <c r="R1821" s="95">
        <f t="shared" si="789"/>
        <v>0</v>
      </c>
      <c r="S1821" s="87">
        <f t="shared" si="807"/>
        <v>0</v>
      </c>
      <c r="T1821" s="95">
        <f t="shared" si="792"/>
        <v>0.12</v>
      </c>
      <c r="U1821" s="94">
        <f t="shared" si="808"/>
        <v>20</v>
      </c>
      <c r="V1821" s="94">
        <v>252</v>
      </c>
      <c r="W1821" s="93">
        <f t="shared" si="809"/>
        <v>1.0090349110000001</v>
      </c>
      <c r="X1821" s="87">
        <f t="shared" si="810"/>
        <v>1.3364778799999999</v>
      </c>
      <c r="Y1821" s="87">
        <f t="shared" si="811"/>
        <v>0</v>
      </c>
      <c r="Z1821" s="96" t="s">
        <v>142</v>
      </c>
      <c r="AA1821" s="90">
        <f t="shared" si="812"/>
        <v>46174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3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2"/>
      <c r="DB1821" s="1"/>
      <c r="DC1821" s="1"/>
      <c r="DD1821" s="1"/>
      <c r="DE1821" s="1"/>
      <c r="DF1821" s="1"/>
      <c r="DG1821" s="1"/>
    </row>
    <row r="1822" spans="1:111" x14ac:dyDescent="0.2">
      <c r="A1822" s="86">
        <f t="shared" si="790"/>
        <v>46171</v>
      </c>
      <c r="B1822" s="87">
        <f t="shared" si="793"/>
        <v>149.36362835</v>
      </c>
      <c r="C1822" s="87">
        <f t="shared" si="791"/>
        <v>109.50718768</v>
      </c>
      <c r="D1822" s="88">
        <f t="shared" si="794"/>
        <v>7205.03</v>
      </c>
      <c r="E1822" s="89">
        <f>IF(K1822=1,VLOOKUP(A1822,[1]Plan1!$BO$80:$BQ$314,3),E1821)</f>
        <v>7245.38</v>
      </c>
      <c r="F1822" s="98">
        <f t="shared" si="795"/>
        <v>45734</v>
      </c>
      <c r="G1822" s="91">
        <f t="shared" si="796"/>
        <v>5.6002542668107669E-3</v>
      </c>
      <c r="H1822" s="90">
        <f t="shared" si="797"/>
        <v>45884</v>
      </c>
      <c r="I1822" s="90">
        <f t="shared" si="798"/>
        <v>45884</v>
      </c>
      <c r="J1822" s="92">
        <f t="shared" si="799"/>
        <v>23</v>
      </c>
      <c r="K1822" s="92">
        <f t="shared" si="800"/>
        <v>222</v>
      </c>
      <c r="L1822" s="87">
        <f t="shared" si="801"/>
        <v>1.0553831</v>
      </c>
      <c r="M1822" s="93">
        <f t="shared" si="802"/>
        <v>1.0056002500000001</v>
      </c>
      <c r="N1822" s="93">
        <f t="shared" si="803"/>
        <v>1.280237645562637</v>
      </c>
      <c r="O1822" s="87">
        <f t="shared" si="804"/>
        <v>1.35114117</v>
      </c>
      <c r="P1822" s="87">
        <f t="shared" si="805"/>
        <v>147.95966967999999</v>
      </c>
      <c r="Q1822" s="94">
        <f t="shared" si="806"/>
        <v>0</v>
      </c>
      <c r="R1822" s="95">
        <f t="shared" si="789"/>
        <v>0</v>
      </c>
      <c r="S1822" s="87">
        <f t="shared" si="807"/>
        <v>0</v>
      </c>
      <c r="T1822" s="95">
        <f t="shared" si="792"/>
        <v>0.12</v>
      </c>
      <c r="U1822" s="94">
        <f t="shared" si="808"/>
        <v>21</v>
      </c>
      <c r="V1822" s="94">
        <v>252</v>
      </c>
      <c r="W1822" s="93">
        <f t="shared" si="809"/>
        <v>1.0094887930000001</v>
      </c>
      <c r="X1822" s="87">
        <f t="shared" si="810"/>
        <v>1.40395867</v>
      </c>
      <c r="Y1822" s="87">
        <f t="shared" si="811"/>
        <v>0</v>
      </c>
      <c r="Z1822" s="96" t="s">
        <v>142</v>
      </c>
      <c r="AA1822" s="90">
        <f t="shared" si="812"/>
        <v>46174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3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2"/>
      <c r="DB1822" s="1"/>
      <c r="DC1822" s="1"/>
      <c r="DD1822" s="1"/>
      <c r="DE1822" s="1"/>
      <c r="DF1822" s="1"/>
      <c r="DG1822" s="1"/>
    </row>
    <row r="1823" spans="1:111" x14ac:dyDescent="0.2">
      <c r="A1823" s="86">
        <f t="shared" si="790"/>
        <v>46172</v>
      </c>
      <c r="B1823" s="87">
        <f t="shared" si="793"/>
        <v>149.36362835</v>
      </c>
      <c r="C1823" s="87">
        <f t="shared" si="791"/>
        <v>109.50718768</v>
      </c>
      <c r="D1823" s="88">
        <f t="shared" si="794"/>
        <v>7205.03</v>
      </c>
      <c r="E1823" s="89">
        <f>IF(K1823=1,VLOOKUP(A1823,[1]Plan1!$BO$80:$BQ$314,3),E1822)</f>
        <v>7245.38</v>
      </c>
      <c r="F1823" s="98">
        <f t="shared" si="795"/>
        <v>45734</v>
      </c>
      <c r="G1823" s="91">
        <f t="shared" si="796"/>
        <v>5.6002542668107669E-3</v>
      </c>
      <c r="H1823" s="90">
        <f t="shared" si="797"/>
        <v>45884</v>
      </c>
      <c r="I1823" s="90">
        <f t="shared" si="798"/>
        <v>45884</v>
      </c>
      <c r="J1823" s="92">
        <f t="shared" si="799"/>
        <v>23</v>
      </c>
      <c r="K1823" s="92">
        <f t="shared" si="800"/>
        <v>222</v>
      </c>
      <c r="L1823" s="87">
        <f t="shared" si="801"/>
        <v>1.0553831</v>
      </c>
      <c r="M1823" s="93">
        <f t="shared" si="802"/>
        <v>1.0056002500000001</v>
      </c>
      <c r="N1823" s="93">
        <f t="shared" si="803"/>
        <v>1.280237645562637</v>
      </c>
      <c r="O1823" s="87">
        <f t="shared" si="804"/>
        <v>1.35114117</v>
      </c>
      <c r="P1823" s="87">
        <f t="shared" si="805"/>
        <v>147.95966967999999</v>
      </c>
      <c r="Q1823" s="94">
        <f t="shared" si="806"/>
        <v>0</v>
      </c>
      <c r="R1823" s="95">
        <f t="shared" si="789"/>
        <v>0</v>
      </c>
      <c r="S1823" s="87">
        <f t="shared" si="807"/>
        <v>0</v>
      </c>
      <c r="T1823" s="95">
        <f t="shared" si="792"/>
        <v>0.12</v>
      </c>
      <c r="U1823" s="94">
        <f t="shared" si="808"/>
        <v>21</v>
      </c>
      <c r="V1823" s="94">
        <v>252</v>
      </c>
      <c r="W1823" s="93">
        <f t="shared" si="809"/>
        <v>1.0094887930000001</v>
      </c>
      <c r="X1823" s="87">
        <f t="shared" si="810"/>
        <v>1.40395867</v>
      </c>
      <c r="Y1823" s="87">
        <f t="shared" si="811"/>
        <v>0</v>
      </c>
      <c r="Z1823" s="96" t="s">
        <v>142</v>
      </c>
      <c r="AA1823" s="90">
        <f t="shared" si="812"/>
        <v>46174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3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2"/>
      <c r="DB1823" s="1"/>
      <c r="DC1823" s="1"/>
      <c r="DD1823" s="1"/>
      <c r="DE1823" s="1"/>
      <c r="DF1823" s="1"/>
      <c r="DG1823" s="1"/>
    </row>
    <row r="1824" spans="1:111" x14ac:dyDescent="0.2">
      <c r="A1824" s="86">
        <f t="shared" si="790"/>
        <v>46173</v>
      </c>
      <c r="B1824" s="87">
        <f t="shared" si="793"/>
        <v>149.36362835</v>
      </c>
      <c r="C1824" s="87">
        <f t="shared" si="791"/>
        <v>109.50718768</v>
      </c>
      <c r="D1824" s="88">
        <f t="shared" si="794"/>
        <v>7205.03</v>
      </c>
      <c r="E1824" s="89">
        <f>IF(K1824=1,VLOOKUP(A1824,[1]Plan1!$BO$80:$BQ$314,3),E1823)</f>
        <v>7245.38</v>
      </c>
      <c r="F1824" s="98">
        <f t="shared" si="795"/>
        <v>45734</v>
      </c>
      <c r="G1824" s="91">
        <f t="shared" si="796"/>
        <v>5.6002542668107669E-3</v>
      </c>
      <c r="H1824" s="90">
        <f t="shared" si="797"/>
        <v>45884</v>
      </c>
      <c r="I1824" s="90">
        <f t="shared" si="798"/>
        <v>45884</v>
      </c>
      <c r="J1824" s="92">
        <f t="shared" si="799"/>
        <v>23</v>
      </c>
      <c r="K1824" s="92">
        <f t="shared" si="800"/>
        <v>222</v>
      </c>
      <c r="L1824" s="87">
        <f t="shared" si="801"/>
        <v>1.0553831</v>
      </c>
      <c r="M1824" s="93">
        <f t="shared" si="802"/>
        <v>1.0056002500000001</v>
      </c>
      <c r="N1824" s="93">
        <f t="shared" si="803"/>
        <v>1.280237645562637</v>
      </c>
      <c r="O1824" s="87">
        <f t="shared" si="804"/>
        <v>1.35114117</v>
      </c>
      <c r="P1824" s="87">
        <f t="shared" si="805"/>
        <v>147.95966967999999</v>
      </c>
      <c r="Q1824" s="94">
        <f t="shared" si="806"/>
        <v>0</v>
      </c>
      <c r="R1824" s="95">
        <f t="shared" si="789"/>
        <v>0</v>
      </c>
      <c r="S1824" s="87">
        <f t="shared" si="807"/>
        <v>0</v>
      </c>
      <c r="T1824" s="95">
        <f t="shared" si="792"/>
        <v>0.12</v>
      </c>
      <c r="U1824" s="94">
        <f t="shared" si="808"/>
        <v>21</v>
      </c>
      <c r="V1824" s="94">
        <v>252</v>
      </c>
      <c r="W1824" s="93">
        <f t="shared" si="809"/>
        <v>1.0094887930000001</v>
      </c>
      <c r="X1824" s="87">
        <f t="shared" si="810"/>
        <v>1.40395867</v>
      </c>
      <c r="Y1824" s="87">
        <f t="shared" si="811"/>
        <v>0</v>
      </c>
      <c r="Z1824" s="96" t="s">
        <v>142</v>
      </c>
      <c r="AA1824" s="90">
        <f t="shared" si="812"/>
        <v>46174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3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2"/>
      <c r="DB1824" s="1"/>
      <c r="DC1824" s="1"/>
      <c r="DD1824" s="1"/>
      <c r="DE1824" s="1"/>
      <c r="DF1824" s="1"/>
      <c r="DG1824" s="1"/>
    </row>
    <row r="1825" spans="1:111" x14ac:dyDescent="0.2">
      <c r="A1825" s="86">
        <f t="shared" si="790"/>
        <v>46174</v>
      </c>
      <c r="B1825" s="87">
        <f t="shared" si="793"/>
        <v>149.46710242</v>
      </c>
      <c r="C1825" s="87">
        <f t="shared" si="791"/>
        <v>109.50718768</v>
      </c>
      <c r="D1825" s="88">
        <f t="shared" si="794"/>
        <v>7205.03</v>
      </c>
      <c r="E1825" s="89">
        <f>IF(K1825=1,VLOOKUP(A1825,[1]Plan1!$BO$80:$BQ$314,3),E1824)</f>
        <v>7245.38</v>
      </c>
      <c r="F1825" s="98">
        <f t="shared" si="795"/>
        <v>45734</v>
      </c>
      <c r="G1825" s="91">
        <f t="shared" si="796"/>
        <v>5.6002542668107669E-3</v>
      </c>
      <c r="H1825" s="90">
        <f t="shared" si="797"/>
        <v>45884</v>
      </c>
      <c r="I1825" s="90">
        <f t="shared" si="798"/>
        <v>45884</v>
      </c>
      <c r="J1825" s="92">
        <f t="shared" si="799"/>
        <v>23</v>
      </c>
      <c r="K1825" s="92">
        <f t="shared" si="800"/>
        <v>223</v>
      </c>
      <c r="L1825" s="87">
        <f t="shared" si="801"/>
        <v>1.0556393900000001</v>
      </c>
      <c r="M1825" s="93">
        <f t="shared" si="802"/>
        <v>1.0056002500000001</v>
      </c>
      <c r="N1825" s="93">
        <f t="shared" si="803"/>
        <v>1.280237645562637</v>
      </c>
      <c r="O1825" s="87">
        <f t="shared" si="804"/>
        <v>1.3514692800000001</v>
      </c>
      <c r="P1825" s="87">
        <f t="shared" si="805"/>
        <v>147.99560008</v>
      </c>
      <c r="Q1825" s="94">
        <f t="shared" si="806"/>
        <v>54</v>
      </c>
      <c r="R1825" s="95">
        <f t="shared" si="789"/>
        <v>0.497639</v>
      </c>
      <c r="S1825" s="87">
        <f t="shared" si="807"/>
        <v>73.648382420000004</v>
      </c>
      <c r="T1825" s="95">
        <f t="shared" si="792"/>
        <v>0.12</v>
      </c>
      <c r="U1825" s="94">
        <f t="shared" si="808"/>
        <v>22</v>
      </c>
      <c r="V1825" s="94">
        <v>252</v>
      </c>
      <c r="W1825" s="93">
        <f t="shared" si="809"/>
        <v>1.009942879</v>
      </c>
      <c r="X1825" s="87">
        <f t="shared" si="810"/>
        <v>1.47150234</v>
      </c>
      <c r="Y1825" s="87">
        <f t="shared" si="811"/>
        <v>75.119884760000005</v>
      </c>
      <c r="Z1825" s="96" t="s">
        <v>142</v>
      </c>
      <c r="AA1825" s="90">
        <f t="shared" si="812"/>
        <v>46174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3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2"/>
      <c r="DB1825" s="1"/>
      <c r="DC1825" s="1"/>
      <c r="DD1825" s="1"/>
      <c r="DE1825" s="1"/>
      <c r="DF1825" s="1"/>
      <c r="DG1825" s="1"/>
    </row>
    <row r="1826" spans="1:111" x14ac:dyDescent="0.2">
      <c r="A1826" s="86">
        <f t="shared" si="790"/>
        <v>46175</v>
      </c>
      <c r="B1826" s="87">
        <f t="shared" si="793"/>
        <v>74.398722920000012</v>
      </c>
      <c r="C1826" s="87">
        <f t="shared" si="791"/>
        <v>55.012140309999999</v>
      </c>
      <c r="D1826" s="88">
        <f t="shared" si="794"/>
        <v>7205.03</v>
      </c>
      <c r="E1826" s="89">
        <f>IF(K1826=1,VLOOKUP(A1826,[1]Plan1!$BO$80:$BQ$314,3),E1825)</f>
        <v>7245.38</v>
      </c>
      <c r="F1826" s="98">
        <f t="shared" si="795"/>
        <v>45734</v>
      </c>
      <c r="G1826" s="91">
        <f t="shared" si="796"/>
        <v>5.6002542668107669E-3</v>
      </c>
      <c r="H1826" s="90">
        <f t="shared" si="797"/>
        <v>45884</v>
      </c>
      <c r="I1826" s="90">
        <f t="shared" si="798"/>
        <v>45884</v>
      </c>
      <c r="J1826" s="92">
        <f t="shared" si="799"/>
        <v>23</v>
      </c>
      <c r="K1826" s="92">
        <f t="shared" si="800"/>
        <v>224</v>
      </c>
      <c r="L1826" s="87">
        <f t="shared" si="801"/>
        <v>1.05589574</v>
      </c>
      <c r="M1826" s="93">
        <f t="shared" si="802"/>
        <v>1.0056002500000001</v>
      </c>
      <c r="N1826" s="93">
        <f t="shared" si="803"/>
        <v>1.280237645562637</v>
      </c>
      <c r="O1826" s="87">
        <f t="shared" si="804"/>
        <v>1.3517974699999999</v>
      </c>
      <c r="P1826" s="87">
        <f t="shared" si="805"/>
        <v>74.365272090000005</v>
      </c>
      <c r="Q1826" s="94">
        <f t="shared" si="806"/>
        <v>0</v>
      </c>
      <c r="R1826" s="95">
        <f t="shared" si="789"/>
        <v>0</v>
      </c>
      <c r="S1826" s="87">
        <f t="shared" si="807"/>
        <v>0</v>
      </c>
      <c r="T1826" s="95">
        <f t="shared" si="792"/>
        <v>0.12</v>
      </c>
      <c r="U1826" s="94">
        <f t="shared" si="808"/>
        <v>1</v>
      </c>
      <c r="V1826" s="94">
        <v>252</v>
      </c>
      <c r="W1826" s="93">
        <f t="shared" si="809"/>
        <v>1.0004498180000001</v>
      </c>
      <c r="X1826" s="87">
        <f t="shared" si="810"/>
        <v>3.3450830000000001E-2</v>
      </c>
      <c r="Y1826" s="87">
        <f t="shared" si="811"/>
        <v>0</v>
      </c>
      <c r="Z1826" s="96" t="s">
        <v>142</v>
      </c>
      <c r="AA1826" s="90">
        <f t="shared" si="812"/>
        <v>46202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3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2"/>
      <c r="DB1826" s="1"/>
      <c r="DC1826" s="1"/>
      <c r="DD1826" s="1"/>
      <c r="DE1826" s="1"/>
      <c r="DF1826" s="1"/>
      <c r="DG1826" s="1"/>
    </row>
    <row r="1827" spans="1:111" x14ac:dyDescent="0.2">
      <c r="A1827" s="86">
        <f t="shared" si="790"/>
        <v>46176</v>
      </c>
      <c r="B1827" s="87">
        <f t="shared" si="793"/>
        <v>74.450263939999999</v>
      </c>
      <c r="C1827" s="87">
        <f t="shared" si="791"/>
        <v>55.012140309999999</v>
      </c>
      <c r="D1827" s="88">
        <f t="shared" si="794"/>
        <v>7205.03</v>
      </c>
      <c r="E1827" s="89">
        <f>IF(K1827=1,VLOOKUP(A1827,[1]Plan1!$BO$80:$BQ$314,3),E1826)</f>
        <v>7245.38</v>
      </c>
      <c r="F1827" s="98">
        <f t="shared" si="795"/>
        <v>45734</v>
      </c>
      <c r="G1827" s="91">
        <f t="shared" si="796"/>
        <v>5.6002542668107669E-3</v>
      </c>
      <c r="H1827" s="90">
        <f t="shared" si="797"/>
        <v>45884</v>
      </c>
      <c r="I1827" s="90">
        <f t="shared" si="798"/>
        <v>45884</v>
      </c>
      <c r="J1827" s="92">
        <f t="shared" si="799"/>
        <v>23</v>
      </c>
      <c r="K1827" s="92">
        <f t="shared" si="800"/>
        <v>225</v>
      </c>
      <c r="L1827" s="87">
        <f t="shared" si="801"/>
        <v>1.05615215</v>
      </c>
      <c r="M1827" s="93">
        <f t="shared" si="802"/>
        <v>1.0056002500000001</v>
      </c>
      <c r="N1827" s="93">
        <f t="shared" si="803"/>
        <v>1.280237645562637</v>
      </c>
      <c r="O1827" s="87">
        <f t="shared" si="804"/>
        <v>1.35212574</v>
      </c>
      <c r="P1827" s="87">
        <f t="shared" si="805"/>
        <v>74.383330920000006</v>
      </c>
      <c r="Q1827" s="94">
        <f t="shared" si="806"/>
        <v>0</v>
      </c>
      <c r="R1827" s="95">
        <f t="shared" si="789"/>
        <v>0</v>
      </c>
      <c r="S1827" s="87">
        <f t="shared" si="807"/>
        <v>0</v>
      </c>
      <c r="T1827" s="95">
        <f t="shared" si="792"/>
        <v>0.12</v>
      </c>
      <c r="U1827" s="94">
        <f t="shared" si="808"/>
        <v>2</v>
      </c>
      <c r="V1827" s="94">
        <v>252</v>
      </c>
      <c r="W1827" s="93">
        <f t="shared" si="809"/>
        <v>1.0008998389999999</v>
      </c>
      <c r="X1827" s="87">
        <f t="shared" si="810"/>
        <v>6.6933019999999996E-2</v>
      </c>
      <c r="Y1827" s="87">
        <f t="shared" si="811"/>
        <v>0</v>
      </c>
      <c r="Z1827" s="96" t="s">
        <v>142</v>
      </c>
      <c r="AA1827" s="90">
        <f t="shared" si="812"/>
        <v>46202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3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2"/>
      <c r="DB1827" s="1"/>
      <c r="DC1827" s="1"/>
      <c r="DD1827" s="1"/>
      <c r="DE1827" s="1"/>
      <c r="DF1827" s="1"/>
      <c r="DG1827" s="1"/>
    </row>
    <row r="1828" spans="1:111" x14ac:dyDescent="0.2">
      <c r="A1828" s="86">
        <f t="shared" si="790"/>
        <v>46177</v>
      </c>
      <c r="B1828" s="87">
        <f t="shared" si="793"/>
        <v>74.450263939999999</v>
      </c>
      <c r="C1828" s="87">
        <f t="shared" si="791"/>
        <v>55.012140309999999</v>
      </c>
      <c r="D1828" s="88">
        <f t="shared" si="794"/>
        <v>7205.03</v>
      </c>
      <c r="E1828" s="89">
        <f>IF(K1828=1,VLOOKUP(A1828,[1]Plan1!$BO$80:$BQ$314,3),E1827)</f>
        <v>7245.38</v>
      </c>
      <c r="F1828" s="98">
        <f t="shared" si="795"/>
        <v>45734</v>
      </c>
      <c r="G1828" s="91">
        <f t="shared" si="796"/>
        <v>5.6002542668107669E-3</v>
      </c>
      <c r="H1828" s="90">
        <f t="shared" si="797"/>
        <v>45884</v>
      </c>
      <c r="I1828" s="90">
        <f t="shared" si="798"/>
        <v>45884</v>
      </c>
      <c r="J1828" s="92">
        <f t="shared" si="799"/>
        <v>23</v>
      </c>
      <c r="K1828" s="92">
        <f t="shared" si="800"/>
        <v>225</v>
      </c>
      <c r="L1828" s="87">
        <f t="shared" si="801"/>
        <v>1.05615215</v>
      </c>
      <c r="M1828" s="93">
        <f t="shared" si="802"/>
        <v>1.0056002500000001</v>
      </c>
      <c r="N1828" s="93">
        <f t="shared" si="803"/>
        <v>1.280237645562637</v>
      </c>
      <c r="O1828" s="87">
        <f t="shared" si="804"/>
        <v>1.35212574</v>
      </c>
      <c r="P1828" s="87">
        <f t="shared" si="805"/>
        <v>74.383330920000006</v>
      </c>
      <c r="Q1828" s="94">
        <f t="shared" si="806"/>
        <v>0</v>
      </c>
      <c r="R1828" s="95">
        <f t="shared" si="789"/>
        <v>0</v>
      </c>
      <c r="S1828" s="87">
        <f t="shared" si="807"/>
        <v>0</v>
      </c>
      <c r="T1828" s="95">
        <f t="shared" si="792"/>
        <v>0.12</v>
      </c>
      <c r="U1828" s="94">
        <f t="shared" si="808"/>
        <v>2</v>
      </c>
      <c r="V1828" s="94">
        <v>252</v>
      </c>
      <c r="W1828" s="93">
        <f t="shared" si="809"/>
        <v>1.0008998389999999</v>
      </c>
      <c r="X1828" s="87">
        <f t="shared" si="810"/>
        <v>6.6933019999999996E-2</v>
      </c>
      <c r="Y1828" s="87">
        <f t="shared" si="811"/>
        <v>0</v>
      </c>
      <c r="Z1828" s="96" t="s">
        <v>142</v>
      </c>
      <c r="AA1828" s="90">
        <f t="shared" si="812"/>
        <v>46202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3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2"/>
      <c r="DB1828" s="1"/>
      <c r="DC1828" s="1"/>
      <c r="DD1828" s="1"/>
      <c r="DE1828" s="1"/>
      <c r="DF1828" s="1"/>
      <c r="DG1828" s="1"/>
    </row>
    <row r="1829" spans="1:111" x14ac:dyDescent="0.2">
      <c r="A1829" s="86">
        <f t="shared" si="790"/>
        <v>46178</v>
      </c>
      <c r="B1829" s="87">
        <f t="shared" si="793"/>
        <v>74.501840579999993</v>
      </c>
      <c r="C1829" s="87">
        <f t="shared" si="791"/>
        <v>55.012140309999999</v>
      </c>
      <c r="D1829" s="88">
        <f t="shared" si="794"/>
        <v>7205.03</v>
      </c>
      <c r="E1829" s="89">
        <f>IF(K1829=1,VLOOKUP(A1829,[1]Plan1!$BO$80:$BQ$314,3),E1828)</f>
        <v>7245.38</v>
      </c>
      <c r="F1829" s="98">
        <f t="shared" si="795"/>
        <v>45734</v>
      </c>
      <c r="G1829" s="91">
        <f t="shared" si="796"/>
        <v>5.6002542668107669E-3</v>
      </c>
      <c r="H1829" s="90">
        <f t="shared" si="797"/>
        <v>45884</v>
      </c>
      <c r="I1829" s="90">
        <f t="shared" si="798"/>
        <v>45884</v>
      </c>
      <c r="J1829" s="92">
        <f t="shared" si="799"/>
        <v>23</v>
      </c>
      <c r="K1829" s="92">
        <f t="shared" si="800"/>
        <v>226</v>
      </c>
      <c r="L1829" s="87">
        <f t="shared" si="801"/>
        <v>1.05640863</v>
      </c>
      <c r="M1829" s="93">
        <f t="shared" si="802"/>
        <v>1.0056002500000001</v>
      </c>
      <c r="N1829" s="93">
        <f t="shared" si="803"/>
        <v>1.280237645562637</v>
      </c>
      <c r="O1829" s="87">
        <f t="shared" si="804"/>
        <v>1.3524540899999999</v>
      </c>
      <c r="P1829" s="87">
        <f t="shared" si="805"/>
        <v>74.401394159999995</v>
      </c>
      <c r="Q1829" s="94">
        <f t="shared" si="806"/>
        <v>0</v>
      </c>
      <c r="R1829" s="95">
        <f t="shared" si="789"/>
        <v>0</v>
      </c>
      <c r="S1829" s="87">
        <f t="shared" si="807"/>
        <v>0</v>
      </c>
      <c r="T1829" s="95">
        <f t="shared" si="792"/>
        <v>0.12</v>
      </c>
      <c r="U1829" s="94">
        <f t="shared" si="808"/>
        <v>3</v>
      </c>
      <c r="V1829" s="94">
        <v>252</v>
      </c>
      <c r="W1829" s="93">
        <f t="shared" si="809"/>
        <v>1.0013500609999999</v>
      </c>
      <c r="X1829" s="87">
        <f t="shared" si="810"/>
        <v>0.10044641999999999</v>
      </c>
      <c r="Y1829" s="87">
        <f t="shared" si="811"/>
        <v>0</v>
      </c>
      <c r="Z1829" s="96" t="s">
        <v>142</v>
      </c>
      <c r="AA1829" s="90">
        <f t="shared" si="812"/>
        <v>46202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3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2"/>
      <c r="DB1829" s="1"/>
      <c r="DC1829" s="1"/>
      <c r="DD1829" s="1"/>
      <c r="DE1829" s="1"/>
      <c r="DF1829" s="1"/>
      <c r="DG1829" s="1"/>
    </row>
    <row r="1830" spans="1:111" x14ac:dyDescent="0.2">
      <c r="A1830" s="86">
        <f t="shared" si="790"/>
        <v>46179</v>
      </c>
      <c r="B1830" s="87">
        <f t="shared" si="793"/>
        <v>74.501840579999993</v>
      </c>
      <c r="C1830" s="87">
        <f t="shared" si="791"/>
        <v>55.012140309999999</v>
      </c>
      <c r="D1830" s="88">
        <f t="shared" si="794"/>
        <v>7205.03</v>
      </c>
      <c r="E1830" s="89">
        <f>IF(K1830=1,VLOOKUP(A1830,[1]Plan1!$BO$80:$BQ$314,3),E1829)</f>
        <v>7245.38</v>
      </c>
      <c r="F1830" s="98">
        <f t="shared" si="795"/>
        <v>45734</v>
      </c>
      <c r="G1830" s="91">
        <f t="shared" si="796"/>
        <v>5.6002542668107669E-3</v>
      </c>
      <c r="H1830" s="90">
        <f t="shared" si="797"/>
        <v>45884</v>
      </c>
      <c r="I1830" s="90">
        <f t="shared" si="798"/>
        <v>45884</v>
      </c>
      <c r="J1830" s="92">
        <f t="shared" si="799"/>
        <v>23</v>
      </c>
      <c r="K1830" s="92">
        <f t="shared" si="800"/>
        <v>226</v>
      </c>
      <c r="L1830" s="87">
        <f t="shared" si="801"/>
        <v>1.05640863</v>
      </c>
      <c r="M1830" s="93">
        <f t="shared" si="802"/>
        <v>1.0056002500000001</v>
      </c>
      <c r="N1830" s="93">
        <f t="shared" si="803"/>
        <v>1.280237645562637</v>
      </c>
      <c r="O1830" s="87">
        <f t="shared" si="804"/>
        <v>1.3524540899999999</v>
      </c>
      <c r="P1830" s="87">
        <f t="shared" si="805"/>
        <v>74.401394159999995</v>
      </c>
      <c r="Q1830" s="94">
        <f t="shared" si="806"/>
        <v>0</v>
      </c>
      <c r="R1830" s="95">
        <f t="shared" si="789"/>
        <v>0</v>
      </c>
      <c r="S1830" s="87">
        <f t="shared" si="807"/>
        <v>0</v>
      </c>
      <c r="T1830" s="95">
        <f t="shared" si="792"/>
        <v>0.12</v>
      </c>
      <c r="U1830" s="94">
        <f t="shared" si="808"/>
        <v>3</v>
      </c>
      <c r="V1830" s="94">
        <v>252</v>
      </c>
      <c r="W1830" s="93">
        <f t="shared" si="809"/>
        <v>1.0013500609999999</v>
      </c>
      <c r="X1830" s="87">
        <f t="shared" si="810"/>
        <v>0.10044641999999999</v>
      </c>
      <c r="Y1830" s="87">
        <f t="shared" si="811"/>
        <v>0</v>
      </c>
      <c r="Z1830" s="96" t="s">
        <v>142</v>
      </c>
      <c r="AA1830" s="90">
        <f t="shared" si="812"/>
        <v>46202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3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2"/>
      <c r="DB1830" s="1"/>
      <c r="DC1830" s="1"/>
      <c r="DD1830" s="1"/>
      <c r="DE1830" s="1"/>
      <c r="DF1830" s="1"/>
      <c r="DG1830" s="1"/>
    </row>
    <row r="1831" spans="1:111" x14ac:dyDescent="0.2">
      <c r="A1831" s="86">
        <f t="shared" si="790"/>
        <v>46180</v>
      </c>
      <c r="B1831" s="87">
        <f t="shared" si="793"/>
        <v>74.501840579999993</v>
      </c>
      <c r="C1831" s="87">
        <f t="shared" si="791"/>
        <v>55.012140309999999</v>
      </c>
      <c r="D1831" s="88">
        <f t="shared" si="794"/>
        <v>7205.03</v>
      </c>
      <c r="E1831" s="89">
        <f>IF(K1831=1,VLOOKUP(A1831,[1]Plan1!$BO$80:$BQ$314,3),E1830)</f>
        <v>7245.38</v>
      </c>
      <c r="F1831" s="98">
        <f t="shared" si="795"/>
        <v>45734</v>
      </c>
      <c r="G1831" s="91">
        <f t="shared" si="796"/>
        <v>5.6002542668107669E-3</v>
      </c>
      <c r="H1831" s="90">
        <f t="shared" si="797"/>
        <v>45884</v>
      </c>
      <c r="I1831" s="90">
        <f t="shared" si="798"/>
        <v>45884</v>
      </c>
      <c r="J1831" s="92">
        <f t="shared" si="799"/>
        <v>23</v>
      </c>
      <c r="K1831" s="92">
        <f t="shared" si="800"/>
        <v>226</v>
      </c>
      <c r="L1831" s="87">
        <f t="shared" si="801"/>
        <v>1.05640863</v>
      </c>
      <c r="M1831" s="93">
        <f t="shared" si="802"/>
        <v>1.0056002500000001</v>
      </c>
      <c r="N1831" s="93">
        <f t="shared" si="803"/>
        <v>1.280237645562637</v>
      </c>
      <c r="O1831" s="87">
        <f t="shared" si="804"/>
        <v>1.3524540899999999</v>
      </c>
      <c r="P1831" s="87">
        <f t="shared" si="805"/>
        <v>74.401394159999995</v>
      </c>
      <c r="Q1831" s="94">
        <f t="shared" si="806"/>
        <v>0</v>
      </c>
      <c r="R1831" s="95">
        <f t="shared" si="789"/>
        <v>0</v>
      </c>
      <c r="S1831" s="87">
        <f t="shared" si="807"/>
        <v>0</v>
      </c>
      <c r="T1831" s="95">
        <f t="shared" si="792"/>
        <v>0.12</v>
      </c>
      <c r="U1831" s="94">
        <f t="shared" si="808"/>
        <v>3</v>
      </c>
      <c r="V1831" s="94">
        <v>252</v>
      </c>
      <c r="W1831" s="93">
        <f t="shared" si="809"/>
        <v>1.0013500609999999</v>
      </c>
      <c r="X1831" s="87">
        <f t="shared" si="810"/>
        <v>0.10044641999999999</v>
      </c>
      <c r="Y1831" s="87">
        <f t="shared" si="811"/>
        <v>0</v>
      </c>
      <c r="Z1831" s="96" t="s">
        <v>142</v>
      </c>
      <c r="AA1831" s="90">
        <f t="shared" si="812"/>
        <v>46202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3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2"/>
      <c r="DB1831" s="1"/>
      <c r="DC1831" s="1"/>
      <c r="DD1831" s="1"/>
      <c r="DE1831" s="1"/>
      <c r="DF1831" s="1"/>
      <c r="DG1831" s="1"/>
    </row>
    <row r="1832" spans="1:111" x14ac:dyDescent="0.2">
      <c r="A1832" s="86">
        <f t="shared" si="790"/>
        <v>46181</v>
      </c>
      <c r="B1832" s="87">
        <f t="shared" si="793"/>
        <v>74.55345251</v>
      </c>
      <c r="C1832" s="87">
        <f t="shared" si="791"/>
        <v>55.012140309999999</v>
      </c>
      <c r="D1832" s="88">
        <f t="shared" si="794"/>
        <v>7205.03</v>
      </c>
      <c r="E1832" s="89">
        <f>IF(K1832=1,VLOOKUP(A1832,[1]Plan1!$BO$80:$BQ$314,3),E1831)</f>
        <v>7245.38</v>
      </c>
      <c r="F1832" s="98">
        <f t="shared" si="795"/>
        <v>45734</v>
      </c>
      <c r="G1832" s="91">
        <f t="shared" si="796"/>
        <v>5.6002542668107669E-3</v>
      </c>
      <c r="H1832" s="90">
        <f t="shared" si="797"/>
        <v>45884</v>
      </c>
      <c r="I1832" s="90">
        <f t="shared" si="798"/>
        <v>45884</v>
      </c>
      <c r="J1832" s="92">
        <f t="shared" si="799"/>
        <v>23</v>
      </c>
      <c r="K1832" s="92">
        <f t="shared" si="800"/>
        <v>227</v>
      </c>
      <c r="L1832" s="87">
        <f t="shared" si="801"/>
        <v>1.0566651600000001</v>
      </c>
      <c r="M1832" s="93">
        <f t="shared" si="802"/>
        <v>1.0056002500000001</v>
      </c>
      <c r="N1832" s="93">
        <f t="shared" si="803"/>
        <v>1.280237645562637</v>
      </c>
      <c r="O1832" s="87">
        <f t="shared" si="804"/>
        <v>1.3527825099999999</v>
      </c>
      <c r="P1832" s="87">
        <f t="shared" si="805"/>
        <v>74.419461240000004</v>
      </c>
      <c r="Q1832" s="94">
        <f t="shared" si="806"/>
        <v>0</v>
      </c>
      <c r="R1832" s="95">
        <f t="shared" si="789"/>
        <v>0</v>
      </c>
      <c r="S1832" s="87">
        <f t="shared" si="807"/>
        <v>0</v>
      </c>
      <c r="T1832" s="95">
        <f t="shared" si="792"/>
        <v>0.12</v>
      </c>
      <c r="U1832" s="94">
        <f t="shared" si="808"/>
        <v>4</v>
      </c>
      <c r="V1832" s="94">
        <v>252</v>
      </c>
      <c r="W1832" s="93">
        <f t="shared" si="809"/>
        <v>1.0018004869999999</v>
      </c>
      <c r="X1832" s="87">
        <f t="shared" si="810"/>
        <v>0.13399127</v>
      </c>
      <c r="Y1832" s="87">
        <f t="shared" si="811"/>
        <v>0</v>
      </c>
      <c r="Z1832" s="96" t="s">
        <v>142</v>
      </c>
      <c r="AA1832" s="90">
        <f t="shared" si="812"/>
        <v>46202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3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2"/>
      <c r="DB1832" s="1"/>
      <c r="DC1832" s="1"/>
      <c r="DD1832" s="1"/>
      <c r="DE1832" s="1"/>
      <c r="DF1832" s="1"/>
      <c r="DG1832" s="1"/>
    </row>
    <row r="1833" spans="1:111" x14ac:dyDescent="0.2">
      <c r="A1833" s="86">
        <f t="shared" si="790"/>
        <v>46182</v>
      </c>
      <c r="B1833" s="87">
        <f t="shared" si="793"/>
        <v>74.605100719999996</v>
      </c>
      <c r="C1833" s="87">
        <f t="shared" si="791"/>
        <v>55.012140309999999</v>
      </c>
      <c r="D1833" s="88">
        <f t="shared" si="794"/>
        <v>7205.03</v>
      </c>
      <c r="E1833" s="89">
        <f>IF(K1833=1,VLOOKUP(A1833,[1]Plan1!$BO$80:$BQ$314,3),E1832)</f>
        <v>7245.38</v>
      </c>
      <c r="F1833" s="98">
        <f t="shared" si="795"/>
        <v>45734</v>
      </c>
      <c r="G1833" s="91">
        <f t="shared" si="796"/>
        <v>5.6002542668107669E-3</v>
      </c>
      <c r="H1833" s="90">
        <f t="shared" si="797"/>
        <v>45884</v>
      </c>
      <c r="I1833" s="90">
        <f t="shared" si="798"/>
        <v>45884</v>
      </c>
      <c r="J1833" s="92">
        <f t="shared" si="799"/>
        <v>23</v>
      </c>
      <c r="K1833" s="92">
        <f t="shared" si="800"/>
        <v>228</v>
      </c>
      <c r="L1833" s="87">
        <f t="shared" si="801"/>
        <v>1.05692176</v>
      </c>
      <c r="M1833" s="93">
        <f t="shared" si="802"/>
        <v>1.0056002500000001</v>
      </c>
      <c r="N1833" s="93">
        <f t="shared" si="803"/>
        <v>1.280237645562637</v>
      </c>
      <c r="O1833" s="87">
        <f t="shared" si="804"/>
        <v>1.3531110200000001</v>
      </c>
      <c r="P1833" s="87">
        <f t="shared" si="805"/>
        <v>74.437533279999997</v>
      </c>
      <c r="Q1833" s="94">
        <f t="shared" si="806"/>
        <v>0</v>
      </c>
      <c r="R1833" s="95">
        <f t="shared" si="789"/>
        <v>0</v>
      </c>
      <c r="S1833" s="87">
        <f t="shared" si="807"/>
        <v>0</v>
      </c>
      <c r="T1833" s="95">
        <f t="shared" si="792"/>
        <v>0.12</v>
      </c>
      <c r="U1833" s="94">
        <f t="shared" si="808"/>
        <v>5</v>
      </c>
      <c r="V1833" s="94">
        <v>252</v>
      </c>
      <c r="W1833" s="93">
        <f t="shared" si="809"/>
        <v>1.002251115</v>
      </c>
      <c r="X1833" s="87">
        <f t="shared" si="810"/>
        <v>0.16756744000000001</v>
      </c>
      <c r="Y1833" s="87">
        <f t="shared" si="811"/>
        <v>0</v>
      </c>
      <c r="Z1833" s="96" t="s">
        <v>142</v>
      </c>
      <c r="AA1833" s="90">
        <f t="shared" si="812"/>
        <v>46202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3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2"/>
      <c r="DB1833" s="1"/>
      <c r="DC1833" s="1"/>
      <c r="DD1833" s="1"/>
      <c r="DE1833" s="1"/>
      <c r="DF1833" s="1"/>
      <c r="DG1833" s="1"/>
    </row>
    <row r="1834" spans="1:111" x14ac:dyDescent="0.2">
      <c r="A1834" s="86">
        <f t="shared" si="790"/>
        <v>46183</v>
      </c>
      <c r="B1834" s="87">
        <f t="shared" si="793"/>
        <v>74.656785299999996</v>
      </c>
      <c r="C1834" s="87">
        <f t="shared" si="791"/>
        <v>55.012140309999999</v>
      </c>
      <c r="D1834" s="88">
        <f t="shared" si="794"/>
        <v>7205.03</v>
      </c>
      <c r="E1834" s="89">
        <f>IF(K1834=1,VLOOKUP(A1834,[1]Plan1!$BO$80:$BQ$314,3),E1833)</f>
        <v>7245.38</v>
      </c>
      <c r="F1834" s="98">
        <f t="shared" si="795"/>
        <v>45734</v>
      </c>
      <c r="G1834" s="91">
        <f t="shared" si="796"/>
        <v>5.6002542668107669E-3</v>
      </c>
      <c r="H1834" s="90">
        <f t="shared" si="797"/>
        <v>45884</v>
      </c>
      <c r="I1834" s="90">
        <f t="shared" si="798"/>
        <v>45884</v>
      </c>
      <c r="J1834" s="92">
        <f t="shared" si="799"/>
        <v>23</v>
      </c>
      <c r="K1834" s="92">
        <f t="shared" si="800"/>
        <v>229</v>
      </c>
      <c r="L1834" s="87">
        <f t="shared" si="801"/>
        <v>1.05717843</v>
      </c>
      <c r="M1834" s="93">
        <f t="shared" si="802"/>
        <v>1.0056002500000001</v>
      </c>
      <c r="N1834" s="93">
        <f t="shared" si="803"/>
        <v>1.280237645562637</v>
      </c>
      <c r="O1834" s="87">
        <f t="shared" si="804"/>
        <v>1.3534396200000001</v>
      </c>
      <c r="P1834" s="87">
        <f t="shared" si="805"/>
        <v>74.455610269999994</v>
      </c>
      <c r="Q1834" s="94">
        <f t="shared" si="806"/>
        <v>0</v>
      </c>
      <c r="R1834" s="95">
        <f t="shared" ref="R1834:R1853" si="813">IF(Q1834&gt;0,VLOOKUP($A1834,$AD$13:$AI$117,6),0)</f>
        <v>0</v>
      </c>
      <c r="S1834" s="87">
        <f t="shared" si="807"/>
        <v>0</v>
      </c>
      <c r="T1834" s="95">
        <f t="shared" si="792"/>
        <v>0.12</v>
      </c>
      <c r="U1834" s="94">
        <f t="shared" si="808"/>
        <v>6</v>
      </c>
      <c r="V1834" s="94">
        <v>252</v>
      </c>
      <c r="W1834" s="93">
        <f t="shared" si="809"/>
        <v>1.002701946</v>
      </c>
      <c r="X1834" s="87">
        <f t="shared" si="810"/>
        <v>0.20117503</v>
      </c>
      <c r="Y1834" s="87">
        <f t="shared" si="811"/>
        <v>0</v>
      </c>
      <c r="Z1834" s="96" t="s">
        <v>142</v>
      </c>
      <c r="AA1834" s="90">
        <f t="shared" si="812"/>
        <v>46202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3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2"/>
      <c r="DB1834" s="1"/>
      <c r="DC1834" s="1"/>
      <c r="DD1834" s="1"/>
      <c r="DE1834" s="1"/>
      <c r="DF1834" s="1"/>
      <c r="DG1834" s="1"/>
    </row>
    <row r="1835" spans="1:111" x14ac:dyDescent="0.2">
      <c r="A1835" s="86">
        <f t="shared" si="790"/>
        <v>46184</v>
      </c>
      <c r="B1835" s="87">
        <f t="shared" si="793"/>
        <v>74.708504539999993</v>
      </c>
      <c r="C1835" s="87">
        <f t="shared" si="791"/>
        <v>55.012140309999999</v>
      </c>
      <c r="D1835" s="88">
        <f t="shared" si="794"/>
        <v>7205.03</v>
      </c>
      <c r="E1835" s="89">
        <f>IF(K1835=1,VLOOKUP(A1835,[1]Plan1!$BO$80:$BQ$314,3),E1834)</f>
        <v>7245.38</v>
      </c>
      <c r="F1835" s="98">
        <f t="shared" si="795"/>
        <v>45734</v>
      </c>
      <c r="G1835" s="91">
        <f t="shared" si="796"/>
        <v>5.6002542668107669E-3</v>
      </c>
      <c r="H1835" s="90">
        <f t="shared" si="797"/>
        <v>45884</v>
      </c>
      <c r="I1835" s="90">
        <f t="shared" si="798"/>
        <v>45884</v>
      </c>
      <c r="J1835" s="92">
        <f t="shared" si="799"/>
        <v>23</v>
      </c>
      <c r="K1835" s="92">
        <f t="shared" si="800"/>
        <v>230</v>
      </c>
      <c r="L1835" s="87">
        <f t="shared" si="801"/>
        <v>1.0574351500000001</v>
      </c>
      <c r="M1835" s="93">
        <f t="shared" si="802"/>
        <v>1.0056002500000001</v>
      </c>
      <c r="N1835" s="93">
        <f t="shared" si="803"/>
        <v>1.280237645562637</v>
      </c>
      <c r="O1835" s="87">
        <f t="shared" si="804"/>
        <v>1.3537682799999999</v>
      </c>
      <c r="P1835" s="87">
        <f t="shared" si="805"/>
        <v>74.473690559999994</v>
      </c>
      <c r="Q1835" s="94">
        <f t="shared" si="806"/>
        <v>0</v>
      </c>
      <c r="R1835" s="95">
        <f t="shared" si="813"/>
        <v>0</v>
      </c>
      <c r="S1835" s="87">
        <f t="shared" si="807"/>
        <v>0</v>
      </c>
      <c r="T1835" s="95">
        <f t="shared" si="792"/>
        <v>0.12</v>
      </c>
      <c r="U1835" s="94">
        <f t="shared" si="808"/>
        <v>7</v>
      </c>
      <c r="V1835" s="94">
        <v>252</v>
      </c>
      <c r="W1835" s="93">
        <f t="shared" si="809"/>
        <v>1.003152979</v>
      </c>
      <c r="X1835" s="87">
        <f t="shared" si="810"/>
        <v>0.23481398000000001</v>
      </c>
      <c r="Y1835" s="87">
        <f t="shared" si="811"/>
        <v>0</v>
      </c>
      <c r="Z1835" s="96" t="s">
        <v>142</v>
      </c>
      <c r="AA1835" s="90">
        <f t="shared" si="812"/>
        <v>46202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3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2"/>
      <c r="DB1835" s="1"/>
      <c r="DC1835" s="1"/>
      <c r="DD1835" s="1"/>
      <c r="DE1835" s="1"/>
      <c r="DF1835" s="1"/>
      <c r="DG1835" s="1"/>
    </row>
    <row r="1836" spans="1:111" x14ac:dyDescent="0.2">
      <c r="A1836" s="86">
        <f t="shared" si="790"/>
        <v>46185</v>
      </c>
      <c r="B1836" s="87">
        <f t="shared" si="793"/>
        <v>74.760260250000002</v>
      </c>
      <c r="C1836" s="87">
        <f t="shared" si="791"/>
        <v>55.012140309999999</v>
      </c>
      <c r="D1836" s="88">
        <f t="shared" si="794"/>
        <v>7205.03</v>
      </c>
      <c r="E1836" s="89">
        <f>IF(K1836=1,VLOOKUP(A1836,[1]Plan1!$BO$80:$BQ$314,3),E1835)</f>
        <v>7245.38</v>
      </c>
      <c r="F1836" s="98">
        <f t="shared" si="795"/>
        <v>45734</v>
      </c>
      <c r="G1836" s="91">
        <f t="shared" si="796"/>
        <v>5.6002542668107669E-3</v>
      </c>
      <c r="H1836" s="90">
        <f t="shared" si="797"/>
        <v>45884</v>
      </c>
      <c r="I1836" s="90">
        <f t="shared" si="798"/>
        <v>45884</v>
      </c>
      <c r="J1836" s="92">
        <f t="shared" si="799"/>
        <v>23</v>
      </c>
      <c r="K1836" s="92">
        <f t="shared" si="800"/>
        <v>231</v>
      </c>
      <c r="L1836" s="87">
        <f t="shared" si="801"/>
        <v>1.05769194</v>
      </c>
      <c r="M1836" s="93">
        <f t="shared" si="802"/>
        <v>1.0056002500000001</v>
      </c>
      <c r="N1836" s="93">
        <f t="shared" si="803"/>
        <v>1.280237645562637</v>
      </c>
      <c r="O1836" s="87">
        <f t="shared" si="804"/>
        <v>1.3540970299999999</v>
      </c>
      <c r="P1836" s="87">
        <f t="shared" si="805"/>
        <v>74.491775799999999</v>
      </c>
      <c r="Q1836" s="94">
        <f t="shared" si="806"/>
        <v>0</v>
      </c>
      <c r="R1836" s="95">
        <f t="shared" si="813"/>
        <v>0</v>
      </c>
      <c r="S1836" s="87">
        <f t="shared" si="807"/>
        <v>0</v>
      </c>
      <c r="T1836" s="95">
        <f t="shared" si="792"/>
        <v>0.12</v>
      </c>
      <c r="U1836" s="94">
        <f t="shared" si="808"/>
        <v>8</v>
      </c>
      <c r="V1836" s="94">
        <v>252</v>
      </c>
      <c r="W1836" s="93">
        <f t="shared" si="809"/>
        <v>1.003604216</v>
      </c>
      <c r="X1836" s="87">
        <f t="shared" si="810"/>
        <v>0.26848444999999999</v>
      </c>
      <c r="Y1836" s="87">
        <f t="shared" si="811"/>
        <v>0</v>
      </c>
      <c r="Z1836" s="96" t="s">
        <v>142</v>
      </c>
      <c r="AA1836" s="90">
        <f t="shared" si="812"/>
        <v>46202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3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2"/>
      <c r="DB1836" s="1"/>
      <c r="DC1836" s="1"/>
      <c r="DD1836" s="1"/>
      <c r="DE1836" s="1"/>
      <c r="DF1836" s="1"/>
      <c r="DG1836" s="1"/>
    </row>
    <row r="1837" spans="1:111" x14ac:dyDescent="0.2">
      <c r="A1837" s="86">
        <f t="shared" si="790"/>
        <v>46186</v>
      </c>
      <c r="B1837" s="87">
        <f t="shared" si="793"/>
        <v>74.760260250000002</v>
      </c>
      <c r="C1837" s="87">
        <f t="shared" si="791"/>
        <v>55.012140309999999</v>
      </c>
      <c r="D1837" s="88">
        <f t="shared" si="794"/>
        <v>7205.03</v>
      </c>
      <c r="E1837" s="89">
        <f>IF(K1837=1,VLOOKUP(A1837,[1]Plan1!$BO$80:$BQ$314,3),E1836)</f>
        <v>7245.38</v>
      </c>
      <c r="F1837" s="98">
        <f t="shared" si="795"/>
        <v>45734</v>
      </c>
      <c r="G1837" s="91">
        <f t="shared" si="796"/>
        <v>5.6002542668107669E-3</v>
      </c>
      <c r="H1837" s="90">
        <f t="shared" si="797"/>
        <v>45884</v>
      </c>
      <c r="I1837" s="90">
        <f t="shared" si="798"/>
        <v>45884</v>
      </c>
      <c r="J1837" s="92">
        <f t="shared" si="799"/>
        <v>23</v>
      </c>
      <c r="K1837" s="92">
        <f t="shared" si="800"/>
        <v>231</v>
      </c>
      <c r="L1837" s="87">
        <f t="shared" si="801"/>
        <v>1.05769194</v>
      </c>
      <c r="M1837" s="93">
        <f t="shared" si="802"/>
        <v>1.0056002500000001</v>
      </c>
      <c r="N1837" s="93">
        <f t="shared" si="803"/>
        <v>1.280237645562637</v>
      </c>
      <c r="O1837" s="87">
        <f t="shared" si="804"/>
        <v>1.3540970299999999</v>
      </c>
      <c r="P1837" s="87">
        <f t="shared" si="805"/>
        <v>74.491775799999999</v>
      </c>
      <c r="Q1837" s="94">
        <f t="shared" si="806"/>
        <v>0</v>
      </c>
      <c r="R1837" s="95">
        <f t="shared" si="813"/>
        <v>0</v>
      </c>
      <c r="S1837" s="87">
        <f t="shared" si="807"/>
        <v>0</v>
      </c>
      <c r="T1837" s="95">
        <f t="shared" si="792"/>
        <v>0.12</v>
      </c>
      <c r="U1837" s="94">
        <f t="shared" si="808"/>
        <v>8</v>
      </c>
      <c r="V1837" s="94">
        <v>252</v>
      </c>
      <c r="W1837" s="93">
        <f t="shared" si="809"/>
        <v>1.003604216</v>
      </c>
      <c r="X1837" s="87">
        <f t="shared" si="810"/>
        <v>0.26848444999999999</v>
      </c>
      <c r="Y1837" s="87">
        <f t="shared" si="811"/>
        <v>0</v>
      </c>
      <c r="Z1837" s="96" t="s">
        <v>142</v>
      </c>
      <c r="AA1837" s="90">
        <f t="shared" si="812"/>
        <v>46202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3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2"/>
      <c r="DB1837" s="1"/>
      <c r="DC1837" s="1"/>
      <c r="DD1837" s="1"/>
      <c r="DE1837" s="1"/>
      <c r="DF1837" s="1"/>
      <c r="DG1837" s="1"/>
    </row>
    <row r="1838" spans="1:111" x14ac:dyDescent="0.2">
      <c r="A1838" s="86">
        <f t="shared" si="790"/>
        <v>46187</v>
      </c>
      <c r="B1838" s="87">
        <f t="shared" si="793"/>
        <v>74.760260250000002</v>
      </c>
      <c r="C1838" s="87">
        <f t="shared" si="791"/>
        <v>55.012140309999999</v>
      </c>
      <c r="D1838" s="88">
        <f t="shared" si="794"/>
        <v>7205.03</v>
      </c>
      <c r="E1838" s="89">
        <f>IF(K1838=1,VLOOKUP(A1838,[1]Plan1!$BO$80:$BQ$314,3),E1837)</f>
        <v>7245.38</v>
      </c>
      <c r="F1838" s="98">
        <f t="shared" si="795"/>
        <v>45734</v>
      </c>
      <c r="G1838" s="91">
        <f t="shared" si="796"/>
        <v>5.6002542668107669E-3</v>
      </c>
      <c r="H1838" s="90">
        <f t="shared" si="797"/>
        <v>45884</v>
      </c>
      <c r="I1838" s="90">
        <f t="shared" si="798"/>
        <v>45884</v>
      </c>
      <c r="J1838" s="92">
        <f t="shared" si="799"/>
        <v>23</v>
      </c>
      <c r="K1838" s="92">
        <f t="shared" si="800"/>
        <v>231</v>
      </c>
      <c r="L1838" s="87">
        <f t="shared" si="801"/>
        <v>1.05769194</v>
      </c>
      <c r="M1838" s="93">
        <f t="shared" si="802"/>
        <v>1.0056002500000001</v>
      </c>
      <c r="N1838" s="93">
        <f t="shared" si="803"/>
        <v>1.280237645562637</v>
      </c>
      <c r="O1838" s="87">
        <f t="shared" si="804"/>
        <v>1.3540970299999999</v>
      </c>
      <c r="P1838" s="87">
        <f t="shared" si="805"/>
        <v>74.491775799999999</v>
      </c>
      <c r="Q1838" s="94">
        <f t="shared" si="806"/>
        <v>0</v>
      </c>
      <c r="R1838" s="95">
        <f t="shared" si="813"/>
        <v>0</v>
      </c>
      <c r="S1838" s="87">
        <f t="shared" si="807"/>
        <v>0</v>
      </c>
      <c r="T1838" s="95">
        <f t="shared" si="792"/>
        <v>0.12</v>
      </c>
      <c r="U1838" s="94">
        <f t="shared" si="808"/>
        <v>8</v>
      </c>
      <c r="V1838" s="94">
        <v>252</v>
      </c>
      <c r="W1838" s="93">
        <f t="shared" si="809"/>
        <v>1.003604216</v>
      </c>
      <c r="X1838" s="87">
        <f t="shared" si="810"/>
        <v>0.26848444999999999</v>
      </c>
      <c r="Y1838" s="87">
        <f t="shared" si="811"/>
        <v>0</v>
      </c>
      <c r="Z1838" s="96" t="s">
        <v>142</v>
      </c>
      <c r="AA1838" s="90">
        <f t="shared" si="812"/>
        <v>46202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3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2"/>
      <c r="DB1838" s="1"/>
      <c r="DC1838" s="1"/>
      <c r="DD1838" s="1"/>
      <c r="DE1838" s="1"/>
      <c r="DF1838" s="1"/>
      <c r="DG1838" s="1"/>
    </row>
    <row r="1839" spans="1:111" x14ac:dyDescent="0.2">
      <c r="A1839" s="86">
        <f t="shared" si="790"/>
        <v>46188</v>
      </c>
      <c r="B1839" s="87">
        <f t="shared" si="793"/>
        <v>74.812051740000001</v>
      </c>
      <c r="C1839" s="87">
        <f t="shared" si="791"/>
        <v>55.012140309999999</v>
      </c>
      <c r="D1839" s="88">
        <f t="shared" si="794"/>
        <v>7205.03</v>
      </c>
      <c r="E1839" s="89">
        <f>IF(K1839=1,VLOOKUP(A1839,[1]Plan1!$BO$80:$BQ$314,3),E1838)</f>
        <v>7245.38</v>
      </c>
      <c r="F1839" s="98">
        <f t="shared" si="795"/>
        <v>45734</v>
      </c>
      <c r="G1839" s="91">
        <f t="shared" si="796"/>
        <v>5.6002542668107669E-3</v>
      </c>
      <c r="H1839" s="90">
        <f t="shared" si="797"/>
        <v>45884</v>
      </c>
      <c r="I1839" s="90">
        <f t="shared" si="798"/>
        <v>45884</v>
      </c>
      <c r="J1839" s="92">
        <f t="shared" si="799"/>
        <v>23</v>
      </c>
      <c r="K1839" s="92">
        <f t="shared" si="800"/>
        <v>232</v>
      </c>
      <c r="L1839" s="87">
        <f t="shared" si="801"/>
        <v>1.05794879</v>
      </c>
      <c r="M1839" s="93">
        <f t="shared" si="802"/>
        <v>1.0056002500000001</v>
      </c>
      <c r="N1839" s="93">
        <f t="shared" si="803"/>
        <v>1.280237645562637</v>
      </c>
      <c r="O1839" s="87">
        <f t="shared" si="804"/>
        <v>1.3544258600000001</v>
      </c>
      <c r="P1839" s="87">
        <f t="shared" si="805"/>
        <v>74.509865439999999</v>
      </c>
      <c r="Q1839" s="94">
        <f t="shared" si="806"/>
        <v>0</v>
      </c>
      <c r="R1839" s="95">
        <f t="shared" si="813"/>
        <v>0</v>
      </c>
      <c r="S1839" s="87">
        <f t="shared" si="807"/>
        <v>0</v>
      </c>
      <c r="T1839" s="95">
        <f t="shared" si="792"/>
        <v>0.12</v>
      </c>
      <c r="U1839" s="94">
        <f t="shared" si="808"/>
        <v>9</v>
      </c>
      <c r="V1839" s="94">
        <v>252</v>
      </c>
      <c r="W1839" s="93">
        <f t="shared" si="809"/>
        <v>1.0040556549999999</v>
      </c>
      <c r="X1839" s="87">
        <f t="shared" si="810"/>
        <v>0.30218630000000002</v>
      </c>
      <c r="Y1839" s="87">
        <f t="shared" si="811"/>
        <v>0</v>
      </c>
      <c r="Z1839" s="96" t="s">
        <v>142</v>
      </c>
      <c r="AA1839" s="90">
        <f t="shared" si="812"/>
        <v>46202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3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2"/>
      <c r="DB1839" s="1"/>
      <c r="DC1839" s="1"/>
      <c r="DD1839" s="1"/>
      <c r="DE1839" s="1"/>
      <c r="DF1839" s="1"/>
      <c r="DG1839" s="1"/>
    </row>
    <row r="1840" spans="1:111" x14ac:dyDescent="0.2">
      <c r="A1840" s="86">
        <f t="shared" si="790"/>
        <v>46189</v>
      </c>
      <c r="B1840" s="87">
        <f t="shared" si="793"/>
        <v>74.863879130000001</v>
      </c>
      <c r="C1840" s="87">
        <f t="shared" si="791"/>
        <v>55.012140309999999</v>
      </c>
      <c r="D1840" s="88">
        <f t="shared" si="794"/>
        <v>7205.03</v>
      </c>
      <c r="E1840" s="89">
        <f>IF(K1840=1,VLOOKUP(A1840,[1]Plan1!$BO$80:$BQ$314,3),E1839)</f>
        <v>7245.38</v>
      </c>
      <c r="F1840" s="98">
        <f t="shared" si="795"/>
        <v>45734</v>
      </c>
      <c r="G1840" s="91">
        <f t="shared" si="796"/>
        <v>5.6002542668107669E-3</v>
      </c>
      <c r="H1840" s="90">
        <f t="shared" si="797"/>
        <v>45884</v>
      </c>
      <c r="I1840" s="90">
        <f t="shared" si="798"/>
        <v>45884</v>
      </c>
      <c r="J1840" s="92">
        <f t="shared" si="799"/>
        <v>23</v>
      </c>
      <c r="K1840" s="92">
        <f t="shared" si="800"/>
        <v>233</v>
      </c>
      <c r="L1840" s="87">
        <f t="shared" si="801"/>
        <v>1.0582057</v>
      </c>
      <c r="M1840" s="93">
        <f t="shared" si="802"/>
        <v>1.0056002500000001</v>
      </c>
      <c r="N1840" s="93">
        <f t="shared" si="803"/>
        <v>1.280237645562637</v>
      </c>
      <c r="O1840" s="87">
        <f t="shared" si="804"/>
        <v>1.35475477</v>
      </c>
      <c r="P1840" s="87">
        <f t="shared" si="805"/>
        <v>74.527959490000001</v>
      </c>
      <c r="Q1840" s="94">
        <f t="shared" si="806"/>
        <v>0</v>
      </c>
      <c r="R1840" s="95">
        <f t="shared" si="813"/>
        <v>0</v>
      </c>
      <c r="S1840" s="87">
        <f t="shared" si="807"/>
        <v>0</v>
      </c>
      <c r="T1840" s="95">
        <f t="shared" si="792"/>
        <v>0.12</v>
      </c>
      <c r="U1840" s="94">
        <f t="shared" si="808"/>
        <v>10</v>
      </c>
      <c r="V1840" s="94">
        <v>252</v>
      </c>
      <c r="W1840" s="93">
        <f t="shared" si="809"/>
        <v>1.004507297</v>
      </c>
      <c r="X1840" s="87">
        <f t="shared" si="810"/>
        <v>0.33591964000000002</v>
      </c>
      <c r="Y1840" s="87">
        <f t="shared" si="811"/>
        <v>0</v>
      </c>
      <c r="Z1840" s="96" t="s">
        <v>142</v>
      </c>
      <c r="AA1840" s="90">
        <f t="shared" si="812"/>
        <v>46202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3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2"/>
      <c r="DB1840" s="1"/>
      <c r="DC1840" s="1"/>
      <c r="DD1840" s="1"/>
      <c r="DE1840" s="1"/>
      <c r="DF1840" s="1"/>
      <c r="DG1840" s="1"/>
    </row>
    <row r="1841" spans="1:111" x14ac:dyDescent="0.2">
      <c r="A1841" s="86">
        <f t="shared" si="790"/>
        <v>46190</v>
      </c>
      <c r="B1841" s="87">
        <f t="shared" si="793"/>
        <v>74.915741929999996</v>
      </c>
      <c r="C1841" s="87">
        <f t="shared" si="791"/>
        <v>55.012140309999999</v>
      </c>
      <c r="D1841" s="88">
        <f t="shared" si="794"/>
        <v>7205.03</v>
      </c>
      <c r="E1841" s="89">
        <f>IF(K1841=1,VLOOKUP(A1841,[1]Plan1!$BO$80:$BQ$314,3),E1840)</f>
        <v>7245.38</v>
      </c>
      <c r="F1841" s="98">
        <f t="shared" si="795"/>
        <v>45734</v>
      </c>
      <c r="G1841" s="91">
        <f t="shared" si="796"/>
        <v>5.6002542668107669E-3</v>
      </c>
      <c r="H1841" s="90">
        <f t="shared" si="797"/>
        <v>45884</v>
      </c>
      <c r="I1841" s="90">
        <f t="shared" si="798"/>
        <v>45884</v>
      </c>
      <c r="J1841" s="92">
        <f t="shared" si="799"/>
        <v>23</v>
      </c>
      <c r="K1841" s="92">
        <f t="shared" si="800"/>
        <v>234</v>
      </c>
      <c r="L1841" s="87">
        <f t="shared" si="801"/>
        <v>1.0584626699999999</v>
      </c>
      <c r="M1841" s="93">
        <f t="shared" si="802"/>
        <v>1.0056002500000001</v>
      </c>
      <c r="N1841" s="93">
        <f t="shared" si="803"/>
        <v>1.280237645562637</v>
      </c>
      <c r="O1841" s="87">
        <f t="shared" si="804"/>
        <v>1.3550837499999999</v>
      </c>
      <c r="P1841" s="87">
        <f t="shared" si="805"/>
        <v>74.546057379999993</v>
      </c>
      <c r="Q1841" s="94">
        <f t="shared" si="806"/>
        <v>0</v>
      </c>
      <c r="R1841" s="95">
        <f t="shared" si="813"/>
        <v>0</v>
      </c>
      <c r="S1841" s="87">
        <f t="shared" si="807"/>
        <v>0</v>
      </c>
      <c r="T1841" s="95">
        <f t="shared" si="792"/>
        <v>0.12</v>
      </c>
      <c r="U1841" s="94">
        <f t="shared" si="808"/>
        <v>11</v>
      </c>
      <c r="V1841" s="94">
        <v>252</v>
      </c>
      <c r="W1841" s="93">
        <f t="shared" si="809"/>
        <v>1.004959143</v>
      </c>
      <c r="X1841" s="87">
        <f t="shared" si="810"/>
        <v>0.36968455</v>
      </c>
      <c r="Y1841" s="87">
        <f t="shared" si="811"/>
        <v>0</v>
      </c>
      <c r="Z1841" s="96" t="s">
        <v>142</v>
      </c>
      <c r="AA1841" s="90">
        <f t="shared" si="812"/>
        <v>46202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3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2"/>
      <c r="DB1841" s="1"/>
      <c r="DC1841" s="1"/>
      <c r="DD1841" s="1"/>
      <c r="DE1841" s="1"/>
      <c r="DF1841" s="1"/>
      <c r="DG1841" s="1"/>
    </row>
    <row r="1842" spans="1:111" x14ac:dyDescent="0.2">
      <c r="A1842" s="86">
        <f t="shared" si="790"/>
        <v>46191</v>
      </c>
      <c r="B1842" s="87">
        <f t="shared" si="793"/>
        <v>74.967641209999996</v>
      </c>
      <c r="C1842" s="87">
        <f t="shared" si="791"/>
        <v>55.012140309999999</v>
      </c>
      <c r="D1842" s="88">
        <f t="shared" si="794"/>
        <v>7205.03</v>
      </c>
      <c r="E1842" s="89">
        <f>IF(K1842=1,VLOOKUP(A1842,[1]Plan1!$BO$80:$BQ$314,3),E1841)</f>
        <v>7245.38</v>
      </c>
      <c r="F1842" s="98">
        <f t="shared" si="795"/>
        <v>45734</v>
      </c>
      <c r="G1842" s="91">
        <f t="shared" si="796"/>
        <v>5.6002542668107669E-3</v>
      </c>
      <c r="H1842" s="90">
        <f t="shared" si="797"/>
        <v>45884</v>
      </c>
      <c r="I1842" s="90">
        <f t="shared" si="798"/>
        <v>45884</v>
      </c>
      <c r="J1842" s="92">
        <f t="shared" si="799"/>
        <v>23</v>
      </c>
      <c r="K1842" s="92">
        <f t="shared" si="800"/>
        <v>235</v>
      </c>
      <c r="L1842" s="87">
        <f t="shared" si="801"/>
        <v>1.0587197100000001</v>
      </c>
      <c r="M1842" s="93">
        <f t="shared" si="802"/>
        <v>1.0056002500000001</v>
      </c>
      <c r="N1842" s="93">
        <f t="shared" si="803"/>
        <v>1.280237645562637</v>
      </c>
      <c r="O1842" s="87">
        <f t="shared" si="804"/>
        <v>1.35541282</v>
      </c>
      <c r="P1842" s="87">
        <f t="shared" si="805"/>
        <v>74.564160229999999</v>
      </c>
      <c r="Q1842" s="94">
        <f t="shared" si="806"/>
        <v>0</v>
      </c>
      <c r="R1842" s="95">
        <f t="shared" si="813"/>
        <v>0</v>
      </c>
      <c r="S1842" s="87">
        <f t="shared" si="807"/>
        <v>0</v>
      </c>
      <c r="T1842" s="95">
        <f t="shared" si="792"/>
        <v>0.12</v>
      </c>
      <c r="U1842" s="94">
        <f t="shared" si="808"/>
        <v>12</v>
      </c>
      <c r="V1842" s="94">
        <v>252</v>
      </c>
      <c r="W1842" s="93">
        <f t="shared" si="809"/>
        <v>1.005411192</v>
      </c>
      <c r="X1842" s="87">
        <f t="shared" si="810"/>
        <v>0.40348097999999999</v>
      </c>
      <c r="Y1842" s="87">
        <f t="shared" si="811"/>
        <v>0</v>
      </c>
      <c r="Z1842" s="96" t="s">
        <v>142</v>
      </c>
      <c r="AA1842" s="90">
        <f t="shared" si="812"/>
        <v>46202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3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2"/>
      <c r="DB1842" s="1"/>
      <c r="DC1842" s="1"/>
      <c r="DD1842" s="1"/>
      <c r="DE1842" s="1"/>
      <c r="DF1842" s="1"/>
      <c r="DG1842" s="1"/>
    </row>
    <row r="1843" spans="1:111" x14ac:dyDescent="0.2">
      <c r="A1843" s="86">
        <f t="shared" si="790"/>
        <v>46192</v>
      </c>
      <c r="B1843" s="87">
        <f t="shared" si="793"/>
        <v>75.019576409999999</v>
      </c>
      <c r="C1843" s="87">
        <f t="shared" si="791"/>
        <v>55.012140309999999</v>
      </c>
      <c r="D1843" s="88">
        <f t="shared" si="794"/>
        <v>7205.03</v>
      </c>
      <c r="E1843" s="89">
        <f>IF(K1843=1,VLOOKUP(A1843,[1]Plan1!$BO$80:$BQ$314,3),E1842)</f>
        <v>7245.38</v>
      </c>
      <c r="F1843" s="98">
        <f t="shared" si="795"/>
        <v>45734</v>
      </c>
      <c r="G1843" s="91">
        <f t="shared" si="796"/>
        <v>5.6002542668107669E-3</v>
      </c>
      <c r="H1843" s="90">
        <f t="shared" si="797"/>
        <v>45884</v>
      </c>
      <c r="I1843" s="90">
        <f t="shared" si="798"/>
        <v>45884</v>
      </c>
      <c r="J1843" s="92">
        <f t="shared" si="799"/>
        <v>23</v>
      </c>
      <c r="K1843" s="92">
        <f t="shared" si="800"/>
        <v>236</v>
      </c>
      <c r="L1843" s="87">
        <f t="shared" si="801"/>
        <v>1.0589768100000001</v>
      </c>
      <c r="M1843" s="93">
        <f t="shared" si="802"/>
        <v>1.0056002500000001</v>
      </c>
      <c r="N1843" s="93">
        <f t="shared" si="803"/>
        <v>1.280237645562637</v>
      </c>
      <c r="O1843" s="87">
        <f t="shared" si="804"/>
        <v>1.35574197</v>
      </c>
      <c r="P1843" s="87">
        <f t="shared" si="805"/>
        <v>74.582267470000005</v>
      </c>
      <c r="Q1843" s="94">
        <f t="shared" si="806"/>
        <v>0</v>
      </c>
      <c r="R1843" s="95">
        <f t="shared" si="813"/>
        <v>0</v>
      </c>
      <c r="S1843" s="87">
        <f t="shared" si="807"/>
        <v>0</v>
      </c>
      <c r="T1843" s="95">
        <f t="shared" si="792"/>
        <v>0.12</v>
      </c>
      <c r="U1843" s="94">
        <f t="shared" si="808"/>
        <v>13</v>
      </c>
      <c r="V1843" s="94">
        <v>252</v>
      </c>
      <c r="W1843" s="93">
        <f t="shared" si="809"/>
        <v>1.0058634440000001</v>
      </c>
      <c r="X1843" s="87">
        <f t="shared" si="810"/>
        <v>0.43730893999999998</v>
      </c>
      <c r="Y1843" s="87">
        <f t="shared" si="811"/>
        <v>0</v>
      </c>
      <c r="Z1843" s="96" t="s">
        <v>142</v>
      </c>
      <c r="AA1843" s="90">
        <f t="shared" si="812"/>
        <v>46202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3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2"/>
      <c r="DB1843" s="1"/>
      <c r="DC1843" s="1"/>
      <c r="DD1843" s="1"/>
      <c r="DE1843" s="1"/>
      <c r="DF1843" s="1"/>
      <c r="DG1843" s="1"/>
    </row>
    <row r="1844" spans="1:111" x14ac:dyDescent="0.2">
      <c r="A1844" s="86">
        <f t="shared" si="790"/>
        <v>46193</v>
      </c>
      <c r="B1844" s="87">
        <f t="shared" si="793"/>
        <v>75.019576409999999</v>
      </c>
      <c r="C1844" s="87">
        <f t="shared" si="791"/>
        <v>55.012140309999999</v>
      </c>
      <c r="D1844" s="88">
        <f t="shared" si="794"/>
        <v>7205.03</v>
      </c>
      <c r="E1844" s="89">
        <f>IF(K1844=1,VLOOKUP(A1844,[1]Plan1!$BO$80:$BQ$314,3),E1843)</f>
        <v>7245.38</v>
      </c>
      <c r="F1844" s="98">
        <f t="shared" si="795"/>
        <v>45734</v>
      </c>
      <c r="G1844" s="91">
        <f t="shared" si="796"/>
        <v>5.6002542668107669E-3</v>
      </c>
      <c r="H1844" s="90">
        <f t="shared" si="797"/>
        <v>45884</v>
      </c>
      <c r="I1844" s="90">
        <f t="shared" si="798"/>
        <v>45884</v>
      </c>
      <c r="J1844" s="92">
        <f t="shared" si="799"/>
        <v>23</v>
      </c>
      <c r="K1844" s="92">
        <f t="shared" si="800"/>
        <v>236</v>
      </c>
      <c r="L1844" s="87">
        <f t="shared" si="801"/>
        <v>1.0589768100000001</v>
      </c>
      <c r="M1844" s="93">
        <f t="shared" si="802"/>
        <v>1.0056002500000001</v>
      </c>
      <c r="N1844" s="93">
        <f t="shared" si="803"/>
        <v>1.280237645562637</v>
      </c>
      <c r="O1844" s="87">
        <f t="shared" si="804"/>
        <v>1.35574197</v>
      </c>
      <c r="P1844" s="87">
        <f t="shared" si="805"/>
        <v>74.582267470000005</v>
      </c>
      <c r="Q1844" s="94">
        <f t="shared" si="806"/>
        <v>0</v>
      </c>
      <c r="R1844" s="95">
        <f t="shared" si="813"/>
        <v>0</v>
      </c>
      <c r="S1844" s="87">
        <f t="shared" si="807"/>
        <v>0</v>
      </c>
      <c r="T1844" s="95">
        <f t="shared" si="792"/>
        <v>0.12</v>
      </c>
      <c r="U1844" s="94">
        <f t="shared" si="808"/>
        <v>13</v>
      </c>
      <c r="V1844" s="94">
        <v>252</v>
      </c>
      <c r="W1844" s="93">
        <f t="shared" si="809"/>
        <v>1.0058634440000001</v>
      </c>
      <c r="X1844" s="87">
        <f t="shared" si="810"/>
        <v>0.43730893999999998</v>
      </c>
      <c r="Y1844" s="87">
        <f t="shared" si="811"/>
        <v>0</v>
      </c>
      <c r="Z1844" s="96" t="s">
        <v>142</v>
      </c>
      <c r="AA1844" s="90">
        <f t="shared" si="812"/>
        <v>46202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3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2"/>
      <c r="DB1844" s="1"/>
      <c r="DC1844" s="1"/>
      <c r="DD1844" s="1"/>
      <c r="DE1844" s="1"/>
      <c r="DF1844" s="1"/>
      <c r="DG1844" s="1"/>
    </row>
    <row r="1845" spans="1:111" x14ac:dyDescent="0.2">
      <c r="A1845" s="86">
        <f t="shared" si="790"/>
        <v>46194</v>
      </c>
      <c r="B1845" s="87">
        <f t="shared" si="793"/>
        <v>75.019576409999999</v>
      </c>
      <c r="C1845" s="87">
        <f t="shared" si="791"/>
        <v>55.012140309999999</v>
      </c>
      <c r="D1845" s="88">
        <f t="shared" si="794"/>
        <v>7205.03</v>
      </c>
      <c r="E1845" s="89">
        <f>IF(K1845=1,VLOOKUP(A1845,[1]Plan1!$BO$80:$BQ$314,3),E1844)</f>
        <v>7245.38</v>
      </c>
      <c r="F1845" s="98">
        <f t="shared" si="795"/>
        <v>45734</v>
      </c>
      <c r="G1845" s="91">
        <f t="shared" si="796"/>
        <v>5.6002542668107669E-3</v>
      </c>
      <c r="H1845" s="90">
        <f t="shared" si="797"/>
        <v>45884</v>
      </c>
      <c r="I1845" s="90">
        <f t="shared" si="798"/>
        <v>45884</v>
      </c>
      <c r="J1845" s="92">
        <f t="shared" si="799"/>
        <v>23</v>
      </c>
      <c r="K1845" s="92">
        <f t="shared" si="800"/>
        <v>236</v>
      </c>
      <c r="L1845" s="87">
        <f t="shared" si="801"/>
        <v>1.0589768100000001</v>
      </c>
      <c r="M1845" s="93">
        <f t="shared" si="802"/>
        <v>1.0056002500000001</v>
      </c>
      <c r="N1845" s="93">
        <f t="shared" si="803"/>
        <v>1.280237645562637</v>
      </c>
      <c r="O1845" s="87">
        <f t="shared" si="804"/>
        <v>1.35574197</v>
      </c>
      <c r="P1845" s="87">
        <f t="shared" si="805"/>
        <v>74.582267470000005</v>
      </c>
      <c r="Q1845" s="94">
        <f t="shared" si="806"/>
        <v>0</v>
      </c>
      <c r="R1845" s="95">
        <f t="shared" si="813"/>
        <v>0</v>
      </c>
      <c r="S1845" s="87">
        <f t="shared" si="807"/>
        <v>0</v>
      </c>
      <c r="T1845" s="95">
        <f t="shared" si="792"/>
        <v>0.12</v>
      </c>
      <c r="U1845" s="94">
        <f t="shared" si="808"/>
        <v>13</v>
      </c>
      <c r="V1845" s="94">
        <v>252</v>
      </c>
      <c r="W1845" s="93">
        <f t="shared" si="809"/>
        <v>1.0058634440000001</v>
      </c>
      <c r="X1845" s="87">
        <f t="shared" si="810"/>
        <v>0.43730893999999998</v>
      </c>
      <c r="Y1845" s="87">
        <f t="shared" si="811"/>
        <v>0</v>
      </c>
      <c r="Z1845" s="96" t="s">
        <v>142</v>
      </c>
      <c r="AA1845" s="90">
        <f t="shared" si="812"/>
        <v>46202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3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2"/>
      <c r="DB1845" s="1"/>
      <c r="DC1845" s="1"/>
      <c r="DD1845" s="1"/>
      <c r="DE1845" s="1"/>
      <c r="DF1845" s="1"/>
      <c r="DG1845" s="1"/>
    </row>
    <row r="1846" spans="1:111" x14ac:dyDescent="0.2">
      <c r="A1846" s="86">
        <f t="shared" si="790"/>
        <v>46195</v>
      </c>
      <c r="B1846" s="87">
        <f t="shared" si="793"/>
        <v>75.071547649999999</v>
      </c>
      <c r="C1846" s="87">
        <f t="shared" si="791"/>
        <v>55.012140309999999</v>
      </c>
      <c r="D1846" s="88">
        <f t="shared" si="794"/>
        <v>7205.03</v>
      </c>
      <c r="E1846" s="89">
        <f>IF(K1846=1,VLOOKUP(A1846,[1]Plan1!$BO$80:$BQ$314,3),E1845)</f>
        <v>7245.38</v>
      </c>
      <c r="F1846" s="98">
        <f t="shared" si="795"/>
        <v>45734</v>
      </c>
      <c r="G1846" s="91">
        <f t="shared" si="796"/>
        <v>5.6002542668107669E-3</v>
      </c>
      <c r="H1846" s="90">
        <f t="shared" si="797"/>
        <v>45884</v>
      </c>
      <c r="I1846" s="90">
        <f t="shared" si="798"/>
        <v>45884</v>
      </c>
      <c r="J1846" s="92">
        <f t="shared" si="799"/>
        <v>23</v>
      </c>
      <c r="K1846" s="92">
        <f t="shared" si="800"/>
        <v>237</v>
      </c>
      <c r="L1846" s="87">
        <f t="shared" si="801"/>
        <v>1.05923397</v>
      </c>
      <c r="M1846" s="93">
        <f t="shared" si="802"/>
        <v>1.0056002500000001</v>
      </c>
      <c r="N1846" s="93">
        <f t="shared" si="803"/>
        <v>1.280237645562637</v>
      </c>
      <c r="O1846" s="87">
        <f t="shared" si="804"/>
        <v>1.3560711999999999</v>
      </c>
      <c r="P1846" s="87">
        <f t="shared" si="805"/>
        <v>74.600379119999999</v>
      </c>
      <c r="Q1846" s="94">
        <f t="shared" si="806"/>
        <v>0</v>
      </c>
      <c r="R1846" s="95">
        <f t="shared" si="813"/>
        <v>0</v>
      </c>
      <c r="S1846" s="87">
        <f t="shared" si="807"/>
        <v>0</v>
      </c>
      <c r="T1846" s="95">
        <f t="shared" si="792"/>
        <v>0.12</v>
      </c>
      <c r="U1846" s="94">
        <f t="shared" si="808"/>
        <v>14</v>
      </c>
      <c r="V1846" s="94">
        <v>252</v>
      </c>
      <c r="W1846" s="93">
        <f t="shared" si="809"/>
        <v>1.0063158999999999</v>
      </c>
      <c r="X1846" s="87">
        <f t="shared" si="810"/>
        <v>0.47116852999999997</v>
      </c>
      <c r="Y1846" s="87">
        <f t="shared" si="811"/>
        <v>0</v>
      </c>
      <c r="Z1846" s="96" t="s">
        <v>142</v>
      </c>
      <c r="AA1846" s="90">
        <f t="shared" si="812"/>
        <v>46202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3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2"/>
      <c r="DB1846" s="1"/>
      <c r="DC1846" s="1"/>
      <c r="DD1846" s="1"/>
      <c r="DE1846" s="1"/>
      <c r="DF1846" s="1"/>
      <c r="DG1846" s="1"/>
    </row>
    <row r="1847" spans="1:111" x14ac:dyDescent="0.2">
      <c r="A1847" s="86">
        <f t="shared" si="790"/>
        <v>46196</v>
      </c>
      <c r="B1847" s="87">
        <f t="shared" si="793"/>
        <v>75.123554300000009</v>
      </c>
      <c r="C1847" s="87">
        <f t="shared" si="791"/>
        <v>55.012140309999999</v>
      </c>
      <c r="D1847" s="88">
        <f t="shared" si="794"/>
        <v>7205.03</v>
      </c>
      <c r="E1847" s="89">
        <f>IF(K1847=1,VLOOKUP(A1847,[1]Plan1!$BO$80:$BQ$314,3),E1846)</f>
        <v>7245.38</v>
      </c>
      <c r="F1847" s="98">
        <f t="shared" si="795"/>
        <v>45734</v>
      </c>
      <c r="G1847" s="91">
        <f t="shared" si="796"/>
        <v>5.6002542668107669E-3</v>
      </c>
      <c r="H1847" s="90">
        <f t="shared" si="797"/>
        <v>45884</v>
      </c>
      <c r="I1847" s="90">
        <f t="shared" si="798"/>
        <v>45884</v>
      </c>
      <c r="J1847" s="92">
        <f t="shared" si="799"/>
        <v>23</v>
      </c>
      <c r="K1847" s="92">
        <f t="shared" si="800"/>
        <v>238</v>
      </c>
      <c r="L1847" s="87">
        <f t="shared" si="801"/>
        <v>1.0594911899999999</v>
      </c>
      <c r="M1847" s="93">
        <f t="shared" si="802"/>
        <v>1.0056002500000001</v>
      </c>
      <c r="N1847" s="93">
        <f t="shared" si="803"/>
        <v>1.280237645562637</v>
      </c>
      <c r="O1847" s="87">
        <f t="shared" si="804"/>
        <v>1.3564004999999999</v>
      </c>
      <c r="P1847" s="87">
        <f t="shared" si="805"/>
        <v>74.618494620000007</v>
      </c>
      <c r="Q1847" s="94">
        <f t="shared" si="806"/>
        <v>0</v>
      </c>
      <c r="R1847" s="95">
        <f t="shared" si="813"/>
        <v>0</v>
      </c>
      <c r="S1847" s="87">
        <f t="shared" si="807"/>
        <v>0</v>
      </c>
      <c r="T1847" s="95">
        <f t="shared" si="792"/>
        <v>0.12</v>
      </c>
      <c r="U1847" s="94">
        <f t="shared" si="808"/>
        <v>15</v>
      </c>
      <c r="V1847" s="94">
        <v>252</v>
      </c>
      <c r="W1847" s="93">
        <f t="shared" si="809"/>
        <v>1.006768559</v>
      </c>
      <c r="X1847" s="87">
        <f t="shared" si="810"/>
        <v>0.50505968000000001</v>
      </c>
      <c r="Y1847" s="87">
        <f t="shared" si="811"/>
        <v>0</v>
      </c>
      <c r="Z1847" s="96" t="s">
        <v>142</v>
      </c>
      <c r="AA1847" s="90">
        <f t="shared" si="812"/>
        <v>46202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3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2"/>
      <c r="DB1847" s="1"/>
      <c r="DC1847" s="1"/>
      <c r="DD1847" s="1"/>
      <c r="DE1847" s="1"/>
      <c r="DF1847" s="1"/>
      <c r="DG1847" s="1"/>
    </row>
    <row r="1848" spans="1:111" x14ac:dyDescent="0.2">
      <c r="A1848" s="86">
        <f t="shared" si="790"/>
        <v>46197</v>
      </c>
      <c r="B1848" s="87">
        <f t="shared" si="793"/>
        <v>75.17559756</v>
      </c>
      <c r="C1848" s="87">
        <f t="shared" si="791"/>
        <v>55.012140309999999</v>
      </c>
      <c r="D1848" s="88">
        <f t="shared" si="794"/>
        <v>7205.03</v>
      </c>
      <c r="E1848" s="89">
        <f>IF(K1848=1,VLOOKUP(A1848,[1]Plan1!$BO$80:$BQ$314,3),E1847)</f>
        <v>7245.38</v>
      </c>
      <c r="F1848" s="98">
        <f t="shared" si="795"/>
        <v>45734</v>
      </c>
      <c r="G1848" s="91">
        <f t="shared" si="796"/>
        <v>5.6002542668107669E-3</v>
      </c>
      <c r="H1848" s="90">
        <f t="shared" si="797"/>
        <v>45884</v>
      </c>
      <c r="I1848" s="90">
        <f t="shared" si="798"/>
        <v>45884</v>
      </c>
      <c r="J1848" s="92">
        <f t="shared" si="799"/>
        <v>23</v>
      </c>
      <c r="K1848" s="92">
        <f t="shared" si="800"/>
        <v>239</v>
      </c>
      <c r="L1848" s="87">
        <f t="shared" si="801"/>
        <v>1.0597484800000001</v>
      </c>
      <c r="M1848" s="93">
        <f t="shared" si="802"/>
        <v>1.0056002500000001</v>
      </c>
      <c r="N1848" s="93">
        <f t="shared" si="803"/>
        <v>1.280237645562637</v>
      </c>
      <c r="O1848" s="87">
        <f t="shared" si="804"/>
        <v>1.35672989</v>
      </c>
      <c r="P1848" s="87">
        <f t="shared" si="805"/>
        <v>74.636615070000005</v>
      </c>
      <c r="Q1848" s="94">
        <f t="shared" si="806"/>
        <v>0</v>
      </c>
      <c r="R1848" s="95">
        <f t="shared" si="813"/>
        <v>0</v>
      </c>
      <c r="S1848" s="87">
        <f t="shared" si="807"/>
        <v>0</v>
      </c>
      <c r="T1848" s="95">
        <f t="shared" si="792"/>
        <v>0.12</v>
      </c>
      <c r="U1848" s="94">
        <f t="shared" si="808"/>
        <v>16</v>
      </c>
      <c r="V1848" s="94">
        <v>252</v>
      </c>
      <c r="W1848" s="93">
        <f t="shared" si="809"/>
        <v>1.007221422</v>
      </c>
      <c r="X1848" s="87">
        <f t="shared" si="810"/>
        <v>0.53898248999999998</v>
      </c>
      <c r="Y1848" s="87">
        <f t="shared" si="811"/>
        <v>0</v>
      </c>
      <c r="Z1848" s="96" t="s">
        <v>142</v>
      </c>
      <c r="AA1848" s="90">
        <f t="shared" si="812"/>
        <v>46202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3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2"/>
      <c r="DB1848" s="1"/>
      <c r="DC1848" s="1"/>
      <c r="DD1848" s="1"/>
      <c r="DE1848" s="1"/>
      <c r="DF1848" s="1"/>
      <c r="DG1848" s="1"/>
    </row>
    <row r="1849" spans="1:111" x14ac:dyDescent="0.2">
      <c r="A1849" s="86">
        <f t="shared" si="790"/>
        <v>46198</v>
      </c>
      <c r="B1849" s="87">
        <f t="shared" si="793"/>
        <v>75.227676819999999</v>
      </c>
      <c r="C1849" s="87">
        <f t="shared" si="791"/>
        <v>55.012140309999999</v>
      </c>
      <c r="D1849" s="88">
        <f t="shared" si="794"/>
        <v>7205.03</v>
      </c>
      <c r="E1849" s="89">
        <f>IF(K1849=1,VLOOKUP(A1849,[1]Plan1!$BO$80:$BQ$314,3),E1848)</f>
        <v>7245.38</v>
      </c>
      <c r="F1849" s="98">
        <f t="shared" si="795"/>
        <v>45734</v>
      </c>
      <c r="G1849" s="91">
        <f t="shared" si="796"/>
        <v>5.6002542668107669E-3</v>
      </c>
      <c r="H1849" s="90">
        <f t="shared" si="797"/>
        <v>45884</v>
      </c>
      <c r="I1849" s="90">
        <f t="shared" si="798"/>
        <v>45884</v>
      </c>
      <c r="J1849" s="92">
        <f t="shared" si="799"/>
        <v>23</v>
      </c>
      <c r="K1849" s="92">
        <f t="shared" si="800"/>
        <v>240</v>
      </c>
      <c r="L1849" s="87">
        <f t="shared" si="801"/>
        <v>1.0600058299999999</v>
      </c>
      <c r="M1849" s="93">
        <f t="shared" si="802"/>
        <v>1.0056002500000001</v>
      </c>
      <c r="N1849" s="93">
        <f t="shared" si="803"/>
        <v>1.280237645562637</v>
      </c>
      <c r="O1849" s="87">
        <f t="shared" si="804"/>
        <v>1.35705936</v>
      </c>
      <c r="P1849" s="87">
        <f t="shared" si="805"/>
        <v>74.654739919999997</v>
      </c>
      <c r="Q1849" s="94">
        <f t="shared" si="806"/>
        <v>0</v>
      </c>
      <c r="R1849" s="95">
        <f t="shared" si="813"/>
        <v>0</v>
      </c>
      <c r="S1849" s="87">
        <f t="shared" si="807"/>
        <v>0</v>
      </c>
      <c r="T1849" s="95">
        <f t="shared" si="792"/>
        <v>0.12</v>
      </c>
      <c r="U1849" s="94">
        <f t="shared" si="808"/>
        <v>17</v>
      </c>
      <c r="V1849" s="94">
        <v>252</v>
      </c>
      <c r="W1849" s="93">
        <f t="shared" si="809"/>
        <v>1.0076744879999999</v>
      </c>
      <c r="X1849" s="87">
        <f t="shared" si="810"/>
        <v>0.57293689999999997</v>
      </c>
      <c r="Y1849" s="87">
        <f t="shared" si="811"/>
        <v>0</v>
      </c>
      <c r="Z1849" s="96" t="s">
        <v>142</v>
      </c>
      <c r="AA1849" s="90">
        <f t="shared" si="812"/>
        <v>46202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3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2"/>
      <c r="DB1849" s="1"/>
      <c r="DC1849" s="1"/>
      <c r="DD1849" s="1"/>
      <c r="DE1849" s="1"/>
      <c r="DF1849" s="1"/>
      <c r="DG1849" s="1"/>
    </row>
    <row r="1850" spans="1:111" x14ac:dyDescent="0.2">
      <c r="A1850" s="86">
        <f t="shared" si="790"/>
        <v>46199</v>
      </c>
      <c r="B1850" s="87">
        <f t="shared" si="793"/>
        <v>75.279792169999993</v>
      </c>
      <c r="C1850" s="87">
        <f t="shared" si="791"/>
        <v>55.012140309999999</v>
      </c>
      <c r="D1850" s="88">
        <f t="shared" si="794"/>
        <v>7205.03</v>
      </c>
      <c r="E1850" s="89">
        <f>IF(K1850=1,VLOOKUP(A1850,[1]Plan1!$BO$80:$BQ$314,3),E1849)</f>
        <v>7245.38</v>
      </c>
      <c r="F1850" s="98">
        <f t="shared" si="795"/>
        <v>45734</v>
      </c>
      <c r="G1850" s="91">
        <f t="shared" si="796"/>
        <v>5.6002542668107669E-3</v>
      </c>
      <c r="H1850" s="90">
        <f t="shared" si="797"/>
        <v>45884</v>
      </c>
      <c r="I1850" s="90">
        <f t="shared" si="798"/>
        <v>45884</v>
      </c>
      <c r="J1850" s="92">
        <f t="shared" si="799"/>
        <v>23</v>
      </c>
      <c r="K1850" s="92">
        <f t="shared" si="800"/>
        <v>241</v>
      </c>
      <c r="L1850" s="87">
        <f t="shared" si="801"/>
        <v>1.0602632400000001</v>
      </c>
      <c r="M1850" s="93">
        <f t="shared" si="802"/>
        <v>1.0056002500000001</v>
      </c>
      <c r="N1850" s="93">
        <f t="shared" si="803"/>
        <v>1.280237645562637</v>
      </c>
      <c r="O1850" s="87">
        <f t="shared" si="804"/>
        <v>1.3573889100000001</v>
      </c>
      <c r="P1850" s="87">
        <f t="shared" si="805"/>
        <v>74.672869169999998</v>
      </c>
      <c r="Q1850" s="94">
        <f t="shared" si="806"/>
        <v>0</v>
      </c>
      <c r="R1850" s="95">
        <f t="shared" si="813"/>
        <v>0</v>
      </c>
      <c r="S1850" s="87">
        <f t="shared" si="807"/>
        <v>0</v>
      </c>
      <c r="T1850" s="95">
        <f t="shared" si="792"/>
        <v>0.12</v>
      </c>
      <c r="U1850" s="94">
        <f t="shared" si="808"/>
        <v>18</v>
      </c>
      <c r="V1850" s="94">
        <v>252</v>
      </c>
      <c r="W1850" s="93">
        <f t="shared" si="809"/>
        <v>1.0081277580000001</v>
      </c>
      <c r="X1850" s="87">
        <f t="shared" si="810"/>
        <v>0.60692299999999999</v>
      </c>
      <c r="Y1850" s="87">
        <f t="shared" si="811"/>
        <v>0</v>
      </c>
      <c r="Z1850" s="96" t="s">
        <v>142</v>
      </c>
      <c r="AA1850" s="90">
        <f t="shared" si="812"/>
        <v>46202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3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2"/>
      <c r="DB1850" s="1"/>
      <c r="DC1850" s="1"/>
      <c r="DD1850" s="1"/>
      <c r="DE1850" s="1"/>
      <c r="DF1850" s="1"/>
      <c r="DG1850" s="1"/>
    </row>
    <row r="1851" spans="1:111" x14ac:dyDescent="0.2">
      <c r="A1851" s="86">
        <f t="shared" si="790"/>
        <v>46200</v>
      </c>
      <c r="B1851" s="87">
        <f t="shared" si="793"/>
        <v>75.279792169999993</v>
      </c>
      <c r="C1851" s="87">
        <f t="shared" si="791"/>
        <v>55.012140309999999</v>
      </c>
      <c r="D1851" s="88">
        <f t="shared" si="794"/>
        <v>7205.03</v>
      </c>
      <c r="E1851" s="89">
        <f>IF(K1851=1,VLOOKUP(A1851,[1]Plan1!$BO$80:$BQ$314,3),E1850)</f>
        <v>7245.38</v>
      </c>
      <c r="F1851" s="98">
        <f t="shared" si="795"/>
        <v>45734</v>
      </c>
      <c r="G1851" s="91">
        <f t="shared" si="796"/>
        <v>5.6002542668107669E-3</v>
      </c>
      <c r="H1851" s="90">
        <f t="shared" si="797"/>
        <v>45884</v>
      </c>
      <c r="I1851" s="90">
        <f t="shared" si="798"/>
        <v>45884</v>
      </c>
      <c r="J1851" s="92">
        <f t="shared" si="799"/>
        <v>23</v>
      </c>
      <c r="K1851" s="92">
        <f t="shared" si="800"/>
        <v>241</v>
      </c>
      <c r="L1851" s="87">
        <f t="shared" si="801"/>
        <v>1.0602632400000001</v>
      </c>
      <c r="M1851" s="93">
        <f t="shared" si="802"/>
        <v>1.0056002500000001</v>
      </c>
      <c r="N1851" s="93">
        <f t="shared" si="803"/>
        <v>1.280237645562637</v>
      </c>
      <c r="O1851" s="87">
        <f t="shared" si="804"/>
        <v>1.3573889100000001</v>
      </c>
      <c r="P1851" s="87">
        <f t="shared" si="805"/>
        <v>74.672869169999998</v>
      </c>
      <c r="Q1851" s="94">
        <f t="shared" si="806"/>
        <v>0</v>
      </c>
      <c r="R1851" s="95">
        <f t="shared" si="813"/>
        <v>0</v>
      </c>
      <c r="S1851" s="87">
        <f t="shared" si="807"/>
        <v>0</v>
      </c>
      <c r="T1851" s="95">
        <f t="shared" si="792"/>
        <v>0.12</v>
      </c>
      <c r="U1851" s="94">
        <f t="shared" si="808"/>
        <v>18</v>
      </c>
      <c r="V1851" s="94">
        <v>252</v>
      </c>
      <c r="W1851" s="93">
        <f t="shared" si="809"/>
        <v>1.0081277580000001</v>
      </c>
      <c r="X1851" s="87">
        <f t="shared" si="810"/>
        <v>0.60692299999999999</v>
      </c>
      <c r="Y1851" s="87">
        <f t="shared" si="811"/>
        <v>0</v>
      </c>
      <c r="Z1851" s="96" t="s">
        <v>142</v>
      </c>
      <c r="AA1851" s="90">
        <f t="shared" si="812"/>
        <v>46202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3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2"/>
      <c r="DB1851" s="1"/>
      <c r="DC1851" s="1"/>
      <c r="DD1851" s="1"/>
      <c r="DE1851" s="1"/>
      <c r="DF1851" s="1"/>
      <c r="DG1851" s="1"/>
    </row>
    <row r="1852" spans="1:111" x14ac:dyDescent="0.2">
      <c r="A1852" s="86">
        <f t="shared" si="790"/>
        <v>46201</v>
      </c>
      <c r="B1852" s="87">
        <f t="shared" si="793"/>
        <v>75.279792169999993</v>
      </c>
      <c r="C1852" s="87">
        <f t="shared" si="791"/>
        <v>55.012140309999999</v>
      </c>
      <c r="D1852" s="88">
        <f t="shared" si="794"/>
        <v>7205.03</v>
      </c>
      <c r="E1852" s="89">
        <f>IF(K1852=1,VLOOKUP(A1852,[1]Plan1!$BO$80:$BQ$314,3),E1851)</f>
        <v>7245.38</v>
      </c>
      <c r="F1852" s="98">
        <f t="shared" si="795"/>
        <v>45734</v>
      </c>
      <c r="G1852" s="91">
        <f t="shared" si="796"/>
        <v>5.6002542668107669E-3</v>
      </c>
      <c r="H1852" s="90">
        <f t="shared" si="797"/>
        <v>45884</v>
      </c>
      <c r="I1852" s="90">
        <f t="shared" si="798"/>
        <v>45884</v>
      </c>
      <c r="J1852" s="92">
        <f t="shared" si="799"/>
        <v>23</v>
      </c>
      <c r="K1852" s="92">
        <f t="shared" si="800"/>
        <v>241</v>
      </c>
      <c r="L1852" s="87">
        <f t="shared" si="801"/>
        <v>1.0602632400000001</v>
      </c>
      <c r="M1852" s="93">
        <f t="shared" si="802"/>
        <v>1.0056002500000001</v>
      </c>
      <c r="N1852" s="93">
        <f t="shared" si="803"/>
        <v>1.280237645562637</v>
      </c>
      <c r="O1852" s="87">
        <f t="shared" si="804"/>
        <v>1.3573889100000001</v>
      </c>
      <c r="P1852" s="87">
        <f t="shared" si="805"/>
        <v>74.672869169999998</v>
      </c>
      <c r="Q1852" s="94">
        <f t="shared" si="806"/>
        <v>0</v>
      </c>
      <c r="R1852" s="95">
        <f t="shared" si="813"/>
        <v>0</v>
      </c>
      <c r="S1852" s="87">
        <f t="shared" si="807"/>
        <v>0</v>
      </c>
      <c r="T1852" s="95">
        <f t="shared" si="792"/>
        <v>0.12</v>
      </c>
      <c r="U1852" s="94">
        <f t="shared" si="808"/>
        <v>18</v>
      </c>
      <c r="V1852" s="94">
        <v>252</v>
      </c>
      <c r="W1852" s="93">
        <f t="shared" si="809"/>
        <v>1.0081277580000001</v>
      </c>
      <c r="X1852" s="87">
        <f t="shared" si="810"/>
        <v>0.60692299999999999</v>
      </c>
      <c r="Y1852" s="87">
        <f t="shared" si="811"/>
        <v>0</v>
      </c>
      <c r="Z1852" s="96" t="s">
        <v>142</v>
      </c>
      <c r="AA1852" s="90">
        <f t="shared" si="812"/>
        <v>46202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3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2"/>
      <c r="DB1852" s="1"/>
      <c r="DC1852" s="1"/>
      <c r="DD1852" s="1"/>
      <c r="DE1852" s="1"/>
      <c r="DF1852" s="1"/>
      <c r="DG1852" s="1"/>
    </row>
    <row r="1853" spans="1:111" x14ac:dyDescent="0.2">
      <c r="A1853" s="86">
        <f t="shared" si="790"/>
        <v>46202</v>
      </c>
      <c r="B1853" s="87">
        <f t="shared" si="793"/>
        <v>75.331943159999994</v>
      </c>
      <c r="C1853" s="87">
        <f t="shared" si="791"/>
        <v>55.012140309999999</v>
      </c>
      <c r="D1853" s="88">
        <f t="shared" si="794"/>
        <v>7205.03</v>
      </c>
      <c r="E1853" s="89">
        <f>IF(K1853=1,VLOOKUP(A1853,[1]Plan1!$BO$80:$BQ$314,3),E1852)</f>
        <v>7245.38</v>
      </c>
      <c r="F1853" s="98">
        <f t="shared" si="795"/>
        <v>45734</v>
      </c>
      <c r="G1853" s="91">
        <f t="shared" si="796"/>
        <v>5.6002542668107669E-3</v>
      </c>
      <c r="H1853" s="90">
        <f t="shared" si="797"/>
        <v>45884</v>
      </c>
      <c r="I1853" s="90">
        <f t="shared" si="798"/>
        <v>45884</v>
      </c>
      <c r="J1853" s="92">
        <f t="shared" si="799"/>
        <v>23</v>
      </c>
      <c r="K1853" s="92">
        <f t="shared" si="800"/>
        <v>242</v>
      </c>
      <c r="L1853" s="87">
        <f t="shared" si="801"/>
        <v>1.06052071</v>
      </c>
      <c r="M1853" s="93">
        <f t="shared" si="802"/>
        <v>1.0056002500000001</v>
      </c>
      <c r="N1853" s="93">
        <f t="shared" si="803"/>
        <v>1.280237645562637</v>
      </c>
      <c r="O1853" s="87">
        <f t="shared" si="804"/>
        <v>1.3577185300000001</v>
      </c>
      <c r="P1853" s="87">
        <f t="shared" si="805"/>
        <v>74.691002269999998</v>
      </c>
      <c r="Q1853" s="94">
        <f t="shared" si="806"/>
        <v>55</v>
      </c>
      <c r="R1853" s="95">
        <f t="shared" si="813"/>
        <v>1</v>
      </c>
      <c r="S1853" s="87">
        <f t="shared" si="807"/>
        <v>74.691002269999998</v>
      </c>
      <c r="T1853" s="95">
        <f t="shared" si="792"/>
        <v>0.12</v>
      </c>
      <c r="U1853" s="94">
        <f t="shared" si="808"/>
        <v>19</v>
      </c>
      <c r="V1853" s="94">
        <v>252</v>
      </c>
      <c r="W1853" s="93">
        <f t="shared" si="809"/>
        <v>1.0085812329999999</v>
      </c>
      <c r="X1853" s="87">
        <f t="shared" si="810"/>
        <v>0.64094088999999999</v>
      </c>
      <c r="Y1853" s="87">
        <f t="shared" si="811"/>
        <v>75.331943159999994</v>
      </c>
      <c r="Z1853" s="96" t="s">
        <v>142</v>
      </c>
      <c r="AA1853" s="90">
        <f t="shared" si="812"/>
        <v>46202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3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2"/>
      <c r="DB1853" s="1"/>
      <c r="DC1853" s="1"/>
      <c r="DD1853" s="1"/>
      <c r="DE1853" s="1"/>
      <c r="DF1853" s="1"/>
      <c r="DG1853" s="1"/>
    </row>
    <row r="1854" spans="1:111" x14ac:dyDescent="0.2">
      <c r="A1854" s="86"/>
      <c r="B1854" s="87"/>
      <c r="C1854" s="87"/>
      <c r="D1854" s="88"/>
      <c r="E1854" s="89"/>
      <c r="F1854" s="98"/>
      <c r="G1854" s="91"/>
      <c r="H1854" s="90"/>
      <c r="I1854" s="90"/>
      <c r="J1854" s="92"/>
      <c r="K1854" s="92"/>
      <c r="L1854" s="87"/>
      <c r="M1854" s="93"/>
      <c r="N1854" s="93"/>
      <c r="O1854" s="87"/>
      <c r="P1854" s="87"/>
      <c r="Q1854" s="94"/>
      <c r="R1854" s="95"/>
      <c r="S1854" s="87"/>
      <c r="T1854" s="95"/>
      <c r="U1854" s="94"/>
      <c r="V1854" s="94"/>
      <c r="W1854" s="93"/>
      <c r="X1854" s="87"/>
      <c r="Y1854" s="87"/>
      <c r="Z1854" s="96"/>
      <c r="AA1854" s="90"/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3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2"/>
      <c r="DB1854" s="1"/>
      <c r="DC1854" s="1"/>
      <c r="DD1854" s="1"/>
      <c r="DE1854" s="1"/>
      <c r="DF1854" s="1"/>
      <c r="DG1854" s="1"/>
    </row>
    <row r="1855" spans="1:111" x14ac:dyDescent="0.2">
      <c r="A1855" s="86"/>
      <c r="B1855" s="87"/>
      <c r="C1855" s="87"/>
      <c r="D1855" s="88"/>
      <c r="E1855" s="89"/>
      <c r="F1855" s="98"/>
      <c r="G1855" s="91"/>
      <c r="H1855" s="90"/>
      <c r="I1855" s="90"/>
      <c r="J1855" s="92"/>
      <c r="K1855" s="92"/>
      <c r="L1855" s="87"/>
      <c r="M1855" s="93"/>
      <c r="N1855" s="93"/>
      <c r="O1855" s="87"/>
      <c r="P1855" s="87"/>
      <c r="Q1855" s="94"/>
      <c r="R1855" s="95"/>
      <c r="S1855" s="87"/>
      <c r="T1855" s="95"/>
      <c r="U1855" s="94"/>
      <c r="V1855" s="94"/>
      <c r="W1855" s="93"/>
      <c r="X1855" s="87"/>
      <c r="Y1855" s="87"/>
      <c r="Z1855" s="96"/>
      <c r="AA1855" s="90"/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3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2"/>
      <c r="DB1855" s="1"/>
      <c r="DC1855" s="1"/>
      <c r="DD1855" s="1"/>
      <c r="DE1855" s="1"/>
      <c r="DF1855" s="1"/>
      <c r="DG1855" s="1"/>
    </row>
    <row r="1856" spans="1:111" x14ac:dyDescent="0.2">
      <c r="A1856" s="86"/>
      <c r="B1856" s="87"/>
      <c r="C1856" s="87"/>
      <c r="D1856" s="88"/>
      <c r="E1856" s="89"/>
      <c r="F1856" s="98"/>
      <c r="G1856" s="91"/>
      <c r="H1856" s="90"/>
      <c r="I1856" s="90"/>
      <c r="J1856" s="92"/>
      <c r="K1856" s="92"/>
      <c r="L1856" s="87"/>
      <c r="M1856" s="93"/>
      <c r="N1856" s="93"/>
      <c r="O1856" s="87"/>
      <c r="P1856" s="87"/>
      <c r="Q1856" s="94"/>
      <c r="R1856" s="95"/>
      <c r="S1856" s="87"/>
      <c r="T1856" s="95"/>
      <c r="U1856" s="94"/>
      <c r="V1856" s="94"/>
      <c r="W1856" s="93"/>
      <c r="X1856" s="87"/>
      <c r="Y1856" s="87"/>
      <c r="Z1856" s="96"/>
      <c r="AA1856" s="90"/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3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2"/>
      <c r="DB1856" s="1"/>
      <c r="DC1856" s="1"/>
      <c r="DD1856" s="1"/>
      <c r="DE1856" s="1"/>
      <c r="DF1856" s="1"/>
      <c r="DG1856" s="1"/>
    </row>
    <row r="1857" spans="1:111" x14ac:dyDescent="0.2">
      <c r="A1857" s="86"/>
      <c r="B1857" s="87"/>
      <c r="C1857" s="87"/>
      <c r="D1857" s="88"/>
      <c r="E1857" s="89"/>
      <c r="F1857" s="98"/>
      <c r="G1857" s="91"/>
      <c r="H1857" s="90"/>
      <c r="I1857" s="90"/>
      <c r="J1857" s="92"/>
      <c r="K1857" s="92"/>
      <c r="L1857" s="87"/>
      <c r="M1857" s="93"/>
      <c r="N1857" s="93"/>
      <c r="O1857" s="87"/>
      <c r="P1857" s="87"/>
      <c r="Q1857" s="94"/>
      <c r="R1857" s="95"/>
      <c r="S1857" s="87"/>
      <c r="T1857" s="95"/>
      <c r="U1857" s="94"/>
      <c r="V1857" s="94"/>
      <c r="W1857" s="93"/>
      <c r="X1857" s="87"/>
      <c r="Y1857" s="87"/>
      <c r="Z1857" s="96"/>
      <c r="AA1857" s="90"/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3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2"/>
      <c r="DB1857" s="1"/>
      <c r="DC1857" s="1"/>
      <c r="DD1857" s="1"/>
      <c r="DE1857" s="1"/>
      <c r="DF1857" s="1"/>
      <c r="DG1857" s="1"/>
    </row>
    <row r="1858" spans="1:111" x14ac:dyDescent="0.2">
      <c r="A1858" s="86"/>
      <c r="B1858" s="87"/>
      <c r="C1858" s="87"/>
      <c r="D1858" s="88"/>
      <c r="E1858" s="89"/>
      <c r="F1858" s="98"/>
      <c r="G1858" s="91"/>
      <c r="H1858" s="90"/>
      <c r="I1858" s="90"/>
      <c r="J1858" s="92"/>
      <c r="K1858" s="92"/>
      <c r="L1858" s="87"/>
      <c r="M1858" s="93"/>
      <c r="N1858" s="93"/>
      <c r="O1858" s="87"/>
      <c r="P1858" s="87"/>
      <c r="Q1858" s="94"/>
      <c r="R1858" s="95"/>
      <c r="S1858" s="87"/>
      <c r="T1858" s="95"/>
      <c r="U1858" s="94"/>
      <c r="V1858" s="94"/>
      <c r="W1858" s="93"/>
      <c r="X1858" s="87"/>
      <c r="Y1858" s="87"/>
      <c r="Z1858" s="96"/>
      <c r="AA1858" s="90"/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3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2"/>
      <c r="DB1858" s="1"/>
      <c r="DC1858" s="1"/>
      <c r="DD1858" s="1"/>
      <c r="DE1858" s="1"/>
      <c r="DF1858" s="1"/>
      <c r="DG1858" s="1"/>
    </row>
    <row r="1859" spans="1:111" x14ac:dyDescent="0.2">
      <c r="A1859" s="86"/>
      <c r="B1859" s="87"/>
      <c r="C1859" s="87"/>
      <c r="D1859" s="88"/>
      <c r="E1859" s="89"/>
      <c r="F1859" s="98"/>
      <c r="G1859" s="91"/>
      <c r="H1859" s="90"/>
      <c r="I1859" s="90"/>
      <c r="J1859" s="92"/>
      <c r="K1859" s="92"/>
      <c r="L1859" s="87"/>
      <c r="M1859" s="93"/>
      <c r="N1859" s="93"/>
      <c r="O1859" s="87"/>
      <c r="P1859" s="87"/>
      <c r="Q1859" s="94"/>
      <c r="R1859" s="95"/>
      <c r="S1859" s="87"/>
      <c r="T1859" s="95"/>
      <c r="U1859" s="94"/>
      <c r="V1859" s="94"/>
      <c r="W1859" s="93"/>
      <c r="X1859" s="87"/>
      <c r="Y1859" s="87"/>
      <c r="Z1859" s="96"/>
      <c r="AA1859" s="90"/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3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2"/>
      <c r="DB1859" s="1"/>
      <c r="DC1859" s="1"/>
      <c r="DD1859" s="1"/>
      <c r="DE1859" s="1"/>
      <c r="DF1859" s="1"/>
      <c r="DG1859" s="1"/>
    </row>
    <row r="1860" spans="1:111" x14ac:dyDescent="0.2">
      <c r="A1860" s="86"/>
      <c r="B1860" s="87"/>
      <c r="C1860" s="87"/>
      <c r="D1860" s="88"/>
      <c r="E1860" s="89"/>
      <c r="F1860" s="98"/>
      <c r="G1860" s="91"/>
      <c r="H1860" s="90"/>
      <c r="I1860" s="90"/>
      <c r="J1860" s="92"/>
      <c r="K1860" s="92"/>
      <c r="L1860" s="87"/>
      <c r="M1860" s="93"/>
      <c r="N1860" s="93"/>
      <c r="O1860" s="87"/>
      <c r="P1860" s="87"/>
      <c r="Q1860" s="94"/>
      <c r="R1860" s="95"/>
      <c r="S1860" s="87"/>
      <c r="T1860" s="95"/>
      <c r="U1860" s="94"/>
      <c r="V1860" s="94"/>
      <c r="W1860" s="93"/>
      <c r="X1860" s="87"/>
      <c r="Y1860" s="87"/>
      <c r="Z1860" s="96"/>
      <c r="AA1860" s="90"/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3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2"/>
      <c r="DB1860" s="1"/>
      <c r="DC1860" s="1"/>
      <c r="DD1860" s="1"/>
      <c r="DE1860" s="1"/>
      <c r="DF1860" s="1"/>
      <c r="DG1860" s="1"/>
    </row>
    <row r="1861" spans="1:111" x14ac:dyDescent="0.2">
      <c r="A1861" s="86"/>
      <c r="B1861" s="87"/>
      <c r="C1861" s="87"/>
      <c r="D1861" s="88"/>
      <c r="E1861" s="89"/>
      <c r="F1861" s="98"/>
      <c r="G1861" s="91"/>
      <c r="H1861" s="90"/>
      <c r="I1861" s="90"/>
      <c r="J1861" s="92"/>
      <c r="K1861" s="92"/>
      <c r="L1861" s="87"/>
      <c r="M1861" s="93"/>
      <c r="N1861" s="93"/>
      <c r="O1861" s="87"/>
      <c r="P1861" s="87"/>
      <c r="Q1861" s="94"/>
      <c r="R1861" s="95"/>
      <c r="S1861" s="87"/>
      <c r="T1861" s="95"/>
      <c r="U1861" s="94"/>
      <c r="V1861" s="94"/>
      <c r="W1861" s="93"/>
      <c r="X1861" s="87"/>
      <c r="Y1861" s="87"/>
      <c r="Z1861" s="96"/>
      <c r="AA1861" s="90"/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3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2"/>
      <c r="DB1861" s="1"/>
      <c r="DC1861" s="1"/>
      <c r="DD1861" s="1"/>
      <c r="DE1861" s="1"/>
      <c r="DF1861" s="1"/>
      <c r="DG1861" s="1"/>
    </row>
    <row r="1862" spans="1:111" x14ac:dyDescent="0.2">
      <c r="A1862" s="86"/>
      <c r="B1862" s="87"/>
      <c r="C1862" s="87"/>
      <c r="D1862" s="88"/>
      <c r="E1862" s="89"/>
      <c r="F1862" s="98"/>
      <c r="G1862" s="91"/>
      <c r="H1862" s="90"/>
      <c r="I1862" s="90"/>
      <c r="J1862" s="92"/>
      <c r="K1862" s="92"/>
      <c r="L1862" s="87"/>
      <c r="M1862" s="93"/>
      <c r="N1862" s="93"/>
      <c r="O1862" s="87"/>
      <c r="P1862" s="87"/>
      <c r="Q1862" s="94"/>
      <c r="R1862" s="95"/>
      <c r="S1862" s="87"/>
      <c r="T1862" s="95"/>
      <c r="U1862" s="94"/>
      <c r="V1862" s="94"/>
      <c r="W1862" s="93"/>
      <c r="X1862" s="87"/>
      <c r="Y1862" s="87"/>
      <c r="Z1862" s="96"/>
      <c r="AA1862" s="90"/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3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2"/>
      <c r="DB1862" s="1"/>
      <c r="DC1862" s="1"/>
      <c r="DD1862" s="1"/>
      <c r="DE1862" s="1"/>
      <c r="DF1862" s="1"/>
      <c r="DG1862" s="1"/>
    </row>
    <row r="1863" spans="1:111" x14ac:dyDescent="0.2">
      <c r="A1863" s="86"/>
      <c r="B1863" s="87"/>
      <c r="C1863" s="87"/>
      <c r="D1863" s="88"/>
      <c r="E1863" s="89"/>
      <c r="F1863" s="98"/>
      <c r="G1863" s="91"/>
      <c r="H1863" s="90"/>
      <c r="I1863" s="90"/>
      <c r="J1863" s="92"/>
      <c r="K1863" s="92"/>
      <c r="L1863" s="87"/>
      <c r="M1863" s="93"/>
      <c r="N1863" s="93"/>
      <c r="O1863" s="87"/>
      <c r="P1863" s="87"/>
      <c r="Q1863" s="94"/>
      <c r="R1863" s="95"/>
      <c r="S1863" s="87"/>
      <c r="T1863" s="95"/>
      <c r="U1863" s="94"/>
      <c r="V1863" s="94"/>
      <c r="W1863" s="93"/>
      <c r="X1863" s="87"/>
      <c r="Y1863" s="87"/>
      <c r="Z1863" s="96"/>
      <c r="AA1863" s="90"/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3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2"/>
      <c r="DB1863" s="1"/>
      <c r="DC1863" s="1"/>
      <c r="DD1863" s="1"/>
      <c r="DE1863" s="1"/>
      <c r="DF1863" s="1"/>
      <c r="DG1863" s="1"/>
    </row>
    <row r="1864" spans="1:111" x14ac:dyDescent="0.2">
      <c r="A1864" s="86"/>
      <c r="B1864" s="87"/>
      <c r="C1864" s="87"/>
      <c r="D1864" s="88"/>
      <c r="E1864" s="89"/>
      <c r="F1864" s="98"/>
      <c r="G1864" s="91"/>
      <c r="H1864" s="90"/>
      <c r="I1864" s="90"/>
      <c r="J1864" s="92"/>
      <c r="K1864" s="92"/>
      <c r="L1864" s="87"/>
      <c r="M1864" s="93"/>
      <c r="N1864" s="93"/>
      <c r="O1864" s="87"/>
      <c r="P1864" s="87"/>
      <c r="Q1864" s="94"/>
      <c r="R1864" s="95"/>
      <c r="S1864" s="87"/>
      <c r="T1864" s="95"/>
      <c r="U1864" s="94"/>
      <c r="V1864" s="94"/>
      <c r="W1864" s="93"/>
      <c r="X1864" s="87"/>
      <c r="Y1864" s="87"/>
      <c r="Z1864" s="96"/>
      <c r="AA1864" s="90"/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3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2"/>
      <c r="DB1864" s="1"/>
      <c r="DC1864" s="1"/>
      <c r="DD1864" s="1"/>
      <c r="DE1864" s="1"/>
      <c r="DF1864" s="1"/>
      <c r="DG1864" s="1"/>
    </row>
    <row r="1865" spans="1:111" x14ac:dyDescent="0.2">
      <c r="A1865" s="86"/>
      <c r="B1865" s="87"/>
      <c r="C1865" s="87"/>
      <c r="D1865" s="88"/>
      <c r="E1865" s="89"/>
      <c r="F1865" s="98"/>
      <c r="G1865" s="91"/>
      <c r="H1865" s="90"/>
      <c r="I1865" s="90"/>
      <c r="J1865" s="92"/>
      <c r="K1865" s="92"/>
      <c r="L1865" s="87"/>
      <c r="M1865" s="93"/>
      <c r="N1865" s="93"/>
      <c r="O1865" s="87"/>
      <c r="P1865" s="87"/>
      <c r="Q1865" s="94"/>
      <c r="R1865" s="95"/>
      <c r="S1865" s="87"/>
      <c r="T1865" s="95"/>
      <c r="U1865" s="94"/>
      <c r="V1865" s="94"/>
      <c r="W1865" s="93"/>
      <c r="X1865" s="87"/>
      <c r="Y1865" s="87"/>
      <c r="Z1865" s="96"/>
      <c r="AA1865" s="90"/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3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2"/>
      <c r="DB1865" s="1"/>
      <c r="DC1865" s="1"/>
      <c r="DD1865" s="1"/>
      <c r="DE1865" s="1"/>
      <c r="DF1865" s="1"/>
      <c r="DG1865" s="1"/>
    </row>
    <row r="1866" spans="1:111" x14ac:dyDescent="0.2">
      <c r="A1866" s="86"/>
      <c r="B1866" s="87"/>
      <c r="C1866" s="87"/>
      <c r="D1866" s="88"/>
      <c r="E1866" s="89"/>
      <c r="F1866" s="98"/>
      <c r="G1866" s="91"/>
      <c r="H1866" s="90"/>
      <c r="I1866" s="90"/>
      <c r="J1866" s="92"/>
      <c r="K1866" s="92"/>
      <c r="L1866" s="87"/>
      <c r="M1866" s="93"/>
      <c r="N1866" s="93"/>
      <c r="O1866" s="87"/>
      <c r="P1866" s="87"/>
      <c r="Q1866" s="94"/>
      <c r="R1866" s="95"/>
      <c r="S1866" s="87"/>
      <c r="T1866" s="95"/>
      <c r="U1866" s="94"/>
      <c r="V1866" s="94"/>
      <c r="W1866" s="93"/>
      <c r="X1866" s="87"/>
      <c r="Y1866" s="87"/>
      <c r="Z1866" s="96"/>
      <c r="AA1866" s="90"/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3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2"/>
      <c r="DB1866" s="1"/>
      <c r="DC1866" s="1"/>
      <c r="DD1866" s="1"/>
      <c r="DE1866" s="1"/>
      <c r="DF1866" s="1"/>
      <c r="DG1866" s="1"/>
    </row>
    <row r="1867" spans="1:111" x14ac:dyDescent="0.2">
      <c r="A1867" s="86"/>
      <c r="B1867" s="87"/>
      <c r="C1867" s="87"/>
      <c r="D1867" s="88"/>
      <c r="E1867" s="89"/>
      <c r="F1867" s="98"/>
      <c r="G1867" s="91"/>
      <c r="H1867" s="90"/>
      <c r="I1867" s="90"/>
      <c r="J1867" s="92"/>
      <c r="K1867" s="92"/>
      <c r="L1867" s="87"/>
      <c r="M1867" s="93"/>
      <c r="N1867" s="93"/>
      <c r="O1867" s="87"/>
      <c r="P1867" s="87"/>
      <c r="Q1867" s="94"/>
      <c r="R1867" s="95"/>
      <c r="S1867" s="87"/>
      <c r="T1867" s="95"/>
      <c r="U1867" s="94"/>
      <c r="V1867" s="94"/>
      <c r="W1867" s="93"/>
      <c r="X1867" s="87"/>
      <c r="Y1867" s="87"/>
      <c r="Z1867" s="96"/>
      <c r="AA1867" s="90"/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3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2"/>
      <c r="DB1867" s="1"/>
      <c r="DC1867" s="1"/>
      <c r="DD1867" s="1"/>
      <c r="DE1867" s="1"/>
      <c r="DF1867" s="1"/>
      <c r="DG1867" s="1"/>
    </row>
    <row r="1868" spans="1:111" x14ac:dyDescent="0.2">
      <c r="A1868" s="86"/>
      <c r="B1868" s="87"/>
      <c r="C1868" s="87"/>
      <c r="D1868" s="88"/>
      <c r="E1868" s="89"/>
      <c r="F1868" s="98"/>
      <c r="G1868" s="91"/>
      <c r="H1868" s="90"/>
      <c r="I1868" s="90"/>
      <c r="J1868" s="92"/>
      <c r="K1868" s="92"/>
      <c r="L1868" s="87"/>
      <c r="M1868" s="93"/>
      <c r="N1868" s="93"/>
      <c r="O1868" s="87"/>
      <c r="P1868" s="87"/>
      <c r="Q1868" s="94"/>
      <c r="R1868" s="95"/>
      <c r="S1868" s="87"/>
      <c r="T1868" s="95"/>
      <c r="U1868" s="94"/>
      <c r="V1868" s="94"/>
      <c r="W1868" s="93"/>
      <c r="X1868" s="87"/>
      <c r="Y1868" s="87"/>
      <c r="Z1868" s="96"/>
      <c r="AA1868" s="90"/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3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2"/>
      <c r="DB1868" s="1"/>
      <c r="DC1868" s="1"/>
      <c r="DD1868" s="1"/>
      <c r="DE1868" s="1"/>
      <c r="DF1868" s="1"/>
      <c r="DG1868" s="1"/>
    </row>
    <row r="1869" spans="1:111" x14ac:dyDescent="0.2">
      <c r="A1869" s="86"/>
      <c r="B1869" s="87"/>
      <c r="C1869" s="87"/>
      <c r="D1869" s="88"/>
      <c r="E1869" s="89"/>
      <c r="F1869" s="98"/>
      <c r="G1869" s="91"/>
      <c r="H1869" s="90"/>
      <c r="I1869" s="90"/>
      <c r="J1869" s="92"/>
      <c r="K1869" s="92"/>
      <c r="L1869" s="87"/>
      <c r="M1869" s="93"/>
      <c r="N1869" s="93"/>
      <c r="O1869" s="87"/>
      <c r="P1869" s="87"/>
      <c r="Q1869" s="94"/>
      <c r="R1869" s="95"/>
      <c r="S1869" s="87"/>
      <c r="T1869" s="95"/>
      <c r="U1869" s="94"/>
      <c r="V1869" s="94"/>
      <c r="W1869" s="93"/>
      <c r="X1869" s="87"/>
      <c r="Y1869" s="87"/>
      <c r="Z1869" s="96"/>
      <c r="AA1869" s="90"/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3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2"/>
      <c r="DB1869" s="1"/>
      <c r="DC1869" s="1"/>
      <c r="DD1869" s="1"/>
      <c r="DE1869" s="1"/>
      <c r="DF1869" s="1"/>
      <c r="DG1869" s="1"/>
    </row>
    <row r="1870" spans="1:111" x14ac:dyDescent="0.2">
      <c r="A1870" s="86"/>
      <c r="B1870" s="87"/>
      <c r="C1870" s="87"/>
      <c r="D1870" s="88"/>
      <c r="E1870" s="89"/>
      <c r="F1870" s="98"/>
      <c r="G1870" s="91"/>
      <c r="H1870" s="90"/>
      <c r="I1870" s="90"/>
      <c r="J1870" s="92"/>
      <c r="K1870" s="92"/>
      <c r="L1870" s="87"/>
      <c r="M1870" s="93"/>
      <c r="N1870" s="93"/>
      <c r="O1870" s="87"/>
      <c r="P1870" s="87"/>
      <c r="Q1870" s="94"/>
      <c r="R1870" s="95"/>
      <c r="S1870" s="87"/>
      <c r="T1870" s="95"/>
      <c r="U1870" s="94"/>
      <c r="V1870" s="94"/>
      <c r="W1870" s="93"/>
      <c r="X1870" s="87"/>
      <c r="Y1870" s="87"/>
      <c r="Z1870" s="96"/>
      <c r="AA1870" s="90"/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3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2"/>
      <c r="DB1870" s="1"/>
      <c r="DC1870" s="1"/>
      <c r="DD1870" s="1"/>
      <c r="DE1870" s="1"/>
      <c r="DF1870" s="1"/>
      <c r="DG1870" s="1"/>
    </row>
    <row r="1871" spans="1:111" x14ac:dyDescent="0.2">
      <c r="A1871" s="86"/>
      <c r="B1871" s="87"/>
      <c r="C1871" s="87"/>
      <c r="D1871" s="88"/>
      <c r="E1871" s="89"/>
      <c r="F1871" s="98"/>
      <c r="G1871" s="91"/>
      <c r="H1871" s="90"/>
      <c r="I1871" s="90"/>
      <c r="J1871" s="92"/>
      <c r="K1871" s="92"/>
      <c r="L1871" s="87"/>
      <c r="M1871" s="93"/>
      <c r="N1871" s="93"/>
      <c r="O1871" s="87"/>
      <c r="P1871" s="87"/>
      <c r="Q1871" s="94"/>
      <c r="R1871" s="95"/>
      <c r="S1871" s="87"/>
      <c r="T1871" s="95"/>
      <c r="U1871" s="94"/>
      <c r="V1871" s="94"/>
      <c r="W1871" s="93"/>
      <c r="X1871" s="87"/>
      <c r="Y1871" s="87"/>
      <c r="Z1871" s="96"/>
      <c r="AA1871" s="90"/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3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2"/>
      <c r="DB1871" s="1"/>
      <c r="DC1871" s="1"/>
      <c r="DD1871" s="1"/>
      <c r="DE1871" s="1"/>
      <c r="DF1871" s="1"/>
      <c r="DG1871" s="1"/>
    </row>
    <row r="1872" spans="1:111" x14ac:dyDescent="0.2">
      <c r="A1872" s="86"/>
      <c r="B1872" s="87"/>
      <c r="C1872" s="87"/>
      <c r="D1872" s="88"/>
      <c r="E1872" s="89"/>
      <c r="F1872" s="98"/>
      <c r="G1872" s="91"/>
      <c r="H1872" s="90"/>
      <c r="I1872" s="90"/>
      <c r="J1872" s="92"/>
      <c r="K1872" s="92"/>
      <c r="L1872" s="87"/>
      <c r="M1872" s="93"/>
      <c r="N1872" s="93"/>
      <c r="O1872" s="87"/>
      <c r="P1872" s="87"/>
      <c r="Q1872" s="94"/>
      <c r="R1872" s="95"/>
      <c r="S1872" s="87"/>
      <c r="T1872" s="95"/>
      <c r="U1872" s="94"/>
      <c r="V1872" s="94"/>
      <c r="W1872" s="93"/>
      <c r="X1872" s="87"/>
      <c r="Y1872" s="87"/>
      <c r="Z1872" s="96"/>
      <c r="AA1872" s="90"/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3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2"/>
      <c r="DB1872" s="1"/>
      <c r="DC1872" s="1"/>
      <c r="DD1872" s="1"/>
      <c r="DE1872" s="1"/>
      <c r="DF1872" s="1"/>
      <c r="DG1872" s="1"/>
    </row>
    <row r="1873" spans="1:111" x14ac:dyDescent="0.2">
      <c r="A1873" s="86"/>
      <c r="B1873" s="87"/>
      <c r="C1873" s="87"/>
      <c r="D1873" s="88"/>
      <c r="E1873" s="89"/>
      <c r="F1873" s="98"/>
      <c r="G1873" s="91"/>
      <c r="H1873" s="90"/>
      <c r="I1873" s="90"/>
      <c r="J1873" s="92"/>
      <c r="K1873" s="92"/>
      <c r="L1873" s="87"/>
      <c r="M1873" s="93"/>
      <c r="N1873" s="93"/>
      <c r="O1873" s="87"/>
      <c r="P1873" s="87"/>
      <c r="Q1873" s="94"/>
      <c r="R1873" s="95"/>
      <c r="S1873" s="87"/>
      <c r="T1873" s="95"/>
      <c r="U1873" s="94"/>
      <c r="V1873" s="94"/>
      <c r="W1873" s="93"/>
      <c r="X1873" s="87"/>
      <c r="Y1873" s="87"/>
      <c r="Z1873" s="96"/>
      <c r="AA1873" s="90"/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3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2"/>
      <c r="DB1873" s="1"/>
      <c r="DC1873" s="1"/>
      <c r="DD1873" s="1"/>
      <c r="DE1873" s="1"/>
      <c r="DF1873" s="1"/>
      <c r="DG1873" s="1"/>
    </row>
    <row r="1874" spans="1:111" x14ac:dyDescent="0.2">
      <c r="A1874" s="86"/>
      <c r="B1874" s="87"/>
      <c r="C1874" s="87"/>
      <c r="D1874" s="88"/>
      <c r="E1874" s="89"/>
      <c r="F1874" s="98"/>
      <c r="G1874" s="91"/>
      <c r="H1874" s="90"/>
      <c r="I1874" s="90"/>
      <c r="J1874" s="92"/>
      <c r="K1874" s="92"/>
      <c r="L1874" s="87"/>
      <c r="M1874" s="93"/>
      <c r="N1874" s="93"/>
      <c r="O1874" s="87"/>
      <c r="P1874" s="87"/>
      <c r="Q1874" s="94"/>
      <c r="R1874" s="95"/>
      <c r="S1874" s="87"/>
      <c r="T1874" s="95"/>
      <c r="U1874" s="94"/>
      <c r="V1874" s="94"/>
      <c r="W1874" s="93"/>
      <c r="X1874" s="87"/>
      <c r="Y1874" s="87"/>
      <c r="Z1874" s="96"/>
      <c r="AA1874" s="90"/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3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2"/>
      <c r="DB1874" s="1"/>
      <c r="DC1874" s="1"/>
      <c r="DD1874" s="1"/>
      <c r="DE1874" s="1"/>
      <c r="DF1874" s="1"/>
      <c r="DG1874" s="1"/>
    </row>
    <row r="1875" spans="1:111" x14ac:dyDescent="0.2">
      <c r="A1875" s="86"/>
      <c r="B1875" s="87"/>
      <c r="C1875" s="87"/>
      <c r="D1875" s="88"/>
      <c r="E1875" s="89"/>
      <c r="F1875" s="98"/>
      <c r="G1875" s="91"/>
      <c r="H1875" s="90"/>
      <c r="I1875" s="90"/>
      <c r="J1875" s="92"/>
      <c r="K1875" s="92"/>
      <c r="L1875" s="87"/>
      <c r="M1875" s="93"/>
      <c r="N1875" s="93"/>
      <c r="O1875" s="87"/>
      <c r="P1875" s="87"/>
      <c r="Q1875" s="94"/>
      <c r="R1875" s="95"/>
      <c r="S1875" s="87"/>
      <c r="T1875" s="95"/>
      <c r="U1875" s="94"/>
      <c r="V1875" s="94"/>
      <c r="W1875" s="93"/>
      <c r="X1875" s="87"/>
      <c r="Y1875" s="87"/>
      <c r="Z1875" s="96"/>
      <c r="AA1875" s="90"/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3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2"/>
      <c r="DB1875" s="1"/>
      <c r="DC1875" s="1"/>
      <c r="DD1875" s="1"/>
      <c r="DE1875" s="1"/>
      <c r="DF1875" s="1"/>
      <c r="DG1875" s="1"/>
    </row>
    <row r="1876" spans="1:111" x14ac:dyDescent="0.2">
      <c r="A1876" s="86"/>
      <c r="B1876" s="87"/>
      <c r="C1876" s="87"/>
      <c r="D1876" s="88"/>
      <c r="E1876" s="89"/>
      <c r="F1876" s="98"/>
      <c r="G1876" s="91"/>
      <c r="H1876" s="90"/>
      <c r="I1876" s="90"/>
      <c r="J1876" s="92"/>
      <c r="K1876" s="92"/>
      <c r="L1876" s="87"/>
      <c r="M1876" s="93"/>
      <c r="N1876" s="93"/>
      <c r="O1876" s="87"/>
      <c r="P1876" s="87"/>
      <c r="Q1876" s="94"/>
      <c r="R1876" s="95"/>
      <c r="S1876" s="87"/>
      <c r="T1876" s="95"/>
      <c r="U1876" s="94"/>
      <c r="V1876" s="94"/>
      <c r="W1876" s="93"/>
      <c r="X1876" s="87"/>
      <c r="Y1876" s="87"/>
      <c r="Z1876" s="96"/>
      <c r="AA1876" s="90"/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3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2"/>
      <c r="DB1876" s="1"/>
      <c r="DC1876" s="1"/>
      <c r="DD1876" s="1"/>
      <c r="DE1876" s="1"/>
      <c r="DF1876" s="1"/>
      <c r="DG1876" s="1"/>
    </row>
    <row r="1877" spans="1:111" x14ac:dyDescent="0.2">
      <c r="A1877" s="86"/>
      <c r="B1877" s="87"/>
      <c r="C1877" s="87"/>
      <c r="D1877" s="88"/>
      <c r="E1877" s="89"/>
      <c r="F1877" s="98"/>
      <c r="G1877" s="91"/>
      <c r="H1877" s="90"/>
      <c r="I1877" s="90"/>
      <c r="J1877" s="92"/>
      <c r="K1877" s="92"/>
      <c r="L1877" s="87"/>
      <c r="M1877" s="93"/>
      <c r="N1877" s="93"/>
      <c r="O1877" s="87"/>
      <c r="P1877" s="87"/>
      <c r="Q1877" s="94"/>
      <c r="R1877" s="95"/>
      <c r="S1877" s="87"/>
      <c r="T1877" s="95"/>
      <c r="U1877" s="94"/>
      <c r="V1877" s="94"/>
      <c r="W1877" s="93"/>
      <c r="X1877" s="87"/>
      <c r="Y1877" s="87"/>
      <c r="Z1877" s="96"/>
      <c r="AA1877" s="90"/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3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2"/>
      <c r="DB1877" s="1"/>
      <c r="DC1877" s="1"/>
      <c r="DD1877" s="1"/>
      <c r="DE1877" s="1"/>
      <c r="DF1877" s="1"/>
      <c r="DG1877" s="1"/>
    </row>
    <row r="1878" spans="1:111" x14ac:dyDescent="0.2">
      <c r="A1878" s="86"/>
      <c r="B1878" s="87"/>
      <c r="C1878" s="87"/>
      <c r="D1878" s="88"/>
      <c r="E1878" s="89"/>
      <c r="F1878" s="98"/>
      <c r="G1878" s="91"/>
      <c r="H1878" s="90"/>
      <c r="I1878" s="90"/>
      <c r="J1878" s="92"/>
      <c r="K1878" s="92"/>
      <c r="L1878" s="87"/>
      <c r="M1878" s="93"/>
      <c r="N1878" s="93"/>
      <c r="O1878" s="87"/>
      <c r="P1878" s="87"/>
      <c r="Q1878" s="94"/>
      <c r="R1878" s="95"/>
      <c r="S1878" s="87"/>
      <c r="T1878" s="95"/>
      <c r="U1878" s="94"/>
      <c r="V1878" s="94"/>
      <c r="W1878" s="93"/>
      <c r="X1878" s="87"/>
      <c r="Y1878" s="87"/>
      <c r="Z1878" s="96"/>
      <c r="AA1878" s="90"/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3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2"/>
      <c r="DB1878" s="1"/>
      <c r="DC1878" s="1"/>
      <c r="DD1878" s="1"/>
      <c r="DE1878" s="1"/>
      <c r="DF1878" s="1"/>
      <c r="DG1878" s="1"/>
    </row>
    <row r="1879" spans="1:111" x14ac:dyDescent="0.2">
      <c r="A1879" s="86"/>
      <c r="B1879" s="87"/>
      <c r="C1879" s="87"/>
      <c r="D1879" s="88"/>
      <c r="E1879" s="89"/>
      <c r="F1879" s="98"/>
      <c r="G1879" s="91"/>
      <c r="H1879" s="90"/>
      <c r="I1879" s="90"/>
      <c r="J1879" s="92"/>
      <c r="K1879" s="92"/>
      <c r="L1879" s="87"/>
      <c r="M1879" s="93"/>
      <c r="N1879" s="93"/>
      <c r="O1879" s="87"/>
      <c r="P1879" s="87"/>
      <c r="Q1879" s="94"/>
      <c r="R1879" s="95"/>
      <c r="S1879" s="87"/>
      <c r="T1879" s="95"/>
      <c r="U1879" s="94"/>
      <c r="V1879" s="94"/>
      <c r="W1879" s="93"/>
      <c r="X1879" s="87"/>
      <c r="Y1879" s="87"/>
      <c r="Z1879" s="96"/>
      <c r="AA1879" s="90"/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3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2"/>
      <c r="DB1879" s="1"/>
      <c r="DC1879" s="1"/>
      <c r="DD1879" s="1"/>
      <c r="DE1879" s="1"/>
      <c r="DF1879" s="1"/>
      <c r="DG1879" s="1"/>
    </row>
    <row r="1880" spans="1:111" x14ac:dyDescent="0.2">
      <c r="A1880" s="86"/>
      <c r="B1880" s="87"/>
      <c r="C1880" s="87"/>
      <c r="D1880" s="88"/>
      <c r="E1880" s="89"/>
      <c r="F1880" s="98"/>
      <c r="G1880" s="91"/>
      <c r="H1880" s="90"/>
      <c r="I1880" s="90"/>
      <c r="J1880" s="92"/>
      <c r="K1880" s="92"/>
      <c r="L1880" s="87"/>
      <c r="M1880" s="93"/>
      <c r="N1880" s="93"/>
      <c r="O1880" s="87"/>
      <c r="P1880" s="87"/>
      <c r="Q1880" s="94"/>
      <c r="R1880" s="95"/>
      <c r="S1880" s="87"/>
      <c r="T1880" s="95"/>
      <c r="U1880" s="94"/>
      <c r="V1880" s="94"/>
      <c r="W1880" s="93"/>
      <c r="X1880" s="87"/>
      <c r="Y1880" s="87"/>
      <c r="Z1880" s="96"/>
      <c r="AA1880" s="90"/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3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2"/>
      <c r="DB1880" s="1"/>
      <c r="DC1880" s="1"/>
      <c r="DD1880" s="1"/>
      <c r="DE1880" s="1"/>
      <c r="DF1880" s="1"/>
      <c r="DG1880" s="1"/>
    </row>
    <row r="1881" spans="1:111" x14ac:dyDescent="0.2">
      <c r="A1881" s="86"/>
      <c r="B1881" s="87"/>
      <c r="C1881" s="87"/>
      <c r="D1881" s="88"/>
      <c r="E1881" s="89"/>
      <c r="F1881" s="98"/>
      <c r="G1881" s="91"/>
      <c r="H1881" s="90"/>
      <c r="I1881" s="90"/>
      <c r="J1881" s="92"/>
      <c r="K1881" s="92"/>
      <c r="L1881" s="87"/>
      <c r="M1881" s="93"/>
      <c r="N1881" s="93"/>
      <c r="O1881" s="87"/>
      <c r="P1881" s="87"/>
      <c r="Q1881" s="94"/>
      <c r="R1881" s="95"/>
      <c r="S1881" s="87"/>
      <c r="T1881" s="95"/>
      <c r="U1881" s="94"/>
      <c r="V1881" s="94"/>
      <c r="W1881" s="93"/>
      <c r="X1881" s="87"/>
      <c r="Y1881" s="87"/>
      <c r="Z1881" s="96"/>
      <c r="AA1881" s="90"/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3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2"/>
      <c r="DB1881" s="1"/>
      <c r="DC1881" s="1"/>
      <c r="DD1881" s="1"/>
      <c r="DE1881" s="1"/>
      <c r="DF1881" s="1"/>
      <c r="DG1881" s="1"/>
    </row>
    <row r="1882" spans="1:111" x14ac:dyDescent="0.2">
      <c r="A1882" s="86"/>
      <c r="B1882" s="87"/>
      <c r="C1882" s="87"/>
      <c r="D1882" s="88"/>
      <c r="E1882" s="89"/>
      <c r="F1882" s="98"/>
      <c r="G1882" s="91"/>
      <c r="H1882" s="90"/>
      <c r="I1882" s="90"/>
      <c r="J1882" s="92"/>
      <c r="K1882" s="92"/>
      <c r="L1882" s="87"/>
      <c r="M1882" s="93"/>
      <c r="N1882" s="93"/>
      <c r="O1882" s="87"/>
      <c r="P1882" s="87"/>
      <c r="Q1882" s="94"/>
      <c r="R1882" s="95"/>
      <c r="S1882" s="87"/>
      <c r="T1882" s="95"/>
      <c r="U1882" s="94"/>
      <c r="V1882" s="94"/>
      <c r="W1882" s="93"/>
      <c r="X1882" s="87"/>
      <c r="Y1882" s="87"/>
      <c r="Z1882" s="96"/>
      <c r="AA1882" s="90"/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3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2"/>
      <c r="DB1882" s="1"/>
      <c r="DC1882" s="1"/>
      <c r="DD1882" s="1"/>
      <c r="DE1882" s="1"/>
      <c r="DF1882" s="1"/>
      <c r="DG1882" s="1"/>
    </row>
    <row r="1883" spans="1:111" x14ac:dyDescent="0.2">
      <c r="A1883" s="86"/>
      <c r="B1883" s="87"/>
      <c r="C1883" s="87"/>
      <c r="D1883" s="88"/>
      <c r="E1883" s="89"/>
      <c r="F1883" s="98"/>
      <c r="G1883" s="91"/>
      <c r="H1883" s="90"/>
      <c r="I1883" s="90"/>
      <c r="J1883" s="92"/>
      <c r="K1883" s="92"/>
      <c r="L1883" s="87"/>
      <c r="M1883" s="93"/>
      <c r="N1883" s="93"/>
      <c r="O1883" s="87"/>
      <c r="P1883" s="87"/>
      <c r="Q1883" s="94"/>
      <c r="R1883" s="95"/>
      <c r="S1883" s="87"/>
      <c r="T1883" s="95"/>
      <c r="U1883" s="94"/>
      <c r="V1883" s="94"/>
      <c r="W1883" s="93"/>
      <c r="X1883" s="87"/>
      <c r="Y1883" s="87"/>
      <c r="Z1883" s="96"/>
      <c r="AA1883" s="90"/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3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2"/>
      <c r="DB1883" s="1"/>
      <c r="DC1883" s="1"/>
      <c r="DD1883" s="1"/>
      <c r="DE1883" s="1"/>
      <c r="DF1883" s="1"/>
      <c r="DG1883" s="1"/>
    </row>
    <row r="1884" spans="1:111" x14ac:dyDescent="0.2">
      <c r="A1884" s="86"/>
      <c r="B1884" s="87"/>
      <c r="C1884" s="87"/>
      <c r="D1884" s="88"/>
      <c r="E1884" s="89"/>
      <c r="F1884" s="98"/>
      <c r="G1884" s="91"/>
      <c r="H1884" s="90"/>
      <c r="I1884" s="90"/>
      <c r="J1884" s="92"/>
      <c r="K1884" s="92"/>
      <c r="L1884" s="87"/>
      <c r="M1884" s="93"/>
      <c r="N1884" s="93"/>
      <c r="O1884" s="87"/>
      <c r="P1884" s="87"/>
      <c r="Q1884" s="94"/>
      <c r="R1884" s="95"/>
      <c r="S1884" s="87"/>
      <c r="T1884" s="95"/>
      <c r="U1884" s="94"/>
      <c r="V1884" s="94"/>
      <c r="W1884" s="93"/>
      <c r="X1884" s="87"/>
      <c r="Y1884" s="87"/>
      <c r="Z1884" s="96"/>
      <c r="AA1884" s="90"/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3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2"/>
      <c r="DB1884" s="1"/>
      <c r="DC1884" s="1"/>
      <c r="DD1884" s="1"/>
      <c r="DE1884" s="1"/>
      <c r="DF1884" s="1"/>
      <c r="DG1884" s="1"/>
    </row>
    <row r="1885" spans="1:111" x14ac:dyDescent="0.2">
      <c r="A1885" s="86"/>
      <c r="B1885" s="87"/>
      <c r="C1885" s="87"/>
      <c r="D1885" s="88"/>
      <c r="E1885" s="89"/>
      <c r="F1885" s="98"/>
      <c r="G1885" s="91"/>
      <c r="H1885" s="90"/>
      <c r="I1885" s="90"/>
      <c r="J1885" s="92"/>
      <c r="K1885" s="92"/>
      <c r="L1885" s="87"/>
      <c r="M1885" s="93"/>
      <c r="N1885" s="93"/>
      <c r="O1885" s="87"/>
      <c r="P1885" s="87"/>
      <c r="Q1885" s="94"/>
      <c r="R1885" s="95"/>
      <c r="S1885" s="87"/>
      <c r="T1885" s="95"/>
      <c r="U1885" s="94"/>
      <c r="V1885" s="94"/>
      <c r="W1885" s="93"/>
      <c r="X1885" s="87"/>
      <c r="Y1885" s="87"/>
      <c r="Z1885" s="96"/>
      <c r="AA1885" s="90"/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3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2"/>
      <c r="DB1885" s="1"/>
      <c r="DC1885" s="1"/>
      <c r="DD1885" s="1"/>
      <c r="DE1885" s="1"/>
      <c r="DF1885" s="1"/>
      <c r="DG1885" s="1"/>
    </row>
    <row r="1886" spans="1:111" x14ac:dyDescent="0.2">
      <c r="A1886" s="86"/>
      <c r="B1886" s="87"/>
      <c r="C1886" s="87"/>
      <c r="D1886" s="88"/>
      <c r="E1886" s="89"/>
      <c r="F1886" s="98"/>
      <c r="G1886" s="91"/>
      <c r="H1886" s="90"/>
      <c r="I1886" s="90"/>
      <c r="J1886" s="92"/>
      <c r="K1886" s="92"/>
      <c r="L1886" s="87"/>
      <c r="M1886" s="93"/>
      <c r="N1886" s="93"/>
      <c r="O1886" s="87"/>
      <c r="P1886" s="87"/>
      <c r="Q1886" s="94"/>
      <c r="R1886" s="95"/>
      <c r="S1886" s="87"/>
      <c r="T1886" s="95"/>
      <c r="U1886" s="94"/>
      <c r="V1886" s="94"/>
      <c r="W1886" s="93"/>
      <c r="X1886" s="87"/>
      <c r="Y1886" s="87"/>
      <c r="Z1886" s="96"/>
      <c r="AA1886" s="90"/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3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2"/>
      <c r="DB1886" s="1"/>
      <c r="DC1886" s="1"/>
      <c r="DD1886" s="1"/>
      <c r="DE1886" s="1"/>
      <c r="DF1886" s="1"/>
      <c r="DG1886" s="1"/>
    </row>
    <row r="1887" spans="1:111" x14ac:dyDescent="0.2">
      <c r="A1887" s="86"/>
      <c r="B1887" s="87"/>
      <c r="C1887" s="87"/>
      <c r="D1887" s="88"/>
      <c r="E1887" s="89"/>
      <c r="F1887" s="98"/>
      <c r="G1887" s="91"/>
      <c r="H1887" s="90"/>
      <c r="I1887" s="90"/>
      <c r="J1887" s="92"/>
      <c r="K1887" s="92"/>
      <c r="L1887" s="87"/>
      <c r="M1887" s="93"/>
      <c r="N1887" s="93"/>
      <c r="O1887" s="87"/>
      <c r="P1887" s="87"/>
      <c r="Q1887" s="94"/>
      <c r="R1887" s="95"/>
      <c r="S1887" s="87"/>
      <c r="T1887" s="95"/>
      <c r="U1887" s="94"/>
      <c r="V1887" s="94"/>
      <c r="W1887" s="93"/>
      <c r="X1887" s="87"/>
      <c r="Y1887" s="87"/>
      <c r="Z1887" s="96"/>
      <c r="AA1887" s="90"/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3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2"/>
      <c r="DB1887" s="1"/>
      <c r="DC1887" s="1"/>
      <c r="DD1887" s="1"/>
      <c r="DE1887" s="1"/>
      <c r="DF1887" s="1"/>
      <c r="DG1887" s="1"/>
    </row>
    <row r="1888" spans="1:111" x14ac:dyDescent="0.2">
      <c r="A1888" s="86"/>
      <c r="B1888" s="87"/>
      <c r="C1888" s="87"/>
      <c r="D1888" s="88"/>
      <c r="E1888" s="89"/>
      <c r="F1888" s="98"/>
      <c r="G1888" s="91"/>
      <c r="H1888" s="90"/>
      <c r="I1888" s="90"/>
      <c r="J1888" s="92"/>
      <c r="K1888" s="92"/>
      <c r="L1888" s="87"/>
      <c r="M1888" s="93"/>
      <c r="N1888" s="93"/>
      <c r="O1888" s="87"/>
      <c r="P1888" s="87"/>
      <c r="Q1888" s="94"/>
      <c r="R1888" s="95"/>
      <c r="S1888" s="87"/>
      <c r="T1888" s="95"/>
      <c r="U1888" s="94"/>
      <c r="V1888" s="94"/>
      <c r="W1888" s="93"/>
      <c r="X1888" s="87"/>
      <c r="Y1888" s="87"/>
      <c r="Z1888" s="96"/>
      <c r="AA1888" s="90"/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3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2"/>
      <c r="DB1888" s="1"/>
      <c r="DC1888" s="1"/>
      <c r="DD1888" s="1"/>
      <c r="DE1888" s="1"/>
      <c r="DF1888" s="1"/>
      <c r="DG1888" s="1"/>
    </row>
    <row r="1889" spans="1:111" x14ac:dyDescent="0.2">
      <c r="A1889" s="86"/>
      <c r="B1889" s="87"/>
      <c r="C1889" s="87"/>
      <c r="D1889" s="88"/>
      <c r="E1889" s="89"/>
      <c r="F1889" s="98"/>
      <c r="G1889" s="91"/>
      <c r="H1889" s="90"/>
      <c r="I1889" s="90"/>
      <c r="J1889" s="92"/>
      <c r="K1889" s="92"/>
      <c r="L1889" s="87"/>
      <c r="M1889" s="93"/>
      <c r="N1889" s="93"/>
      <c r="O1889" s="87"/>
      <c r="P1889" s="87"/>
      <c r="Q1889" s="94"/>
      <c r="R1889" s="95"/>
      <c r="S1889" s="87"/>
      <c r="T1889" s="95"/>
      <c r="U1889" s="94"/>
      <c r="V1889" s="94"/>
      <c r="W1889" s="93"/>
      <c r="X1889" s="87"/>
      <c r="Y1889" s="87"/>
      <c r="Z1889" s="96"/>
      <c r="AA1889" s="90"/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3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2"/>
      <c r="DB1889" s="1"/>
      <c r="DC1889" s="1"/>
      <c r="DD1889" s="1"/>
      <c r="DE1889" s="1"/>
      <c r="DF1889" s="1"/>
      <c r="DG1889" s="1"/>
    </row>
    <row r="1890" spans="1:111" x14ac:dyDescent="0.2">
      <c r="A1890" s="86"/>
      <c r="B1890" s="87"/>
      <c r="C1890" s="87"/>
      <c r="D1890" s="88"/>
      <c r="E1890" s="89"/>
      <c r="F1890" s="98"/>
      <c r="G1890" s="91"/>
      <c r="H1890" s="90"/>
      <c r="I1890" s="90"/>
      <c r="J1890" s="92"/>
      <c r="K1890" s="92"/>
      <c r="L1890" s="87"/>
      <c r="M1890" s="93"/>
      <c r="N1890" s="93"/>
      <c r="O1890" s="87"/>
      <c r="P1890" s="87"/>
      <c r="Q1890" s="94"/>
      <c r="R1890" s="95"/>
      <c r="S1890" s="87"/>
      <c r="T1890" s="95"/>
      <c r="U1890" s="94"/>
      <c r="V1890" s="94"/>
      <c r="W1890" s="93"/>
      <c r="X1890" s="87"/>
      <c r="Y1890" s="87"/>
      <c r="Z1890" s="96"/>
      <c r="AA1890" s="90"/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3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2"/>
      <c r="DB1890" s="1"/>
      <c r="DC1890" s="1"/>
      <c r="DD1890" s="1"/>
      <c r="DE1890" s="1"/>
      <c r="DF1890" s="1"/>
      <c r="DG1890" s="1"/>
    </row>
    <row r="1891" spans="1:111" x14ac:dyDescent="0.2">
      <c r="A1891" s="86"/>
      <c r="B1891" s="87"/>
      <c r="C1891" s="87"/>
      <c r="D1891" s="88"/>
      <c r="E1891" s="89"/>
      <c r="F1891" s="98"/>
      <c r="G1891" s="91"/>
      <c r="H1891" s="90"/>
      <c r="I1891" s="90"/>
      <c r="J1891" s="92"/>
      <c r="K1891" s="92"/>
      <c r="L1891" s="87"/>
      <c r="M1891" s="93"/>
      <c r="N1891" s="93"/>
      <c r="O1891" s="87"/>
      <c r="P1891" s="87"/>
      <c r="Q1891" s="94"/>
      <c r="R1891" s="95"/>
      <c r="S1891" s="87"/>
      <c r="T1891" s="95"/>
      <c r="U1891" s="94"/>
      <c r="V1891" s="94"/>
      <c r="W1891" s="93"/>
      <c r="X1891" s="87"/>
      <c r="Y1891" s="87"/>
      <c r="Z1891" s="96"/>
      <c r="AA1891" s="90"/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3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2"/>
      <c r="DB1891" s="1"/>
      <c r="DC1891" s="1"/>
      <c r="DD1891" s="1"/>
      <c r="DE1891" s="1"/>
      <c r="DF1891" s="1"/>
      <c r="DG1891" s="1"/>
    </row>
    <row r="1892" spans="1:111" x14ac:dyDescent="0.2">
      <c r="A1892" s="86"/>
      <c r="B1892" s="87"/>
      <c r="C1892" s="87"/>
      <c r="D1892" s="88"/>
      <c r="E1892" s="89"/>
      <c r="F1892" s="98"/>
      <c r="G1892" s="91"/>
      <c r="H1892" s="90"/>
      <c r="I1892" s="90"/>
      <c r="J1892" s="92"/>
      <c r="K1892" s="92"/>
      <c r="L1892" s="87"/>
      <c r="M1892" s="93"/>
      <c r="N1892" s="93"/>
      <c r="O1892" s="87"/>
      <c r="P1892" s="87"/>
      <c r="Q1892" s="94"/>
      <c r="R1892" s="95"/>
      <c r="S1892" s="87"/>
      <c r="T1892" s="95"/>
      <c r="U1892" s="94"/>
      <c r="V1892" s="94"/>
      <c r="W1892" s="93"/>
      <c r="X1892" s="87"/>
      <c r="Y1892" s="87"/>
      <c r="Z1892" s="96"/>
      <c r="AA1892" s="90"/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3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2"/>
      <c r="DB1892" s="1"/>
      <c r="DC1892" s="1"/>
      <c r="DD1892" s="1"/>
      <c r="DE1892" s="1"/>
      <c r="DF1892" s="1"/>
      <c r="DG1892" s="1"/>
    </row>
    <row r="1893" spans="1:111" x14ac:dyDescent="0.2">
      <c r="A1893" s="86"/>
      <c r="B1893" s="87"/>
      <c r="C1893" s="87"/>
      <c r="D1893" s="88"/>
      <c r="E1893" s="89"/>
      <c r="F1893" s="98"/>
      <c r="G1893" s="91"/>
      <c r="H1893" s="90"/>
      <c r="I1893" s="90"/>
      <c r="J1893" s="92"/>
      <c r="K1893" s="92"/>
      <c r="L1893" s="87"/>
      <c r="M1893" s="93"/>
      <c r="N1893" s="93"/>
      <c r="O1893" s="87"/>
      <c r="P1893" s="87"/>
      <c r="Q1893" s="94"/>
      <c r="R1893" s="95"/>
      <c r="S1893" s="87"/>
      <c r="T1893" s="95"/>
      <c r="U1893" s="94"/>
      <c r="V1893" s="94"/>
      <c r="W1893" s="93"/>
      <c r="X1893" s="87"/>
      <c r="Y1893" s="87"/>
      <c r="Z1893" s="96"/>
      <c r="AA1893" s="90"/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3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2"/>
      <c r="DB1893" s="1"/>
      <c r="DC1893" s="1"/>
      <c r="DD1893" s="1"/>
      <c r="DE1893" s="1"/>
      <c r="DF1893" s="1"/>
      <c r="DG1893" s="1"/>
    </row>
    <row r="1894" spans="1:111" x14ac:dyDescent="0.2">
      <c r="A1894" s="86"/>
      <c r="B1894" s="87"/>
      <c r="C1894" s="87"/>
      <c r="D1894" s="88"/>
      <c r="E1894" s="89"/>
      <c r="F1894" s="98"/>
      <c r="G1894" s="91"/>
      <c r="H1894" s="90"/>
      <c r="I1894" s="90"/>
      <c r="J1894" s="92"/>
      <c r="K1894" s="92"/>
      <c r="L1894" s="87"/>
      <c r="M1894" s="93"/>
      <c r="N1894" s="93"/>
      <c r="O1894" s="87"/>
      <c r="P1894" s="87"/>
      <c r="Q1894" s="94"/>
      <c r="R1894" s="95"/>
      <c r="S1894" s="87"/>
      <c r="T1894" s="95"/>
      <c r="U1894" s="94"/>
      <c r="V1894" s="94"/>
      <c r="W1894" s="93"/>
      <c r="X1894" s="87"/>
      <c r="Y1894" s="87"/>
      <c r="Z1894" s="96"/>
      <c r="AA1894" s="90"/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3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2"/>
      <c r="DB1894" s="1"/>
      <c r="DC1894" s="1"/>
      <c r="DD1894" s="1"/>
      <c r="DE1894" s="1"/>
      <c r="DF1894" s="1"/>
      <c r="DG1894" s="1"/>
    </row>
    <row r="1895" spans="1:111" x14ac:dyDescent="0.2">
      <c r="A1895" s="86"/>
      <c r="B1895" s="87"/>
      <c r="C1895" s="87"/>
      <c r="D1895" s="88"/>
      <c r="E1895" s="89"/>
      <c r="F1895" s="98"/>
      <c r="G1895" s="91"/>
      <c r="H1895" s="90"/>
      <c r="I1895" s="90"/>
      <c r="J1895" s="92"/>
      <c r="K1895" s="92"/>
      <c r="L1895" s="87"/>
      <c r="M1895" s="93"/>
      <c r="N1895" s="93"/>
      <c r="O1895" s="87"/>
      <c r="P1895" s="87"/>
      <c r="Q1895" s="94"/>
      <c r="R1895" s="95"/>
      <c r="S1895" s="87"/>
      <c r="T1895" s="95"/>
      <c r="U1895" s="94"/>
      <c r="V1895" s="94"/>
      <c r="W1895" s="93"/>
      <c r="X1895" s="87"/>
      <c r="Y1895" s="87"/>
      <c r="Z1895" s="96"/>
      <c r="AA1895" s="90"/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3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2"/>
      <c r="DB1895" s="1"/>
      <c r="DC1895" s="1"/>
      <c r="DD1895" s="1"/>
      <c r="DE1895" s="1"/>
      <c r="DF1895" s="1"/>
      <c r="DG1895" s="1"/>
    </row>
    <row r="1896" spans="1:111" x14ac:dyDescent="0.2">
      <c r="A1896" s="86"/>
      <c r="B1896" s="87"/>
      <c r="C1896" s="87"/>
      <c r="D1896" s="88"/>
      <c r="E1896" s="89"/>
      <c r="F1896" s="98"/>
      <c r="G1896" s="91"/>
      <c r="H1896" s="90"/>
      <c r="I1896" s="90"/>
      <c r="J1896" s="92"/>
      <c r="K1896" s="92"/>
      <c r="L1896" s="87"/>
      <c r="M1896" s="93"/>
      <c r="N1896" s="93"/>
      <c r="O1896" s="87"/>
      <c r="P1896" s="87"/>
      <c r="Q1896" s="94"/>
      <c r="R1896" s="95"/>
      <c r="S1896" s="87"/>
      <c r="T1896" s="95"/>
      <c r="U1896" s="94"/>
      <c r="V1896" s="94"/>
      <c r="W1896" s="93"/>
      <c r="X1896" s="87"/>
      <c r="Y1896" s="87"/>
      <c r="Z1896" s="96"/>
      <c r="AA1896" s="90"/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3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2"/>
      <c r="DB1896" s="1"/>
      <c r="DC1896" s="1"/>
      <c r="DD1896" s="1"/>
      <c r="DE1896" s="1"/>
      <c r="DF1896" s="1"/>
      <c r="DG1896" s="1"/>
    </row>
    <row r="1897" spans="1:111" x14ac:dyDescent="0.2">
      <c r="A1897" s="86"/>
      <c r="B1897" s="87"/>
      <c r="C1897" s="87"/>
      <c r="D1897" s="88"/>
      <c r="E1897" s="89"/>
      <c r="F1897" s="98"/>
      <c r="G1897" s="91"/>
      <c r="H1897" s="90"/>
      <c r="I1897" s="90"/>
      <c r="J1897" s="92"/>
      <c r="K1897" s="92"/>
      <c r="L1897" s="87"/>
      <c r="M1897" s="93"/>
      <c r="N1897" s="93"/>
      <c r="O1897" s="87"/>
      <c r="P1897" s="87"/>
      <c r="Q1897" s="94"/>
      <c r="R1897" s="95"/>
      <c r="S1897" s="87"/>
      <c r="T1897" s="95"/>
      <c r="U1897" s="94"/>
      <c r="V1897" s="94"/>
      <c r="W1897" s="93"/>
      <c r="X1897" s="87"/>
      <c r="Y1897" s="87"/>
      <c r="Z1897" s="96"/>
      <c r="AA1897" s="90"/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3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2"/>
      <c r="DB1897" s="1"/>
      <c r="DC1897" s="1"/>
      <c r="DD1897" s="1"/>
      <c r="DE1897" s="1"/>
      <c r="DF1897" s="1"/>
      <c r="DG1897" s="1"/>
    </row>
    <row r="1898" spans="1:111" x14ac:dyDescent="0.2">
      <c r="A1898" s="86"/>
      <c r="B1898" s="87"/>
      <c r="C1898" s="87"/>
      <c r="D1898" s="88"/>
      <c r="E1898" s="89"/>
      <c r="F1898" s="98"/>
      <c r="G1898" s="91"/>
      <c r="H1898" s="90"/>
      <c r="I1898" s="90"/>
      <c r="J1898" s="92"/>
      <c r="K1898" s="92"/>
      <c r="L1898" s="87"/>
      <c r="M1898" s="93"/>
      <c r="N1898" s="93"/>
      <c r="O1898" s="87"/>
      <c r="P1898" s="87"/>
      <c r="Q1898" s="94"/>
      <c r="R1898" s="95"/>
      <c r="S1898" s="87"/>
      <c r="T1898" s="95"/>
      <c r="U1898" s="94"/>
      <c r="V1898" s="94"/>
      <c r="W1898" s="93"/>
      <c r="X1898" s="87"/>
      <c r="Y1898" s="87"/>
      <c r="Z1898" s="96"/>
      <c r="AA1898" s="90"/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3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2"/>
      <c r="DB1898" s="1"/>
      <c r="DC1898" s="1"/>
      <c r="DD1898" s="1"/>
      <c r="DE1898" s="1"/>
      <c r="DF1898" s="1"/>
      <c r="DG1898" s="1"/>
    </row>
    <row r="1899" spans="1:111" x14ac:dyDescent="0.2">
      <c r="A1899" s="86"/>
      <c r="B1899" s="87"/>
      <c r="C1899" s="87"/>
      <c r="D1899" s="88"/>
      <c r="E1899" s="89"/>
      <c r="F1899" s="98"/>
      <c r="G1899" s="91"/>
      <c r="H1899" s="90"/>
      <c r="I1899" s="90"/>
      <c r="J1899" s="92"/>
      <c r="K1899" s="92"/>
      <c r="L1899" s="87"/>
      <c r="M1899" s="93"/>
      <c r="N1899" s="93"/>
      <c r="O1899" s="87"/>
      <c r="P1899" s="87"/>
      <c r="Q1899" s="94"/>
      <c r="R1899" s="95"/>
      <c r="S1899" s="87"/>
      <c r="T1899" s="95"/>
      <c r="U1899" s="94"/>
      <c r="V1899" s="94"/>
      <c r="W1899" s="93"/>
      <c r="X1899" s="87"/>
      <c r="Y1899" s="87"/>
      <c r="Z1899" s="96"/>
      <c r="AA1899" s="90"/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3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2"/>
      <c r="DB1899" s="1"/>
      <c r="DC1899" s="1"/>
      <c r="DD1899" s="1"/>
      <c r="DE1899" s="1"/>
      <c r="DF1899" s="1"/>
      <c r="DG1899" s="1"/>
    </row>
    <row r="1900" spans="1:111" x14ac:dyDescent="0.2">
      <c r="A1900" s="86"/>
      <c r="B1900" s="87"/>
      <c r="C1900" s="87"/>
      <c r="D1900" s="88"/>
      <c r="E1900" s="89"/>
      <c r="F1900" s="98"/>
      <c r="G1900" s="91"/>
      <c r="H1900" s="90"/>
      <c r="I1900" s="90"/>
      <c r="J1900" s="92"/>
      <c r="K1900" s="92"/>
      <c r="L1900" s="87"/>
      <c r="M1900" s="93"/>
      <c r="N1900" s="93"/>
      <c r="O1900" s="87"/>
      <c r="P1900" s="87"/>
      <c r="Q1900" s="94"/>
      <c r="R1900" s="95"/>
      <c r="S1900" s="87"/>
      <c r="T1900" s="95"/>
      <c r="U1900" s="94"/>
      <c r="V1900" s="94"/>
      <c r="W1900" s="93"/>
      <c r="X1900" s="87"/>
      <c r="Y1900" s="87"/>
      <c r="Z1900" s="96"/>
      <c r="AA1900" s="90"/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3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2"/>
      <c r="DB1900" s="1"/>
      <c r="DC1900" s="1"/>
      <c r="DD1900" s="1"/>
      <c r="DE1900" s="1"/>
      <c r="DF1900" s="1"/>
      <c r="DG1900" s="1"/>
    </row>
    <row r="1901" spans="1:111" x14ac:dyDescent="0.2">
      <c r="A1901" s="86"/>
      <c r="B1901" s="87"/>
      <c r="C1901" s="87"/>
      <c r="D1901" s="88"/>
      <c r="E1901" s="89"/>
      <c r="F1901" s="98"/>
      <c r="G1901" s="91"/>
      <c r="H1901" s="90"/>
      <c r="I1901" s="90"/>
      <c r="J1901" s="92"/>
      <c r="K1901" s="92"/>
      <c r="L1901" s="87"/>
      <c r="M1901" s="93"/>
      <c r="N1901" s="93"/>
      <c r="O1901" s="87"/>
      <c r="P1901" s="87"/>
      <c r="Q1901" s="94"/>
      <c r="R1901" s="95"/>
      <c r="S1901" s="87"/>
      <c r="T1901" s="95"/>
      <c r="U1901" s="94"/>
      <c r="V1901" s="94"/>
      <c r="W1901" s="93"/>
      <c r="X1901" s="87"/>
      <c r="Y1901" s="87"/>
      <c r="Z1901" s="96"/>
      <c r="AA1901" s="90"/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3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2"/>
      <c r="DB1901" s="1"/>
      <c r="DC1901" s="1"/>
      <c r="DD1901" s="1"/>
      <c r="DE1901" s="1"/>
      <c r="DF1901" s="1"/>
      <c r="DG1901" s="1"/>
    </row>
    <row r="1902" spans="1:111" x14ac:dyDescent="0.2">
      <c r="A1902" s="86"/>
      <c r="B1902" s="87"/>
      <c r="C1902" s="87"/>
      <c r="D1902" s="88"/>
      <c r="E1902" s="89"/>
      <c r="F1902" s="98"/>
      <c r="G1902" s="91"/>
      <c r="H1902" s="90"/>
      <c r="I1902" s="90"/>
      <c r="J1902" s="92"/>
      <c r="K1902" s="92"/>
      <c r="L1902" s="87"/>
      <c r="M1902" s="93"/>
      <c r="N1902" s="93"/>
      <c r="O1902" s="87"/>
      <c r="P1902" s="87"/>
      <c r="Q1902" s="94"/>
      <c r="R1902" s="95"/>
      <c r="S1902" s="87"/>
      <c r="T1902" s="95"/>
      <c r="U1902" s="94"/>
      <c r="V1902" s="94"/>
      <c r="W1902" s="93"/>
      <c r="X1902" s="87"/>
      <c r="Y1902" s="87"/>
      <c r="Z1902" s="96"/>
      <c r="AA1902" s="90"/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3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2"/>
      <c r="DB1902" s="1"/>
      <c r="DC1902" s="1"/>
      <c r="DD1902" s="1"/>
      <c r="DE1902" s="1"/>
      <c r="DF1902" s="1"/>
      <c r="DG1902" s="1"/>
    </row>
    <row r="1903" spans="1:111" x14ac:dyDescent="0.2">
      <c r="A1903" s="86"/>
      <c r="B1903" s="87"/>
      <c r="C1903" s="87"/>
      <c r="D1903" s="88"/>
      <c r="E1903" s="89"/>
      <c r="F1903" s="98"/>
      <c r="G1903" s="91"/>
      <c r="H1903" s="90"/>
      <c r="I1903" s="90"/>
      <c r="J1903" s="92"/>
      <c r="K1903" s="92"/>
      <c r="L1903" s="87"/>
      <c r="M1903" s="93"/>
      <c r="N1903" s="93"/>
      <c r="O1903" s="87"/>
      <c r="P1903" s="87"/>
      <c r="Q1903" s="94"/>
      <c r="R1903" s="95"/>
      <c r="S1903" s="87"/>
      <c r="T1903" s="95"/>
      <c r="U1903" s="94"/>
      <c r="V1903" s="94"/>
      <c r="W1903" s="93"/>
      <c r="X1903" s="87"/>
      <c r="Y1903" s="87"/>
      <c r="Z1903" s="96"/>
      <c r="AA1903" s="90"/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3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2"/>
      <c r="DB1903" s="1"/>
      <c r="DC1903" s="1"/>
      <c r="DD1903" s="1"/>
      <c r="DE1903" s="1"/>
      <c r="DF1903" s="1"/>
      <c r="DG1903" s="1"/>
    </row>
    <row r="1904" spans="1:111" x14ac:dyDescent="0.2">
      <c r="A1904" s="86"/>
      <c r="B1904" s="87"/>
      <c r="C1904" s="87"/>
      <c r="D1904" s="88"/>
      <c r="E1904" s="89"/>
      <c r="F1904" s="98"/>
      <c r="G1904" s="91"/>
      <c r="H1904" s="90"/>
      <c r="I1904" s="90"/>
      <c r="J1904" s="92"/>
      <c r="K1904" s="92"/>
      <c r="L1904" s="87"/>
      <c r="M1904" s="93"/>
      <c r="N1904" s="93"/>
      <c r="O1904" s="87"/>
      <c r="P1904" s="87"/>
      <c r="Q1904" s="94"/>
      <c r="R1904" s="95"/>
      <c r="S1904" s="87"/>
      <c r="T1904" s="95"/>
      <c r="U1904" s="94"/>
      <c r="V1904" s="94"/>
      <c r="W1904" s="93"/>
      <c r="X1904" s="87"/>
      <c r="Y1904" s="87"/>
      <c r="Z1904" s="96"/>
      <c r="AA1904" s="90"/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3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2"/>
      <c r="DB1904" s="1"/>
      <c r="DC1904" s="1"/>
      <c r="DD1904" s="1"/>
      <c r="DE1904" s="1"/>
      <c r="DF1904" s="1"/>
      <c r="DG1904" s="1"/>
    </row>
    <row r="1905" spans="1:111" x14ac:dyDescent="0.2">
      <c r="A1905" s="86"/>
      <c r="B1905" s="87"/>
      <c r="C1905" s="87"/>
      <c r="D1905" s="88"/>
      <c r="E1905" s="89"/>
      <c r="F1905" s="98"/>
      <c r="G1905" s="91"/>
      <c r="H1905" s="90"/>
      <c r="I1905" s="90"/>
      <c r="J1905" s="92"/>
      <c r="K1905" s="92"/>
      <c r="L1905" s="87"/>
      <c r="M1905" s="93"/>
      <c r="N1905" s="93"/>
      <c r="O1905" s="87"/>
      <c r="P1905" s="87"/>
      <c r="Q1905" s="94"/>
      <c r="R1905" s="95"/>
      <c r="S1905" s="87"/>
      <c r="T1905" s="95"/>
      <c r="U1905" s="94"/>
      <c r="V1905" s="94"/>
      <c r="W1905" s="93"/>
      <c r="X1905" s="87"/>
      <c r="Y1905" s="87"/>
      <c r="Z1905" s="96"/>
      <c r="AA1905" s="90"/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3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2"/>
      <c r="DB1905" s="1"/>
      <c r="DC1905" s="1"/>
      <c r="DD1905" s="1"/>
      <c r="DE1905" s="1"/>
      <c r="DF1905" s="1"/>
      <c r="DG1905" s="1"/>
    </row>
    <row r="1906" spans="1:111" x14ac:dyDescent="0.2">
      <c r="A1906" s="86"/>
      <c r="B1906" s="87"/>
      <c r="C1906" s="87"/>
      <c r="D1906" s="88"/>
      <c r="E1906" s="89"/>
      <c r="F1906" s="98"/>
      <c r="G1906" s="91"/>
      <c r="H1906" s="90"/>
      <c r="I1906" s="90"/>
      <c r="J1906" s="92"/>
      <c r="K1906" s="92"/>
      <c r="L1906" s="87"/>
      <c r="M1906" s="93"/>
      <c r="N1906" s="93"/>
      <c r="O1906" s="87"/>
      <c r="P1906" s="87"/>
      <c r="Q1906" s="94"/>
      <c r="R1906" s="95"/>
      <c r="S1906" s="87"/>
      <c r="T1906" s="95"/>
      <c r="U1906" s="94"/>
      <c r="V1906" s="94"/>
      <c r="W1906" s="93"/>
      <c r="X1906" s="87"/>
      <c r="Y1906" s="87"/>
      <c r="Z1906" s="96"/>
      <c r="AA1906" s="90"/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3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2"/>
      <c r="DB1906" s="1"/>
      <c r="DC1906" s="1"/>
      <c r="DD1906" s="1"/>
      <c r="DE1906" s="1"/>
      <c r="DF1906" s="1"/>
      <c r="DG1906" s="1"/>
    </row>
    <row r="1907" spans="1:111" x14ac:dyDescent="0.2">
      <c r="A1907" s="86"/>
      <c r="B1907" s="87"/>
      <c r="C1907" s="87"/>
      <c r="D1907" s="88"/>
      <c r="E1907" s="89"/>
      <c r="F1907" s="98"/>
      <c r="G1907" s="91"/>
      <c r="H1907" s="90"/>
      <c r="I1907" s="90"/>
      <c r="J1907" s="92"/>
      <c r="K1907" s="92"/>
      <c r="L1907" s="87"/>
      <c r="M1907" s="93"/>
      <c r="N1907" s="93"/>
      <c r="O1907" s="87"/>
      <c r="P1907" s="87"/>
      <c r="Q1907" s="94"/>
      <c r="R1907" s="95"/>
      <c r="S1907" s="87"/>
      <c r="T1907" s="95"/>
      <c r="U1907" s="94"/>
      <c r="V1907" s="94"/>
      <c r="W1907" s="93"/>
      <c r="X1907" s="87"/>
      <c r="Y1907" s="87"/>
      <c r="Z1907" s="96"/>
      <c r="AA1907" s="90"/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3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2"/>
      <c r="DB1907" s="1"/>
      <c r="DC1907" s="1"/>
      <c r="DD1907" s="1"/>
      <c r="DE1907" s="1"/>
      <c r="DF1907" s="1"/>
      <c r="DG1907" s="1"/>
    </row>
    <row r="1908" spans="1:111" x14ac:dyDescent="0.2">
      <c r="A1908" s="86"/>
      <c r="B1908" s="87"/>
      <c r="C1908" s="87"/>
      <c r="D1908" s="88"/>
      <c r="E1908" s="89"/>
      <c r="F1908" s="98"/>
      <c r="G1908" s="91"/>
      <c r="H1908" s="90"/>
      <c r="I1908" s="90"/>
      <c r="J1908" s="92"/>
      <c r="K1908" s="92"/>
      <c r="L1908" s="87"/>
      <c r="M1908" s="93"/>
      <c r="N1908" s="93"/>
      <c r="O1908" s="87"/>
      <c r="P1908" s="87"/>
      <c r="Q1908" s="94"/>
      <c r="R1908" s="95"/>
      <c r="S1908" s="87"/>
      <c r="T1908" s="95"/>
      <c r="U1908" s="94"/>
      <c r="V1908" s="94"/>
      <c r="W1908" s="93"/>
      <c r="X1908" s="87"/>
      <c r="Y1908" s="87"/>
      <c r="Z1908" s="96"/>
      <c r="AA1908" s="90"/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3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2"/>
      <c r="DB1908" s="1"/>
      <c r="DC1908" s="1"/>
      <c r="DD1908" s="1"/>
      <c r="DE1908" s="1"/>
      <c r="DF1908" s="1"/>
      <c r="DG1908" s="1"/>
    </row>
    <row r="1909" spans="1:111" x14ac:dyDescent="0.2">
      <c r="A1909" s="86"/>
      <c r="B1909" s="87"/>
      <c r="C1909" s="87"/>
      <c r="D1909" s="88"/>
      <c r="E1909" s="89"/>
      <c r="F1909" s="98"/>
      <c r="G1909" s="91"/>
      <c r="H1909" s="90"/>
      <c r="I1909" s="90"/>
      <c r="J1909" s="92"/>
      <c r="K1909" s="92"/>
      <c r="L1909" s="87"/>
      <c r="M1909" s="93"/>
      <c r="N1909" s="93"/>
      <c r="O1909" s="87"/>
      <c r="P1909" s="87"/>
      <c r="Q1909" s="94"/>
      <c r="R1909" s="95"/>
      <c r="S1909" s="87"/>
      <c r="T1909" s="95"/>
      <c r="U1909" s="94"/>
      <c r="V1909" s="94"/>
      <c r="W1909" s="93"/>
      <c r="X1909" s="87"/>
      <c r="Y1909" s="87"/>
      <c r="Z1909" s="96"/>
      <c r="AA1909" s="90"/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3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2"/>
      <c r="DB1909" s="1"/>
      <c r="DC1909" s="1"/>
      <c r="DD1909" s="1"/>
      <c r="DE1909" s="1"/>
      <c r="DF1909" s="1"/>
      <c r="DG1909" s="1"/>
    </row>
    <row r="1910" spans="1:111" x14ac:dyDescent="0.2">
      <c r="A1910" s="86"/>
      <c r="B1910" s="87"/>
      <c r="C1910" s="87"/>
      <c r="D1910" s="88"/>
      <c r="E1910" s="89"/>
      <c r="F1910" s="98"/>
      <c r="G1910" s="91"/>
      <c r="H1910" s="90"/>
      <c r="I1910" s="90"/>
      <c r="J1910" s="92"/>
      <c r="K1910" s="92"/>
      <c r="L1910" s="87"/>
      <c r="M1910" s="93"/>
      <c r="N1910" s="93"/>
      <c r="O1910" s="87"/>
      <c r="P1910" s="87"/>
      <c r="Q1910" s="94"/>
      <c r="R1910" s="95"/>
      <c r="S1910" s="87"/>
      <c r="T1910" s="95"/>
      <c r="U1910" s="94"/>
      <c r="V1910" s="94"/>
      <c r="W1910" s="93"/>
      <c r="X1910" s="87"/>
      <c r="Y1910" s="87"/>
      <c r="Z1910" s="96"/>
      <c r="AA1910" s="90"/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3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2"/>
      <c r="DB1910" s="1"/>
      <c r="DC1910" s="1"/>
      <c r="DD1910" s="1"/>
      <c r="DE1910" s="1"/>
      <c r="DF1910" s="1"/>
      <c r="DG1910" s="1"/>
    </row>
    <row r="1911" spans="1:111" x14ac:dyDescent="0.2">
      <c r="A1911" s="86"/>
      <c r="B1911" s="87"/>
      <c r="C1911" s="87"/>
      <c r="D1911" s="88"/>
      <c r="E1911" s="89"/>
      <c r="F1911" s="98"/>
      <c r="G1911" s="91"/>
      <c r="H1911" s="90"/>
      <c r="I1911" s="90"/>
      <c r="J1911" s="92"/>
      <c r="K1911" s="92"/>
      <c r="L1911" s="87"/>
      <c r="M1911" s="93"/>
      <c r="N1911" s="93"/>
      <c r="O1911" s="87"/>
      <c r="P1911" s="87"/>
      <c r="Q1911" s="94"/>
      <c r="R1911" s="95"/>
      <c r="S1911" s="87"/>
      <c r="T1911" s="95"/>
      <c r="U1911" s="94"/>
      <c r="V1911" s="94"/>
      <c r="W1911" s="93"/>
      <c r="X1911" s="87"/>
      <c r="Y1911" s="87"/>
      <c r="Z1911" s="96"/>
      <c r="AA1911" s="90"/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3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2"/>
      <c r="DB1911" s="1"/>
      <c r="DC1911" s="1"/>
      <c r="DD1911" s="1"/>
      <c r="DE1911" s="1"/>
      <c r="DF1911" s="1"/>
      <c r="DG1911" s="1"/>
    </row>
    <row r="1912" spans="1:111" x14ac:dyDescent="0.2">
      <c r="A1912" s="86"/>
      <c r="B1912" s="87"/>
      <c r="C1912" s="87"/>
      <c r="D1912" s="88"/>
      <c r="E1912" s="89"/>
      <c r="F1912" s="98"/>
      <c r="G1912" s="91"/>
      <c r="H1912" s="90"/>
      <c r="I1912" s="90"/>
      <c r="J1912" s="92"/>
      <c r="K1912" s="92"/>
      <c r="L1912" s="87"/>
      <c r="M1912" s="93"/>
      <c r="N1912" s="93"/>
      <c r="O1912" s="87"/>
      <c r="P1912" s="87"/>
      <c r="Q1912" s="94"/>
      <c r="R1912" s="95"/>
      <c r="S1912" s="87"/>
      <c r="T1912" s="95"/>
      <c r="U1912" s="94"/>
      <c r="V1912" s="94"/>
      <c r="W1912" s="93"/>
      <c r="X1912" s="87"/>
      <c r="Y1912" s="87"/>
      <c r="Z1912" s="96"/>
      <c r="AA1912" s="90"/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3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2"/>
      <c r="DB1912" s="1"/>
      <c r="DC1912" s="1"/>
      <c r="DD1912" s="1"/>
      <c r="DE1912" s="1"/>
      <c r="DF1912" s="1"/>
      <c r="DG1912" s="1"/>
    </row>
    <row r="1913" spans="1:111" x14ac:dyDescent="0.2">
      <c r="A1913" s="86"/>
      <c r="B1913" s="87"/>
      <c r="C1913" s="87"/>
      <c r="D1913" s="88"/>
      <c r="E1913" s="89"/>
      <c r="F1913" s="98"/>
      <c r="G1913" s="91"/>
      <c r="H1913" s="90"/>
      <c r="I1913" s="90"/>
      <c r="J1913" s="92"/>
      <c r="K1913" s="92"/>
      <c r="L1913" s="87"/>
      <c r="M1913" s="93"/>
      <c r="N1913" s="93"/>
      <c r="O1913" s="87"/>
      <c r="P1913" s="87"/>
      <c r="Q1913" s="94"/>
      <c r="R1913" s="95"/>
      <c r="S1913" s="87"/>
      <c r="T1913" s="95"/>
      <c r="U1913" s="94"/>
      <c r="V1913" s="94"/>
      <c r="W1913" s="93"/>
      <c r="X1913" s="87"/>
      <c r="Y1913" s="87"/>
      <c r="Z1913" s="96"/>
      <c r="AA1913" s="90"/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3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2"/>
      <c r="DB1913" s="1"/>
      <c r="DC1913" s="1"/>
      <c r="DD1913" s="1"/>
      <c r="DE1913" s="1"/>
      <c r="DF1913" s="1"/>
      <c r="DG1913" s="1"/>
    </row>
    <row r="1914" spans="1:111" x14ac:dyDescent="0.2">
      <c r="A1914" s="86"/>
      <c r="B1914" s="87"/>
      <c r="C1914" s="87"/>
      <c r="D1914" s="88"/>
      <c r="E1914" s="89"/>
      <c r="F1914" s="98"/>
      <c r="G1914" s="91"/>
      <c r="H1914" s="90"/>
      <c r="I1914" s="90"/>
      <c r="J1914" s="92"/>
      <c r="K1914" s="92"/>
      <c r="L1914" s="87"/>
      <c r="M1914" s="93"/>
      <c r="N1914" s="93"/>
      <c r="O1914" s="87"/>
      <c r="P1914" s="87"/>
      <c r="Q1914" s="94"/>
      <c r="R1914" s="95"/>
      <c r="S1914" s="87"/>
      <c r="T1914" s="95"/>
      <c r="U1914" s="94"/>
      <c r="V1914" s="94"/>
      <c r="W1914" s="93"/>
      <c r="X1914" s="87"/>
      <c r="Y1914" s="87"/>
      <c r="Z1914" s="96"/>
      <c r="AA1914" s="90"/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3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2"/>
      <c r="DB1914" s="1"/>
      <c r="DC1914" s="1"/>
      <c r="DD1914" s="1"/>
      <c r="DE1914" s="1"/>
      <c r="DF1914" s="1"/>
      <c r="DG1914" s="1"/>
    </row>
    <row r="1915" spans="1:111" x14ac:dyDescent="0.2">
      <c r="A1915" s="86"/>
      <c r="B1915" s="87"/>
      <c r="C1915" s="87"/>
      <c r="D1915" s="88"/>
      <c r="E1915" s="89"/>
      <c r="F1915" s="98"/>
      <c r="G1915" s="91"/>
      <c r="H1915" s="90"/>
      <c r="I1915" s="90"/>
      <c r="J1915" s="92"/>
      <c r="K1915" s="92"/>
      <c r="L1915" s="87"/>
      <c r="M1915" s="93"/>
      <c r="N1915" s="93"/>
      <c r="O1915" s="87"/>
      <c r="P1915" s="87"/>
      <c r="Q1915" s="94"/>
      <c r="R1915" s="95"/>
      <c r="S1915" s="87"/>
      <c r="T1915" s="95"/>
      <c r="U1915" s="94"/>
      <c r="V1915" s="94"/>
      <c r="W1915" s="93"/>
      <c r="X1915" s="87"/>
      <c r="Y1915" s="87"/>
      <c r="Z1915" s="96"/>
      <c r="AA1915" s="90"/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3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2"/>
      <c r="DB1915" s="1"/>
      <c r="DC1915" s="1"/>
      <c r="DD1915" s="1"/>
      <c r="DE1915" s="1"/>
      <c r="DF1915" s="1"/>
      <c r="DG1915" s="1"/>
    </row>
    <row r="1916" spans="1:111" x14ac:dyDescent="0.2">
      <c r="A1916" s="86"/>
      <c r="B1916" s="87"/>
      <c r="C1916" s="87"/>
      <c r="D1916" s="88"/>
      <c r="E1916" s="89"/>
      <c r="F1916" s="98"/>
      <c r="G1916" s="91"/>
      <c r="H1916" s="90"/>
      <c r="I1916" s="90"/>
      <c r="J1916" s="92"/>
      <c r="K1916" s="92"/>
      <c r="L1916" s="87"/>
      <c r="M1916" s="93"/>
      <c r="N1916" s="93"/>
      <c r="O1916" s="87"/>
      <c r="P1916" s="87"/>
      <c r="Q1916" s="94"/>
      <c r="R1916" s="95"/>
      <c r="S1916" s="87"/>
      <c r="T1916" s="95"/>
      <c r="U1916" s="94"/>
      <c r="V1916" s="94"/>
      <c r="W1916" s="93"/>
      <c r="X1916" s="87"/>
      <c r="Y1916" s="87"/>
      <c r="Z1916" s="96"/>
      <c r="AA1916" s="90"/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3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2"/>
      <c r="DB1916" s="1"/>
      <c r="DC1916" s="1"/>
      <c r="DD1916" s="1"/>
      <c r="DE1916" s="1"/>
      <c r="DF1916" s="1"/>
      <c r="DG1916" s="1"/>
    </row>
    <row r="1917" spans="1:111" x14ac:dyDescent="0.2">
      <c r="A1917" s="86"/>
      <c r="B1917" s="87"/>
      <c r="C1917" s="87"/>
      <c r="D1917" s="88"/>
      <c r="E1917" s="89"/>
      <c r="F1917" s="98"/>
      <c r="G1917" s="91"/>
      <c r="H1917" s="90"/>
      <c r="I1917" s="90"/>
      <c r="J1917" s="92"/>
      <c r="K1917" s="92"/>
      <c r="L1917" s="87"/>
      <c r="M1917" s="93"/>
      <c r="N1917" s="93"/>
      <c r="O1917" s="87"/>
      <c r="P1917" s="87"/>
      <c r="Q1917" s="94"/>
      <c r="R1917" s="95"/>
      <c r="S1917" s="87"/>
      <c r="T1917" s="95"/>
      <c r="U1917" s="94"/>
      <c r="V1917" s="94"/>
      <c r="W1917" s="93"/>
      <c r="X1917" s="87"/>
      <c r="Y1917" s="87"/>
      <c r="Z1917" s="96"/>
      <c r="AA1917" s="90"/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3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2"/>
      <c r="DB1917" s="1"/>
      <c r="DC1917" s="1"/>
      <c r="DD1917" s="1"/>
      <c r="DE1917" s="1"/>
      <c r="DF1917" s="1"/>
      <c r="DG1917" s="1"/>
    </row>
    <row r="1918" spans="1:111" x14ac:dyDescent="0.2">
      <c r="A1918" s="86"/>
      <c r="B1918" s="87"/>
      <c r="C1918" s="87"/>
      <c r="D1918" s="88"/>
      <c r="E1918" s="89"/>
      <c r="F1918" s="98"/>
      <c r="G1918" s="91"/>
      <c r="H1918" s="90"/>
      <c r="I1918" s="90"/>
      <c r="J1918" s="92"/>
      <c r="K1918" s="92"/>
      <c r="L1918" s="87"/>
      <c r="M1918" s="93"/>
      <c r="N1918" s="93"/>
      <c r="O1918" s="87"/>
      <c r="P1918" s="87"/>
      <c r="Q1918" s="94"/>
      <c r="R1918" s="95"/>
      <c r="S1918" s="87"/>
      <c r="T1918" s="95"/>
      <c r="U1918" s="94"/>
      <c r="V1918" s="94"/>
      <c r="W1918" s="93"/>
      <c r="X1918" s="87"/>
      <c r="Y1918" s="87"/>
      <c r="Z1918" s="96"/>
      <c r="AA1918" s="90"/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3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2"/>
      <c r="DB1918" s="1"/>
      <c r="DC1918" s="1"/>
      <c r="DD1918" s="1"/>
      <c r="DE1918" s="1"/>
      <c r="DF1918" s="1"/>
      <c r="DG1918" s="1"/>
    </row>
    <row r="1919" spans="1:111" x14ac:dyDescent="0.2">
      <c r="A1919" s="86"/>
      <c r="B1919" s="87"/>
      <c r="C1919" s="87"/>
      <c r="D1919" s="88"/>
      <c r="E1919" s="89"/>
      <c r="F1919" s="98"/>
      <c r="G1919" s="91"/>
      <c r="H1919" s="90"/>
      <c r="I1919" s="90"/>
      <c r="J1919" s="92"/>
      <c r="K1919" s="92"/>
      <c r="L1919" s="87"/>
      <c r="M1919" s="93"/>
      <c r="N1919" s="93"/>
      <c r="O1919" s="87"/>
      <c r="P1919" s="87"/>
      <c r="Q1919" s="94"/>
      <c r="R1919" s="95"/>
      <c r="S1919" s="87"/>
      <c r="T1919" s="95"/>
      <c r="U1919" s="94"/>
      <c r="V1919" s="94"/>
      <c r="W1919" s="93"/>
      <c r="X1919" s="87"/>
      <c r="Y1919" s="87"/>
      <c r="Z1919" s="96"/>
      <c r="AA1919" s="90"/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3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2"/>
      <c r="DB1919" s="1"/>
      <c r="DC1919" s="1"/>
      <c r="DD1919" s="1"/>
      <c r="DE1919" s="1"/>
      <c r="DF1919" s="1"/>
      <c r="DG1919" s="1"/>
    </row>
    <row r="1920" spans="1:111" x14ac:dyDescent="0.2">
      <c r="A1920" s="86"/>
      <c r="B1920" s="87"/>
      <c r="C1920" s="87"/>
      <c r="D1920" s="88"/>
      <c r="E1920" s="89"/>
      <c r="F1920" s="98"/>
      <c r="G1920" s="91"/>
      <c r="H1920" s="90"/>
      <c r="I1920" s="90"/>
      <c r="J1920" s="92"/>
      <c r="K1920" s="92"/>
      <c r="L1920" s="87"/>
      <c r="M1920" s="93"/>
      <c r="N1920" s="93"/>
      <c r="O1920" s="87"/>
      <c r="P1920" s="87"/>
      <c r="Q1920" s="94"/>
      <c r="R1920" s="95"/>
      <c r="S1920" s="87"/>
      <c r="T1920" s="95"/>
      <c r="U1920" s="94"/>
      <c r="V1920" s="94"/>
      <c r="W1920" s="93"/>
      <c r="X1920" s="87"/>
      <c r="Y1920" s="87"/>
      <c r="Z1920" s="96"/>
      <c r="AA1920" s="90"/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3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2"/>
      <c r="DB1920" s="1"/>
      <c r="DC1920" s="1"/>
      <c r="DD1920" s="1"/>
      <c r="DE1920" s="1"/>
      <c r="DF1920" s="1"/>
      <c r="DG1920" s="1"/>
    </row>
    <row r="1921" spans="1:111" x14ac:dyDescent="0.2">
      <c r="A1921" s="86"/>
      <c r="B1921" s="87"/>
      <c r="C1921" s="87"/>
      <c r="D1921" s="88"/>
      <c r="E1921" s="89"/>
      <c r="F1921" s="98"/>
      <c r="G1921" s="91"/>
      <c r="H1921" s="90"/>
      <c r="I1921" s="90"/>
      <c r="J1921" s="92"/>
      <c r="K1921" s="92"/>
      <c r="L1921" s="87"/>
      <c r="M1921" s="93"/>
      <c r="N1921" s="93"/>
      <c r="O1921" s="87"/>
      <c r="P1921" s="87"/>
      <c r="Q1921" s="94"/>
      <c r="R1921" s="95"/>
      <c r="S1921" s="87"/>
      <c r="T1921" s="95"/>
      <c r="U1921" s="94"/>
      <c r="V1921" s="94"/>
      <c r="W1921" s="93"/>
      <c r="X1921" s="87"/>
      <c r="Y1921" s="87"/>
      <c r="Z1921" s="96"/>
      <c r="AA1921" s="90"/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3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2"/>
      <c r="DB1921" s="1"/>
      <c r="DC1921" s="1"/>
      <c r="DD1921" s="1"/>
      <c r="DE1921" s="1"/>
      <c r="DF1921" s="1"/>
      <c r="DG1921" s="1"/>
    </row>
    <row r="1922" spans="1:111" x14ac:dyDescent="0.2">
      <c r="A1922" s="86"/>
      <c r="B1922" s="87"/>
      <c r="C1922" s="87"/>
      <c r="D1922" s="88"/>
      <c r="E1922" s="89"/>
      <c r="F1922" s="98"/>
      <c r="G1922" s="91"/>
      <c r="H1922" s="90"/>
      <c r="I1922" s="90"/>
      <c r="J1922" s="92"/>
      <c r="K1922" s="92"/>
      <c r="L1922" s="87"/>
      <c r="M1922" s="93"/>
      <c r="N1922" s="93"/>
      <c r="O1922" s="87"/>
      <c r="P1922" s="87"/>
      <c r="Q1922" s="94"/>
      <c r="R1922" s="95"/>
      <c r="S1922" s="87"/>
      <c r="T1922" s="95"/>
      <c r="U1922" s="94"/>
      <c r="V1922" s="94"/>
      <c r="W1922" s="93"/>
      <c r="X1922" s="87"/>
      <c r="Y1922" s="87"/>
      <c r="Z1922" s="96"/>
      <c r="AA1922" s="90"/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3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2"/>
      <c r="DB1922" s="1"/>
      <c r="DC1922" s="1"/>
      <c r="DD1922" s="1"/>
      <c r="DE1922" s="1"/>
      <c r="DF1922" s="1"/>
      <c r="DG1922" s="1"/>
    </row>
    <row r="1923" spans="1:111" x14ac:dyDescent="0.2">
      <c r="A1923" s="86"/>
      <c r="B1923" s="87"/>
      <c r="C1923" s="87"/>
      <c r="D1923" s="88"/>
      <c r="E1923" s="89"/>
      <c r="F1923" s="98"/>
      <c r="G1923" s="91"/>
      <c r="H1923" s="90"/>
      <c r="I1923" s="90"/>
      <c r="J1923" s="92"/>
      <c r="K1923" s="92"/>
      <c r="L1923" s="87"/>
      <c r="M1923" s="93"/>
      <c r="N1923" s="93"/>
      <c r="O1923" s="87"/>
      <c r="P1923" s="87"/>
      <c r="Q1923" s="94"/>
      <c r="R1923" s="95"/>
      <c r="S1923" s="87"/>
      <c r="T1923" s="95"/>
      <c r="U1923" s="94"/>
      <c r="V1923" s="94"/>
      <c r="W1923" s="93"/>
      <c r="X1923" s="87"/>
      <c r="Y1923" s="87"/>
      <c r="Z1923" s="96"/>
      <c r="AA1923" s="90"/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3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2"/>
      <c r="DB1923" s="1"/>
      <c r="DC1923" s="1"/>
      <c r="DD1923" s="1"/>
      <c r="DE1923" s="1"/>
      <c r="DF1923" s="1"/>
      <c r="DG1923" s="1"/>
    </row>
    <row r="1924" spans="1:111" x14ac:dyDescent="0.2">
      <c r="A1924" s="86"/>
      <c r="B1924" s="87"/>
      <c r="C1924" s="87"/>
      <c r="D1924" s="88"/>
      <c r="E1924" s="89"/>
      <c r="F1924" s="98"/>
      <c r="G1924" s="91"/>
      <c r="H1924" s="90"/>
      <c r="I1924" s="90"/>
      <c r="J1924" s="92"/>
      <c r="K1924" s="92"/>
      <c r="L1924" s="87"/>
      <c r="M1924" s="93"/>
      <c r="N1924" s="93"/>
      <c r="O1924" s="87"/>
      <c r="P1924" s="87"/>
      <c r="Q1924" s="94"/>
      <c r="R1924" s="95"/>
      <c r="S1924" s="87"/>
      <c r="T1924" s="95"/>
      <c r="U1924" s="94"/>
      <c r="V1924" s="94"/>
      <c r="W1924" s="93"/>
      <c r="X1924" s="87"/>
      <c r="Y1924" s="87"/>
      <c r="Z1924" s="96"/>
      <c r="AA1924" s="90"/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3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2"/>
      <c r="DB1924" s="1"/>
      <c r="DC1924" s="1"/>
      <c r="DD1924" s="1"/>
      <c r="DE1924" s="1"/>
      <c r="DF1924" s="1"/>
      <c r="DG1924" s="1"/>
    </row>
    <row r="1925" spans="1:111" x14ac:dyDescent="0.2">
      <c r="A1925" s="86"/>
      <c r="B1925" s="87"/>
      <c r="C1925" s="87"/>
      <c r="D1925" s="88"/>
      <c r="E1925" s="89"/>
      <c r="F1925" s="98"/>
      <c r="G1925" s="91"/>
      <c r="H1925" s="90"/>
      <c r="I1925" s="90"/>
      <c r="J1925" s="92"/>
      <c r="K1925" s="92"/>
      <c r="L1925" s="87"/>
      <c r="M1925" s="93"/>
      <c r="N1925" s="93"/>
      <c r="O1925" s="87"/>
      <c r="P1925" s="87"/>
      <c r="Q1925" s="94"/>
      <c r="R1925" s="95"/>
      <c r="S1925" s="87"/>
      <c r="T1925" s="95"/>
      <c r="U1925" s="94"/>
      <c r="V1925" s="94"/>
      <c r="W1925" s="93"/>
      <c r="X1925" s="87"/>
      <c r="Y1925" s="87"/>
      <c r="Z1925" s="96"/>
      <c r="AA1925" s="90"/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3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2"/>
      <c r="DB1925" s="1"/>
      <c r="DC1925" s="1"/>
      <c r="DD1925" s="1"/>
      <c r="DE1925" s="1"/>
      <c r="DF1925" s="1"/>
      <c r="DG1925" s="1"/>
    </row>
    <row r="1926" spans="1:111" x14ac:dyDescent="0.2">
      <c r="A1926" s="86"/>
      <c r="B1926" s="87"/>
      <c r="C1926" s="87"/>
      <c r="D1926" s="88"/>
      <c r="E1926" s="89"/>
      <c r="F1926" s="98"/>
      <c r="G1926" s="91"/>
      <c r="H1926" s="90"/>
      <c r="I1926" s="90"/>
      <c r="J1926" s="92"/>
      <c r="K1926" s="92"/>
      <c r="L1926" s="87"/>
      <c r="M1926" s="93"/>
      <c r="N1926" s="93"/>
      <c r="O1926" s="87"/>
      <c r="P1926" s="87"/>
      <c r="Q1926" s="94"/>
      <c r="R1926" s="95"/>
      <c r="S1926" s="87"/>
      <c r="T1926" s="95"/>
      <c r="U1926" s="94"/>
      <c r="V1926" s="94"/>
      <c r="W1926" s="93"/>
      <c r="X1926" s="87"/>
      <c r="Y1926" s="87"/>
      <c r="Z1926" s="96"/>
      <c r="AA1926" s="90"/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3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2"/>
      <c r="DB1926" s="1"/>
      <c r="DC1926" s="1"/>
      <c r="DD1926" s="1"/>
      <c r="DE1926" s="1"/>
      <c r="DF1926" s="1"/>
      <c r="DG1926" s="1"/>
    </row>
    <row r="1927" spans="1:111" x14ac:dyDescent="0.2">
      <c r="A1927" s="86"/>
      <c r="B1927" s="87"/>
      <c r="C1927" s="87"/>
      <c r="D1927" s="88"/>
      <c r="E1927" s="89"/>
      <c r="F1927" s="98"/>
      <c r="G1927" s="91"/>
      <c r="H1927" s="90"/>
      <c r="I1927" s="90"/>
      <c r="J1927" s="92"/>
      <c r="K1927" s="92"/>
      <c r="L1927" s="87"/>
      <c r="M1927" s="93"/>
      <c r="N1927" s="93"/>
      <c r="O1927" s="87"/>
      <c r="P1927" s="87"/>
      <c r="Q1927" s="94"/>
      <c r="R1927" s="95"/>
      <c r="S1927" s="87"/>
      <c r="T1927" s="95"/>
      <c r="U1927" s="94"/>
      <c r="V1927" s="94"/>
      <c r="W1927" s="93"/>
      <c r="X1927" s="87"/>
      <c r="Y1927" s="87"/>
      <c r="Z1927" s="96"/>
      <c r="AA1927" s="90"/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3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2"/>
      <c r="DB1927" s="1"/>
      <c r="DC1927" s="1"/>
      <c r="DD1927" s="1"/>
      <c r="DE1927" s="1"/>
      <c r="DF1927" s="1"/>
      <c r="DG1927" s="1"/>
    </row>
    <row r="1928" spans="1:111" x14ac:dyDescent="0.2">
      <c r="A1928" s="86"/>
      <c r="B1928" s="87"/>
      <c r="C1928" s="87"/>
      <c r="D1928" s="88"/>
      <c r="E1928" s="89"/>
      <c r="F1928" s="98"/>
      <c r="G1928" s="91"/>
      <c r="H1928" s="90"/>
      <c r="I1928" s="90"/>
      <c r="J1928" s="92"/>
      <c r="K1928" s="92"/>
      <c r="L1928" s="87"/>
      <c r="M1928" s="93"/>
      <c r="N1928" s="93"/>
      <c r="O1928" s="87"/>
      <c r="P1928" s="87"/>
      <c r="Q1928" s="94"/>
      <c r="R1928" s="95"/>
      <c r="S1928" s="87"/>
      <c r="T1928" s="95"/>
      <c r="U1928" s="94"/>
      <c r="V1928" s="94"/>
      <c r="W1928" s="93"/>
      <c r="X1928" s="87"/>
      <c r="Y1928" s="87"/>
      <c r="Z1928" s="96"/>
      <c r="AA1928" s="90"/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3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2"/>
      <c r="DB1928" s="1"/>
      <c r="DC1928" s="1"/>
      <c r="DD1928" s="1"/>
      <c r="DE1928" s="1"/>
      <c r="DF1928" s="1"/>
      <c r="DG1928" s="1"/>
    </row>
    <row r="1929" spans="1:111" x14ac:dyDescent="0.2">
      <c r="A1929" s="86"/>
      <c r="B1929" s="87"/>
      <c r="C1929" s="87"/>
      <c r="D1929" s="88"/>
      <c r="E1929" s="89"/>
      <c r="F1929" s="98"/>
      <c r="G1929" s="91"/>
      <c r="H1929" s="90"/>
      <c r="I1929" s="90"/>
      <c r="J1929" s="92"/>
      <c r="K1929" s="92"/>
      <c r="L1929" s="87"/>
      <c r="M1929" s="93"/>
      <c r="N1929" s="93"/>
      <c r="O1929" s="87"/>
      <c r="P1929" s="87"/>
      <c r="Q1929" s="94"/>
      <c r="R1929" s="95"/>
      <c r="S1929" s="87"/>
      <c r="T1929" s="95"/>
      <c r="U1929" s="94"/>
      <c r="V1929" s="94"/>
      <c r="W1929" s="93"/>
      <c r="X1929" s="87"/>
      <c r="Y1929" s="87"/>
      <c r="Z1929" s="96"/>
      <c r="AA1929" s="90"/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3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2"/>
      <c r="DB1929" s="1"/>
      <c r="DC1929" s="1"/>
      <c r="DD1929" s="1"/>
      <c r="DE1929" s="1"/>
      <c r="DF1929" s="1"/>
      <c r="DG1929" s="1"/>
    </row>
    <row r="1930" spans="1:111" x14ac:dyDescent="0.2">
      <c r="A1930" s="86"/>
      <c r="B1930" s="87"/>
      <c r="C1930" s="87"/>
      <c r="D1930" s="88"/>
      <c r="E1930" s="89"/>
      <c r="F1930" s="98"/>
      <c r="G1930" s="91"/>
      <c r="H1930" s="90"/>
      <c r="I1930" s="90"/>
      <c r="J1930" s="92"/>
      <c r="K1930" s="92"/>
      <c r="L1930" s="87"/>
      <c r="M1930" s="93"/>
      <c r="N1930" s="93"/>
      <c r="O1930" s="87"/>
      <c r="P1930" s="87"/>
      <c r="Q1930" s="94"/>
      <c r="R1930" s="95"/>
      <c r="S1930" s="87"/>
      <c r="T1930" s="95"/>
      <c r="U1930" s="94"/>
      <c r="V1930" s="94"/>
      <c r="W1930" s="93"/>
      <c r="X1930" s="87"/>
      <c r="Y1930" s="87"/>
      <c r="Z1930" s="96"/>
      <c r="AA1930" s="90"/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3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2"/>
      <c r="DB1930" s="1"/>
      <c r="DC1930" s="1"/>
      <c r="DD1930" s="1"/>
      <c r="DE1930" s="1"/>
      <c r="DF1930" s="1"/>
      <c r="DG1930" s="1"/>
    </row>
    <row r="1931" spans="1:111" x14ac:dyDescent="0.2">
      <c r="A1931" s="86"/>
      <c r="B1931" s="87"/>
      <c r="C1931" s="87"/>
      <c r="D1931" s="88"/>
      <c r="E1931" s="89"/>
      <c r="F1931" s="98"/>
      <c r="G1931" s="91"/>
      <c r="H1931" s="90"/>
      <c r="I1931" s="90"/>
      <c r="J1931" s="92"/>
      <c r="K1931" s="92"/>
      <c r="L1931" s="87"/>
      <c r="M1931" s="93"/>
      <c r="N1931" s="93"/>
      <c r="O1931" s="87"/>
      <c r="P1931" s="87"/>
      <c r="Q1931" s="94"/>
      <c r="R1931" s="95"/>
      <c r="S1931" s="87"/>
      <c r="T1931" s="95"/>
      <c r="U1931" s="94"/>
      <c r="V1931" s="94"/>
      <c r="W1931" s="93"/>
      <c r="X1931" s="87"/>
      <c r="Y1931" s="87"/>
      <c r="Z1931" s="96"/>
      <c r="AA1931" s="90"/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3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2"/>
      <c r="DB1931" s="1"/>
      <c r="DC1931" s="1"/>
      <c r="DD1931" s="1"/>
      <c r="DE1931" s="1"/>
      <c r="DF1931" s="1"/>
      <c r="DG1931" s="1"/>
    </row>
    <row r="1932" spans="1:111" x14ac:dyDescent="0.2">
      <c r="A1932" s="86"/>
      <c r="B1932" s="87"/>
      <c r="C1932" s="87"/>
      <c r="D1932" s="88"/>
      <c r="E1932" s="89"/>
      <c r="F1932" s="98"/>
      <c r="G1932" s="91"/>
      <c r="H1932" s="90"/>
      <c r="I1932" s="90"/>
      <c r="J1932" s="92"/>
      <c r="K1932" s="92"/>
      <c r="L1932" s="87"/>
      <c r="M1932" s="93"/>
      <c r="N1932" s="93"/>
      <c r="O1932" s="87"/>
      <c r="P1932" s="87"/>
      <c r="Q1932" s="94"/>
      <c r="R1932" s="95"/>
      <c r="S1932" s="87"/>
      <c r="T1932" s="95"/>
      <c r="U1932" s="94"/>
      <c r="V1932" s="94"/>
      <c r="W1932" s="93"/>
      <c r="X1932" s="87"/>
      <c r="Y1932" s="87"/>
      <c r="Z1932" s="96"/>
      <c r="AA1932" s="90"/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3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2"/>
      <c r="DB1932" s="1"/>
      <c r="DC1932" s="1"/>
      <c r="DD1932" s="1"/>
      <c r="DE1932" s="1"/>
      <c r="DF1932" s="1"/>
      <c r="DG1932" s="1"/>
    </row>
    <row r="1933" spans="1:111" x14ac:dyDescent="0.2">
      <c r="A1933" s="86"/>
      <c r="B1933" s="87"/>
      <c r="C1933" s="87"/>
      <c r="D1933" s="88"/>
      <c r="E1933" s="89"/>
      <c r="F1933" s="98"/>
      <c r="G1933" s="91"/>
      <c r="H1933" s="90"/>
      <c r="I1933" s="90"/>
      <c r="J1933" s="92"/>
      <c r="K1933" s="92"/>
      <c r="L1933" s="87"/>
      <c r="M1933" s="93"/>
      <c r="N1933" s="93"/>
      <c r="O1933" s="87"/>
      <c r="P1933" s="87"/>
      <c r="Q1933" s="94"/>
      <c r="R1933" s="95"/>
      <c r="S1933" s="87"/>
      <c r="T1933" s="95"/>
      <c r="U1933" s="94"/>
      <c r="V1933" s="94"/>
      <c r="W1933" s="93"/>
      <c r="X1933" s="87"/>
      <c r="Y1933" s="87"/>
      <c r="Z1933" s="96"/>
      <c r="AA1933" s="90"/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3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2"/>
      <c r="DB1933" s="1"/>
      <c r="DC1933" s="1"/>
      <c r="DD1933" s="1"/>
      <c r="DE1933" s="1"/>
      <c r="DF1933" s="1"/>
      <c r="DG1933" s="1"/>
    </row>
    <row r="1934" spans="1:111" x14ac:dyDescent="0.2">
      <c r="A1934" s="86"/>
      <c r="B1934" s="87"/>
      <c r="C1934" s="87"/>
      <c r="D1934" s="88"/>
      <c r="E1934" s="89"/>
      <c r="F1934" s="98"/>
      <c r="G1934" s="91"/>
      <c r="H1934" s="90"/>
      <c r="I1934" s="90"/>
      <c r="J1934" s="92"/>
      <c r="K1934" s="92"/>
      <c r="L1934" s="87"/>
      <c r="M1934" s="93"/>
      <c r="N1934" s="93"/>
      <c r="O1934" s="87"/>
      <c r="P1934" s="87"/>
      <c r="Q1934" s="94"/>
      <c r="R1934" s="95"/>
      <c r="S1934" s="87"/>
      <c r="T1934" s="95"/>
      <c r="U1934" s="94"/>
      <c r="V1934" s="94"/>
      <c r="W1934" s="93"/>
      <c r="X1934" s="87"/>
      <c r="Y1934" s="87"/>
      <c r="Z1934" s="96"/>
      <c r="AA1934" s="90"/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3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2"/>
      <c r="DB1934" s="1"/>
      <c r="DC1934" s="1"/>
      <c r="DD1934" s="1"/>
      <c r="DE1934" s="1"/>
      <c r="DF1934" s="1"/>
      <c r="DG1934" s="1"/>
    </row>
    <row r="1935" spans="1:111" x14ac:dyDescent="0.2">
      <c r="A1935" s="86"/>
      <c r="B1935" s="87"/>
      <c r="C1935" s="87"/>
      <c r="D1935" s="88"/>
      <c r="E1935" s="89"/>
      <c r="F1935" s="98"/>
      <c r="G1935" s="91"/>
      <c r="H1935" s="90"/>
      <c r="I1935" s="90"/>
      <c r="J1935" s="92"/>
      <c r="K1935" s="92"/>
      <c r="L1935" s="87"/>
      <c r="M1935" s="93"/>
      <c r="N1935" s="93"/>
      <c r="O1935" s="87"/>
      <c r="P1935" s="87"/>
      <c r="Q1935" s="94"/>
      <c r="R1935" s="95"/>
      <c r="S1935" s="87"/>
      <c r="T1935" s="95"/>
      <c r="U1935" s="94"/>
      <c r="V1935" s="94"/>
      <c r="W1935" s="93"/>
      <c r="X1935" s="87"/>
      <c r="Y1935" s="87"/>
      <c r="Z1935" s="96"/>
      <c r="AA1935" s="90"/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3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2"/>
      <c r="DB1935" s="1"/>
      <c r="DC1935" s="1"/>
      <c r="DD1935" s="1"/>
      <c r="DE1935" s="1"/>
      <c r="DF1935" s="1"/>
      <c r="DG1935" s="1"/>
    </row>
    <row r="1936" spans="1:111" x14ac:dyDescent="0.2">
      <c r="A1936" s="86"/>
      <c r="B1936" s="87"/>
      <c r="C1936" s="87"/>
      <c r="D1936" s="88"/>
      <c r="E1936" s="89"/>
      <c r="F1936" s="98"/>
      <c r="G1936" s="91"/>
      <c r="H1936" s="90"/>
      <c r="I1936" s="90"/>
      <c r="J1936" s="92"/>
      <c r="K1936" s="92"/>
      <c r="L1936" s="87"/>
      <c r="M1936" s="93"/>
      <c r="N1936" s="93"/>
      <c r="O1936" s="87"/>
      <c r="P1936" s="87"/>
      <c r="Q1936" s="94"/>
      <c r="R1936" s="95"/>
      <c r="S1936" s="87"/>
      <c r="T1936" s="95"/>
      <c r="U1936" s="94"/>
      <c r="V1936" s="94"/>
      <c r="W1936" s="93"/>
      <c r="X1936" s="87"/>
      <c r="Y1936" s="87"/>
      <c r="Z1936" s="96"/>
      <c r="AA1936" s="90"/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3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2"/>
      <c r="DB1936" s="1"/>
      <c r="DC1936" s="1"/>
      <c r="DD1936" s="1"/>
      <c r="DE1936" s="1"/>
      <c r="DF1936" s="1"/>
      <c r="DG1936" s="1"/>
    </row>
    <row r="1937" spans="1:111" x14ac:dyDescent="0.2">
      <c r="A1937" s="86"/>
      <c r="B1937" s="87"/>
      <c r="C1937" s="87"/>
      <c r="D1937" s="88"/>
      <c r="E1937" s="89"/>
      <c r="F1937" s="98"/>
      <c r="G1937" s="91"/>
      <c r="H1937" s="90"/>
      <c r="I1937" s="90"/>
      <c r="J1937" s="92"/>
      <c r="K1937" s="92"/>
      <c r="L1937" s="87"/>
      <c r="M1937" s="93"/>
      <c r="N1937" s="93"/>
      <c r="O1937" s="87"/>
      <c r="P1937" s="87"/>
      <c r="Q1937" s="94"/>
      <c r="R1937" s="95"/>
      <c r="S1937" s="87"/>
      <c r="T1937" s="95"/>
      <c r="U1937" s="94"/>
      <c r="V1937" s="94"/>
      <c r="W1937" s="93"/>
      <c r="X1937" s="87"/>
      <c r="Y1937" s="87"/>
      <c r="Z1937" s="96"/>
      <c r="AA1937" s="90"/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3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2"/>
      <c r="DB1937" s="1"/>
      <c r="DC1937" s="1"/>
      <c r="DD1937" s="1"/>
      <c r="DE1937" s="1"/>
      <c r="DF1937" s="1"/>
      <c r="DG1937" s="1"/>
    </row>
    <row r="1938" spans="1:111" x14ac:dyDescent="0.2">
      <c r="A1938" s="86"/>
      <c r="B1938" s="87"/>
      <c r="C1938" s="87"/>
      <c r="D1938" s="88"/>
      <c r="E1938" s="89"/>
      <c r="F1938" s="98"/>
      <c r="G1938" s="91"/>
      <c r="H1938" s="90"/>
      <c r="I1938" s="90"/>
      <c r="J1938" s="92"/>
      <c r="K1938" s="92"/>
      <c r="L1938" s="87"/>
      <c r="M1938" s="93"/>
      <c r="N1938" s="93"/>
      <c r="O1938" s="87"/>
      <c r="P1938" s="87"/>
      <c r="Q1938" s="94"/>
      <c r="R1938" s="95"/>
      <c r="S1938" s="87"/>
      <c r="T1938" s="95"/>
      <c r="U1938" s="94"/>
      <c r="V1938" s="94"/>
      <c r="W1938" s="93"/>
      <c r="X1938" s="87"/>
      <c r="Y1938" s="87"/>
      <c r="Z1938" s="96"/>
      <c r="AA1938" s="90"/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3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2"/>
      <c r="DB1938" s="1"/>
      <c r="DC1938" s="1"/>
      <c r="DD1938" s="1"/>
      <c r="DE1938" s="1"/>
      <c r="DF1938" s="1"/>
      <c r="DG1938" s="1"/>
    </row>
    <row r="1939" spans="1:111" x14ac:dyDescent="0.2">
      <c r="A1939" s="86"/>
      <c r="B1939" s="87"/>
      <c r="C1939" s="87"/>
      <c r="D1939" s="88"/>
      <c r="E1939" s="89"/>
      <c r="F1939" s="98"/>
      <c r="G1939" s="91"/>
      <c r="H1939" s="90"/>
      <c r="I1939" s="90"/>
      <c r="J1939" s="92"/>
      <c r="K1939" s="92"/>
      <c r="L1939" s="87"/>
      <c r="M1939" s="93"/>
      <c r="N1939" s="93"/>
      <c r="O1939" s="87"/>
      <c r="P1939" s="87"/>
      <c r="Q1939" s="94"/>
      <c r="R1939" s="95"/>
      <c r="S1939" s="87"/>
      <c r="T1939" s="95"/>
      <c r="U1939" s="94"/>
      <c r="V1939" s="94"/>
      <c r="W1939" s="93"/>
      <c r="X1939" s="87"/>
      <c r="Y1939" s="87"/>
      <c r="Z1939" s="96"/>
      <c r="AA1939" s="90"/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3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2"/>
      <c r="DB1939" s="1"/>
      <c r="DC1939" s="1"/>
      <c r="DD1939" s="1"/>
      <c r="DE1939" s="1"/>
      <c r="DF1939" s="1"/>
      <c r="DG1939" s="1"/>
    </row>
    <row r="1940" spans="1:111" x14ac:dyDescent="0.2">
      <c r="A1940" s="86"/>
      <c r="B1940" s="87"/>
      <c r="C1940" s="87"/>
      <c r="D1940" s="88"/>
      <c r="E1940" s="89"/>
      <c r="F1940" s="98"/>
      <c r="G1940" s="91"/>
      <c r="H1940" s="90"/>
      <c r="I1940" s="90"/>
      <c r="J1940" s="92"/>
      <c r="K1940" s="92"/>
      <c r="L1940" s="87"/>
      <c r="M1940" s="93"/>
      <c r="N1940" s="93"/>
      <c r="O1940" s="87"/>
      <c r="P1940" s="87"/>
      <c r="Q1940" s="94"/>
      <c r="R1940" s="95"/>
      <c r="S1940" s="87"/>
      <c r="T1940" s="95"/>
      <c r="U1940" s="94"/>
      <c r="V1940" s="94"/>
      <c r="W1940" s="93"/>
      <c r="X1940" s="87"/>
      <c r="Y1940" s="87"/>
      <c r="Z1940" s="96"/>
      <c r="AA1940" s="90"/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3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2"/>
      <c r="DB1940" s="1"/>
      <c r="DC1940" s="1"/>
      <c r="DD1940" s="1"/>
      <c r="DE1940" s="1"/>
      <c r="DF1940" s="1"/>
      <c r="DG1940" s="1"/>
    </row>
    <row r="1941" spans="1:111" x14ac:dyDescent="0.2">
      <c r="A1941" s="86"/>
      <c r="B1941" s="87"/>
      <c r="C1941" s="87"/>
      <c r="D1941" s="88"/>
      <c r="E1941" s="89"/>
      <c r="F1941" s="98"/>
      <c r="G1941" s="91"/>
      <c r="H1941" s="90"/>
      <c r="I1941" s="90"/>
      <c r="J1941" s="92"/>
      <c r="K1941" s="92"/>
      <c r="L1941" s="87"/>
      <c r="M1941" s="93"/>
      <c r="N1941" s="93"/>
      <c r="O1941" s="87"/>
      <c r="P1941" s="87"/>
      <c r="Q1941" s="94"/>
      <c r="R1941" s="95"/>
      <c r="S1941" s="87"/>
      <c r="T1941" s="95"/>
      <c r="U1941" s="94"/>
      <c r="V1941" s="94"/>
      <c r="W1941" s="93"/>
      <c r="X1941" s="87"/>
      <c r="Y1941" s="87"/>
      <c r="Z1941" s="96"/>
      <c r="AA1941" s="90"/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3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2"/>
      <c r="DB1941" s="1"/>
      <c r="DC1941" s="1"/>
      <c r="DD1941" s="1"/>
      <c r="DE1941" s="1"/>
      <c r="DF1941" s="1"/>
      <c r="DG1941" s="1"/>
    </row>
    <row r="1942" spans="1:111" x14ac:dyDescent="0.2">
      <c r="A1942" s="86"/>
      <c r="B1942" s="87"/>
      <c r="C1942" s="87"/>
      <c r="D1942" s="88"/>
      <c r="E1942" s="89"/>
      <c r="F1942" s="98"/>
      <c r="G1942" s="91"/>
      <c r="H1942" s="90"/>
      <c r="I1942" s="90"/>
      <c r="J1942" s="92"/>
      <c r="K1942" s="92"/>
      <c r="L1942" s="87"/>
      <c r="M1942" s="93"/>
      <c r="N1942" s="93"/>
      <c r="O1942" s="87"/>
      <c r="P1942" s="87"/>
      <c r="Q1942" s="94"/>
      <c r="R1942" s="95"/>
      <c r="S1942" s="87"/>
      <c r="T1942" s="95"/>
      <c r="U1942" s="94"/>
      <c r="V1942" s="94"/>
      <c r="W1942" s="93"/>
      <c r="X1942" s="87"/>
      <c r="Y1942" s="87"/>
      <c r="Z1942" s="96"/>
      <c r="AA1942" s="90"/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3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2"/>
      <c r="DB1942" s="1"/>
      <c r="DC1942" s="1"/>
      <c r="DD1942" s="1"/>
      <c r="DE1942" s="1"/>
      <c r="DF1942" s="1"/>
      <c r="DG1942" s="1"/>
    </row>
    <row r="1943" spans="1:111" x14ac:dyDescent="0.2">
      <c r="A1943" s="86"/>
      <c r="B1943" s="87"/>
      <c r="C1943" s="87"/>
      <c r="D1943" s="88"/>
      <c r="E1943" s="89"/>
      <c r="F1943" s="98"/>
      <c r="G1943" s="91"/>
      <c r="H1943" s="90"/>
      <c r="I1943" s="90"/>
      <c r="J1943" s="92"/>
      <c r="K1943" s="92"/>
      <c r="L1943" s="87"/>
      <c r="M1943" s="93"/>
      <c r="N1943" s="93"/>
      <c r="O1943" s="87"/>
      <c r="P1943" s="87"/>
      <c r="Q1943" s="94"/>
      <c r="R1943" s="95"/>
      <c r="S1943" s="87"/>
      <c r="T1943" s="95"/>
      <c r="U1943" s="94"/>
      <c r="V1943" s="94"/>
      <c r="W1943" s="93"/>
      <c r="X1943" s="87"/>
      <c r="Y1943" s="87"/>
      <c r="Z1943" s="96"/>
      <c r="AA1943" s="90"/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3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2"/>
      <c r="DB1943" s="1"/>
      <c r="DC1943" s="1"/>
      <c r="DD1943" s="1"/>
      <c r="DE1943" s="1"/>
      <c r="DF1943" s="1"/>
      <c r="DG1943" s="1"/>
    </row>
    <row r="1944" spans="1:111" x14ac:dyDescent="0.2">
      <c r="A1944" s="86"/>
      <c r="B1944" s="87"/>
      <c r="C1944" s="87"/>
      <c r="D1944" s="88"/>
      <c r="E1944" s="89"/>
      <c r="F1944" s="98"/>
      <c r="G1944" s="91"/>
      <c r="H1944" s="90"/>
      <c r="I1944" s="90"/>
      <c r="J1944" s="92"/>
      <c r="K1944" s="92"/>
      <c r="L1944" s="87"/>
      <c r="M1944" s="93"/>
      <c r="N1944" s="93"/>
      <c r="O1944" s="87"/>
      <c r="P1944" s="87"/>
      <c r="Q1944" s="94"/>
      <c r="R1944" s="95"/>
      <c r="S1944" s="87"/>
      <c r="T1944" s="95"/>
      <c r="U1944" s="94"/>
      <c r="V1944" s="94"/>
      <c r="W1944" s="93"/>
      <c r="X1944" s="87"/>
      <c r="Y1944" s="87"/>
      <c r="Z1944" s="96"/>
      <c r="AA1944" s="90"/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3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2"/>
      <c r="DB1944" s="1"/>
      <c r="DC1944" s="1"/>
      <c r="DD1944" s="1"/>
      <c r="DE1944" s="1"/>
      <c r="DF1944" s="1"/>
      <c r="DG1944" s="1"/>
    </row>
    <row r="1945" spans="1:111" x14ac:dyDescent="0.2">
      <c r="A1945" s="86"/>
      <c r="B1945" s="87"/>
      <c r="C1945" s="87"/>
      <c r="D1945" s="88"/>
      <c r="E1945" s="89"/>
      <c r="F1945" s="98"/>
      <c r="G1945" s="91"/>
      <c r="H1945" s="90"/>
      <c r="I1945" s="90"/>
      <c r="J1945" s="92"/>
      <c r="K1945" s="92"/>
      <c r="L1945" s="87"/>
      <c r="M1945" s="93"/>
      <c r="N1945" s="93"/>
      <c r="O1945" s="87"/>
      <c r="P1945" s="87"/>
      <c r="Q1945" s="94"/>
      <c r="R1945" s="95"/>
      <c r="S1945" s="87"/>
      <c r="T1945" s="95"/>
      <c r="U1945" s="94"/>
      <c r="V1945" s="94"/>
      <c r="W1945" s="93"/>
      <c r="X1945" s="87"/>
      <c r="Y1945" s="87"/>
      <c r="Z1945" s="96"/>
      <c r="AA1945" s="90"/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3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2"/>
      <c r="DB1945" s="1"/>
      <c r="DC1945" s="1"/>
      <c r="DD1945" s="1"/>
      <c r="DE1945" s="1"/>
      <c r="DF1945" s="1"/>
      <c r="DG1945" s="1"/>
    </row>
    <row r="1946" spans="1:111" x14ac:dyDescent="0.2">
      <c r="A1946" s="86"/>
      <c r="B1946" s="87"/>
      <c r="C1946" s="87"/>
      <c r="D1946" s="88"/>
      <c r="E1946" s="89"/>
      <c r="F1946" s="98"/>
      <c r="G1946" s="91"/>
      <c r="H1946" s="90"/>
      <c r="I1946" s="90"/>
      <c r="J1946" s="92"/>
      <c r="K1946" s="92"/>
      <c r="L1946" s="87"/>
      <c r="M1946" s="93"/>
      <c r="N1946" s="93"/>
      <c r="O1946" s="87"/>
      <c r="P1946" s="87"/>
      <c r="Q1946" s="94"/>
      <c r="R1946" s="95"/>
      <c r="S1946" s="87"/>
      <c r="T1946" s="95"/>
      <c r="U1946" s="94"/>
      <c r="V1946" s="94"/>
      <c r="W1946" s="93"/>
      <c r="X1946" s="87"/>
      <c r="Y1946" s="87"/>
      <c r="Z1946" s="96"/>
      <c r="AA1946" s="90"/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3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2"/>
      <c r="DB1946" s="1"/>
      <c r="DC1946" s="1"/>
      <c r="DD1946" s="1"/>
      <c r="DE1946" s="1"/>
      <c r="DF1946" s="1"/>
      <c r="DG1946" s="1"/>
    </row>
    <row r="1947" spans="1:111" x14ac:dyDescent="0.2">
      <c r="A1947" s="86"/>
      <c r="B1947" s="87"/>
      <c r="C1947" s="87"/>
      <c r="D1947" s="88"/>
      <c r="E1947" s="89"/>
      <c r="F1947" s="98"/>
      <c r="G1947" s="91"/>
      <c r="H1947" s="90"/>
      <c r="I1947" s="90"/>
      <c r="J1947" s="92"/>
      <c r="K1947" s="92"/>
      <c r="L1947" s="87"/>
      <c r="M1947" s="93"/>
      <c r="N1947" s="93"/>
      <c r="O1947" s="87"/>
      <c r="P1947" s="87"/>
      <c r="Q1947" s="94"/>
      <c r="R1947" s="95"/>
      <c r="S1947" s="87"/>
      <c r="T1947" s="95"/>
      <c r="U1947" s="94"/>
      <c r="V1947" s="94"/>
      <c r="W1947" s="93"/>
      <c r="X1947" s="87"/>
      <c r="Y1947" s="87"/>
      <c r="Z1947" s="96"/>
      <c r="AA1947" s="90"/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3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2"/>
      <c r="DB1947" s="1"/>
      <c r="DC1947" s="1"/>
      <c r="DD1947" s="1"/>
      <c r="DE1947" s="1"/>
      <c r="DF1947" s="1"/>
      <c r="DG1947" s="1"/>
    </row>
    <row r="1948" spans="1:111" x14ac:dyDescent="0.2">
      <c r="A1948" s="86"/>
      <c r="B1948" s="87"/>
      <c r="C1948" s="87"/>
      <c r="D1948" s="88"/>
      <c r="E1948" s="89"/>
      <c r="F1948" s="98"/>
      <c r="G1948" s="91"/>
      <c r="H1948" s="90"/>
      <c r="I1948" s="90"/>
      <c r="J1948" s="92"/>
      <c r="K1948" s="92"/>
      <c r="L1948" s="87"/>
      <c r="M1948" s="93"/>
      <c r="N1948" s="93"/>
      <c r="O1948" s="87"/>
      <c r="P1948" s="87"/>
      <c r="Q1948" s="94"/>
      <c r="R1948" s="95"/>
      <c r="S1948" s="87"/>
      <c r="T1948" s="95"/>
      <c r="U1948" s="94"/>
      <c r="V1948" s="94"/>
      <c r="W1948" s="93"/>
      <c r="X1948" s="87"/>
      <c r="Y1948" s="87"/>
      <c r="Z1948" s="96"/>
      <c r="AA1948" s="90"/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3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2"/>
      <c r="DB1948" s="1"/>
      <c r="DC1948" s="1"/>
      <c r="DD1948" s="1"/>
      <c r="DE1948" s="1"/>
      <c r="DF1948" s="1"/>
      <c r="DG1948" s="1"/>
    </row>
    <row r="1949" spans="1:111" x14ac:dyDescent="0.2">
      <c r="A1949" s="86"/>
      <c r="B1949" s="87"/>
      <c r="C1949" s="87"/>
      <c r="D1949" s="88"/>
      <c r="E1949" s="89"/>
      <c r="F1949" s="98"/>
      <c r="G1949" s="91"/>
      <c r="H1949" s="90"/>
      <c r="I1949" s="90"/>
      <c r="J1949" s="92"/>
      <c r="K1949" s="92"/>
      <c r="L1949" s="87"/>
      <c r="M1949" s="93"/>
      <c r="N1949" s="93"/>
      <c r="O1949" s="87"/>
      <c r="P1949" s="87"/>
      <c r="Q1949" s="94"/>
      <c r="R1949" s="95"/>
      <c r="S1949" s="87"/>
      <c r="T1949" s="95"/>
      <c r="U1949" s="94"/>
      <c r="V1949" s="94"/>
      <c r="W1949" s="93"/>
      <c r="X1949" s="87"/>
      <c r="Y1949" s="87"/>
      <c r="Z1949" s="96"/>
      <c r="AA1949" s="90"/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3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2"/>
      <c r="DB1949" s="1"/>
      <c r="DC1949" s="1"/>
      <c r="DD1949" s="1"/>
      <c r="DE1949" s="1"/>
      <c r="DF1949" s="1"/>
      <c r="DG1949" s="1"/>
    </row>
    <row r="1950" spans="1:111" x14ac:dyDescent="0.2">
      <c r="A1950" s="86"/>
      <c r="B1950" s="87"/>
      <c r="C1950" s="87"/>
      <c r="D1950" s="88"/>
      <c r="E1950" s="89"/>
      <c r="F1950" s="98"/>
      <c r="G1950" s="91"/>
      <c r="H1950" s="90"/>
      <c r="I1950" s="90"/>
      <c r="J1950" s="92"/>
      <c r="K1950" s="92"/>
      <c r="L1950" s="87"/>
      <c r="M1950" s="93"/>
      <c r="N1950" s="93"/>
      <c r="O1950" s="87"/>
      <c r="P1950" s="87"/>
      <c r="Q1950" s="94"/>
      <c r="R1950" s="95"/>
      <c r="S1950" s="87"/>
      <c r="T1950" s="95"/>
      <c r="U1950" s="94"/>
      <c r="V1950" s="94"/>
      <c r="W1950" s="93"/>
      <c r="X1950" s="87"/>
      <c r="Y1950" s="87"/>
      <c r="Z1950" s="96"/>
      <c r="AA1950" s="90"/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3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2"/>
      <c r="DB1950" s="1"/>
      <c r="DC1950" s="1"/>
      <c r="DD1950" s="1"/>
      <c r="DE1950" s="1"/>
      <c r="DF1950" s="1"/>
      <c r="DG1950" s="1"/>
    </row>
    <row r="1951" spans="1:111" x14ac:dyDescent="0.2">
      <c r="A1951" s="86"/>
      <c r="B1951" s="87"/>
      <c r="C1951" s="87"/>
      <c r="D1951" s="88"/>
      <c r="E1951" s="89"/>
      <c r="F1951" s="98"/>
      <c r="G1951" s="91"/>
      <c r="H1951" s="90"/>
      <c r="I1951" s="90"/>
      <c r="J1951" s="92"/>
      <c r="K1951" s="92"/>
      <c r="L1951" s="87"/>
      <c r="M1951" s="93"/>
      <c r="N1951" s="93"/>
      <c r="O1951" s="87"/>
      <c r="P1951" s="87"/>
      <c r="Q1951" s="94"/>
      <c r="R1951" s="95"/>
      <c r="S1951" s="87"/>
      <c r="T1951" s="95"/>
      <c r="U1951" s="94"/>
      <c r="V1951" s="94"/>
      <c r="W1951" s="93"/>
      <c r="X1951" s="87"/>
      <c r="Y1951" s="87"/>
      <c r="Z1951" s="96"/>
      <c r="AA1951" s="90"/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3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2"/>
      <c r="DB1951" s="1"/>
      <c r="DC1951" s="1"/>
      <c r="DD1951" s="1"/>
      <c r="DE1951" s="1"/>
      <c r="DF1951" s="1"/>
      <c r="DG1951" s="1"/>
    </row>
    <row r="1952" spans="1:111" x14ac:dyDescent="0.2">
      <c r="A1952" s="86"/>
      <c r="B1952" s="87"/>
      <c r="C1952" s="87"/>
      <c r="D1952" s="88"/>
      <c r="E1952" s="89"/>
      <c r="F1952" s="98"/>
      <c r="G1952" s="91"/>
      <c r="H1952" s="90"/>
      <c r="I1952" s="90"/>
      <c r="J1952" s="92"/>
      <c r="K1952" s="92"/>
      <c r="L1952" s="87"/>
      <c r="M1952" s="93"/>
      <c r="N1952" s="93"/>
      <c r="O1952" s="87"/>
      <c r="P1952" s="87"/>
      <c r="Q1952" s="94"/>
      <c r="R1952" s="95"/>
      <c r="S1952" s="87"/>
      <c r="T1952" s="95"/>
      <c r="U1952" s="94"/>
      <c r="V1952" s="94"/>
      <c r="W1952" s="93"/>
      <c r="X1952" s="87"/>
      <c r="Y1952" s="87"/>
      <c r="Z1952" s="96"/>
      <c r="AA1952" s="90"/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3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2"/>
      <c r="DB1952" s="1"/>
      <c r="DC1952" s="1"/>
      <c r="DD1952" s="1"/>
      <c r="DE1952" s="1"/>
      <c r="DF1952" s="1"/>
      <c r="DG1952" s="1"/>
    </row>
    <row r="1953" spans="1:111" x14ac:dyDescent="0.2">
      <c r="A1953" s="86"/>
      <c r="B1953" s="87"/>
      <c r="C1953" s="87"/>
      <c r="D1953" s="88"/>
      <c r="E1953" s="89"/>
      <c r="F1953" s="98"/>
      <c r="G1953" s="91"/>
      <c r="H1953" s="90"/>
      <c r="I1953" s="90"/>
      <c r="J1953" s="92"/>
      <c r="K1953" s="92"/>
      <c r="L1953" s="87"/>
      <c r="M1953" s="93"/>
      <c r="N1953" s="93"/>
      <c r="O1953" s="87"/>
      <c r="P1953" s="87"/>
      <c r="Q1953" s="94"/>
      <c r="R1953" s="95"/>
      <c r="S1953" s="87"/>
      <c r="T1953" s="95"/>
      <c r="U1953" s="94"/>
      <c r="V1953" s="94"/>
      <c r="W1953" s="93"/>
      <c r="X1953" s="87"/>
      <c r="Y1953" s="87"/>
      <c r="Z1953" s="96"/>
      <c r="AA1953" s="90"/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3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2"/>
      <c r="DB1953" s="1"/>
      <c r="DC1953" s="1"/>
      <c r="DD1953" s="1"/>
      <c r="DE1953" s="1"/>
      <c r="DF1953" s="1"/>
      <c r="DG1953" s="1"/>
    </row>
    <row r="1954" spans="1:111" x14ac:dyDescent="0.2">
      <c r="A1954" s="86"/>
      <c r="B1954" s="87"/>
      <c r="C1954" s="87"/>
      <c r="D1954" s="88"/>
      <c r="E1954" s="89"/>
      <c r="F1954" s="98"/>
      <c r="G1954" s="91"/>
      <c r="H1954" s="90"/>
      <c r="I1954" s="90"/>
      <c r="J1954" s="92"/>
      <c r="K1954" s="92"/>
      <c r="L1954" s="87"/>
      <c r="M1954" s="93"/>
      <c r="N1954" s="93"/>
      <c r="O1954" s="87"/>
      <c r="P1954" s="87"/>
      <c r="Q1954" s="94"/>
      <c r="R1954" s="95"/>
      <c r="S1954" s="87"/>
      <c r="T1954" s="95"/>
      <c r="U1954" s="94"/>
      <c r="V1954" s="94"/>
      <c r="W1954" s="93"/>
      <c r="X1954" s="87"/>
      <c r="Y1954" s="87"/>
      <c r="Z1954" s="96"/>
      <c r="AA1954" s="90"/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3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2"/>
      <c r="DB1954" s="1"/>
      <c r="DC1954" s="1"/>
      <c r="DD1954" s="1"/>
      <c r="DE1954" s="1"/>
      <c r="DF1954" s="1"/>
      <c r="DG1954" s="1"/>
    </row>
    <row r="1955" spans="1:111" x14ac:dyDescent="0.2">
      <c r="A1955" s="86"/>
      <c r="B1955" s="87"/>
      <c r="C1955" s="87"/>
      <c r="D1955" s="88"/>
      <c r="E1955" s="89"/>
      <c r="F1955" s="98"/>
      <c r="G1955" s="91"/>
      <c r="H1955" s="90"/>
      <c r="I1955" s="90"/>
      <c r="J1955" s="92"/>
      <c r="K1955" s="92"/>
      <c r="L1955" s="87"/>
      <c r="M1955" s="93"/>
      <c r="N1955" s="93"/>
      <c r="O1955" s="87"/>
      <c r="P1955" s="87"/>
      <c r="Q1955" s="94"/>
      <c r="R1955" s="95"/>
      <c r="S1955" s="87"/>
      <c r="T1955" s="95"/>
      <c r="U1955" s="94"/>
      <c r="V1955" s="94"/>
      <c r="W1955" s="93"/>
      <c r="X1955" s="87"/>
      <c r="Y1955" s="87"/>
      <c r="Z1955" s="96"/>
      <c r="AA1955" s="90"/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3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2"/>
      <c r="DB1955" s="1"/>
      <c r="DC1955" s="1"/>
      <c r="DD1955" s="1"/>
      <c r="DE1955" s="1"/>
      <c r="DF1955" s="1"/>
      <c r="DG1955" s="1"/>
    </row>
    <row r="1956" spans="1:111" x14ac:dyDescent="0.2">
      <c r="A1956" s="86"/>
      <c r="B1956" s="87"/>
      <c r="C1956" s="87"/>
      <c r="D1956" s="88"/>
      <c r="E1956" s="89"/>
      <c r="F1956" s="98"/>
      <c r="G1956" s="91"/>
      <c r="H1956" s="90"/>
      <c r="I1956" s="90"/>
      <c r="J1956" s="92"/>
      <c r="K1956" s="92"/>
      <c r="L1956" s="87"/>
      <c r="M1956" s="93"/>
      <c r="N1956" s="93"/>
      <c r="O1956" s="87"/>
      <c r="P1956" s="87"/>
      <c r="Q1956" s="94"/>
      <c r="R1956" s="95"/>
      <c r="S1956" s="87"/>
      <c r="T1956" s="95"/>
      <c r="U1956" s="94"/>
      <c r="V1956" s="94"/>
      <c r="W1956" s="93"/>
      <c r="X1956" s="87"/>
      <c r="Y1956" s="87"/>
      <c r="Z1956" s="96"/>
      <c r="AA1956" s="90"/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3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2"/>
      <c r="DB1956" s="1"/>
      <c r="DC1956" s="1"/>
      <c r="DD1956" s="1"/>
      <c r="DE1956" s="1"/>
      <c r="DF1956" s="1"/>
      <c r="DG1956" s="1"/>
    </row>
    <row r="1957" spans="1:111" x14ac:dyDescent="0.2">
      <c r="A1957" s="86"/>
      <c r="B1957" s="87"/>
      <c r="C1957" s="87"/>
      <c r="D1957" s="88"/>
      <c r="E1957" s="89"/>
      <c r="F1957" s="98"/>
      <c r="G1957" s="91"/>
      <c r="H1957" s="90"/>
      <c r="I1957" s="90"/>
      <c r="J1957" s="92"/>
      <c r="K1957" s="92"/>
      <c r="L1957" s="87"/>
      <c r="M1957" s="93"/>
      <c r="N1957" s="93"/>
      <c r="O1957" s="87"/>
      <c r="P1957" s="87"/>
      <c r="Q1957" s="94"/>
      <c r="R1957" s="95"/>
      <c r="S1957" s="87"/>
      <c r="T1957" s="95"/>
      <c r="U1957" s="94"/>
      <c r="V1957" s="94"/>
      <c r="W1957" s="93"/>
      <c r="X1957" s="87"/>
      <c r="Y1957" s="87"/>
      <c r="Z1957" s="96"/>
      <c r="AA1957" s="90"/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3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2"/>
      <c r="DB1957" s="1"/>
      <c r="DC1957" s="1"/>
      <c r="DD1957" s="1"/>
      <c r="DE1957" s="1"/>
      <c r="DF1957" s="1"/>
      <c r="DG1957" s="1"/>
    </row>
    <row r="1958" spans="1:111" x14ac:dyDescent="0.2">
      <c r="A1958" s="86"/>
      <c r="B1958" s="87"/>
      <c r="C1958" s="87"/>
      <c r="D1958" s="88"/>
      <c r="E1958" s="89"/>
      <c r="F1958" s="98"/>
      <c r="G1958" s="91"/>
      <c r="H1958" s="90"/>
      <c r="I1958" s="90"/>
      <c r="J1958" s="92"/>
      <c r="K1958" s="92"/>
      <c r="L1958" s="87"/>
      <c r="M1958" s="93"/>
      <c r="N1958" s="93"/>
      <c r="O1958" s="87"/>
      <c r="P1958" s="87"/>
      <c r="Q1958" s="94"/>
      <c r="R1958" s="95"/>
      <c r="S1958" s="87"/>
      <c r="T1958" s="95"/>
      <c r="U1958" s="94"/>
      <c r="V1958" s="94"/>
      <c r="W1958" s="93"/>
      <c r="X1958" s="87"/>
      <c r="Y1958" s="87"/>
      <c r="Z1958" s="96"/>
      <c r="AA1958" s="90"/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3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2"/>
      <c r="DB1958" s="1"/>
      <c r="DC1958" s="1"/>
      <c r="DD1958" s="1"/>
      <c r="DE1958" s="1"/>
      <c r="DF1958" s="1"/>
      <c r="DG1958" s="1"/>
    </row>
    <row r="1959" spans="1:111" x14ac:dyDescent="0.2">
      <c r="A1959" s="86"/>
      <c r="B1959" s="87"/>
      <c r="C1959" s="87"/>
      <c r="D1959" s="88"/>
      <c r="E1959" s="89"/>
      <c r="F1959" s="98"/>
      <c r="G1959" s="91"/>
      <c r="H1959" s="90"/>
      <c r="I1959" s="90"/>
      <c r="J1959" s="92"/>
      <c r="K1959" s="92"/>
      <c r="L1959" s="87"/>
      <c r="M1959" s="93"/>
      <c r="N1959" s="93"/>
      <c r="O1959" s="87"/>
      <c r="P1959" s="87"/>
      <c r="Q1959" s="94"/>
      <c r="R1959" s="95"/>
      <c r="S1959" s="87"/>
      <c r="T1959" s="95"/>
      <c r="U1959" s="94"/>
      <c r="V1959" s="94"/>
      <c r="W1959" s="93"/>
      <c r="X1959" s="87"/>
      <c r="Y1959" s="87"/>
      <c r="Z1959" s="96"/>
      <c r="AA1959" s="90"/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3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2"/>
      <c r="DB1959" s="1"/>
      <c r="DC1959" s="1"/>
      <c r="DD1959" s="1"/>
      <c r="DE1959" s="1"/>
      <c r="DF1959" s="1"/>
      <c r="DG1959" s="1"/>
    </row>
    <row r="1960" spans="1:111" x14ac:dyDescent="0.2">
      <c r="A1960" s="86"/>
      <c r="B1960" s="87"/>
      <c r="C1960" s="87"/>
      <c r="D1960" s="88"/>
      <c r="E1960" s="89"/>
      <c r="F1960" s="98"/>
      <c r="G1960" s="91"/>
      <c r="H1960" s="90"/>
      <c r="I1960" s="90"/>
      <c r="J1960" s="92"/>
      <c r="K1960" s="92"/>
      <c r="L1960" s="87"/>
      <c r="M1960" s="93"/>
      <c r="N1960" s="93"/>
      <c r="O1960" s="87"/>
      <c r="P1960" s="87"/>
      <c r="Q1960" s="94"/>
      <c r="R1960" s="95"/>
      <c r="S1960" s="87"/>
      <c r="T1960" s="95"/>
      <c r="U1960" s="94"/>
      <c r="V1960" s="94"/>
      <c r="W1960" s="93"/>
      <c r="X1960" s="87"/>
      <c r="Y1960" s="87"/>
      <c r="Z1960" s="96"/>
      <c r="AA1960" s="90"/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3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2"/>
      <c r="DB1960" s="1"/>
      <c r="DC1960" s="1"/>
      <c r="DD1960" s="1"/>
      <c r="DE1960" s="1"/>
      <c r="DF1960" s="1"/>
      <c r="DG1960" s="1"/>
    </row>
    <row r="1961" spans="1:111" x14ac:dyDescent="0.2">
      <c r="A1961" s="86"/>
      <c r="B1961" s="87"/>
      <c r="C1961" s="87"/>
      <c r="D1961" s="88"/>
      <c r="E1961" s="89"/>
      <c r="F1961" s="98"/>
      <c r="G1961" s="91"/>
      <c r="H1961" s="90"/>
      <c r="I1961" s="90"/>
      <c r="J1961" s="92"/>
      <c r="K1961" s="92"/>
      <c r="L1961" s="87"/>
      <c r="M1961" s="93"/>
      <c r="N1961" s="93"/>
      <c r="O1961" s="87"/>
      <c r="P1961" s="87"/>
      <c r="Q1961" s="94"/>
      <c r="R1961" s="95"/>
      <c r="S1961" s="87"/>
      <c r="T1961" s="95"/>
      <c r="U1961" s="94"/>
      <c r="V1961" s="94"/>
      <c r="W1961" s="93"/>
      <c r="X1961" s="87"/>
      <c r="Y1961" s="87"/>
      <c r="Z1961" s="96"/>
      <c r="AA1961" s="90"/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3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2"/>
      <c r="DB1961" s="1"/>
      <c r="DC1961" s="1"/>
      <c r="DD1961" s="1"/>
      <c r="DE1961" s="1"/>
      <c r="DF1961" s="1"/>
      <c r="DG1961" s="1"/>
    </row>
    <row r="1962" spans="1:111" x14ac:dyDescent="0.2">
      <c r="A1962" s="86"/>
      <c r="B1962" s="87"/>
      <c r="C1962" s="87"/>
      <c r="D1962" s="88"/>
      <c r="E1962" s="89"/>
      <c r="F1962" s="98"/>
      <c r="G1962" s="91"/>
      <c r="H1962" s="90"/>
      <c r="I1962" s="90"/>
      <c r="J1962" s="92"/>
      <c r="K1962" s="92"/>
      <c r="L1962" s="87"/>
      <c r="M1962" s="93"/>
      <c r="N1962" s="93"/>
      <c r="O1962" s="87"/>
      <c r="P1962" s="87"/>
      <c r="Q1962" s="94"/>
      <c r="R1962" s="95"/>
      <c r="S1962" s="87"/>
      <c r="T1962" s="95"/>
      <c r="U1962" s="94"/>
      <c r="V1962" s="94"/>
      <c r="W1962" s="93"/>
      <c r="X1962" s="87"/>
      <c r="Y1962" s="87"/>
      <c r="Z1962" s="96"/>
      <c r="AA1962" s="90"/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3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2"/>
      <c r="DB1962" s="1"/>
      <c r="DC1962" s="1"/>
      <c r="DD1962" s="1"/>
      <c r="DE1962" s="1"/>
      <c r="DF1962" s="1"/>
      <c r="DG1962" s="1"/>
    </row>
    <row r="1963" spans="1:111" x14ac:dyDescent="0.2">
      <c r="A1963" s="86"/>
      <c r="B1963" s="87"/>
      <c r="C1963" s="87"/>
      <c r="D1963" s="88"/>
      <c r="E1963" s="89"/>
      <c r="F1963" s="98"/>
      <c r="G1963" s="91"/>
      <c r="H1963" s="90"/>
      <c r="I1963" s="90"/>
      <c r="J1963" s="92"/>
      <c r="K1963" s="92"/>
      <c r="L1963" s="87"/>
      <c r="M1963" s="93"/>
      <c r="N1963" s="93"/>
      <c r="O1963" s="87"/>
      <c r="P1963" s="87"/>
      <c r="Q1963" s="94"/>
      <c r="R1963" s="95"/>
      <c r="S1963" s="87"/>
      <c r="T1963" s="95"/>
      <c r="U1963" s="94"/>
      <c r="V1963" s="94"/>
      <c r="W1963" s="93"/>
      <c r="X1963" s="87"/>
      <c r="Y1963" s="87"/>
      <c r="Z1963" s="96"/>
      <c r="AA1963" s="90"/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3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2"/>
      <c r="DB1963" s="1"/>
      <c r="DC1963" s="1"/>
      <c r="DD1963" s="1"/>
      <c r="DE1963" s="1"/>
      <c r="DF1963" s="1"/>
      <c r="DG1963" s="1"/>
    </row>
    <row r="1964" spans="1:111" x14ac:dyDescent="0.2">
      <c r="A1964" s="86"/>
      <c r="B1964" s="87"/>
      <c r="C1964" s="87"/>
      <c r="D1964" s="88"/>
      <c r="E1964" s="89"/>
      <c r="F1964" s="98"/>
      <c r="G1964" s="91"/>
      <c r="H1964" s="90"/>
      <c r="I1964" s="90"/>
      <c r="J1964" s="92"/>
      <c r="K1964" s="92"/>
      <c r="L1964" s="87"/>
      <c r="M1964" s="93"/>
      <c r="N1964" s="93"/>
      <c r="O1964" s="87"/>
      <c r="P1964" s="87"/>
      <c r="Q1964" s="94"/>
      <c r="R1964" s="95"/>
      <c r="S1964" s="87"/>
      <c r="T1964" s="95"/>
      <c r="U1964" s="94"/>
      <c r="V1964" s="94"/>
      <c r="W1964" s="93"/>
      <c r="X1964" s="87"/>
      <c r="Y1964" s="87"/>
      <c r="Z1964" s="96"/>
      <c r="AA1964" s="90"/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3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2"/>
      <c r="DB1964" s="1"/>
      <c r="DC1964" s="1"/>
      <c r="DD1964" s="1"/>
      <c r="DE1964" s="1"/>
      <c r="DF1964" s="1"/>
      <c r="DG1964" s="1"/>
    </row>
    <row r="1965" spans="1:111" x14ac:dyDescent="0.2">
      <c r="A1965" s="86"/>
      <c r="B1965" s="87"/>
      <c r="C1965" s="87"/>
      <c r="D1965" s="88"/>
      <c r="E1965" s="89"/>
      <c r="F1965" s="98"/>
      <c r="G1965" s="91"/>
      <c r="H1965" s="90"/>
      <c r="I1965" s="90"/>
      <c r="J1965" s="92"/>
      <c r="K1965" s="92"/>
      <c r="L1965" s="87"/>
      <c r="M1965" s="93"/>
      <c r="N1965" s="93"/>
      <c r="O1965" s="87"/>
      <c r="P1965" s="87"/>
      <c r="Q1965" s="94"/>
      <c r="R1965" s="95"/>
      <c r="S1965" s="87"/>
      <c r="T1965" s="95"/>
      <c r="U1965" s="94"/>
      <c r="V1965" s="94"/>
      <c r="W1965" s="93"/>
      <c r="X1965" s="87"/>
      <c r="Y1965" s="87"/>
      <c r="Z1965" s="96"/>
      <c r="AA1965" s="90"/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3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2"/>
      <c r="DB1965" s="1"/>
      <c r="DC1965" s="1"/>
      <c r="DD1965" s="1"/>
      <c r="DE1965" s="1"/>
      <c r="DF1965" s="1"/>
      <c r="DG1965" s="1"/>
    </row>
    <row r="1966" spans="1:111" x14ac:dyDescent="0.2">
      <c r="A1966" s="86"/>
      <c r="B1966" s="87"/>
      <c r="C1966" s="87"/>
      <c r="D1966" s="88"/>
      <c r="E1966" s="89"/>
      <c r="F1966" s="98"/>
      <c r="G1966" s="91"/>
      <c r="H1966" s="90"/>
      <c r="I1966" s="90"/>
      <c r="J1966" s="92"/>
      <c r="K1966" s="92"/>
      <c r="L1966" s="87"/>
      <c r="M1966" s="93"/>
      <c r="N1966" s="93"/>
      <c r="O1966" s="87"/>
      <c r="P1966" s="87"/>
      <c r="Q1966" s="94"/>
      <c r="R1966" s="95"/>
      <c r="S1966" s="87"/>
      <c r="T1966" s="95"/>
      <c r="U1966" s="94"/>
      <c r="V1966" s="94"/>
      <c r="W1966" s="93"/>
      <c r="X1966" s="87"/>
      <c r="Y1966" s="87"/>
      <c r="Z1966" s="96"/>
      <c r="AA1966" s="90"/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3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2"/>
      <c r="DB1966" s="1"/>
      <c r="DC1966" s="1"/>
      <c r="DD1966" s="1"/>
      <c r="DE1966" s="1"/>
      <c r="DF1966" s="1"/>
      <c r="DG1966" s="1"/>
    </row>
    <row r="1967" spans="1:111" x14ac:dyDescent="0.2">
      <c r="A1967" s="86"/>
      <c r="B1967" s="87"/>
      <c r="C1967" s="87"/>
      <c r="D1967" s="88"/>
      <c r="E1967" s="89"/>
      <c r="F1967" s="98"/>
      <c r="G1967" s="91"/>
      <c r="H1967" s="90"/>
      <c r="I1967" s="90"/>
      <c r="J1967" s="92"/>
      <c r="K1967" s="92"/>
      <c r="L1967" s="87"/>
      <c r="M1967" s="93"/>
      <c r="N1967" s="93"/>
      <c r="O1967" s="87"/>
      <c r="P1967" s="87"/>
      <c r="Q1967" s="94"/>
      <c r="R1967" s="95"/>
      <c r="S1967" s="87"/>
      <c r="T1967" s="95"/>
      <c r="U1967" s="94"/>
      <c r="V1967" s="94"/>
      <c r="W1967" s="93"/>
      <c r="X1967" s="87"/>
      <c r="Y1967" s="87"/>
      <c r="Z1967" s="96"/>
      <c r="AA1967" s="90"/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3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2"/>
      <c r="DB1967" s="1"/>
      <c r="DC1967" s="1"/>
      <c r="DD1967" s="1"/>
      <c r="DE1967" s="1"/>
      <c r="DF1967" s="1"/>
      <c r="DG1967" s="1"/>
    </row>
    <row r="1968" spans="1:111" x14ac:dyDescent="0.2">
      <c r="A1968" s="86"/>
      <c r="B1968" s="87"/>
      <c r="C1968" s="87"/>
      <c r="D1968" s="88"/>
      <c r="E1968" s="89"/>
      <c r="F1968" s="98"/>
      <c r="G1968" s="91"/>
      <c r="H1968" s="90"/>
      <c r="I1968" s="90"/>
      <c r="J1968" s="92"/>
      <c r="K1968" s="92"/>
      <c r="L1968" s="87"/>
      <c r="M1968" s="93"/>
      <c r="N1968" s="93"/>
      <c r="O1968" s="87"/>
      <c r="P1968" s="87"/>
      <c r="Q1968" s="94"/>
      <c r="R1968" s="95"/>
      <c r="S1968" s="87"/>
      <c r="T1968" s="95"/>
      <c r="U1968" s="94"/>
      <c r="V1968" s="94"/>
      <c r="W1968" s="93"/>
      <c r="X1968" s="87"/>
      <c r="Y1968" s="87"/>
      <c r="Z1968" s="96"/>
      <c r="AA1968" s="90"/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3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2"/>
      <c r="DB1968" s="1"/>
      <c r="DC1968" s="1"/>
      <c r="DD1968" s="1"/>
      <c r="DE1968" s="1"/>
      <c r="DF1968" s="1"/>
      <c r="DG1968" s="1"/>
    </row>
    <row r="1969" spans="1:111" x14ac:dyDescent="0.2">
      <c r="A1969" s="86"/>
      <c r="B1969" s="87"/>
      <c r="C1969" s="87"/>
      <c r="D1969" s="88"/>
      <c r="E1969" s="89"/>
      <c r="F1969" s="98"/>
      <c r="G1969" s="91"/>
      <c r="H1969" s="90"/>
      <c r="I1969" s="90"/>
      <c r="J1969" s="92"/>
      <c r="K1969" s="92"/>
      <c r="L1969" s="87"/>
      <c r="M1969" s="93"/>
      <c r="N1969" s="93"/>
      <c r="O1969" s="87"/>
      <c r="P1969" s="87"/>
      <c r="Q1969" s="94"/>
      <c r="R1969" s="95"/>
      <c r="S1969" s="87"/>
      <c r="T1969" s="95"/>
      <c r="U1969" s="94"/>
      <c r="V1969" s="94"/>
      <c r="W1969" s="93"/>
      <c r="X1969" s="87"/>
      <c r="Y1969" s="87"/>
      <c r="Z1969" s="96"/>
      <c r="AA1969" s="90"/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3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2"/>
      <c r="DB1969" s="1"/>
      <c r="DC1969" s="1"/>
      <c r="DD1969" s="1"/>
      <c r="DE1969" s="1"/>
      <c r="DF1969" s="1"/>
      <c r="DG1969" s="1"/>
    </row>
    <row r="1970" spans="1:111" x14ac:dyDescent="0.2">
      <c r="A1970" s="86"/>
      <c r="B1970" s="87"/>
      <c r="C1970" s="87"/>
      <c r="D1970" s="88"/>
      <c r="E1970" s="89"/>
      <c r="F1970" s="98"/>
      <c r="G1970" s="91"/>
      <c r="H1970" s="90"/>
      <c r="I1970" s="90"/>
      <c r="J1970" s="92"/>
      <c r="K1970" s="92"/>
      <c r="L1970" s="87"/>
      <c r="M1970" s="93"/>
      <c r="N1970" s="93"/>
      <c r="O1970" s="87"/>
      <c r="P1970" s="87"/>
      <c r="Q1970" s="94"/>
      <c r="R1970" s="95"/>
      <c r="S1970" s="87"/>
      <c r="T1970" s="95"/>
      <c r="U1970" s="94"/>
      <c r="V1970" s="94"/>
      <c r="W1970" s="93"/>
      <c r="X1970" s="87"/>
      <c r="Y1970" s="87"/>
      <c r="Z1970" s="96"/>
      <c r="AA1970" s="90"/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3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2"/>
      <c r="DB1970" s="1"/>
      <c r="DC1970" s="1"/>
      <c r="DD1970" s="1"/>
      <c r="DE1970" s="1"/>
      <c r="DF1970" s="1"/>
      <c r="DG1970" s="1"/>
    </row>
    <row r="1971" spans="1:111" x14ac:dyDescent="0.2">
      <c r="A1971" s="86"/>
      <c r="B1971" s="87"/>
      <c r="C1971" s="87"/>
      <c r="D1971" s="88"/>
      <c r="E1971" s="89"/>
      <c r="F1971" s="98"/>
      <c r="G1971" s="91"/>
      <c r="H1971" s="90"/>
      <c r="I1971" s="90"/>
      <c r="J1971" s="92"/>
      <c r="K1971" s="92"/>
      <c r="L1971" s="87"/>
      <c r="M1971" s="93"/>
      <c r="N1971" s="93"/>
      <c r="O1971" s="87"/>
      <c r="P1971" s="87"/>
      <c r="Q1971" s="94"/>
      <c r="R1971" s="95"/>
      <c r="S1971" s="87"/>
      <c r="T1971" s="95"/>
      <c r="U1971" s="94"/>
      <c r="V1971" s="94"/>
      <c r="W1971" s="93"/>
      <c r="X1971" s="87"/>
      <c r="Y1971" s="87"/>
      <c r="Z1971" s="96"/>
      <c r="AA1971" s="90"/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3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2"/>
      <c r="DB1971" s="1"/>
      <c r="DC1971" s="1"/>
      <c r="DD1971" s="1"/>
      <c r="DE1971" s="1"/>
      <c r="DF1971" s="1"/>
      <c r="DG1971" s="1"/>
    </row>
    <row r="1972" spans="1:111" x14ac:dyDescent="0.2">
      <c r="A1972" s="86"/>
      <c r="B1972" s="87"/>
      <c r="C1972" s="87"/>
      <c r="D1972" s="88"/>
      <c r="E1972" s="89"/>
      <c r="F1972" s="98"/>
      <c r="G1972" s="91"/>
      <c r="H1972" s="90"/>
      <c r="I1972" s="90"/>
      <c r="J1972" s="92"/>
      <c r="K1972" s="92"/>
      <c r="L1972" s="87"/>
      <c r="M1972" s="93"/>
      <c r="N1972" s="93"/>
      <c r="O1972" s="87"/>
      <c r="P1972" s="87"/>
      <c r="Q1972" s="94"/>
      <c r="R1972" s="95"/>
      <c r="S1972" s="87"/>
      <c r="T1972" s="95"/>
      <c r="U1972" s="94"/>
      <c r="V1972" s="94"/>
      <c r="W1972" s="93"/>
      <c r="X1972" s="87"/>
      <c r="Y1972" s="87"/>
      <c r="Z1972" s="96"/>
      <c r="AA1972" s="90"/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3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2"/>
      <c r="DB1972" s="1"/>
      <c r="DC1972" s="1"/>
      <c r="DD1972" s="1"/>
      <c r="DE1972" s="1"/>
      <c r="DF1972" s="1"/>
      <c r="DG1972" s="1"/>
    </row>
    <row r="1973" spans="1:111" x14ac:dyDescent="0.2">
      <c r="A1973" s="86"/>
      <c r="B1973" s="87"/>
      <c r="C1973" s="87"/>
      <c r="D1973" s="88"/>
      <c r="E1973" s="89"/>
      <c r="F1973" s="98"/>
      <c r="G1973" s="91"/>
      <c r="H1973" s="90"/>
      <c r="I1973" s="90"/>
      <c r="J1973" s="92"/>
      <c r="K1973" s="92"/>
      <c r="L1973" s="87"/>
      <c r="M1973" s="93"/>
      <c r="N1973" s="93"/>
      <c r="O1973" s="87"/>
      <c r="P1973" s="87"/>
      <c r="Q1973" s="94"/>
      <c r="R1973" s="95"/>
      <c r="S1973" s="87"/>
      <c r="T1973" s="95"/>
      <c r="U1973" s="94"/>
      <c r="V1973" s="94"/>
      <c r="W1973" s="93"/>
      <c r="X1973" s="87"/>
      <c r="Y1973" s="87"/>
      <c r="Z1973" s="96"/>
      <c r="AA1973" s="90"/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3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2"/>
      <c r="DB1973" s="1"/>
      <c r="DC1973" s="1"/>
      <c r="DD1973" s="1"/>
      <c r="DE1973" s="1"/>
      <c r="DF1973" s="1"/>
      <c r="DG1973" s="1"/>
    </row>
    <row r="1974" spans="1:111" x14ac:dyDescent="0.2">
      <c r="A1974" s="86"/>
      <c r="B1974" s="87"/>
      <c r="C1974" s="87"/>
      <c r="D1974" s="88"/>
      <c r="E1974" s="89"/>
      <c r="F1974" s="98"/>
      <c r="G1974" s="91"/>
      <c r="H1974" s="90"/>
      <c r="I1974" s="90"/>
      <c r="J1974" s="92"/>
      <c r="K1974" s="92"/>
      <c r="L1974" s="87"/>
      <c r="M1974" s="93"/>
      <c r="N1974" s="93"/>
      <c r="O1974" s="87"/>
      <c r="P1974" s="87"/>
      <c r="Q1974" s="94"/>
      <c r="R1974" s="95"/>
      <c r="S1974" s="87"/>
      <c r="T1974" s="95"/>
      <c r="U1974" s="94"/>
      <c r="V1974" s="94"/>
      <c r="W1974" s="93"/>
      <c r="X1974" s="87"/>
      <c r="Y1974" s="87"/>
      <c r="Z1974" s="96"/>
      <c r="AA1974" s="90"/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3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2"/>
      <c r="DB1974" s="1"/>
      <c r="DC1974" s="1"/>
      <c r="DD1974" s="1"/>
      <c r="DE1974" s="1"/>
      <c r="DF1974" s="1"/>
      <c r="DG1974" s="1"/>
    </row>
    <row r="1975" spans="1:111" x14ac:dyDescent="0.2">
      <c r="A1975" s="86"/>
      <c r="B1975" s="87"/>
      <c r="C1975" s="87"/>
      <c r="D1975" s="88"/>
      <c r="E1975" s="89"/>
      <c r="F1975" s="98"/>
      <c r="G1975" s="91"/>
      <c r="H1975" s="90"/>
      <c r="I1975" s="90"/>
      <c r="J1975" s="92"/>
      <c r="K1975" s="92"/>
      <c r="L1975" s="87"/>
      <c r="M1975" s="93"/>
      <c r="N1975" s="93"/>
      <c r="O1975" s="87"/>
      <c r="P1975" s="87"/>
      <c r="Q1975" s="94"/>
      <c r="R1975" s="95"/>
      <c r="S1975" s="87"/>
      <c r="T1975" s="95"/>
      <c r="U1975" s="94"/>
      <c r="V1975" s="94"/>
      <c r="W1975" s="93"/>
      <c r="X1975" s="87"/>
      <c r="Y1975" s="87"/>
      <c r="Z1975" s="96"/>
      <c r="AA1975" s="90"/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3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2"/>
      <c r="DB1975" s="1"/>
      <c r="DC1975" s="1"/>
      <c r="DD1975" s="1"/>
      <c r="DE1975" s="1"/>
      <c r="DF1975" s="1"/>
      <c r="DG1975" s="1"/>
    </row>
    <row r="1976" spans="1:111" x14ac:dyDescent="0.2">
      <c r="A1976" s="86"/>
      <c r="B1976" s="87"/>
      <c r="C1976" s="87"/>
      <c r="D1976" s="88"/>
      <c r="E1976" s="89"/>
      <c r="F1976" s="98"/>
      <c r="G1976" s="91"/>
      <c r="H1976" s="90"/>
      <c r="I1976" s="90"/>
      <c r="J1976" s="92"/>
      <c r="K1976" s="92"/>
      <c r="L1976" s="87"/>
      <c r="M1976" s="93"/>
      <c r="N1976" s="93"/>
      <c r="O1976" s="87"/>
      <c r="P1976" s="87"/>
      <c r="Q1976" s="94"/>
      <c r="R1976" s="95"/>
      <c r="S1976" s="87"/>
      <c r="T1976" s="95"/>
      <c r="U1976" s="94"/>
      <c r="V1976" s="94"/>
      <c r="W1976" s="93"/>
      <c r="X1976" s="87"/>
      <c r="Y1976" s="87"/>
      <c r="Z1976" s="96"/>
      <c r="AA1976" s="90"/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3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2"/>
      <c r="DB1976" s="1"/>
      <c r="DC1976" s="1"/>
      <c r="DD1976" s="1"/>
      <c r="DE1976" s="1"/>
      <c r="DF1976" s="1"/>
      <c r="DG1976" s="1"/>
    </row>
    <row r="1977" spans="1:111" x14ac:dyDescent="0.2">
      <c r="A1977" s="86"/>
      <c r="B1977" s="87"/>
      <c r="C1977" s="87"/>
      <c r="D1977" s="88"/>
      <c r="E1977" s="89"/>
      <c r="F1977" s="98"/>
      <c r="G1977" s="91"/>
      <c r="H1977" s="90"/>
      <c r="I1977" s="90"/>
      <c r="J1977" s="92"/>
      <c r="K1977" s="92"/>
      <c r="L1977" s="87"/>
      <c r="M1977" s="93"/>
      <c r="N1977" s="93"/>
      <c r="O1977" s="87"/>
      <c r="P1977" s="87"/>
      <c r="Q1977" s="94"/>
      <c r="R1977" s="95"/>
      <c r="S1977" s="87"/>
      <c r="T1977" s="95"/>
      <c r="U1977" s="94"/>
      <c r="V1977" s="94"/>
      <c r="W1977" s="93"/>
      <c r="X1977" s="87"/>
      <c r="Y1977" s="87"/>
      <c r="Z1977" s="96"/>
      <c r="AA1977" s="90"/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3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2"/>
      <c r="DB1977" s="1"/>
      <c r="DC1977" s="1"/>
      <c r="DD1977" s="1"/>
      <c r="DE1977" s="1"/>
      <c r="DF1977" s="1"/>
      <c r="DG1977" s="1"/>
    </row>
    <row r="1978" spans="1:111" x14ac:dyDescent="0.2">
      <c r="A1978" s="86"/>
      <c r="B1978" s="87"/>
      <c r="C1978" s="87"/>
      <c r="D1978" s="88"/>
      <c r="E1978" s="89"/>
      <c r="F1978" s="98"/>
      <c r="G1978" s="91"/>
      <c r="H1978" s="90"/>
      <c r="I1978" s="90"/>
      <c r="J1978" s="92"/>
      <c r="K1978" s="92"/>
      <c r="L1978" s="87"/>
      <c r="M1978" s="93"/>
      <c r="N1978" s="93"/>
      <c r="O1978" s="87"/>
      <c r="P1978" s="87"/>
      <c r="Q1978" s="94"/>
      <c r="R1978" s="95"/>
      <c r="S1978" s="87"/>
      <c r="T1978" s="95"/>
      <c r="U1978" s="94"/>
      <c r="V1978" s="94"/>
      <c r="W1978" s="93"/>
      <c r="X1978" s="87"/>
      <c r="Y1978" s="87"/>
      <c r="Z1978" s="96"/>
      <c r="AA1978" s="90"/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3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2"/>
      <c r="DB1978" s="1"/>
      <c r="DC1978" s="1"/>
      <c r="DD1978" s="1"/>
      <c r="DE1978" s="1"/>
      <c r="DF1978" s="1"/>
      <c r="DG1978" s="1"/>
    </row>
    <row r="1979" spans="1:111" x14ac:dyDescent="0.2">
      <c r="A1979" s="86"/>
      <c r="B1979" s="87"/>
      <c r="C1979" s="87"/>
      <c r="D1979" s="88"/>
      <c r="E1979" s="89"/>
      <c r="F1979" s="98"/>
      <c r="G1979" s="91"/>
      <c r="H1979" s="90"/>
      <c r="I1979" s="90"/>
      <c r="J1979" s="92"/>
      <c r="K1979" s="92"/>
      <c r="L1979" s="87"/>
      <c r="M1979" s="93"/>
      <c r="N1979" s="93"/>
      <c r="O1979" s="87"/>
      <c r="P1979" s="87"/>
      <c r="Q1979" s="94"/>
      <c r="R1979" s="95"/>
      <c r="S1979" s="87"/>
      <c r="T1979" s="95"/>
      <c r="U1979" s="94"/>
      <c r="V1979" s="94"/>
      <c r="W1979" s="93"/>
      <c r="X1979" s="87"/>
      <c r="Y1979" s="87"/>
      <c r="Z1979" s="96"/>
      <c r="AA1979" s="90"/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3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2"/>
      <c r="DB1979" s="1"/>
      <c r="DC1979" s="1"/>
      <c r="DD1979" s="1"/>
      <c r="DE1979" s="1"/>
      <c r="DF1979" s="1"/>
      <c r="DG1979" s="1"/>
    </row>
    <row r="1980" spans="1:111" x14ac:dyDescent="0.2">
      <c r="A1980" s="86"/>
      <c r="B1980" s="87"/>
      <c r="C1980" s="87"/>
      <c r="D1980" s="88"/>
      <c r="E1980" s="89"/>
      <c r="F1980" s="98"/>
      <c r="G1980" s="91"/>
      <c r="H1980" s="90"/>
      <c r="I1980" s="90"/>
      <c r="J1980" s="92"/>
      <c r="K1980" s="92"/>
      <c r="L1980" s="87"/>
      <c r="M1980" s="93"/>
      <c r="N1980" s="93"/>
      <c r="O1980" s="87"/>
      <c r="P1980" s="87"/>
      <c r="Q1980" s="94"/>
      <c r="R1980" s="95"/>
      <c r="S1980" s="87"/>
      <c r="T1980" s="95"/>
      <c r="U1980" s="94"/>
      <c r="V1980" s="94"/>
      <c r="W1980" s="93"/>
      <c r="X1980" s="87"/>
      <c r="Y1980" s="87"/>
      <c r="Z1980" s="96"/>
      <c r="AA1980" s="90"/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3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2"/>
      <c r="DB1980" s="1"/>
      <c r="DC1980" s="1"/>
      <c r="DD1980" s="1"/>
      <c r="DE1980" s="1"/>
      <c r="DF1980" s="1"/>
      <c r="DG1980" s="1"/>
    </row>
    <row r="1981" spans="1:111" x14ac:dyDescent="0.2">
      <c r="A1981" s="86"/>
      <c r="B1981" s="87"/>
      <c r="C1981" s="87"/>
      <c r="D1981" s="88"/>
      <c r="E1981" s="89"/>
      <c r="F1981" s="98"/>
      <c r="G1981" s="91"/>
      <c r="H1981" s="90"/>
      <c r="I1981" s="90"/>
      <c r="J1981" s="92"/>
      <c r="K1981" s="92"/>
      <c r="L1981" s="87"/>
      <c r="M1981" s="93"/>
      <c r="N1981" s="93"/>
      <c r="O1981" s="87"/>
      <c r="P1981" s="87"/>
      <c r="Q1981" s="94"/>
      <c r="R1981" s="95"/>
      <c r="S1981" s="87"/>
      <c r="T1981" s="95"/>
      <c r="U1981" s="94"/>
      <c r="V1981" s="94"/>
      <c r="W1981" s="93"/>
      <c r="X1981" s="87"/>
      <c r="Y1981" s="87"/>
      <c r="Z1981" s="96"/>
      <c r="AA1981" s="90"/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3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2"/>
      <c r="DB1981" s="1"/>
      <c r="DC1981" s="1"/>
      <c r="DD1981" s="1"/>
      <c r="DE1981" s="1"/>
      <c r="DF1981" s="1"/>
      <c r="DG1981" s="1"/>
    </row>
    <row r="1982" spans="1:111" x14ac:dyDescent="0.2">
      <c r="A1982" s="86"/>
      <c r="B1982" s="87"/>
      <c r="C1982" s="87"/>
      <c r="D1982" s="88"/>
      <c r="E1982" s="89"/>
      <c r="F1982" s="98"/>
      <c r="G1982" s="91"/>
      <c r="H1982" s="90"/>
      <c r="I1982" s="90"/>
      <c r="J1982" s="92"/>
      <c r="K1982" s="92"/>
      <c r="L1982" s="87"/>
      <c r="M1982" s="93"/>
      <c r="N1982" s="93"/>
      <c r="O1982" s="87"/>
      <c r="P1982" s="87"/>
      <c r="Q1982" s="94"/>
      <c r="R1982" s="95"/>
      <c r="S1982" s="87"/>
      <c r="T1982" s="95"/>
      <c r="U1982" s="94"/>
      <c r="V1982" s="94"/>
      <c r="W1982" s="93"/>
      <c r="X1982" s="87"/>
      <c r="Y1982" s="87"/>
      <c r="Z1982" s="96"/>
      <c r="AA1982" s="90"/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3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2"/>
      <c r="DB1982" s="1"/>
      <c r="DC1982" s="1"/>
      <c r="DD1982" s="1"/>
      <c r="DE1982" s="1"/>
      <c r="DF1982" s="1"/>
      <c r="DG1982" s="1"/>
    </row>
    <row r="1983" spans="1:111" x14ac:dyDescent="0.2">
      <c r="A1983" s="86"/>
      <c r="B1983" s="87"/>
      <c r="C1983" s="87"/>
      <c r="D1983" s="88"/>
      <c r="E1983" s="89"/>
      <c r="F1983" s="98"/>
      <c r="G1983" s="91"/>
      <c r="H1983" s="90"/>
      <c r="I1983" s="90"/>
      <c r="J1983" s="92"/>
      <c r="K1983" s="92"/>
      <c r="L1983" s="87"/>
      <c r="M1983" s="93"/>
      <c r="N1983" s="93"/>
      <c r="O1983" s="87"/>
      <c r="P1983" s="87"/>
      <c r="Q1983" s="94"/>
      <c r="R1983" s="95"/>
      <c r="S1983" s="87"/>
      <c r="T1983" s="95"/>
      <c r="U1983" s="94"/>
      <c r="V1983" s="94"/>
      <c r="W1983" s="93"/>
      <c r="X1983" s="87"/>
      <c r="Y1983" s="87"/>
      <c r="Z1983" s="96"/>
      <c r="AA1983" s="90"/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3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2"/>
      <c r="DB1983" s="1"/>
      <c r="DC1983" s="1"/>
      <c r="DD1983" s="1"/>
      <c r="DE1983" s="1"/>
      <c r="DF1983" s="1"/>
      <c r="DG1983" s="1"/>
    </row>
    <row r="1984" spans="1:111" x14ac:dyDescent="0.2">
      <c r="A1984" s="86"/>
      <c r="B1984" s="87"/>
      <c r="C1984" s="87"/>
      <c r="D1984" s="88"/>
      <c r="E1984" s="89"/>
      <c r="F1984" s="98"/>
      <c r="G1984" s="91"/>
      <c r="H1984" s="90"/>
      <c r="I1984" s="90"/>
      <c r="J1984" s="92"/>
      <c r="K1984" s="92"/>
      <c r="L1984" s="87"/>
      <c r="M1984" s="93"/>
      <c r="N1984" s="93"/>
      <c r="O1984" s="87"/>
      <c r="P1984" s="87"/>
      <c r="Q1984" s="94"/>
      <c r="R1984" s="95"/>
      <c r="S1984" s="87"/>
      <c r="T1984" s="95"/>
      <c r="U1984" s="94"/>
      <c r="V1984" s="94"/>
      <c r="W1984" s="93"/>
      <c r="X1984" s="87"/>
      <c r="Y1984" s="87"/>
      <c r="Z1984" s="96"/>
      <c r="AA1984" s="90"/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3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2"/>
      <c r="DB1984" s="1"/>
      <c r="DC1984" s="1"/>
      <c r="DD1984" s="1"/>
      <c r="DE1984" s="1"/>
      <c r="DF1984" s="1"/>
      <c r="DG1984" s="1"/>
    </row>
    <row r="1985" spans="1:111" x14ac:dyDescent="0.2">
      <c r="A1985" s="86"/>
      <c r="B1985" s="87"/>
      <c r="C1985" s="87"/>
      <c r="D1985" s="88"/>
      <c r="E1985" s="89"/>
      <c r="F1985" s="98"/>
      <c r="G1985" s="91"/>
      <c r="H1985" s="90"/>
      <c r="I1985" s="90"/>
      <c r="J1985" s="92"/>
      <c r="K1985" s="92"/>
      <c r="L1985" s="87"/>
      <c r="M1985" s="93"/>
      <c r="N1985" s="93"/>
      <c r="O1985" s="87"/>
      <c r="P1985" s="87"/>
      <c r="Q1985" s="94"/>
      <c r="R1985" s="95"/>
      <c r="S1985" s="87"/>
      <c r="T1985" s="95"/>
      <c r="U1985" s="94"/>
      <c r="V1985" s="94"/>
      <c r="W1985" s="93"/>
      <c r="X1985" s="87"/>
      <c r="Y1985" s="87"/>
      <c r="Z1985" s="96"/>
      <c r="AA1985" s="90"/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3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2"/>
      <c r="DB1985" s="1"/>
      <c r="DC1985" s="1"/>
      <c r="DD1985" s="1"/>
      <c r="DE1985" s="1"/>
      <c r="DF1985" s="1"/>
      <c r="DG1985" s="1"/>
    </row>
    <row r="1986" spans="1:111" x14ac:dyDescent="0.2">
      <c r="A1986" s="86"/>
      <c r="B1986" s="87"/>
      <c r="C1986" s="87"/>
      <c r="D1986" s="88"/>
      <c r="E1986" s="89"/>
      <c r="F1986" s="98"/>
      <c r="G1986" s="91"/>
      <c r="H1986" s="90"/>
      <c r="I1986" s="90"/>
      <c r="J1986" s="92"/>
      <c r="K1986" s="92"/>
      <c r="L1986" s="87"/>
      <c r="M1986" s="93"/>
      <c r="N1986" s="93"/>
      <c r="O1986" s="87"/>
      <c r="P1986" s="87"/>
      <c r="Q1986" s="94"/>
      <c r="R1986" s="95"/>
      <c r="S1986" s="87"/>
      <c r="T1986" s="95"/>
      <c r="U1986" s="94"/>
      <c r="V1986" s="94"/>
      <c r="W1986" s="93"/>
      <c r="X1986" s="87"/>
      <c r="Y1986" s="87"/>
      <c r="Z1986" s="96"/>
      <c r="AA1986" s="90"/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3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2"/>
      <c r="DB1986" s="1"/>
      <c r="DC1986" s="1"/>
      <c r="DD1986" s="1"/>
      <c r="DE1986" s="1"/>
      <c r="DF1986" s="1"/>
      <c r="DG1986" s="1"/>
    </row>
    <row r="1987" spans="1:111" x14ac:dyDescent="0.2">
      <c r="A1987" s="86"/>
      <c r="B1987" s="87"/>
      <c r="C1987" s="87"/>
      <c r="D1987" s="88"/>
      <c r="E1987" s="89"/>
      <c r="F1987" s="98"/>
      <c r="G1987" s="91"/>
      <c r="H1987" s="90"/>
      <c r="I1987" s="90"/>
      <c r="J1987" s="92"/>
      <c r="K1987" s="92"/>
      <c r="L1987" s="87"/>
      <c r="M1987" s="93"/>
      <c r="N1987" s="93"/>
      <c r="O1987" s="87"/>
      <c r="P1987" s="87"/>
      <c r="Q1987" s="94"/>
      <c r="R1987" s="95"/>
      <c r="S1987" s="87"/>
      <c r="T1987" s="95"/>
      <c r="U1987" s="94"/>
      <c r="V1987" s="94"/>
      <c r="W1987" s="93"/>
      <c r="X1987" s="87"/>
      <c r="Y1987" s="87"/>
      <c r="Z1987" s="96"/>
      <c r="AA1987" s="90"/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3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2"/>
      <c r="DB1987" s="1"/>
      <c r="DC1987" s="1"/>
      <c r="DD1987" s="1"/>
      <c r="DE1987" s="1"/>
      <c r="DF1987" s="1"/>
      <c r="DG1987" s="1"/>
    </row>
    <row r="1988" spans="1:111" x14ac:dyDescent="0.2">
      <c r="A1988" s="86"/>
      <c r="B1988" s="87"/>
      <c r="C1988" s="87"/>
      <c r="D1988" s="88"/>
      <c r="E1988" s="89"/>
      <c r="F1988" s="98"/>
      <c r="G1988" s="91"/>
      <c r="H1988" s="90"/>
      <c r="I1988" s="90"/>
      <c r="J1988" s="92"/>
      <c r="K1988" s="92"/>
      <c r="L1988" s="87"/>
      <c r="M1988" s="93"/>
      <c r="N1988" s="93"/>
      <c r="O1988" s="87"/>
      <c r="P1988" s="87"/>
      <c r="Q1988" s="94"/>
      <c r="R1988" s="95"/>
      <c r="S1988" s="87"/>
      <c r="T1988" s="95"/>
      <c r="U1988" s="94"/>
      <c r="V1988" s="94"/>
      <c r="W1988" s="93"/>
      <c r="X1988" s="87"/>
      <c r="Y1988" s="87"/>
      <c r="Z1988" s="96"/>
      <c r="AA1988" s="90"/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3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2"/>
      <c r="DB1988" s="1"/>
      <c r="DC1988" s="1"/>
      <c r="DD1988" s="1"/>
      <c r="DE1988" s="1"/>
      <c r="DF1988" s="1"/>
      <c r="DG1988" s="1"/>
    </row>
    <row r="1989" spans="1:111" x14ac:dyDescent="0.2">
      <c r="A1989" s="86"/>
      <c r="B1989" s="87"/>
      <c r="C1989" s="87"/>
      <c r="D1989" s="88"/>
      <c r="E1989" s="89"/>
      <c r="F1989" s="98"/>
      <c r="G1989" s="91"/>
      <c r="H1989" s="90"/>
      <c r="I1989" s="90"/>
      <c r="J1989" s="92"/>
      <c r="K1989" s="92"/>
      <c r="L1989" s="87"/>
      <c r="M1989" s="93"/>
      <c r="N1989" s="93"/>
      <c r="O1989" s="87"/>
      <c r="P1989" s="87"/>
      <c r="Q1989" s="94"/>
      <c r="R1989" s="95"/>
      <c r="S1989" s="87"/>
      <c r="T1989" s="95"/>
      <c r="U1989" s="94"/>
      <c r="V1989" s="94"/>
      <c r="W1989" s="93"/>
      <c r="X1989" s="87"/>
      <c r="Y1989" s="87"/>
      <c r="Z1989" s="96"/>
      <c r="AA1989" s="90"/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3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2"/>
      <c r="DB1989" s="1"/>
      <c r="DC1989" s="1"/>
      <c r="DD1989" s="1"/>
      <c r="DE1989" s="1"/>
      <c r="DF1989" s="1"/>
      <c r="DG1989" s="1"/>
    </row>
    <row r="1990" spans="1:111" x14ac:dyDescent="0.2">
      <c r="A1990" s="86"/>
      <c r="B1990" s="87"/>
      <c r="C1990" s="87"/>
      <c r="D1990" s="88"/>
      <c r="E1990" s="89"/>
      <c r="F1990" s="98"/>
      <c r="G1990" s="91"/>
      <c r="H1990" s="90"/>
      <c r="I1990" s="90"/>
      <c r="J1990" s="92"/>
      <c r="K1990" s="92"/>
      <c r="L1990" s="87"/>
      <c r="M1990" s="93"/>
      <c r="N1990" s="93"/>
      <c r="O1990" s="87"/>
      <c r="P1990" s="87"/>
      <c r="Q1990" s="94"/>
      <c r="R1990" s="95"/>
      <c r="S1990" s="87"/>
      <c r="T1990" s="95"/>
      <c r="U1990" s="94"/>
      <c r="V1990" s="94"/>
      <c r="W1990" s="93"/>
      <c r="X1990" s="87"/>
      <c r="Y1990" s="87"/>
      <c r="Z1990" s="96"/>
      <c r="AA1990" s="90"/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3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2"/>
      <c r="DB1990" s="1"/>
      <c r="DC1990" s="1"/>
      <c r="DD1990" s="1"/>
      <c r="DE1990" s="1"/>
      <c r="DF1990" s="1"/>
      <c r="DG1990" s="1"/>
    </row>
    <row r="1991" spans="1:111" x14ac:dyDescent="0.2">
      <c r="A1991" s="86"/>
      <c r="B1991" s="87"/>
      <c r="C1991" s="87"/>
      <c r="D1991" s="88"/>
      <c r="E1991" s="89"/>
      <c r="F1991" s="98"/>
      <c r="G1991" s="91"/>
      <c r="H1991" s="90"/>
      <c r="I1991" s="90"/>
      <c r="J1991" s="92"/>
      <c r="K1991" s="92"/>
      <c r="L1991" s="87"/>
      <c r="M1991" s="93"/>
      <c r="N1991" s="93"/>
      <c r="O1991" s="87"/>
      <c r="P1991" s="87"/>
      <c r="Q1991" s="94"/>
      <c r="R1991" s="95"/>
      <c r="S1991" s="87"/>
      <c r="T1991" s="95"/>
      <c r="U1991" s="94"/>
      <c r="V1991" s="94"/>
      <c r="W1991" s="93"/>
      <c r="X1991" s="87"/>
      <c r="Y1991" s="87"/>
      <c r="Z1991" s="96"/>
      <c r="AA1991" s="90"/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3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2"/>
      <c r="DB1991" s="1"/>
      <c r="DC1991" s="1"/>
      <c r="DD1991" s="1"/>
      <c r="DE1991" s="1"/>
      <c r="DF1991" s="1"/>
      <c r="DG1991" s="1"/>
    </row>
    <row r="1992" spans="1:111" x14ac:dyDescent="0.2">
      <c r="A1992" s="86"/>
      <c r="B1992" s="87"/>
      <c r="C1992" s="87"/>
      <c r="D1992" s="88"/>
      <c r="E1992" s="89"/>
      <c r="F1992" s="98"/>
      <c r="G1992" s="91"/>
      <c r="H1992" s="90"/>
      <c r="I1992" s="90"/>
      <c r="J1992" s="92"/>
      <c r="K1992" s="92"/>
      <c r="L1992" s="87"/>
      <c r="M1992" s="93"/>
      <c r="N1992" s="93"/>
      <c r="O1992" s="87"/>
      <c r="P1992" s="87"/>
      <c r="Q1992" s="94"/>
      <c r="R1992" s="95"/>
      <c r="S1992" s="87"/>
      <c r="T1992" s="95"/>
      <c r="U1992" s="94"/>
      <c r="V1992" s="94"/>
      <c r="W1992" s="93"/>
      <c r="X1992" s="87"/>
      <c r="Y1992" s="87"/>
      <c r="Z1992" s="96"/>
      <c r="AA1992" s="90"/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3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2"/>
      <c r="DB1992" s="1"/>
      <c r="DC1992" s="1"/>
      <c r="DD1992" s="1"/>
      <c r="DE1992" s="1"/>
      <c r="DF1992" s="1"/>
      <c r="DG1992" s="1"/>
    </row>
    <row r="1993" spans="1:111" x14ac:dyDescent="0.2">
      <c r="A1993" s="86"/>
      <c r="B1993" s="87"/>
      <c r="C1993" s="87"/>
      <c r="D1993" s="88"/>
      <c r="E1993" s="89"/>
      <c r="F1993" s="98"/>
      <c r="G1993" s="91"/>
      <c r="H1993" s="90"/>
      <c r="I1993" s="90"/>
      <c r="J1993" s="92"/>
      <c r="K1993" s="92"/>
      <c r="L1993" s="87"/>
      <c r="M1993" s="93"/>
      <c r="N1993" s="93"/>
      <c r="O1993" s="87"/>
      <c r="P1993" s="87"/>
      <c r="Q1993" s="94"/>
      <c r="R1993" s="95"/>
      <c r="S1993" s="87"/>
      <c r="T1993" s="95"/>
      <c r="U1993" s="94"/>
      <c r="V1993" s="94"/>
      <c r="W1993" s="93"/>
      <c r="X1993" s="87"/>
      <c r="Y1993" s="87"/>
      <c r="Z1993" s="96"/>
      <c r="AA1993" s="90"/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3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2"/>
      <c r="DB1993" s="1"/>
      <c r="DC1993" s="1"/>
      <c r="DD1993" s="1"/>
      <c r="DE1993" s="1"/>
      <c r="DF1993" s="1"/>
      <c r="DG1993" s="1"/>
    </row>
    <row r="1994" spans="1:111" x14ac:dyDescent="0.2">
      <c r="A1994" s="86"/>
      <c r="B1994" s="87"/>
      <c r="C1994" s="87"/>
      <c r="D1994" s="88"/>
      <c r="E1994" s="89"/>
      <c r="F1994" s="98"/>
      <c r="G1994" s="91"/>
      <c r="H1994" s="90"/>
      <c r="I1994" s="90"/>
      <c r="J1994" s="92"/>
      <c r="K1994" s="92"/>
      <c r="L1994" s="87"/>
      <c r="M1994" s="93"/>
      <c r="N1994" s="93"/>
      <c r="O1994" s="87"/>
      <c r="P1994" s="87"/>
      <c r="Q1994" s="94"/>
      <c r="R1994" s="95"/>
      <c r="S1994" s="87"/>
      <c r="T1994" s="95"/>
      <c r="U1994" s="94"/>
      <c r="V1994" s="94"/>
      <c r="W1994" s="93"/>
      <c r="X1994" s="87"/>
      <c r="Y1994" s="87"/>
      <c r="Z1994" s="96"/>
      <c r="AA1994" s="90"/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3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2"/>
      <c r="DB1994" s="1"/>
      <c r="DC1994" s="1"/>
      <c r="DD1994" s="1"/>
      <c r="DE1994" s="1"/>
      <c r="DF1994" s="1"/>
      <c r="DG1994" s="1"/>
    </row>
    <row r="1995" spans="1:111" x14ac:dyDescent="0.2">
      <c r="A1995" s="86"/>
      <c r="B1995" s="87"/>
      <c r="C1995" s="87"/>
      <c r="D1995" s="88"/>
      <c r="E1995" s="89"/>
      <c r="F1995" s="98"/>
      <c r="G1995" s="91"/>
      <c r="H1995" s="90"/>
      <c r="I1995" s="90"/>
      <c r="J1995" s="92"/>
      <c r="K1995" s="92"/>
      <c r="L1995" s="87"/>
      <c r="M1995" s="93"/>
      <c r="N1995" s="93"/>
      <c r="O1995" s="87"/>
      <c r="P1995" s="87"/>
      <c r="Q1995" s="94"/>
      <c r="R1995" s="95"/>
      <c r="S1995" s="87"/>
      <c r="T1995" s="95"/>
      <c r="U1995" s="94"/>
      <c r="V1995" s="94"/>
      <c r="W1995" s="93"/>
      <c r="X1995" s="87"/>
      <c r="Y1995" s="87"/>
      <c r="Z1995" s="96"/>
      <c r="AA1995" s="90"/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3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2"/>
      <c r="DB1995" s="1"/>
      <c r="DC1995" s="1"/>
      <c r="DD1995" s="1"/>
      <c r="DE1995" s="1"/>
      <c r="DF1995" s="1"/>
      <c r="DG1995" s="1"/>
    </row>
    <row r="1996" spans="1:111" x14ac:dyDescent="0.2">
      <c r="A1996" s="86"/>
      <c r="B1996" s="87"/>
      <c r="C1996" s="87"/>
      <c r="D1996" s="88"/>
      <c r="E1996" s="89"/>
      <c r="F1996" s="98"/>
      <c r="G1996" s="91"/>
      <c r="H1996" s="90"/>
      <c r="I1996" s="90"/>
      <c r="J1996" s="92"/>
      <c r="K1996" s="92"/>
      <c r="L1996" s="87"/>
      <c r="M1996" s="93"/>
      <c r="N1996" s="93"/>
      <c r="O1996" s="87"/>
      <c r="P1996" s="87"/>
      <c r="Q1996" s="94"/>
      <c r="R1996" s="95"/>
      <c r="S1996" s="87"/>
      <c r="T1996" s="95"/>
      <c r="U1996" s="94"/>
      <c r="V1996" s="94"/>
      <c r="W1996" s="93"/>
      <c r="X1996" s="87"/>
      <c r="Y1996" s="87"/>
      <c r="Z1996" s="96"/>
      <c r="AA1996" s="90"/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3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2"/>
      <c r="DB1996" s="1"/>
      <c r="DC1996" s="1"/>
      <c r="DD1996" s="1"/>
      <c r="DE1996" s="1"/>
      <c r="DF1996" s="1"/>
      <c r="DG1996" s="1"/>
    </row>
    <row r="1997" spans="1:111" x14ac:dyDescent="0.2">
      <c r="A1997" s="86"/>
      <c r="B1997" s="87"/>
      <c r="C1997" s="87"/>
      <c r="D1997" s="88"/>
      <c r="E1997" s="89"/>
      <c r="F1997" s="98"/>
      <c r="G1997" s="91"/>
      <c r="H1997" s="90"/>
      <c r="I1997" s="90"/>
      <c r="J1997" s="92"/>
      <c r="K1997" s="92"/>
      <c r="L1997" s="87"/>
      <c r="M1997" s="93"/>
      <c r="N1997" s="93"/>
      <c r="O1997" s="87"/>
      <c r="P1997" s="87"/>
      <c r="Q1997" s="94"/>
      <c r="R1997" s="95"/>
      <c r="S1997" s="87"/>
      <c r="T1997" s="95"/>
      <c r="U1997" s="94"/>
      <c r="V1997" s="94"/>
      <c r="W1997" s="93"/>
      <c r="X1997" s="87"/>
      <c r="Y1997" s="87"/>
      <c r="Z1997" s="96"/>
      <c r="AA1997" s="90"/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3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2"/>
      <c r="DB1997" s="1"/>
      <c r="DC1997" s="1"/>
      <c r="DD1997" s="1"/>
      <c r="DE1997" s="1"/>
      <c r="DF1997" s="1"/>
      <c r="DG1997" s="1"/>
    </row>
    <row r="1998" spans="1:111" x14ac:dyDescent="0.2">
      <c r="A1998" s="86"/>
      <c r="B1998" s="87"/>
      <c r="C1998" s="87"/>
      <c r="D1998" s="88"/>
      <c r="E1998" s="89"/>
      <c r="F1998" s="98"/>
      <c r="G1998" s="91"/>
      <c r="H1998" s="90"/>
      <c r="I1998" s="90"/>
      <c r="J1998" s="92"/>
      <c r="K1998" s="92"/>
      <c r="L1998" s="87"/>
      <c r="M1998" s="93"/>
      <c r="N1998" s="93"/>
      <c r="O1998" s="87"/>
      <c r="P1998" s="87"/>
      <c r="Q1998" s="94"/>
      <c r="R1998" s="95"/>
      <c r="S1998" s="87"/>
      <c r="T1998" s="95"/>
      <c r="U1998" s="94"/>
      <c r="V1998" s="94"/>
      <c r="W1998" s="93"/>
      <c r="X1998" s="87"/>
      <c r="Y1998" s="87"/>
      <c r="Z1998" s="96"/>
      <c r="AA1998" s="90"/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3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2"/>
      <c r="DB1998" s="1"/>
      <c r="DC1998" s="1"/>
      <c r="DD1998" s="1"/>
      <c r="DE1998" s="1"/>
      <c r="DF1998" s="1"/>
      <c r="DG1998" s="1"/>
    </row>
    <row r="1999" spans="1:111" x14ac:dyDescent="0.2">
      <c r="A1999" s="86"/>
      <c r="B1999" s="87"/>
      <c r="C1999" s="87"/>
      <c r="D1999" s="88"/>
      <c r="E1999" s="89"/>
      <c r="F1999" s="98"/>
      <c r="G1999" s="91"/>
      <c r="H1999" s="90"/>
      <c r="I1999" s="90"/>
      <c r="J1999" s="92"/>
      <c r="K1999" s="92"/>
      <c r="L1999" s="87"/>
      <c r="M1999" s="93"/>
      <c r="N1999" s="93"/>
      <c r="O1999" s="87"/>
      <c r="P1999" s="87"/>
      <c r="Q1999" s="94"/>
      <c r="R1999" s="95"/>
      <c r="S1999" s="87"/>
      <c r="T1999" s="95"/>
      <c r="U1999" s="94"/>
      <c r="V1999" s="94"/>
      <c r="W1999" s="93"/>
      <c r="X1999" s="87"/>
      <c r="Y1999" s="87"/>
      <c r="Z1999" s="96"/>
      <c r="AA1999" s="90"/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3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2"/>
      <c r="DB1999" s="1"/>
      <c r="DC1999" s="1"/>
      <c r="DD1999" s="1"/>
      <c r="DE1999" s="1"/>
      <c r="DF1999" s="1"/>
      <c r="DG1999" s="1"/>
    </row>
    <row r="2000" spans="1:111" x14ac:dyDescent="0.2">
      <c r="A2000" s="86"/>
      <c r="B2000" s="87"/>
      <c r="C2000" s="87"/>
      <c r="D2000" s="88"/>
      <c r="E2000" s="89"/>
      <c r="F2000" s="98"/>
      <c r="G2000" s="91"/>
      <c r="H2000" s="90"/>
      <c r="I2000" s="90"/>
      <c r="J2000" s="92"/>
      <c r="K2000" s="92"/>
      <c r="L2000" s="87"/>
      <c r="M2000" s="93"/>
      <c r="N2000" s="93"/>
      <c r="O2000" s="87"/>
      <c r="P2000" s="87"/>
      <c r="Q2000" s="94"/>
      <c r="R2000" s="95"/>
      <c r="S2000" s="87"/>
      <c r="T2000" s="95"/>
      <c r="U2000" s="94"/>
      <c r="V2000" s="94"/>
      <c r="W2000" s="93"/>
      <c r="X2000" s="87"/>
      <c r="Y2000" s="87"/>
      <c r="Z2000" s="96"/>
      <c r="AA2000" s="90"/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3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2"/>
      <c r="DB2000" s="1"/>
      <c r="DC2000" s="1"/>
      <c r="DD2000" s="1"/>
      <c r="DE2000" s="1"/>
      <c r="DF2000" s="1"/>
      <c r="DG2000" s="1"/>
    </row>
    <row r="2001" spans="1:111" x14ac:dyDescent="0.2">
      <c r="A2001" s="86"/>
      <c r="B2001" s="87"/>
      <c r="C2001" s="87"/>
      <c r="D2001" s="88"/>
      <c r="E2001" s="89"/>
      <c r="F2001" s="98"/>
      <c r="G2001" s="91"/>
      <c r="H2001" s="90"/>
      <c r="I2001" s="90"/>
      <c r="J2001" s="92"/>
      <c r="K2001" s="92"/>
      <c r="L2001" s="87"/>
      <c r="M2001" s="93"/>
      <c r="N2001" s="93"/>
      <c r="O2001" s="87"/>
      <c r="P2001" s="87"/>
      <c r="Q2001" s="94"/>
      <c r="R2001" s="95"/>
      <c r="S2001" s="87"/>
      <c r="T2001" s="95"/>
      <c r="U2001" s="94"/>
      <c r="V2001" s="94"/>
      <c r="W2001" s="93"/>
      <c r="X2001" s="87"/>
      <c r="Y2001" s="87"/>
      <c r="Z2001" s="96"/>
      <c r="AA2001" s="90"/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3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2"/>
      <c r="DB2001" s="1"/>
      <c r="DC2001" s="1"/>
      <c r="DD2001" s="1"/>
      <c r="DE2001" s="1"/>
      <c r="DF2001" s="1"/>
      <c r="DG2001" s="1"/>
    </row>
    <row r="2002" spans="1:111" x14ac:dyDescent="0.2">
      <c r="A2002" s="86"/>
      <c r="B2002" s="87"/>
      <c r="C2002" s="87"/>
      <c r="D2002" s="88"/>
      <c r="E2002" s="89"/>
      <c r="F2002" s="98"/>
      <c r="G2002" s="91"/>
      <c r="H2002" s="90"/>
      <c r="I2002" s="90"/>
      <c r="J2002" s="92"/>
      <c r="K2002" s="92"/>
      <c r="L2002" s="87"/>
      <c r="M2002" s="93"/>
      <c r="N2002" s="93"/>
      <c r="O2002" s="87"/>
      <c r="P2002" s="87"/>
      <c r="Q2002" s="94"/>
      <c r="R2002" s="95"/>
      <c r="S2002" s="87"/>
      <c r="T2002" s="95"/>
      <c r="U2002" s="94"/>
      <c r="V2002" s="94"/>
      <c r="W2002" s="93"/>
      <c r="X2002" s="87"/>
      <c r="Y2002" s="87"/>
      <c r="Z2002" s="96"/>
      <c r="AA2002" s="90"/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3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2"/>
      <c r="DB2002" s="1"/>
      <c r="DC2002" s="1"/>
      <c r="DD2002" s="1"/>
      <c r="DE2002" s="1"/>
      <c r="DF2002" s="1"/>
      <c r="DG2002" s="1"/>
    </row>
    <row r="2003" spans="1:111" x14ac:dyDescent="0.2">
      <c r="A2003" s="86"/>
      <c r="B2003" s="87"/>
      <c r="C2003" s="87"/>
      <c r="D2003" s="88"/>
      <c r="E2003" s="89"/>
      <c r="F2003" s="98"/>
      <c r="G2003" s="91"/>
      <c r="H2003" s="90"/>
      <c r="I2003" s="90"/>
      <c r="J2003" s="92"/>
      <c r="K2003" s="92"/>
      <c r="L2003" s="87"/>
      <c r="M2003" s="93"/>
      <c r="N2003" s="93"/>
      <c r="O2003" s="87"/>
      <c r="P2003" s="87"/>
      <c r="Q2003" s="94"/>
      <c r="R2003" s="95"/>
      <c r="S2003" s="87"/>
      <c r="T2003" s="95"/>
      <c r="U2003" s="94"/>
      <c r="V2003" s="94"/>
      <c r="W2003" s="93"/>
      <c r="X2003" s="87"/>
      <c r="Y2003" s="87"/>
      <c r="Z2003" s="96"/>
      <c r="AA2003" s="90"/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3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2"/>
      <c r="DB2003" s="1"/>
      <c r="DC2003" s="1"/>
      <c r="DD2003" s="1"/>
      <c r="DE2003" s="1"/>
      <c r="DF2003" s="1"/>
      <c r="DG2003" s="1"/>
    </row>
    <row r="2004" spans="1:111" x14ac:dyDescent="0.2">
      <c r="A2004" s="86"/>
      <c r="B2004" s="87"/>
      <c r="C2004" s="87"/>
      <c r="D2004" s="88"/>
      <c r="E2004" s="89"/>
      <c r="F2004" s="98"/>
      <c r="G2004" s="91"/>
      <c r="H2004" s="90"/>
      <c r="I2004" s="90"/>
      <c r="J2004" s="92"/>
      <c r="K2004" s="92"/>
      <c r="L2004" s="87"/>
      <c r="M2004" s="93"/>
      <c r="N2004" s="93"/>
      <c r="O2004" s="87"/>
      <c r="P2004" s="87"/>
      <c r="Q2004" s="94"/>
      <c r="R2004" s="95"/>
      <c r="S2004" s="87"/>
      <c r="T2004" s="95"/>
      <c r="U2004" s="94"/>
      <c r="V2004" s="94"/>
      <c r="W2004" s="93"/>
      <c r="X2004" s="87"/>
      <c r="Y2004" s="87"/>
      <c r="Z2004" s="96"/>
      <c r="AA2004" s="90"/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3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2"/>
      <c r="DB2004" s="1"/>
      <c r="DC2004" s="1"/>
      <c r="DD2004" s="1"/>
      <c r="DE2004" s="1"/>
      <c r="DF2004" s="1"/>
      <c r="DG2004" s="1"/>
    </row>
    <row r="2005" spans="1:111" x14ac:dyDescent="0.2">
      <c r="A2005" s="86"/>
      <c r="B2005" s="87"/>
      <c r="C2005" s="87"/>
      <c r="D2005" s="88"/>
      <c r="E2005" s="89"/>
      <c r="F2005" s="98"/>
      <c r="G2005" s="91"/>
      <c r="H2005" s="90"/>
      <c r="I2005" s="90"/>
      <c r="J2005" s="92"/>
      <c r="K2005" s="92"/>
      <c r="L2005" s="87"/>
      <c r="M2005" s="93"/>
      <c r="N2005" s="93"/>
      <c r="O2005" s="87"/>
      <c r="P2005" s="87"/>
      <c r="Q2005" s="94"/>
      <c r="R2005" s="95"/>
      <c r="S2005" s="87"/>
      <c r="T2005" s="95"/>
      <c r="U2005" s="94"/>
      <c r="V2005" s="94"/>
      <c r="W2005" s="93"/>
      <c r="X2005" s="87"/>
      <c r="Y2005" s="87"/>
      <c r="Z2005" s="96"/>
      <c r="AA2005" s="90"/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3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2"/>
      <c r="DB2005" s="1"/>
      <c r="DC2005" s="1"/>
      <c r="DD2005" s="1"/>
      <c r="DE2005" s="1"/>
      <c r="DF2005" s="1"/>
      <c r="DG2005" s="1"/>
    </row>
    <row r="2006" spans="1:111" x14ac:dyDescent="0.2">
      <c r="A2006" s="86"/>
      <c r="B2006" s="87"/>
      <c r="C2006" s="87"/>
      <c r="D2006" s="88"/>
      <c r="E2006" s="89"/>
      <c r="F2006" s="98"/>
      <c r="G2006" s="91"/>
      <c r="H2006" s="90"/>
      <c r="I2006" s="90"/>
      <c r="J2006" s="92"/>
      <c r="K2006" s="92"/>
      <c r="L2006" s="87"/>
      <c r="M2006" s="93"/>
      <c r="N2006" s="93"/>
      <c r="O2006" s="87"/>
      <c r="P2006" s="87"/>
      <c r="Q2006" s="94"/>
      <c r="R2006" s="95"/>
      <c r="S2006" s="87"/>
      <c r="T2006" s="95"/>
      <c r="U2006" s="94"/>
      <c r="V2006" s="94"/>
      <c r="W2006" s="93"/>
      <c r="X2006" s="87"/>
      <c r="Y2006" s="87"/>
      <c r="Z2006" s="96"/>
      <c r="AA2006" s="90"/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3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2"/>
      <c r="DB2006" s="1"/>
      <c r="DC2006" s="1"/>
      <c r="DD2006" s="1"/>
      <c r="DE2006" s="1"/>
      <c r="DF2006" s="1"/>
      <c r="DG2006" s="1"/>
    </row>
    <row r="2007" spans="1:111" x14ac:dyDescent="0.2">
      <c r="A2007" s="86"/>
      <c r="B2007" s="87"/>
      <c r="C2007" s="87"/>
      <c r="D2007" s="88"/>
      <c r="E2007" s="89"/>
      <c r="F2007" s="98"/>
      <c r="G2007" s="91"/>
      <c r="H2007" s="90"/>
      <c r="I2007" s="90"/>
      <c r="J2007" s="92"/>
      <c r="K2007" s="92"/>
      <c r="L2007" s="87"/>
      <c r="M2007" s="93"/>
      <c r="N2007" s="93"/>
      <c r="O2007" s="87"/>
      <c r="P2007" s="87"/>
      <c r="Q2007" s="94"/>
      <c r="R2007" s="95"/>
      <c r="S2007" s="87"/>
      <c r="T2007" s="95"/>
      <c r="U2007" s="94"/>
      <c r="V2007" s="94"/>
      <c r="W2007" s="93"/>
      <c r="X2007" s="87"/>
      <c r="Y2007" s="87"/>
      <c r="Z2007" s="96"/>
      <c r="AA2007" s="90"/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3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2"/>
      <c r="DB2007" s="1"/>
      <c r="DC2007" s="1"/>
      <c r="DD2007" s="1"/>
      <c r="DE2007" s="1"/>
      <c r="DF2007" s="1"/>
      <c r="DG2007" s="1"/>
    </row>
    <row r="2008" spans="1:111" x14ac:dyDescent="0.2">
      <c r="A2008" s="86"/>
      <c r="B2008" s="87"/>
      <c r="C2008" s="87"/>
      <c r="D2008" s="88"/>
      <c r="E2008" s="89"/>
      <c r="F2008" s="98"/>
      <c r="G2008" s="91"/>
      <c r="H2008" s="90"/>
      <c r="I2008" s="90"/>
      <c r="J2008" s="92"/>
      <c r="K2008" s="92"/>
      <c r="L2008" s="87"/>
      <c r="M2008" s="93"/>
      <c r="N2008" s="93"/>
      <c r="O2008" s="87"/>
      <c r="P2008" s="87"/>
      <c r="Q2008" s="94"/>
      <c r="R2008" s="95"/>
      <c r="S2008" s="87"/>
      <c r="T2008" s="95"/>
      <c r="U2008" s="94"/>
      <c r="V2008" s="94"/>
      <c r="W2008" s="93"/>
      <c r="X2008" s="87"/>
      <c r="Y2008" s="87"/>
      <c r="Z2008" s="96"/>
      <c r="AA2008" s="90"/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3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2"/>
      <c r="DB2008" s="1"/>
      <c r="DC2008" s="1"/>
      <c r="DD2008" s="1"/>
      <c r="DE2008" s="1"/>
      <c r="DF2008" s="1"/>
      <c r="DG2008" s="1"/>
    </row>
    <row r="2009" spans="1:111" x14ac:dyDescent="0.2">
      <c r="A2009" s="86"/>
      <c r="B2009" s="87"/>
      <c r="C2009" s="87"/>
      <c r="D2009" s="88"/>
      <c r="E2009" s="89"/>
      <c r="F2009" s="98"/>
      <c r="G2009" s="91"/>
      <c r="H2009" s="90"/>
      <c r="I2009" s="90"/>
      <c r="J2009" s="92"/>
      <c r="K2009" s="92"/>
      <c r="L2009" s="87"/>
      <c r="M2009" s="93"/>
      <c r="N2009" s="93"/>
      <c r="O2009" s="87"/>
      <c r="P2009" s="87"/>
      <c r="Q2009" s="94"/>
      <c r="R2009" s="95"/>
      <c r="S2009" s="87"/>
      <c r="T2009" s="95"/>
      <c r="U2009" s="94"/>
      <c r="V2009" s="94"/>
      <c r="W2009" s="93"/>
      <c r="X2009" s="87"/>
      <c r="Y2009" s="87"/>
      <c r="Z2009" s="96"/>
      <c r="AA2009" s="90"/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3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2"/>
      <c r="DB2009" s="1"/>
      <c r="DC2009" s="1"/>
      <c r="DD2009" s="1"/>
      <c r="DE2009" s="1"/>
      <c r="DF2009" s="1"/>
      <c r="DG2009" s="1"/>
    </row>
    <row r="2010" spans="1:111" x14ac:dyDescent="0.2">
      <c r="A2010" s="86"/>
      <c r="B2010" s="87"/>
      <c r="C2010" s="87"/>
      <c r="D2010" s="88"/>
      <c r="E2010" s="89"/>
      <c r="F2010" s="98"/>
      <c r="G2010" s="91"/>
      <c r="H2010" s="90"/>
      <c r="I2010" s="90"/>
      <c r="J2010" s="92"/>
      <c r="K2010" s="92"/>
      <c r="L2010" s="87"/>
      <c r="M2010" s="93"/>
      <c r="N2010" s="93"/>
      <c r="O2010" s="87"/>
      <c r="P2010" s="87"/>
      <c r="Q2010" s="94"/>
      <c r="R2010" s="95"/>
      <c r="S2010" s="87"/>
      <c r="T2010" s="95"/>
      <c r="U2010" s="94"/>
      <c r="V2010" s="94"/>
      <c r="W2010" s="93"/>
      <c r="X2010" s="87"/>
      <c r="Y2010" s="87"/>
      <c r="Z2010" s="96"/>
      <c r="AA2010" s="90"/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3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2"/>
      <c r="DB2010" s="1"/>
      <c r="DC2010" s="1"/>
      <c r="DD2010" s="1"/>
      <c r="DE2010" s="1"/>
      <c r="DF2010" s="1"/>
      <c r="DG2010" s="1"/>
    </row>
    <row r="2011" spans="1:111" x14ac:dyDescent="0.2">
      <c r="A2011" s="86"/>
      <c r="B2011" s="87"/>
      <c r="C2011" s="87"/>
      <c r="D2011" s="88"/>
      <c r="E2011" s="89"/>
      <c r="F2011" s="98"/>
      <c r="G2011" s="91"/>
      <c r="H2011" s="90"/>
      <c r="I2011" s="90"/>
      <c r="J2011" s="92"/>
      <c r="K2011" s="92"/>
      <c r="L2011" s="87"/>
      <c r="M2011" s="93"/>
      <c r="N2011" s="93"/>
      <c r="O2011" s="87"/>
      <c r="P2011" s="87"/>
      <c r="Q2011" s="94"/>
      <c r="R2011" s="95"/>
      <c r="S2011" s="87"/>
      <c r="T2011" s="95"/>
      <c r="U2011" s="94"/>
      <c r="V2011" s="94"/>
      <c r="W2011" s="93"/>
      <c r="X2011" s="87"/>
      <c r="Y2011" s="87"/>
      <c r="Z2011" s="96"/>
      <c r="AA2011" s="90"/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3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2"/>
      <c r="DB2011" s="1"/>
      <c r="DC2011" s="1"/>
      <c r="DD2011" s="1"/>
      <c r="DE2011" s="1"/>
      <c r="DF2011" s="1"/>
      <c r="DG2011" s="1"/>
    </row>
    <row r="2012" spans="1:111" x14ac:dyDescent="0.2">
      <c r="A2012" s="86"/>
      <c r="B2012" s="87"/>
      <c r="C2012" s="87"/>
      <c r="D2012" s="88"/>
      <c r="E2012" s="89"/>
      <c r="F2012" s="98"/>
      <c r="G2012" s="91"/>
      <c r="H2012" s="90"/>
      <c r="I2012" s="90"/>
      <c r="J2012" s="92"/>
      <c r="K2012" s="92"/>
      <c r="L2012" s="87"/>
      <c r="M2012" s="93"/>
      <c r="N2012" s="93"/>
      <c r="O2012" s="87"/>
      <c r="P2012" s="87"/>
      <c r="Q2012" s="94"/>
      <c r="R2012" s="95"/>
      <c r="S2012" s="87"/>
      <c r="T2012" s="95"/>
      <c r="U2012" s="94"/>
      <c r="V2012" s="94"/>
      <c r="W2012" s="93"/>
      <c r="X2012" s="87"/>
      <c r="Y2012" s="87"/>
      <c r="Z2012" s="96"/>
      <c r="AA2012" s="90"/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3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2"/>
      <c r="DB2012" s="1"/>
      <c r="DC2012" s="1"/>
      <c r="DD2012" s="1"/>
      <c r="DE2012" s="1"/>
      <c r="DF2012" s="1"/>
      <c r="DG2012" s="1"/>
    </row>
    <row r="2013" spans="1:111" x14ac:dyDescent="0.2">
      <c r="A2013" s="86"/>
      <c r="B2013" s="87"/>
      <c r="C2013" s="87"/>
      <c r="D2013" s="88"/>
      <c r="E2013" s="89"/>
      <c r="F2013" s="98"/>
      <c r="G2013" s="91"/>
      <c r="H2013" s="90"/>
      <c r="I2013" s="90"/>
      <c r="J2013" s="92"/>
      <c r="K2013" s="92"/>
      <c r="L2013" s="87"/>
      <c r="M2013" s="93"/>
      <c r="N2013" s="93"/>
      <c r="O2013" s="87"/>
      <c r="P2013" s="87"/>
      <c r="Q2013" s="94"/>
      <c r="R2013" s="95"/>
      <c r="S2013" s="87"/>
      <c r="T2013" s="95"/>
      <c r="U2013" s="94"/>
      <c r="V2013" s="94"/>
      <c r="W2013" s="93"/>
      <c r="X2013" s="87"/>
      <c r="Y2013" s="87"/>
      <c r="Z2013" s="96"/>
      <c r="AA2013" s="90"/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3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2"/>
      <c r="DB2013" s="1"/>
      <c r="DC2013" s="1"/>
      <c r="DD2013" s="1"/>
      <c r="DE2013" s="1"/>
      <c r="DF2013" s="1"/>
      <c r="DG2013" s="1"/>
    </row>
    <row r="2014" spans="1:111" x14ac:dyDescent="0.2">
      <c r="A2014" s="86"/>
      <c r="B2014" s="87"/>
      <c r="C2014" s="87"/>
      <c r="D2014" s="88"/>
      <c r="E2014" s="89"/>
      <c r="F2014" s="98"/>
      <c r="G2014" s="91"/>
      <c r="H2014" s="90"/>
      <c r="I2014" s="90"/>
      <c r="J2014" s="92"/>
      <c r="K2014" s="92"/>
      <c r="L2014" s="87"/>
      <c r="M2014" s="93"/>
      <c r="N2014" s="93"/>
      <c r="O2014" s="87"/>
      <c r="P2014" s="87"/>
      <c r="Q2014" s="94"/>
      <c r="R2014" s="95"/>
      <c r="S2014" s="87"/>
      <c r="T2014" s="95"/>
      <c r="U2014" s="94"/>
      <c r="V2014" s="94"/>
      <c r="W2014" s="93"/>
      <c r="X2014" s="87"/>
      <c r="Y2014" s="87"/>
      <c r="Z2014" s="96"/>
      <c r="AA2014" s="90"/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3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2"/>
      <c r="DB2014" s="1"/>
      <c r="DC2014" s="1"/>
      <c r="DD2014" s="1"/>
      <c r="DE2014" s="1"/>
      <c r="DF2014" s="1"/>
      <c r="DG2014" s="1"/>
    </row>
    <row r="2015" spans="1:111" x14ac:dyDescent="0.2">
      <c r="A2015" s="86"/>
      <c r="B2015" s="87"/>
      <c r="C2015" s="87"/>
      <c r="D2015" s="88"/>
      <c r="E2015" s="89"/>
      <c r="F2015" s="98"/>
      <c r="G2015" s="91"/>
      <c r="H2015" s="90"/>
      <c r="I2015" s="90"/>
      <c r="J2015" s="92"/>
      <c r="K2015" s="92"/>
      <c r="L2015" s="87"/>
      <c r="M2015" s="93"/>
      <c r="N2015" s="93"/>
      <c r="O2015" s="87"/>
      <c r="P2015" s="87"/>
      <c r="Q2015" s="94"/>
      <c r="R2015" s="95"/>
      <c r="S2015" s="87"/>
      <c r="T2015" s="95"/>
      <c r="U2015" s="94"/>
      <c r="V2015" s="94"/>
      <c r="W2015" s="93"/>
      <c r="X2015" s="87"/>
      <c r="Y2015" s="87"/>
      <c r="Z2015" s="96"/>
      <c r="AA2015" s="90"/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3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2"/>
      <c r="DB2015" s="1"/>
      <c r="DC2015" s="1"/>
      <c r="DD2015" s="1"/>
      <c r="DE2015" s="1"/>
      <c r="DF2015" s="1"/>
      <c r="DG2015" s="1"/>
    </row>
    <row r="2016" spans="1:111" x14ac:dyDescent="0.2">
      <c r="A2016" s="86"/>
      <c r="B2016" s="87"/>
      <c r="C2016" s="87"/>
      <c r="D2016" s="88"/>
      <c r="E2016" s="89"/>
      <c r="F2016" s="98"/>
      <c r="G2016" s="91"/>
      <c r="H2016" s="90"/>
      <c r="I2016" s="90"/>
      <c r="J2016" s="92"/>
      <c r="K2016" s="92"/>
      <c r="L2016" s="87"/>
      <c r="M2016" s="93"/>
      <c r="N2016" s="93"/>
      <c r="O2016" s="87"/>
      <c r="P2016" s="87"/>
      <c r="Q2016" s="94"/>
      <c r="R2016" s="95"/>
      <c r="S2016" s="87"/>
      <c r="T2016" s="95"/>
      <c r="U2016" s="94"/>
      <c r="V2016" s="94"/>
      <c r="W2016" s="93"/>
      <c r="X2016" s="87"/>
      <c r="Y2016" s="87"/>
      <c r="Z2016" s="96"/>
      <c r="AA2016" s="90"/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3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2"/>
      <c r="DB2016" s="1"/>
      <c r="DC2016" s="1"/>
      <c r="DD2016" s="1"/>
      <c r="DE2016" s="1"/>
      <c r="DF2016" s="1"/>
      <c r="DG2016" s="1"/>
    </row>
    <row r="2017" spans="1:111" x14ac:dyDescent="0.2">
      <c r="A2017" s="86"/>
      <c r="B2017" s="87"/>
      <c r="C2017" s="87"/>
      <c r="D2017" s="88"/>
      <c r="E2017" s="89"/>
      <c r="F2017" s="98"/>
      <c r="G2017" s="91"/>
      <c r="H2017" s="90"/>
      <c r="I2017" s="90"/>
      <c r="J2017" s="92"/>
      <c r="K2017" s="92"/>
      <c r="L2017" s="87"/>
      <c r="M2017" s="93"/>
      <c r="N2017" s="93"/>
      <c r="O2017" s="87"/>
      <c r="P2017" s="87"/>
      <c r="Q2017" s="94"/>
      <c r="R2017" s="95"/>
      <c r="S2017" s="87"/>
      <c r="T2017" s="95"/>
      <c r="U2017" s="94"/>
      <c r="V2017" s="94"/>
      <c r="W2017" s="93"/>
      <c r="X2017" s="87"/>
      <c r="Y2017" s="87"/>
      <c r="Z2017" s="96"/>
      <c r="AA2017" s="90"/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3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2"/>
      <c r="DB2017" s="1"/>
      <c r="DC2017" s="1"/>
      <c r="DD2017" s="1"/>
      <c r="DE2017" s="1"/>
      <c r="DF2017" s="1"/>
      <c r="DG2017" s="1"/>
    </row>
    <row r="2018" spans="1:111" x14ac:dyDescent="0.2">
      <c r="A2018" s="86"/>
      <c r="B2018" s="87"/>
      <c r="C2018" s="87"/>
      <c r="D2018" s="88"/>
      <c r="E2018" s="89"/>
      <c r="F2018" s="98"/>
      <c r="G2018" s="91"/>
      <c r="H2018" s="90"/>
      <c r="I2018" s="90"/>
      <c r="J2018" s="92"/>
      <c r="K2018" s="92"/>
      <c r="L2018" s="87"/>
      <c r="M2018" s="93"/>
      <c r="N2018" s="93"/>
      <c r="O2018" s="87"/>
      <c r="P2018" s="87"/>
      <c r="Q2018" s="94"/>
      <c r="R2018" s="95"/>
      <c r="S2018" s="87"/>
      <c r="T2018" s="95"/>
      <c r="U2018" s="94"/>
      <c r="V2018" s="94"/>
      <c r="W2018" s="93"/>
      <c r="X2018" s="87"/>
      <c r="Y2018" s="87"/>
      <c r="Z2018" s="96"/>
      <c r="AA2018" s="90"/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3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2"/>
      <c r="DB2018" s="1"/>
      <c r="DC2018" s="1"/>
      <c r="DD2018" s="1"/>
      <c r="DE2018" s="1"/>
      <c r="DF2018" s="1"/>
      <c r="DG2018" s="1"/>
    </row>
    <row r="2019" spans="1:111" x14ac:dyDescent="0.2">
      <c r="A2019" s="86"/>
      <c r="B2019" s="87"/>
      <c r="C2019" s="87"/>
      <c r="D2019" s="88"/>
      <c r="E2019" s="89"/>
      <c r="F2019" s="98"/>
      <c r="G2019" s="91"/>
      <c r="H2019" s="90"/>
      <c r="I2019" s="90"/>
      <c r="J2019" s="92"/>
      <c r="K2019" s="92"/>
      <c r="L2019" s="87"/>
      <c r="M2019" s="93"/>
      <c r="N2019" s="93"/>
      <c r="O2019" s="87"/>
      <c r="P2019" s="87"/>
      <c r="Q2019" s="94"/>
      <c r="R2019" s="95"/>
      <c r="S2019" s="87"/>
      <c r="T2019" s="95"/>
      <c r="U2019" s="94"/>
      <c r="V2019" s="94"/>
      <c r="W2019" s="93"/>
      <c r="X2019" s="87"/>
      <c r="Y2019" s="87"/>
      <c r="Z2019" s="96"/>
      <c r="AA2019" s="90"/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3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2"/>
      <c r="DB2019" s="1"/>
      <c r="DC2019" s="1"/>
      <c r="DD2019" s="1"/>
      <c r="DE2019" s="1"/>
      <c r="DF2019" s="1"/>
      <c r="DG2019" s="1"/>
    </row>
    <row r="2020" spans="1:111" x14ac:dyDescent="0.2">
      <c r="A2020" s="86"/>
      <c r="B2020" s="87"/>
      <c r="C2020" s="87"/>
      <c r="D2020" s="88"/>
      <c r="E2020" s="89"/>
      <c r="F2020" s="98"/>
      <c r="G2020" s="91"/>
      <c r="H2020" s="90"/>
      <c r="I2020" s="90"/>
      <c r="J2020" s="92"/>
      <c r="K2020" s="92"/>
      <c r="L2020" s="87"/>
      <c r="M2020" s="93"/>
      <c r="N2020" s="93"/>
      <c r="O2020" s="87"/>
      <c r="P2020" s="87"/>
      <c r="Q2020" s="94"/>
      <c r="R2020" s="95"/>
      <c r="S2020" s="87"/>
      <c r="T2020" s="95"/>
      <c r="U2020" s="94"/>
      <c r="V2020" s="94"/>
      <c r="W2020" s="93"/>
      <c r="X2020" s="87"/>
      <c r="Y2020" s="87"/>
      <c r="Z2020" s="96"/>
      <c r="AA2020" s="90"/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3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2"/>
      <c r="DB2020" s="1"/>
      <c r="DC2020" s="1"/>
      <c r="DD2020" s="1"/>
      <c r="DE2020" s="1"/>
      <c r="DF2020" s="1"/>
      <c r="DG2020" s="1"/>
    </row>
    <row r="2021" spans="1:111" x14ac:dyDescent="0.2">
      <c r="A2021" s="86"/>
      <c r="B2021" s="87"/>
      <c r="C2021" s="87"/>
      <c r="D2021" s="88"/>
      <c r="E2021" s="89"/>
      <c r="F2021" s="98"/>
      <c r="G2021" s="91"/>
      <c r="H2021" s="90"/>
      <c r="I2021" s="90"/>
      <c r="J2021" s="92"/>
      <c r="K2021" s="92"/>
      <c r="L2021" s="87"/>
      <c r="M2021" s="93"/>
      <c r="N2021" s="93"/>
      <c r="O2021" s="87"/>
      <c r="P2021" s="87"/>
      <c r="Q2021" s="94"/>
      <c r="R2021" s="95"/>
      <c r="S2021" s="87"/>
      <c r="T2021" s="95"/>
      <c r="U2021" s="94"/>
      <c r="V2021" s="94"/>
      <c r="W2021" s="93"/>
      <c r="X2021" s="87"/>
      <c r="Y2021" s="87"/>
      <c r="Z2021" s="96"/>
      <c r="AA2021" s="90"/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3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2"/>
      <c r="DB2021" s="1"/>
      <c r="DC2021" s="1"/>
      <c r="DD2021" s="1"/>
      <c r="DE2021" s="1"/>
      <c r="DF2021" s="1"/>
      <c r="DG2021" s="1"/>
    </row>
    <row r="2022" spans="1:111" x14ac:dyDescent="0.2">
      <c r="A2022" s="86"/>
      <c r="B2022" s="87"/>
      <c r="C2022" s="87"/>
      <c r="D2022" s="88"/>
      <c r="E2022" s="89"/>
      <c r="F2022" s="98"/>
      <c r="G2022" s="91"/>
      <c r="H2022" s="90"/>
      <c r="I2022" s="90"/>
      <c r="J2022" s="92"/>
      <c r="K2022" s="92"/>
      <c r="L2022" s="87"/>
      <c r="M2022" s="93"/>
      <c r="N2022" s="93"/>
      <c r="O2022" s="87"/>
      <c r="P2022" s="87"/>
      <c r="Q2022" s="94"/>
      <c r="R2022" s="95"/>
      <c r="S2022" s="87"/>
      <c r="T2022" s="95"/>
      <c r="U2022" s="94"/>
      <c r="V2022" s="94"/>
      <c r="W2022" s="93"/>
      <c r="X2022" s="87"/>
      <c r="Y2022" s="87"/>
      <c r="Z2022" s="96"/>
      <c r="AA2022" s="90"/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3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2"/>
      <c r="DB2022" s="1"/>
      <c r="DC2022" s="1"/>
      <c r="DD2022" s="1"/>
      <c r="DE2022" s="1"/>
      <c r="DF2022" s="1"/>
      <c r="DG2022" s="1"/>
    </row>
    <row r="2023" spans="1:111" x14ac:dyDescent="0.2">
      <c r="A2023" s="86"/>
      <c r="B2023" s="87"/>
      <c r="C2023" s="87"/>
      <c r="D2023" s="88"/>
      <c r="E2023" s="89"/>
      <c r="F2023" s="98"/>
      <c r="G2023" s="91"/>
      <c r="H2023" s="90"/>
      <c r="I2023" s="90"/>
      <c r="J2023" s="92"/>
      <c r="K2023" s="92"/>
      <c r="L2023" s="87"/>
      <c r="M2023" s="93"/>
      <c r="N2023" s="93"/>
      <c r="O2023" s="87"/>
      <c r="P2023" s="87"/>
      <c r="Q2023" s="94"/>
      <c r="R2023" s="95"/>
      <c r="S2023" s="87"/>
      <c r="T2023" s="95"/>
      <c r="U2023" s="94"/>
      <c r="V2023" s="94"/>
      <c r="W2023" s="93"/>
      <c r="X2023" s="87"/>
      <c r="Y2023" s="87"/>
      <c r="Z2023" s="96"/>
      <c r="AA2023" s="90"/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3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2"/>
      <c r="DB2023" s="1"/>
      <c r="DC2023" s="1"/>
      <c r="DD2023" s="1"/>
      <c r="DE2023" s="1"/>
      <c r="DF2023" s="1"/>
      <c r="DG2023" s="1"/>
    </row>
    <row r="2024" spans="1:111" x14ac:dyDescent="0.2">
      <c r="A2024" s="86"/>
      <c r="B2024" s="87"/>
      <c r="C2024" s="87"/>
      <c r="D2024" s="88"/>
      <c r="E2024" s="89"/>
      <c r="F2024" s="98"/>
      <c r="G2024" s="91"/>
      <c r="H2024" s="90"/>
      <c r="I2024" s="90"/>
      <c r="J2024" s="92"/>
      <c r="K2024" s="92"/>
      <c r="L2024" s="87"/>
      <c r="M2024" s="93"/>
      <c r="N2024" s="93"/>
      <c r="O2024" s="87"/>
      <c r="P2024" s="87"/>
      <c r="Q2024" s="94"/>
      <c r="R2024" s="95"/>
      <c r="S2024" s="87"/>
      <c r="T2024" s="95"/>
      <c r="U2024" s="94"/>
      <c r="V2024" s="94"/>
      <c r="W2024" s="93"/>
      <c r="X2024" s="87"/>
      <c r="Y2024" s="87"/>
      <c r="Z2024" s="96"/>
      <c r="AA2024" s="90"/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3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2"/>
      <c r="DB2024" s="1"/>
      <c r="DC2024" s="1"/>
      <c r="DD2024" s="1"/>
      <c r="DE2024" s="1"/>
      <c r="DF2024" s="1"/>
      <c r="DG2024" s="1"/>
    </row>
    <row r="2025" spans="1:111" x14ac:dyDescent="0.2">
      <c r="A2025" s="86"/>
      <c r="B2025" s="87"/>
      <c r="C2025" s="87"/>
      <c r="D2025" s="88"/>
      <c r="E2025" s="89"/>
      <c r="F2025" s="98"/>
      <c r="G2025" s="91"/>
      <c r="H2025" s="90"/>
      <c r="I2025" s="90"/>
      <c r="J2025" s="92"/>
      <c r="K2025" s="92"/>
      <c r="L2025" s="87"/>
      <c r="M2025" s="93"/>
      <c r="N2025" s="93"/>
      <c r="O2025" s="87"/>
      <c r="P2025" s="87"/>
      <c r="Q2025" s="94"/>
      <c r="R2025" s="95"/>
      <c r="S2025" s="87"/>
      <c r="T2025" s="95"/>
      <c r="U2025" s="94"/>
      <c r="V2025" s="94"/>
      <c r="W2025" s="93"/>
      <c r="X2025" s="87"/>
      <c r="Y2025" s="87"/>
      <c r="Z2025" s="96"/>
      <c r="AA2025" s="90"/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3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2"/>
      <c r="DB2025" s="1"/>
      <c r="DC2025" s="1"/>
      <c r="DD2025" s="1"/>
      <c r="DE2025" s="1"/>
      <c r="DF2025" s="1"/>
      <c r="DG2025" s="1"/>
    </row>
    <row r="2026" spans="1:111" x14ac:dyDescent="0.2">
      <c r="A2026" s="86"/>
      <c r="B2026" s="87"/>
      <c r="C2026" s="87"/>
      <c r="D2026" s="88"/>
      <c r="E2026" s="89"/>
      <c r="F2026" s="98"/>
      <c r="G2026" s="91"/>
      <c r="H2026" s="90"/>
      <c r="I2026" s="90"/>
      <c r="J2026" s="92"/>
      <c r="K2026" s="92"/>
      <c r="L2026" s="87"/>
      <c r="M2026" s="93"/>
      <c r="N2026" s="93"/>
      <c r="O2026" s="87"/>
      <c r="P2026" s="87"/>
      <c r="Q2026" s="94"/>
      <c r="R2026" s="95"/>
      <c r="S2026" s="87"/>
      <c r="T2026" s="95"/>
      <c r="U2026" s="94"/>
      <c r="V2026" s="94"/>
      <c r="W2026" s="93"/>
      <c r="X2026" s="87"/>
      <c r="Y2026" s="87"/>
      <c r="Z2026" s="96"/>
      <c r="AA2026" s="90"/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3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2"/>
      <c r="DB2026" s="1"/>
      <c r="DC2026" s="1"/>
      <c r="DD2026" s="1"/>
      <c r="DE2026" s="1"/>
      <c r="DF2026" s="1"/>
      <c r="DG2026" s="1"/>
    </row>
    <row r="2027" spans="1:111" x14ac:dyDescent="0.2">
      <c r="A2027" s="86"/>
      <c r="B2027" s="87"/>
      <c r="C2027" s="87"/>
      <c r="D2027" s="88"/>
      <c r="E2027" s="89"/>
      <c r="F2027" s="98"/>
      <c r="G2027" s="91"/>
      <c r="H2027" s="90"/>
      <c r="I2027" s="90"/>
      <c r="J2027" s="92"/>
      <c r="K2027" s="92"/>
      <c r="L2027" s="87"/>
      <c r="M2027" s="93"/>
      <c r="N2027" s="93"/>
      <c r="O2027" s="87"/>
      <c r="P2027" s="87"/>
      <c r="Q2027" s="94"/>
      <c r="R2027" s="95"/>
      <c r="S2027" s="87"/>
      <c r="T2027" s="95"/>
      <c r="U2027" s="94"/>
      <c r="V2027" s="94"/>
      <c r="W2027" s="93"/>
      <c r="X2027" s="87"/>
      <c r="Y2027" s="87"/>
      <c r="Z2027" s="96"/>
      <c r="AA2027" s="90"/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3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2"/>
      <c r="DB2027" s="1"/>
      <c r="DC2027" s="1"/>
      <c r="DD2027" s="1"/>
      <c r="DE2027" s="1"/>
      <c r="DF2027" s="1"/>
      <c r="DG2027" s="1"/>
    </row>
    <row r="2028" spans="1:111" x14ac:dyDescent="0.2">
      <c r="A2028" s="86"/>
      <c r="B2028" s="87"/>
      <c r="C2028" s="87"/>
      <c r="D2028" s="88"/>
      <c r="E2028" s="89"/>
      <c r="F2028" s="98"/>
      <c r="G2028" s="91"/>
      <c r="H2028" s="90"/>
      <c r="I2028" s="90"/>
      <c r="J2028" s="92"/>
      <c r="K2028" s="92"/>
      <c r="L2028" s="87"/>
      <c r="M2028" s="93"/>
      <c r="N2028" s="93"/>
      <c r="O2028" s="87"/>
      <c r="P2028" s="87"/>
      <c r="Q2028" s="94"/>
      <c r="R2028" s="95"/>
      <c r="S2028" s="87"/>
      <c r="T2028" s="95"/>
      <c r="U2028" s="94"/>
      <c r="V2028" s="94"/>
      <c r="W2028" s="93"/>
      <c r="X2028" s="87"/>
      <c r="Y2028" s="87"/>
      <c r="Z2028" s="96"/>
      <c r="AA2028" s="90"/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3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2"/>
      <c r="DB2028" s="1"/>
      <c r="DC2028" s="1"/>
      <c r="DD2028" s="1"/>
      <c r="DE2028" s="1"/>
      <c r="DF2028" s="1"/>
      <c r="DG2028" s="1"/>
    </row>
    <row r="2029" spans="1:111" x14ac:dyDescent="0.2">
      <c r="A2029" s="86"/>
      <c r="B2029" s="87"/>
      <c r="C2029" s="87"/>
      <c r="D2029" s="88"/>
      <c r="E2029" s="89"/>
      <c r="F2029" s="98"/>
      <c r="G2029" s="91"/>
      <c r="H2029" s="90"/>
      <c r="I2029" s="90"/>
      <c r="J2029" s="92"/>
      <c r="K2029" s="92"/>
      <c r="L2029" s="87"/>
      <c r="M2029" s="93"/>
      <c r="N2029" s="93"/>
      <c r="O2029" s="87"/>
      <c r="P2029" s="87"/>
      <c r="Q2029" s="94"/>
      <c r="R2029" s="95"/>
      <c r="S2029" s="87"/>
      <c r="T2029" s="95"/>
      <c r="U2029" s="94"/>
      <c r="V2029" s="94"/>
      <c r="W2029" s="93"/>
      <c r="X2029" s="87"/>
      <c r="Y2029" s="87"/>
      <c r="Z2029" s="96"/>
      <c r="AA2029" s="90"/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3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2"/>
      <c r="DB2029" s="1"/>
      <c r="DC2029" s="1"/>
      <c r="DD2029" s="1"/>
      <c r="DE2029" s="1"/>
      <c r="DF2029" s="1"/>
      <c r="DG2029" s="1"/>
    </row>
    <row r="2030" spans="1:111" x14ac:dyDescent="0.2">
      <c r="A2030" s="86"/>
      <c r="B2030" s="87"/>
      <c r="C2030" s="87"/>
      <c r="D2030" s="88"/>
      <c r="E2030" s="89"/>
      <c r="F2030" s="98"/>
      <c r="G2030" s="91"/>
      <c r="H2030" s="90"/>
      <c r="I2030" s="90"/>
      <c r="J2030" s="92"/>
      <c r="K2030" s="92"/>
      <c r="L2030" s="87"/>
      <c r="M2030" s="93"/>
      <c r="N2030" s="93"/>
      <c r="O2030" s="87"/>
      <c r="P2030" s="87"/>
      <c r="Q2030" s="94"/>
      <c r="R2030" s="95"/>
      <c r="S2030" s="87"/>
      <c r="T2030" s="95"/>
      <c r="U2030" s="94"/>
      <c r="V2030" s="94"/>
      <c r="W2030" s="93"/>
      <c r="X2030" s="87"/>
      <c r="Y2030" s="87"/>
      <c r="Z2030" s="96"/>
      <c r="AA2030" s="90"/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3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2"/>
      <c r="DB2030" s="1"/>
      <c r="DC2030" s="1"/>
      <c r="DD2030" s="1"/>
      <c r="DE2030" s="1"/>
      <c r="DF2030" s="1"/>
      <c r="DG2030" s="1"/>
    </row>
    <row r="2031" spans="1:111" x14ac:dyDescent="0.2">
      <c r="A2031" s="86"/>
      <c r="B2031" s="87"/>
      <c r="C2031" s="87"/>
      <c r="D2031" s="88"/>
      <c r="E2031" s="89"/>
      <c r="F2031" s="98"/>
      <c r="G2031" s="91"/>
      <c r="H2031" s="90"/>
      <c r="I2031" s="90"/>
      <c r="J2031" s="92"/>
      <c r="K2031" s="92"/>
      <c r="L2031" s="87"/>
      <c r="M2031" s="93"/>
      <c r="N2031" s="93"/>
      <c r="O2031" s="87"/>
      <c r="P2031" s="87"/>
      <c r="Q2031" s="94"/>
      <c r="R2031" s="95"/>
      <c r="S2031" s="87"/>
      <c r="T2031" s="95"/>
      <c r="U2031" s="94"/>
      <c r="V2031" s="94"/>
      <c r="W2031" s="93"/>
      <c r="X2031" s="87"/>
      <c r="Y2031" s="87"/>
      <c r="Z2031" s="96"/>
      <c r="AA2031" s="90"/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3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2"/>
      <c r="DB2031" s="1"/>
      <c r="DC2031" s="1"/>
      <c r="DD2031" s="1"/>
      <c r="DE2031" s="1"/>
      <c r="DF2031" s="1"/>
      <c r="DG2031" s="1"/>
    </row>
    <row r="2032" spans="1:111" x14ac:dyDescent="0.2">
      <c r="A2032" s="86"/>
      <c r="B2032" s="87"/>
      <c r="C2032" s="87"/>
      <c r="D2032" s="88"/>
      <c r="E2032" s="89"/>
      <c r="F2032" s="98"/>
      <c r="G2032" s="91"/>
      <c r="H2032" s="90"/>
      <c r="I2032" s="90"/>
      <c r="J2032" s="92"/>
      <c r="K2032" s="92"/>
      <c r="L2032" s="87"/>
      <c r="M2032" s="93"/>
      <c r="N2032" s="93"/>
      <c r="O2032" s="87"/>
      <c r="P2032" s="87"/>
      <c r="Q2032" s="94"/>
      <c r="R2032" s="95"/>
      <c r="S2032" s="87"/>
      <c r="T2032" s="95"/>
      <c r="U2032" s="94"/>
      <c r="V2032" s="94"/>
      <c r="W2032" s="93"/>
      <c r="X2032" s="87"/>
      <c r="Y2032" s="87"/>
      <c r="Z2032" s="96"/>
      <c r="AA2032" s="90"/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3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2"/>
      <c r="DB2032" s="1"/>
      <c r="DC2032" s="1"/>
      <c r="DD2032" s="1"/>
      <c r="DE2032" s="1"/>
      <c r="DF2032" s="1"/>
      <c r="DG2032" s="1"/>
    </row>
    <row r="2033" spans="1:111" x14ac:dyDescent="0.2">
      <c r="A2033" s="86"/>
      <c r="B2033" s="87"/>
      <c r="C2033" s="87"/>
      <c r="D2033" s="88"/>
      <c r="E2033" s="89"/>
      <c r="F2033" s="98"/>
      <c r="G2033" s="91"/>
      <c r="H2033" s="90"/>
      <c r="I2033" s="90"/>
      <c r="J2033" s="92"/>
      <c r="K2033" s="92"/>
      <c r="L2033" s="87"/>
      <c r="M2033" s="93"/>
      <c r="N2033" s="93"/>
      <c r="O2033" s="87"/>
      <c r="P2033" s="87"/>
      <c r="Q2033" s="94"/>
      <c r="R2033" s="95"/>
      <c r="S2033" s="87"/>
      <c r="T2033" s="95"/>
      <c r="U2033" s="94"/>
      <c r="V2033" s="94"/>
      <c r="W2033" s="93"/>
      <c r="X2033" s="87"/>
      <c r="Y2033" s="87"/>
      <c r="Z2033" s="96"/>
      <c r="AA2033" s="90"/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3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2"/>
      <c r="DB2033" s="1"/>
      <c r="DC2033" s="1"/>
      <c r="DD2033" s="1"/>
      <c r="DE2033" s="1"/>
      <c r="DF2033" s="1"/>
      <c r="DG2033" s="1"/>
    </row>
    <row r="2034" spans="1:111" x14ac:dyDescent="0.2">
      <c r="A2034" s="86"/>
      <c r="B2034" s="87"/>
      <c r="C2034" s="87"/>
      <c r="D2034" s="88"/>
      <c r="E2034" s="89"/>
      <c r="F2034" s="98"/>
      <c r="G2034" s="91"/>
      <c r="H2034" s="90"/>
      <c r="I2034" s="90"/>
      <c r="J2034" s="92"/>
      <c r="K2034" s="92"/>
      <c r="L2034" s="87"/>
      <c r="M2034" s="93"/>
      <c r="N2034" s="93"/>
      <c r="O2034" s="87"/>
      <c r="P2034" s="87"/>
      <c r="Q2034" s="94"/>
      <c r="R2034" s="95"/>
      <c r="S2034" s="87"/>
      <c r="T2034" s="95"/>
      <c r="U2034" s="94"/>
      <c r="V2034" s="94"/>
      <c r="W2034" s="93"/>
      <c r="X2034" s="87"/>
      <c r="Y2034" s="87"/>
      <c r="Z2034" s="96"/>
      <c r="AA2034" s="90"/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3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2"/>
      <c r="DB2034" s="1"/>
      <c r="DC2034" s="1"/>
      <c r="DD2034" s="1"/>
      <c r="DE2034" s="1"/>
      <c r="DF2034" s="1"/>
      <c r="DG2034" s="1"/>
    </row>
    <row r="2035" spans="1:111" x14ac:dyDescent="0.2">
      <c r="A2035" s="86"/>
      <c r="B2035" s="87"/>
      <c r="C2035" s="87"/>
      <c r="D2035" s="88"/>
      <c r="E2035" s="89"/>
      <c r="F2035" s="98"/>
      <c r="G2035" s="91"/>
      <c r="H2035" s="90"/>
      <c r="I2035" s="90"/>
      <c r="J2035" s="92"/>
      <c r="K2035" s="92"/>
      <c r="L2035" s="87"/>
      <c r="M2035" s="93"/>
      <c r="N2035" s="93"/>
      <c r="O2035" s="87"/>
      <c r="P2035" s="87"/>
      <c r="Q2035" s="94"/>
      <c r="R2035" s="95"/>
      <c r="S2035" s="87"/>
      <c r="T2035" s="95"/>
      <c r="U2035" s="94"/>
      <c r="V2035" s="94"/>
      <c r="W2035" s="93"/>
      <c r="X2035" s="87"/>
      <c r="Y2035" s="87"/>
      <c r="Z2035" s="96"/>
      <c r="AA2035" s="90"/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3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2"/>
      <c r="DB2035" s="1"/>
      <c r="DC2035" s="1"/>
      <c r="DD2035" s="1"/>
      <c r="DE2035" s="1"/>
      <c r="DF2035" s="1"/>
      <c r="DG2035" s="1"/>
    </row>
    <row r="2036" spans="1:111" x14ac:dyDescent="0.2">
      <c r="A2036" s="86"/>
      <c r="B2036" s="87"/>
      <c r="C2036" s="87"/>
      <c r="D2036" s="88"/>
      <c r="E2036" s="89"/>
      <c r="F2036" s="98"/>
      <c r="G2036" s="91"/>
      <c r="H2036" s="90"/>
      <c r="I2036" s="90"/>
      <c r="J2036" s="92"/>
      <c r="K2036" s="92"/>
      <c r="L2036" s="87"/>
      <c r="M2036" s="93"/>
      <c r="N2036" s="93"/>
      <c r="O2036" s="87"/>
      <c r="P2036" s="87"/>
      <c r="Q2036" s="94"/>
      <c r="R2036" s="95"/>
      <c r="S2036" s="87"/>
      <c r="T2036" s="95"/>
      <c r="U2036" s="94"/>
      <c r="V2036" s="94"/>
      <c r="W2036" s="93"/>
      <c r="X2036" s="87"/>
      <c r="Y2036" s="87"/>
      <c r="Z2036" s="96"/>
      <c r="AA2036" s="90"/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3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2"/>
      <c r="DB2036" s="1"/>
      <c r="DC2036" s="1"/>
      <c r="DD2036" s="1"/>
      <c r="DE2036" s="1"/>
      <c r="DF2036" s="1"/>
      <c r="DG2036" s="1"/>
    </row>
    <row r="2037" spans="1:111" x14ac:dyDescent="0.2">
      <c r="A2037" s="86"/>
      <c r="B2037" s="87"/>
      <c r="C2037" s="87"/>
      <c r="D2037" s="88"/>
      <c r="E2037" s="89"/>
      <c r="F2037" s="98"/>
      <c r="G2037" s="91"/>
      <c r="H2037" s="90"/>
      <c r="I2037" s="90"/>
      <c r="J2037" s="92"/>
      <c r="K2037" s="92"/>
      <c r="L2037" s="87"/>
      <c r="M2037" s="93"/>
      <c r="N2037" s="93"/>
      <c r="O2037" s="87"/>
      <c r="P2037" s="87"/>
      <c r="Q2037" s="94"/>
      <c r="R2037" s="95"/>
      <c r="S2037" s="87"/>
      <c r="T2037" s="95"/>
      <c r="U2037" s="94"/>
      <c r="V2037" s="94"/>
      <c r="W2037" s="93"/>
      <c r="X2037" s="87"/>
      <c r="Y2037" s="87"/>
      <c r="Z2037" s="96"/>
      <c r="AA2037" s="90"/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3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2"/>
      <c r="DB2037" s="1"/>
      <c r="DC2037" s="1"/>
      <c r="DD2037" s="1"/>
      <c r="DE2037" s="1"/>
      <c r="DF2037" s="1"/>
      <c r="DG2037" s="1"/>
    </row>
    <row r="2038" spans="1:111" x14ac:dyDescent="0.2">
      <c r="A2038" s="86"/>
      <c r="B2038" s="87"/>
      <c r="C2038" s="87"/>
      <c r="D2038" s="88"/>
      <c r="E2038" s="89"/>
      <c r="F2038" s="98"/>
      <c r="G2038" s="91"/>
      <c r="H2038" s="90"/>
      <c r="I2038" s="90"/>
      <c r="J2038" s="92"/>
      <c r="K2038" s="92"/>
      <c r="L2038" s="87"/>
      <c r="M2038" s="93"/>
      <c r="N2038" s="93"/>
      <c r="O2038" s="87"/>
      <c r="P2038" s="87"/>
      <c r="Q2038" s="94"/>
      <c r="R2038" s="95"/>
      <c r="S2038" s="87"/>
      <c r="T2038" s="95"/>
      <c r="U2038" s="94"/>
      <c r="V2038" s="94"/>
      <c r="W2038" s="93"/>
      <c r="X2038" s="87"/>
      <c r="Y2038" s="87"/>
      <c r="Z2038" s="96"/>
      <c r="AA2038" s="90"/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3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2"/>
      <c r="DB2038" s="1"/>
      <c r="DC2038" s="1"/>
      <c r="DD2038" s="1"/>
      <c r="DE2038" s="1"/>
      <c r="DF2038" s="1"/>
      <c r="DG2038" s="1"/>
    </row>
    <row r="2039" spans="1:111" x14ac:dyDescent="0.2">
      <c r="A2039" s="86"/>
      <c r="B2039" s="87"/>
      <c r="C2039" s="87"/>
      <c r="D2039" s="88"/>
      <c r="E2039" s="89"/>
      <c r="F2039" s="98"/>
      <c r="G2039" s="91"/>
      <c r="H2039" s="90"/>
      <c r="I2039" s="90"/>
      <c r="J2039" s="92"/>
      <c r="K2039" s="92"/>
      <c r="L2039" s="87"/>
      <c r="M2039" s="93"/>
      <c r="N2039" s="93"/>
      <c r="O2039" s="87"/>
      <c r="P2039" s="87"/>
      <c r="Q2039" s="94"/>
      <c r="R2039" s="95"/>
      <c r="S2039" s="87"/>
      <c r="T2039" s="95"/>
      <c r="U2039" s="94"/>
      <c r="V2039" s="94"/>
      <c r="W2039" s="93"/>
      <c r="X2039" s="87"/>
      <c r="Y2039" s="87"/>
      <c r="Z2039" s="96"/>
      <c r="AA2039" s="90"/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3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2"/>
      <c r="DB2039" s="1"/>
      <c r="DC2039" s="1"/>
      <c r="DD2039" s="1"/>
      <c r="DE2039" s="1"/>
      <c r="DF2039" s="1"/>
      <c r="DG2039" s="1"/>
    </row>
    <row r="2040" spans="1:111" x14ac:dyDescent="0.2">
      <c r="A2040" s="86"/>
      <c r="B2040" s="87"/>
      <c r="C2040" s="87"/>
      <c r="D2040" s="88"/>
      <c r="E2040" s="89"/>
      <c r="F2040" s="98"/>
      <c r="G2040" s="91"/>
      <c r="H2040" s="90"/>
      <c r="I2040" s="90"/>
      <c r="J2040" s="92"/>
      <c r="K2040" s="92"/>
      <c r="L2040" s="87"/>
      <c r="M2040" s="93"/>
      <c r="N2040" s="93"/>
      <c r="O2040" s="87"/>
      <c r="P2040" s="87"/>
      <c r="Q2040" s="94"/>
      <c r="R2040" s="95"/>
      <c r="S2040" s="87"/>
      <c r="T2040" s="95"/>
      <c r="U2040" s="94"/>
      <c r="V2040" s="94"/>
      <c r="W2040" s="93"/>
      <c r="X2040" s="87"/>
      <c r="Y2040" s="87"/>
      <c r="Z2040" s="96"/>
      <c r="AA2040" s="90"/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3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2"/>
      <c r="DB2040" s="1"/>
      <c r="DC2040" s="1"/>
      <c r="DD2040" s="1"/>
      <c r="DE2040" s="1"/>
      <c r="DF2040" s="1"/>
      <c r="DG2040" s="1"/>
    </row>
    <row r="2041" spans="1:111" x14ac:dyDescent="0.2">
      <c r="A2041" s="86"/>
      <c r="B2041" s="87"/>
      <c r="C2041" s="87"/>
      <c r="D2041" s="88"/>
      <c r="E2041" s="89"/>
      <c r="F2041" s="98"/>
      <c r="G2041" s="91"/>
      <c r="H2041" s="90"/>
      <c r="I2041" s="90"/>
      <c r="J2041" s="92"/>
      <c r="K2041" s="92"/>
      <c r="L2041" s="87"/>
      <c r="M2041" s="93"/>
      <c r="N2041" s="93"/>
      <c r="O2041" s="87"/>
      <c r="P2041" s="87"/>
      <c r="Q2041" s="94"/>
      <c r="R2041" s="95"/>
      <c r="S2041" s="87"/>
      <c r="T2041" s="95"/>
      <c r="U2041" s="94"/>
      <c r="V2041" s="94"/>
      <c r="W2041" s="93"/>
      <c r="X2041" s="87"/>
      <c r="Y2041" s="87"/>
      <c r="Z2041" s="96"/>
      <c r="AA2041" s="90"/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3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2"/>
      <c r="DB2041" s="1"/>
      <c r="DC2041" s="1"/>
      <c r="DD2041" s="1"/>
      <c r="DE2041" s="1"/>
      <c r="DF2041" s="1"/>
      <c r="DG2041" s="1"/>
    </row>
    <row r="2042" spans="1:111" x14ac:dyDescent="0.2">
      <c r="A2042" s="86"/>
      <c r="B2042" s="87"/>
      <c r="C2042" s="87"/>
      <c r="D2042" s="88"/>
      <c r="E2042" s="89"/>
      <c r="F2042" s="98"/>
      <c r="G2042" s="91"/>
      <c r="H2042" s="90"/>
      <c r="I2042" s="90"/>
      <c r="J2042" s="92"/>
      <c r="K2042" s="92"/>
      <c r="L2042" s="87"/>
      <c r="M2042" s="93"/>
      <c r="N2042" s="93"/>
      <c r="O2042" s="87"/>
      <c r="P2042" s="87"/>
      <c r="Q2042" s="94"/>
      <c r="R2042" s="95"/>
      <c r="S2042" s="87"/>
      <c r="T2042" s="95"/>
      <c r="U2042" s="94"/>
      <c r="V2042" s="94"/>
      <c r="W2042" s="93"/>
      <c r="X2042" s="87"/>
      <c r="Y2042" s="87"/>
      <c r="Z2042" s="96"/>
      <c r="AA2042" s="90"/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3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2"/>
      <c r="DB2042" s="1"/>
      <c r="DC2042" s="1"/>
      <c r="DD2042" s="1"/>
      <c r="DE2042" s="1"/>
      <c r="DF2042" s="1"/>
      <c r="DG2042" s="1"/>
    </row>
    <row r="2043" spans="1:111" x14ac:dyDescent="0.2">
      <c r="A2043" s="86"/>
      <c r="B2043" s="87"/>
      <c r="C2043" s="87"/>
      <c r="D2043" s="88"/>
      <c r="E2043" s="89"/>
      <c r="F2043" s="98"/>
      <c r="G2043" s="91"/>
      <c r="H2043" s="90"/>
      <c r="I2043" s="90"/>
      <c r="J2043" s="92"/>
      <c r="K2043" s="92"/>
      <c r="L2043" s="87"/>
      <c r="M2043" s="93"/>
      <c r="N2043" s="93"/>
      <c r="O2043" s="87"/>
      <c r="P2043" s="87"/>
      <c r="Q2043" s="94"/>
      <c r="R2043" s="95"/>
      <c r="S2043" s="87"/>
      <c r="T2043" s="95"/>
      <c r="U2043" s="94"/>
      <c r="V2043" s="94"/>
      <c r="W2043" s="93"/>
      <c r="X2043" s="87"/>
      <c r="Y2043" s="87"/>
      <c r="Z2043" s="96"/>
      <c r="AA2043" s="90"/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3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2"/>
      <c r="DB2043" s="1"/>
      <c r="DC2043" s="1"/>
      <c r="DD2043" s="1"/>
      <c r="DE2043" s="1"/>
      <c r="DF2043" s="1"/>
      <c r="DG2043" s="1"/>
    </row>
    <row r="2044" spans="1:111" x14ac:dyDescent="0.2">
      <c r="A2044" s="86"/>
      <c r="B2044" s="87"/>
      <c r="C2044" s="87"/>
      <c r="D2044" s="88"/>
      <c r="E2044" s="89"/>
      <c r="F2044" s="98"/>
      <c r="G2044" s="91"/>
      <c r="H2044" s="90"/>
      <c r="I2044" s="90"/>
      <c r="J2044" s="92"/>
      <c r="K2044" s="92"/>
      <c r="L2044" s="87"/>
      <c r="M2044" s="93"/>
      <c r="N2044" s="93"/>
      <c r="O2044" s="87"/>
      <c r="P2044" s="87"/>
      <c r="Q2044" s="94"/>
      <c r="R2044" s="95"/>
      <c r="S2044" s="87"/>
      <c r="T2044" s="95"/>
      <c r="U2044" s="94"/>
      <c r="V2044" s="94"/>
      <c r="W2044" s="93"/>
      <c r="X2044" s="87"/>
      <c r="Y2044" s="87"/>
      <c r="Z2044" s="96"/>
      <c r="AA2044" s="90"/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3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2"/>
      <c r="DB2044" s="1"/>
      <c r="DC2044" s="1"/>
      <c r="DD2044" s="1"/>
      <c r="DE2044" s="1"/>
      <c r="DF2044" s="1"/>
      <c r="DG2044" s="1"/>
    </row>
    <row r="2045" spans="1:111" x14ac:dyDescent="0.2">
      <c r="A2045" s="86"/>
      <c r="B2045" s="87"/>
      <c r="C2045" s="87"/>
      <c r="D2045" s="88"/>
      <c r="E2045" s="89"/>
      <c r="F2045" s="98"/>
      <c r="G2045" s="91"/>
      <c r="H2045" s="90"/>
      <c r="I2045" s="90"/>
      <c r="J2045" s="92"/>
      <c r="K2045" s="92"/>
      <c r="L2045" s="87"/>
      <c r="M2045" s="93"/>
      <c r="N2045" s="93"/>
      <c r="O2045" s="87"/>
      <c r="P2045" s="87"/>
      <c r="Q2045" s="94"/>
      <c r="R2045" s="95"/>
      <c r="S2045" s="87"/>
      <c r="T2045" s="95"/>
      <c r="U2045" s="94"/>
      <c r="V2045" s="94"/>
      <c r="W2045" s="93"/>
      <c r="X2045" s="87"/>
      <c r="Y2045" s="87"/>
      <c r="Z2045" s="96"/>
      <c r="AA2045" s="90"/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3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2"/>
      <c r="DB2045" s="1"/>
      <c r="DC2045" s="1"/>
      <c r="DD2045" s="1"/>
      <c r="DE2045" s="1"/>
      <c r="DF2045" s="1"/>
      <c r="DG2045" s="1"/>
    </row>
    <row r="2046" spans="1:111" x14ac:dyDescent="0.2">
      <c r="A2046" s="86"/>
      <c r="B2046" s="87"/>
      <c r="C2046" s="87"/>
      <c r="D2046" s="88"/>
      <c r="E2046" s="89"/>
      <c r="F2046" s="98"/>
      <c r="G2046" s="91"/>
      <c r="H2046" s="90"/>
      <c r="I2046" s="90"/>
      <c r="J2046" s="92"/>
      <c r="K2046" s="92"/>
      <c r="L2046" s="87"/>
      <c r="M2046" s="93"/>
      <c r="N2046" s="93"/>
      <c r="O2046" s="87"/>
      <c r="P2046" s="87"/>
      <c r="Q2046" s="94"/>
      <c r="R2046" s="95"/>
      <c r="S2046" s="87"/>
      <c r="T2046" s="95"/>
      <c r="U2046" s="94"/>
      <c r="V2046" s="94"/>
      <c r="W2046" s="93"/>
      <c r="X2046" s="87"/>
      <c r="Y2046" s="87"/>
      <c r="Z2046" s="96"/>
      <c r="AA2046" s="90"/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3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2"/>
      <c r="DB2046" s="1"/>
      <c r="DC2046" s="1"/>
      <c r="DD2046" s="1"/>
      <c r="DE2046" s="1"/>
      <c r="DF2046" s="1"/>
      <c r="DG2046" s="1"/>
    </row>
    <row r="2047" spans="1:111" x14ac:dyDescent="0.2">
      <c r="A2047" s="86"/>
      <c r="B2047" s="87"/>
      <c r="C2047" s="87"/>
      <c r="D2047" s="88"/>
      <c r="E2047" s="89"/>
      <c r="F2047" s="98"/>
      <c r="G2047" s="91"/>
      <c r="H2047" s="90"/>
      <c r="I2047" s="90"/>
      <c r="J2047" s="92"/>
      <c r="K2047" s="92"/>
      <c r="L2047" s="87"/>
      <c r="M2047" s="93"/>
      <c r="N2047" s="93"/>
      <c r="O2047" s="87"/>
      <c r="P2047" s="87"/>
      <c r="Q2047" s="94"/>
      <c r="R2047" s="95"/>
      <c r="S2047" s="87"/>
      <c r="T2047" s="95"/>
      <c r="U2047" s="94"/>
      <c r="V2047" s="94"/>
      <c r="W2047" s="93"/>
      <c r="X2047" s="87"/>
      <c r="Y2047" s="87"/>
      <c r="Z2047" s="96"/>
      <c r="AA2047" s="90"/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3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2"/>
      <c r="DB2047" s="1"/>
      <c r="DC2047" s="1"/>
      <c r="DD2047" s="1"/>
      <c r="DE2047" s="1"/>
      <c r="DF2047" s="1"/>
      <c r="DG2047" s="1"/>
    </row>
    <row r="2048" spans="1:111" x14ac:dyDescent="0.2">
      <c r="A2048" s="86"/>
      <c r="B2048" s="87"/>
      <c r="C2048" s="87"/>
      <c r="D2048" s="88"/>
      <c r="E2048" s="89"/>
      <c r="F2048" s="98"/>
      <c r="G2048" s="91"/>
      <c r="H2048" s="90"/>
      <c r="I2048" s="90"/>
      <c r="J2048" s="92"/>
      <c r="K2048" s="92"/>
      <c r="L2048" s="87"/>
      <c r="M2048" s="93"/>
      <c r="N2048" s="93"/>
      <c r="O2048" s="87"/>
      <c r="P2048" s="87"/>
      <c r="Q2048" s="94"/>
      <c r="R2048" s="95"/>
      <c r="S2048" s="87"/>
      <c r="T2048" s="95"/>
      <c r="U2048" s="94"/>
      <c r="V2048" s="94"/>
      <c r="W2048" s="93"/>
      <c r="X2048" s="87"/>
      <c r="Y2048" s="87"/>
      <c r="Z2048" s="96"/>
      <c r="AA2048" s="90"/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3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2"/>
      <c r="DB2048" s="1"/>
      <c r="DC2048" s="1"/>
      <c r="DD2048" s="1"/>
      <c r="DE2048" s="1"/>
      <c r="DF2048" s="1"/>
      <c r="DG2048" s="1"/>
    </row>
    <row r="2049" spans="1:111" x14ac:dyDescent="0.2">
      <c r="A2049" s="86"/>
      <c r="B2049" s="87"/>
      <c r="C2049" s="87"/>
      <c r="D2049" s="88"/>
      <c r="E2049" s="89"/>
      <c r="F2049" s="98"/>
      <c r="G2049" s="91"/>
      <c r="H2049" s="90"/>
      <c r="I2049" s="90"/>
      <c r="J2049" s="92"/>
      <c r="K2049" s="92"/>
      <c r="L2049" s="87"/>
      <c r="M2049" s="93"/>
      <c r="N2049" s="93"/>
      <c r="O2049" s="87"/>
      <c r="P2049" s="87"/>
      <c r="Q2049" s="94"/>
      <c r="R2049" s="95"/>
      <c r="S2049" s="87"/>
      <c r="T2049" s="95"/>
      <c r="U2049" s="94"/>
      <c r="V2049" s="94"/>
      <c r="W2049" s="93"/>
      <c r="X2049" s="87"/>
      <c r="Y2049" s="87"/>
      <c r="Z2049" s="96"/>
      <c r="AA2049" s="90"/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3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2"/>
      <c r="DB2049" s="1"/>
      <c r="DC2049" s="1"/>
      <c r="DD2049" s="1"/>
      <c r="DE2049" s="1"/>
      <c r="DF2049" s="1"/>
      <c r="DG2049" s="1"/>
    </row>
    <row r="2050" spans="1:111" x14ac:dyDescent="0.2">
      <c r="A2050" s="86"/>
      <c r="B2050" s="87"/>
      <c r="C2050" s="87"/>
      <c r="D2050" s="88"/>
      <c r="E2050" s="89"/>
      <c r="F2050" s="98"/>
      <c r="G2050" s="91"/>
      <c r="H2050" s="90"/>
      <c r="I2050" s="90"/>
      <c r="J2050" s="92"/>
      <c r="K2050" s="92"/>
      <c r="L2050" s="87"/>
      <c r="M2050" s="93"/>
      <c r="N2050" s="93"/>
      <c r="O2050" s="87"/>
      <c r="P2050" s="87"/>
      <c r="Q2050" s="94"/>
      <c r="R2050" s="95"/>
      <c r="S2050" s="87"/>
      <c r="T2050" s="95"/>
      <c r="U2050" s="94"/>
      <c r="V2050" s="94"/>
      <c r="W2050" s="93"/>
      <c r="X2050" s="87"/>
      <c r="Y2050" s="87"/>
      <c r="Z2050" s="96"/>
      <c r="AA2050" s="90"/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3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2"/>
      <c r="DB2050" s="1"/>
      <c r="DC2050" s="1"/>
      <c r="DD2050" s="1"/>
      <c r="DE2050" s="1"/>
      <c r="DF2050" s="1"/>
      <c r="DG2050" s="1"/>
    </row>
    <row r="2051" spans="1:111" x14ac:dyDescent="0.2">
      <c r="A2051" s="86"/>
      <c r="B2051" s="87"/>
      <c r="C2051" s="87"/>
      <c r="D2051" s="88"/>
      <c r="E2051" s="89"/>
      <c r="F2051" s="98"/>
      <c r="G2051" s="91"/>
      <c r="H2051" s="90"/>
      <c r="I2051" s="90"/>
      <c r="J2051" s="92"/>
      <c r="K2051" s="92"/>
      <c r="L2051" s="87"/>
      <c r="M2051" s="93"/>
      <c r="N2051" s="93"/>
      <c r="O2051" s="87"/>
      <c r="P2051" s="87"/>
      <c r="Q2051" s="94"/>
      <c r="R2051" s="95"/>
      <c r="S2051" s="87"/>
      <c r="T2051" s="95"/>
      <c r="U2051" s="94"/>
      <c r="V2051" s="94"/>
      <c r="W2051" s="93"/>
      <c r="X2051" s="87"/>
      <c r="Y2051" s="87"/>
      <c r="Z2051" s="96"/>
      <c r="AA2051" s="90"/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3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2"/>
      <c r="DB2051" s="1"/>
      <c r="DC2051" s="1"/>
      <c r="DD2051" s="1"/>
      <c r="DE2051" s="1"/>
      <c r="DF2051" s="1"/>
      <c r="DG2051" s="1"/>
    </row>
    <row r="2052" spans="1:111" x14ac:dyDescent="0.2">
      <c r="A2052" s="86"/>
      <c r="B2052" s="87"/>
      <c r="C2052" s="87"/>
      <c r="D2052" s="88"/>
      <c r="E2052" s="89"/>
      <c r="F2052" s="98"/>
      <c r="G2052" s="91"/>
      <c r="H2052" s="90"/>
      <c r="I2052" s="90"/>
      <c r="J2052" s="92"/>
      <c r="K2052" s="92"/>
      <c r="L2052" s="87"/>
      <c r="M2052" s="93"/>
      <c r="N2052" s="93"/>
      <c r="O2052" s="87"/>
      <c r="P2052" s="87"/>
      <c r="Q2052" s="94"/>
      <c r="R2052" s="95"/>
      <c r="S2052" s="87"/>
      <c r="T2052" s="95"/>
      <c r="U2052" s="94"/>
      <c r="V2052" s="94"/>
      <c r="W2052" s="93"/>
      <c r="X2052" s="87"/>
      <c r="Y2052" s="87"/>
      <c r="Z2052" s="96"/>
      <c r="AA2052" s="90"/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3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2"/>
      <c r="DB2052" s="1"/>
      <c r="DC2052" s="1"/>
      <c r="DD2052" s="1"/>
      <c r="DE2052" s="1"/>
      <c r="DF2052" s="1"/>
      <c r="DG2052" s="1"/>
    </row>
    <row r="2053" spans="1:111" x14ac:dyDescent="0.2">
      <c r="A2053" s="86"/>
      <c r="B2053" s="87"/>
      <c r="C2053" s="87"/>
      <c r="D2053" s="88"/>
      <c r="E2053" s="89"/>
      <c r="F2053" s="98"/>
      <c r="G2053" s="91"/>
      <c r="H2053" s="90"/>
      <c r="I2053" s="90"/>
      <c r="J2053" s="92"/>
      <c r="K2053" s="92"/>
      <c r="L2053" s="87"/>
      <c r="M2053" s="93"/>
      <c r="N2053" s="93"/>
      <c r="O2053" s="87"/>
      <c r="P2053" s="87"/>
      <c r="Q2053" s="94"/>
      <c r="R2053" s="95"/>
      <c r="S2053" s="87"/>
      <c r="T2053" s="95"/>
      <c r="U2053" s="94"/>
      <c r="V2053" s="94"/>
      <c r="W2053" s="93"/>
      <c r="X2053" s="87"/>
      <c r="Y2053" s="87"/>
      <c r="Z2053" s="96"/>
      <c r="AA2053" s="90"/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3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2"/>
      <c r="DB2053" s="1"/>
      <c r="DC2053" s="1"/>
      <c r="DD2053" s="1"/>
      <c r="DE2053" s="1"/>
      <c r="DF2053" s="1"/>
      <c r="DG2053" s="1"/>
    </row>
    <row r="2054" spans="1:111" x14ac:dyDescent="0.2">
      <c r="A2054" s="86"/>
      <c r="B2054" s="87"/>
      <c r="C2054" s="87"/>
      <c r="D2054" s="88"/>
      <c r="E2054" s="89"/>
      <c r="F2054" s="98"/>
      <c r="G2054" s="91"/>
      <c r="H2054" s="90"/>
      <c r="I2054" s="90"/>
      <c r="J2054" s="92"/>
      <c r="K2054" s="92"/>
      <c r="L2054" s="87"/>
      <c r="M2054" s="93"/>
      <c r="N2054" s="93"/>
      <c r="O2054" s="87"/>
      <c r="P2054" s="87"/>
      <c r="Q2054" s="94"/>
      <c r="R2054" s="95"/>
      <c r="S2054" s="87"/>
      <c r="T2054" s="95"/>
      <c r="U2054" s="94"/>
      <c r="V2054" s="94"/>
      <c r="W2054" s="93"/>
      <c r="X2054" s="87"/>
      <c r="Y2054" s="87"/>
      <c r="Z2054" s="96"/>
      <c r="AA2054" s="90"/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3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2"/>
      <c r="DB2054" s="1"/>
      <c r="DC2054" s="1"/>
      <c r="DD2054" s="1"/>
      <c r="DE2054" s="1"/>
      <c r="DF2054" s="1"/>
      <c r="DG2054" s="1"/>
    </row>
    <row r="2055" spans="1:111" x14ac:dyDescent="0.2">
      <c r="A2055" s="86"/>
      <c r="B2055" s="87"/>
      <c r="C2055" s="87"/>
      <c r="D2055" s="88"/>
      <c r="E2055" s="89"/>
      <c r="F2055" s="98"/>
      <c r="G2055" s="91"/>
      <c r="H2055" s="90"/>
      <c r="I2055" s="90"/>
      <c r="J2055" s="92"/>
      <c r="K2055" s="92"/>
      <c r="L2055" s="87"/>
      <c r="M2055" s="93"/>
      <c r="N2055" s="93"/>
      <c r="O2055" s="87"/>
      <c r="P2055" s="87"/>
      <c r="Q2055" s="94"/>
      <c r="R2055" s="95"/>
      <c r="S2055" s="87"/>
      <c r="T2055" s="95"/>
      <c r="U2055" s="94"/>
      <c r="V2055" s="94"/>
      <c r="W2055" s="93"/>
      <c r="X2055" s="87"/>
      <c r="Y2055" s="87"/>
      <c r="Z2055" s="96"/>
      <c r="AA2055" s="90"/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3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2"/>
      <c r="DB2055" s="1"/>
      <c r="DC2055" s="1"/>
      <c r="DD2055" s="1"/>
      <c r="DE2055" s="1"/>
      <c r="DF2055" s="1"/>
      <c r="DG2055" s="1"/>
    </row>
    <row r="2056" spans="1:111" x14ac:dyDescent="0.2">
      <c r="A2056" s="86"/>
      <c r="B2056" s="87"/>
      <c r="C2056" s="87"/>
      <c r="D2056" s="88"/>
      <c r="E2056" s="89"/>
      <c r="F2056" s="98"/>
      <c r="G2056" s="91"/>
      <c r="H2056" s="90"/>
      <c r="I2056" s="90"/>
      <c r="J2056" s="92"/>
      <c r="K2056" s="92"/>
      <c r="L2056" s="87"/>
      <c r="M2056" s="93"/>
      <c r="N2056" s="93"/>
      <c r="O2056" s="87"/>
      <c r="P2056" s="87"/>
      <c r="Q2056" s="94"/>
      <c r="R2056" s="95"/>
      <c r="S2056" s="87"/>
      <c r="T2056" s="95"/>
      <c r="U2056" s="94"/>
      <c r="V2056" s="94"/>
      <c r="W2056" s="93"/>
      <c r="X2056" s="87"/>
      <c r="Y2056" s="87"/>
      <c r="Z2056" s="96"/>
      <c r="AA2056" s="90"/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3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2"/>
      <c r="DB2056" s="1"/>
      <c r="DC2056" s="1"/>
      <c r="DD2056" s="1"/>
      <c r="DE2056" s="1"/>
      <c r="DF2056" s="1"/>
      <c r="DG2056" s="1"/>
    </row>
    <row r="2057" spans="1:111" x14ac:dyDescent="0.2">
      <c r="A2057" s="86"/>
      <c r="B2057" s="87"/>
      <c r="C2057" s="87"/>
      <c r="D2057" s="88"/>
      <c r="E2057" s="89"/>
      <c r="F2057" s="98"/>
      <c r="G2057" s="91"/>
      <c r="H2057" s="90"/>
      <c r="I2057" s="90"/>
      <c r="J2057" s="92"/>
      <c r="K2057" s="92"/>
      <c r="L2057" s="87"/>
      <c r="M2057" s="93"/>
      <c r="N2057" s="93"/>
      <c r="O2057" s="87"/>
      <c r="P2057" s="87"/>
      <c r="Q2057" s="94"/>
      <c r="R2057" s="95"/>
      <c r="S2057" s="87"/>
      <c r="T2057" s="95"/>
      <c r="U2057" s="94"/>
      <c r="V2057" s="94"/>
      <c r="W2057" s="93"/>
      <c r="X2057" s="87"/>
      <c r="Y2057" s="87"/>
      <c r="Z2057" s="96"/>
      <c r="AA2057" s="90"/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3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2"/>
      <c r="DB2057" s="1"/>
      <c r="DC2057" s="1"/>
      <c r="DD2057" s="1"/>
      <c r="DE2057" s="1"/>
      <c r="DF2057" s="1"/>
      <c r="DG2057" s="1"/>
    </row>
    <row r="2058" spans="1:111" x14ac:dyDescent="0.2">
      <c r="A2058" s="86"/>
      <c r="B2058" s="87"/>
      <c r="C2058" s="87"/>
      <c r="D2058" s="88"/>
      <c r="E2058" s="89"/>
      <c r="F2058" s="98"/>
      <c r="G2058" s="91"/>
      <c r="H2058" s="90"/>
      <c r="I2058" s="90"/>
      <c r="J2058" s="92"/>
      <c r="K2058" s="92"/>
      <c r="L2058" s="87"/>
      <c r="M2058" s="93"/>
      <c r="N2058" s="93"/>
      <c r="O2058" s="87"/>
      <c r="P2058" s="87"/>
      <c r="Q2058" s="94"/>
      <c r="R2058" s="95"/>
      <c r="S2058" s="87"/>
      <c r="T2058" s="95"/>
      <c r="U2058" s="94"/>
      <c r="V2058" s="94"/>
      <c r="W2058" s="93"/>
      <c r="X2058" s="87"/>
      <c r="Y2058" s="87"/>
      <c r="Z2058" s="96"/>
      <c r="AA2058" s="90"/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3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2"/>
      <c r="DB2058" s="1"/>
      <c r="DC2058" s="1"/>
      <c r="DD2058" s="1"/>
      <c r="DE2058" s="1"/>
      <c r="DF2058" s="1"/>
      <c r="DG2058" s="1"/>
    </row>
    <row r="2059" spans="1:111" x14ac:dyDescent="0.2">
      <c r="A2059" s="86"/>
      <c r="B2059" s="87"/>
      <c r="C2059" s="87"/>
      <c r="D2059" s="88"/>
      <c r="E2059" s="89"/>
      <c r="F2059" s="98"/>
      <c r="G2059" s="91"/>
      <c r="H2059" s="90"/>
      <c r="I2059" s="90"/>
      <c r="J2059" s="92"/>
      <c r="K2059" s="92"/>
      <c r="L2059" s="87"/>
      <c r="M2059" s="93"/>
      <c r="N2059" s="93"/>
      <c r="O2059" s="87"/>
      <c r="P2059" s="87"/>
      <c r="Q2059" s="94"/>
      <c r="R2059" s="95"/>
      <c r="S2059" s="87"/>
      <c r="T2059" s="95"/>
      <c r="U2059" s="94"/>
      <c r="V2059" s="94"/>
      <c r="W2059" s="93"/>
      <c r="X2059" s="87"/>
      <c r="Y2059" s="87"/>
      <c r="Z2059" s="96"/>
      <c r="AA2059" s="90"/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3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2"/>
      <c r="DB2059" s="1"/>
      <c r="DC2059" s="1"/>
      <c r="DD2059" s="1"/>
      <c r="DE2059" s="1"/>
      <c r="DF2059" s="1"/>
      <c r="DG2059" s="1"/>
    </row>
    <row r="2060" spans="1:111" x14ac:dyDescent="0.2">
      <c r="A2060" s="86"/>
      <c r="B2060" s="87"/>
      <c r="C2060" s="87"/>
      <c r="D2060" s="88"/>
      <c r="E2060" s="89"/>
      <c r="F2060" s="98"/>
      <c r="G2060" s="91"/>
      <c r="H2060" s="90"/>
      <c r="I2060" s="90"/>
      <c r="J2060" s="92"/>
      <c r="K2060" s="92"/>
      <c r="L2060" s="87"/>
      <c r="M2060" s="93"/>
      <c r="N2060" s="93"/>
      <c r="O2060" s="87"/>
      <c r="P2060" s="87"/>
      <c r="Q2060" s="94"/>
      <c r="R2060" s="95"/>
      <c r="S2060" s="87"/>
      <c r="T2060" s="95"/>
      <c r="U2060" s="94"/>
      <c r="V2060" s="94"/>
      <c r="W2060" s="93"/>
      <c r="X2060" s="87"/>
      <c r="Y2060" s="87"/>
      <c r="Z2060" s="96"/>
      <c r="AA2060" s="90"/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3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2"/>
      <c r="DB2060" s="1"/>
      <c r="DC2060" s="1"/>
      <c r="DD2060" s="1"/>
      <c r="DE2060" s="1"/>
      <c r="DF2060" s="1"/>
      <c r="DG2060" s="1"/>
    </row>
    <row r="2061" spans="1:111" x14ac:dyDescent="0.2">
      <c r="A2061" s="86"/>
      <c r="B2061" s="87"/>
      <c r="C2061" s="87"/>
      <c r="D2061" s="88"/>
      <c r="E2061" s="89"/>
      <c r="F2061" s="98"/>
      <c r="G2061" s="91"/>
      <c r="H2061" s="90"/>
      <c r="I2061" s="90"/>
      <c r="J2061" s="92"/>
      <c r="K2061" s="92"/>
      <c r="L2061" s="87"/>
      <c r="M2061" s="93"/>
      <c r="N2061" s="93"/>
      <c r="O2061" s="87"/>
      <c r="P2061" s="87"/>
      <c r="Q2061" s="94"/>
      <c r="R2061" s="95"/>
      <c r="S2061" s="87"/>
      <c r="T2061" s="95"/>
      <c r="U2061" s="94"/>
      <c r="V2061" s="94"/>
      <c r="W2061" s="93"/>
      <c r="X2061" s="87"/>
      <c r="Y2061" s="87"/>
      <c r="Z2061" s="96"/>
      <c r="AA2061" s="90"/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3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2"/>
      <c r="DB2061" s="1"/>
      <c r="DC2061" s="1"/>
      <c r="DD2061" s="1"/>
      <c r="DE2061" s="1"/>
      <c r="DF2061" s="1"/>
      <c r="DG2061" s="1"/>
    </row>
    <row r="2062" spans="1:111" x14ac:dyDescent="0.2">
      <c r="A2062" s="86"/>
      <c r="B2062" s="87"/>
      <c r="C2062" s="87"/>
      <c r="D2062" s="88"/>
      <c r="E2062" s="89"/>
      <c r="F2062" s="98"/>
      <c r="G2062" s="91"/>
      <c r="H2062" s="90"/>
      <c r="I2062" s="90"/>
      <c r="J2062" s="92"/>
      <c r="K2062" s="92"/>
      <c r="L2062" s="87"/>
      <c r="M2062" s="93"/>
      <c r="N2062" s="93"/>
      <c r="O2062" s="87"/>
      <c r="P2062" s="87"/>
      <c r="Q2062" s="94"/>
      <c r="R2062" s="95"/>
      <c r="S2062" s="87"/>
      <c r="T2062" s="95"/>
      <c r="U2062" s="94"/>
      <c r="V2062" s="94"/>
      <c r="W2062" s="93"/>
      <c r="X2062" s="87"/>
      <c r="Y2062" s="87"/>
      <c r="Z2062" s="96"/>
      <c r="AA2062" s="90"/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3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2"/>
      <c r="DB2062" s="1"/>
      <c r="DC2062" s="1"/>
      <c r="DD2062" s="1"/>
      <c r="DE2062" s="1"/>
      <c r="DF2062" s="1"/>
      <c r="DG2062" s="1"/>
    </row>
    <row r="2063" spans="1:111" x14ac:dyDescent="0.2">
      <c r="A2063" s="86"/>
      <c r="B2063" s="87"/>
      <c r="C2063" s="87"/>
      <c r="D2063" s="88"/>
      <c r="E2063" s="89"/>
      <c r="F2063" s="98"/>
      <c r="G2063" s="91"/>
      <c r="H2063" s="90"/>
      <c r="I2063" s="90"/>
      <c r="J2063" s="92"/>
      <c r="K2063" s="92"/>
      <c r="L2063" s="87"/>
      <c r="M2063" s="93"/>
      <c r="N2063" s="93"/>
      <c r="O2063" s="87"/>
      <c r="P2063" s="87"/>
      <c r="Q2063" s="94"/>
      <c r="R2063" s="95"/>
      <c r="S2063" s="87"/>
      <c r="T2063" s="95"/>
      <c r="U2063" s="94"/>
      <c r="V2063" s="94"/>
      <c r="W2063" s="93"/>
      <c r="X2063" s="87"/>
      <c r="Y2063" s="87"/>
      <c r="Z2063" s="96"/>
      <c r="AA2063" s="90"/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3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2"/>
      <c r="DB2063" s="1"/>
      <c r="DC2063" s="1"/>
      <c r="DD2063" s="1"/>
      <c r="DE2063" s="1"/>
      <c r="DF2063" s="1"/>
      <c r="DG2063" s="1"/>
    </row>
    <row r="2064" spans="1:111" x14ac:dyDescent="0.2">
      <c r="A2064" s="86"/>
      <c r="B2064" s="87"/>
      <c r="C2064" s="87"/>
      <c r="D2064" s="88"/>
      <c r="E2064" s="89"/>
      <c r="F2064" s="98"/>
      <c r="G2064" s="91"/>
      <c r="H2064" s="90"/>
      <c r="I2064" s="90"/>
      <c r="J2064" s="92"/>
      <c r="K2064" s="92"/>
      <c r="L2064" s="87"/>
      <c r="M2064" s="93"/>
      <c r="N2064" s="93"/>
      <c r="O2064" s="87"/>
      <c r="P2064" s="87"/>
      <c r="Q2064" s="94"/>
      <c r="R2064" s="95"/>
      <c r="S2064" s="87"/>
      <c r="T2064" s="95"/>
      <c r="U2064" s="94"/>
      <c r="V2064" s="94"/>
      <c r="W2064" s="93"/>
      <c r="X2064" s="87"/>
      <c r="Y2064" s="87"/>
      <c r="Z2064" s="96"/>
      <c r="AA2064" s="90"/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3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2"/>
      <c r="DB2064" s="1"/>
      <c r="DC2064" s="1"/>
      <c r="DD2064" s="1"/>
      <c r="DE2064" s="1"/>
      <c r="DF2064" s="1"/>
      <c r="DG2064" s="1"/>
    </row>
    <row r="2065" spans="1:111" x14ac:dyDescent="0.2">
      <c r="A2065" s="86"/>
      <c r="B2065" s="87"/>
      <c r="C2065" s="87"/>
      <c r="D2065" s="88"/>
      <c r="E2065" s="89"/>
      <c r="F2065" s="98"/>
      <c r="G2065" s="91"/>
      <c r="H2065" s="90"/>
      <c r="I2065" s="90"/>
      <c r="J2065" s="92"/>
      <c r="K2065" s="92"/>
      <c r="L2065" s="87"/>
      <c r="M2065" s="93"/>
      <c r="N2065" s="93"/>
      <c r="O2065" s="87"/>
      <c r="P2065" s="87"/>
      <c r="Q2065" s="94"/>
      <c r="R2065" s="95"/>
      <c r="S2065" s="87"/>
      <c r="T2065" s="95"/>
      <c r="U2065" s="94"/>
      <c r="V2065" s="94"/>
      <c r="W2065" s="93"/>
      <c r="X2065" s="87"/>
      <c r="Y2065" s="87"/>
      <c r="Z2065" s="96"/>
      <c r="AA2065" s="90"/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3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2"/>
      <c r="DB2065" s="1"/>
      <c r="DC2065" s="1"/>
      <c r="DD2065" s="1"/>
      <c r="DE2065" s="1"/>
      <c r="DF2065" s="1"/>
      <c r="DG2065" s="1"/>
    </row>
    <row r="2066" spans="1:111" x14ac:dyDescent="0.2">
      <c r="A2066" s="86"/>
      <c r="B2066" s="87"/>
      <c r="C2066" s="87"/>
      <c r="D2066" s="88"/>
      <c r="E2066" s="89"/>
      <c r="F2066" s="98"/>
      <c r="G2066" s="91"/>
      <c r="H2066" s="90"/>
      <c r="I2066" s="90"/>
      <c r="J2066" s="92"/>
      <c r="K2066" s="92"/>
      <c r="L2066" s="87"/>
      <c r="M2066" s="93"/>
      <c r="N2066" s="93"/>
      <c r="O2066" s="87"/>
      <c r="P2066" s="87"/>
      <c r="Q2066" s="94"/>
      <c r="R2066" s="95"/>
      <c r="S2066" s="87"/>
      <c r="T2066" s="95"/>
      <c r="U2066" s="94"/>
      <c r="V2066" s="94"/>
      <c r="W2066" s="93"/>
      <c r="X2066" s="87"/>
      <c r="Y2066" s="87"/>
      <c r="Z2066" s="96"/>
      <c r="AA2066" s="90"/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3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2"/>
      <c r="DB2066" s="1"/>
      <c r="DC2066" s="1"/>
      <c r="DD2066" s="1"/>
      <c r="DE2066" s="1"/>
      <c r="DF2066" s="1"/>
      <c r="DG2066" s="1"/>
    </row>
    <row r="2067" spans="1:111" x14ac:dyDescent="0.2">
      <c r="A2067" s="86"/>
      <c r="B2067" s="87"/>
      <c r="C2067" s="87"/>
      <c r="D2067" s="88"/>
      <c r="E2067" s="89"/>
      <c r="F2067" s="98"/>
      <c r="G2067" s="91"/>
      <c r="H2067" s="90"/>
      <c r="I2067" s="90"/>
      <c r="J2067" s="92"/>
      <c r="K2067" s="92"/>
      <c r="L2067" s="87"/>
      <c r="M2067" s="93"/>
      <c r="N2067" s="93"/>
      <c r="O2067" s="87"/>
      <c r="P2067" s="87"/>
      <c r="Q2067" s="94"/>
      <c r="R2067" s="95"/>
      <c r="S2067" s="87"/>
      <c r="T2067" s="95"/>
      <c r="U2067" s="94"/>
      <c r="V2067" s="94"/>
      <c r="W2067" s="93"/>
      <c r="X2067" s="87"/>
      <c r="Y2067" s="87"/>
      <c r="Z2067" s="96"/>
      <c r="AA2067" s="90"/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3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2"/>
      <c r="DB2067" s="1"/>
      <c r="DC2067" s="1"/>
      <c r="DD2067" s="1"/>
      <c r="DE2067" s="1"/>
      <c r="DF2067" s="1"/>
      <c r="DG2067" s="1"/>
    </row>
    <row r="2068" spans="1:111" x14ac:dyDescent="0.2">
      <c r="A2068" s="86"/>
      <c r="B2068" s="87"/>
      <c r="C2068" s="87"/>
      <c r="D2068" s="88"/>
      <c r="E2068" s="89"/>
      <c r="F2068" s="98"/>
      <c r="G2068" s="91"/>
      <c r="H2068" s="90"/>
      <c r="I2068" s="90"/>
      <c r="J2068" s="92"/>
      <c r="K2068" s="92"/>
      <c r="L2068" s="87"/>
      <c r="M2068" s="93"/>
      <c r="N2068" s="93"/>
      <c r="O2068" s="87"/>
      <c r="P2068" s="87"/>
      <c r="Q2068" s="94"/>
      <c r="R2068" s="95"/>
      <c r="S2068" s="87"/>
      <c r="T2068" s="95"/>
      <c r="U2068" s="94"/>
      <c r="V2068" s="94"/>
      <c r="W2068" s="93"/>
      <c r="X2068" s="87"/>
      <c r="Y2068" s="87"/>
      <c r="Z2068" s="96"/>
      <c r="AA2068" s="90"/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3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2"/>
      <c r="DB2068" s="1"/>
      <c r="DC2068" s="1"/>
      <c r="DD2068" s="1"/>
      <c r="DE2068" s="1"/>
      <c r="DF2068" s="1"/>
      <c r="DG2068" s="1"/>
    </row>
    <row r="2069" spans="1:111" x14ac:dyDescent="0.2">
      <c r="A2069" s="86"/>
      <c r="B2069" s="87"/>
      <c r="C2069" s="87"/>
      <c r="D2069" s="88"/>
      <c r="E2069" s="89"/>
      <c r="F2069" s="98"/>
      <c r="G2069" s="91"/>
      <c r="H2069" s="90"/>
      <c r="I2069" s="90"/>
      <c r="J2069" s="92"/>
      <c r="K2069" s="92"/>
      <c r="L2069" s="87"/>
      <c r="M2069" s="93"/>
      <c r="N2069" s="93"/>
      <c r="O2069" s="87"/>
      <c r="P2069" s="87"/>
      <c r="Q2069" s="94"/>
      <c r="R2069" s="95"/>
      <c r="S2069" s="87"/>
      <c r="T2069" s="95"/>
      <c r="U2069" s="94"/>
      <c r="V2069" s="94"/>
      <c r="W2069" s="93"/>
      <c r="X2069" s="87"/>
      <c r="Y2069" s="87"/>
      <c r="Z2069" s="96"/>
      <c r="AA2069" s="90"/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3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2"/>
      <c r="DB2069" s="1"/>
      <c r="DC2069" s="1"/>
      <c r="DD2069" s="1"/>
      <c r="DE2069" s="1"/>
      <c r="DF2069" s="1"/>
      <c r="DG2069" s="1"/>
    </row>
    <row r="2070" spans="1:111" x14ac:dyDescent="0.2">
      <c r="A2070" s="86"/>
      <c r="B2070" s="87"/>
      <c r="C2070" s="87"/>
      <c r="D2070" s="88"/>
      <c r="E2070" s="89"/>
      <c r="F2070" s="98"/>
      <c r="G2070" s="91"/>
      <c r="H2070" s="90"/>
      <c r="I2070" s="90"/>
      <c r="J2070" s="92"/>
      <c r="K2070" s="92"/>
      <c r="L2070" s="87"/>
      <c r="M2070" s="93"/>
      <c r="N2070" s="93"/>
      <c r="O2070" s="87"/>
      <c r="P2070" s="87"/>
      <c r="Q2070" s="94"/>
      <c r="R2070" s="95"/>
      <c r="S2070" s="87"/>
      <c r="T2070" s="95"/>
      <c r="U2070" s="94"/>
      <c r="V2070" s="94"/>
      <c r="W2070" s="93"/>
      <c r="X2070" s="87"/>
      <c r="Y2070" s="87"/>
      <c r="Z2070" s="96"/>
      <c r="AA2070" s="90"/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3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2"/>
      <c r="DB2070" s="1"/>
      <c r="DC2070" s="1"/>
      <c r="DD2070" s="1"/>
      <c r="DE2070" s="1"/>
      <c r="DF2070" s="1"/>
      <c r="DG2070" s="1"/>
    </row>
    <row r="2071" spans="1:111" x14ac:dyDescent="0.2">
      <c r="A2071" s="86"/>
      <c r="B2071" s="87"/>
      <c r="C2071" s="87"/>
      <c r="D2071" s="88"/>
      <c r="E2071" s="89"/>
      <c r="F2071" s="98"/>
      <c r="G2071" s="91"/>
      <c r="H2071" s="90"/>
      <c r="I2071" s="90"/>
      <c r="J2071" s="92"/>
      <c r="K2071" s="92"/>
      <c r="L2071" s="87"/>
      <c r="M2071" s="93"/>
      <c r="N2071" s="93"/>
      <c r="O2071" s="87"/>
      <c r="P2071" s="87"/>
      <c r="Q2071" s="94"/>
      <c r="R2071" s="95"/>
      <c r="S2071" s="87"/>
      <c r="T2071" s="95"/>
      <c r="U2071" s="94"/>
      <c r="V2071" s="94"/>
      <c r="W2071" s="93"/>
      <c r="X2071" s="87"/>
      <c r="Y2071" s="87"/>
      <c r="Z2071" s="96"/>
      <c r="AA2071" s="90"/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3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2"/>
      <c r="DB2071" s="1"/>
      <c r="DC2071" s="1"/>
      <c r="DD2071" s="1"/>
      <c r="DE2071" s="1"/>
      <c r="DF2071" s="1"/>
      <c r="DG2071" s="1"/>
    </row>
    <row r="2072" spans="1:111" x14ac:dyDescent="0.2">
      <c r="A2072" s="86"/>
      <c r="B2072" s="87"/>
      <c r="C2072" s="87"/>
      <c r="D2072" s="88"/>
      <c r="E2072" s="89"/>
      <c r="F2072" s="98"/>
      <c r="G2072" s="91"/>
      <c r="H2072" s="90"/>
      <c r="I2072" s="90"/>
      <c r="J2072" s="92"/>
      <c r="K2072" s="92"/>
      <c r="L2072" s="87"/>
      <c r="M2072" s="93"/>
      <c r="N2072" s="93"/>
      <c r="O2072" s="87"/>
      <c r="P2072" s="87"/>
      <c r="Q2072" s="94"/>
      <c r="R2072" s="95"/>
      <c r="S2072" s="87"/>
      <c r="T2072" s="95"/>
      <c r="U2072" s="94"/>
      <c r="V2072" s="94"/>
      <c r="W2072" s="93"/>
      <c r="X2072" s="87"/>
      <c r="Y2072" s="87"/>
      <c r="Z2072" s="96"/>
      <c r="AA2072" s="90"/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3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2"/>
      <c r="DB2072" s="1"/>
      <c r="DC2072" s="1"/>
      <c r="DD2072" s="1"/>
      <c r="DE2072" s="1"/>
      <c r="DF2072" s="1"/>
      <c r="DG2072" s="1"/>
    </row>
    <row r="2073" spans="1:111" x14ac:dyDescent="0.2">
      <c r="A2073" s="86"/>
      <c r="B2073" s="87"/>
      <c r="C2073" s="87"/>
      <c r="D2073" s="88"/>
      <c r="E2073" s="89"/>
      <c r="F2073" s="98"/>
      <c r="G2073" s="91"/>
      <c r="H2073" s="90"/>
      <c r="I2073" s="90"/>
      <c r="J2073" s="92"/>
      <c r="K2073" s="92"/>
      <c r="L2073" s="87"/>
      <c r="M2073" s="93"/>
      <c r="N2073" s="93"/>
      <c r="O2073" s="87"/>
      <c r="P2073" s="87"/>
      <c r="Q2073" s="94"/>
      <c r="R2073" s="95"/>
      <c r="S2073" s="87"/>
      <c r="T2073" s="95"/>
      <c r="U2073" s="94"/>
      <c r="V2073" s="94"/>
      <c r="W2073" s="93"/>
      <c r="X2073" s="87"/>
      <c r="Y2073" s="87"/>
      <c r="Z2073" s="96"/>
      <c r="AA2073" s="90"/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3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2"/>
      <c r="DB2073" s="1"/>
      <c r="DC2073" s="1"/>
      <c r="DD2073" s="1"/>
      <c r="DE2073" s="1"/>
      <c r="DF2073" s="1"/>
      <c r="DG2073" s="1"/>
    </row>
    <row r="2074" spans="1:111" x14ac:dyDescent="0.2">
      <c r="A2074" s="86"/>
      <c r="B2074" s="87"/>
      <c r="C2074" s="87"/>
      <c r="D2074" s="88"/>
      <c r="E2074" s="89"/>
      <c r="F2074" s="98"/>
      <c r="G2074" s="91"/>
      <c r="H2074" s="90"/>
      <c r="I2074" s="90"/>
      <c r="J2074" s="92"/>
      <c r="K2074" s="92"/>
      <c r="L2074" s="87"/>
      <c r="M2074" s="93"/>
      <c r="N2074" s="93"/>
      <c r="O2074" s="87"/>
      <c r="P2074" s="87"/>
      <c r="Q2074" s="94"/>
      <c r="R2074" s="95"/>
      <c r="S2074" s="87"/>
      <c r="T2074" s="95"/>
      <c r="U2074" s="94"/>
      <c r="V2074" s="94"/>
      <c r="W2074" s="93"/>
      <c r="X2074" s="87"/>
      <c r="Y2074" s="87"/>
      <c r="Z2074" s="96"/>
      <c r="AA2074" s="90"/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3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2"/>
      <c r="DB2074" s="1"/>
      <c r="DC2074" s="1"/>
      <c r="DD2074" s="1"/>
      <c r="DE2074" s="1"/>
      <c r="DF2074" s="1"/>
      <c r="DG2074" s="1"/>
    </row>
    <row r="2075" spans="1:111" x14ac:dyDescent="0.2">
      <c r="A2075" s="86"/>
      <c r="B2075" s="87"/>
      <c r="C2075" s="87"/>
      <c r="D2075" s="88"/>
      <c r="E2075" s="89"/>
      <c r="F2075" s="98"/>
      <c r="G2075" s="91"/>
      <c r="H2075" s="90"/>
      <c r="I2075" s="90"/>
      <c r="J2075" s="92"/>
      <c r="K2075" s="92"/>
      <c r="L2075" s="87"/>
      <c r="M2075" s="93"/>
      <c r="N2075" s="93"/>
      <c r="O2075" s="87"/>
      <c r="P2075" s="87"/>
      <c r="Q2075" s="94"/>
      <c r="R2075" s="95"/>
      <c r="S2075" s="87"/>
      <c r="T2075" s="95"/>
      <c r="U2075" s="94"/>
      <c r="V2075" s="94"/>
      <c r="W2075" s="93"/>
      <c r="X2075" s="87"/>
      <c r="Y2075" s="87"/>
      <c r="Z2075" s="96"/>
      <c r="AA2075" s="90"/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3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2"/>
      <c r="DB2075" s="1"/>
      <c r="DC2075" s="1"/>
      <c r="DD2075" s="1"/>
      <c r="DE2075" s="1"/>
      <c r="DF2075" s="1"/>
      <c r="DG2075" s="1"/>
    </row>
    <row r="2076" spans="1:111" x14ac:dyDescent="0.2">
      <c r="A2076" s="86"/>
      <c r="B2076" s="87"/>
      <c r="C2076" s="87"/>
      <c r="D2076" s="88"/>
      <c r="E2076" s="89"/>
      <c r="F2076" s="98"/>
      <c r="G2076" s="91"/>
      <c r="H2076" s="90"/>
      <c r="I2076" s="90"/>
      <c r="J2076" s="92"/>
      <c r="K2076" s="92"/>
      <c r="L2076" s="87"/>
      <c r="M2076" s="93"/>
      <c r="N2076" s="93"/>
      <c r="O2076" s="87"/>
      <c r="P2076" s="87"/>
      <c r="Q2076" s="94"/>
      <c r="R2076" s="95"/>
      <c r="S2076" s="87"/>
      <c r="T2076" s="95"/>
      <c r="U2076" s="94"/>
      <c r="V2076" s="94"/>
      <c r="W2076" s="93"/>
      <c r="X2076" s="87"/>
      <c r="Y2076" s="87"/>
      <c r="Z2076" s="96"/>
      <c r="AA2076" s="90"/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3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2"/>
      <c r="DB2076" s="1"/>
      <c r="DC2076" s="1"/>
      <c r="DD2076" s="1"/>
      <c r="DE2076" s="1"/>
      <c r="DF2076" s="1"/>
      <c r="DG2076" s="1"/>
    </row>
    <row r="2077" spans="1:111" x14ac:dyDescent="0.2">
      <c r="A2077" s="86"/>
      <c r="B2077" s="87"/>
      <c r="C2077" s="87"/>
      <c r="D2077" s="88"/>
      <c r="E2077" s="89"/>
      <c r="F2077" s="98"/>
      <c r="G2077" s="91"/>
      <c r="H2077" s="90"/>
      <c r="I2077" s="90"/>
      <c r="J2077" s="92"/>
      <c r="K2077" s="92"/>
      <c r="L2077" s="87"/>
      <c r="M2077" s="93"/>
      <c r="N2077" s="93"/>
      <c r="O2077" s="87"/>
      <c r="P2077" s="87"/>
      <c r="Q2077" s="94"/>
      <c r="R2077" s="95"/>
      <c r="S2077" s="87"/>
      <c r="T2077" s="95"/>
      <c r="U2077" s="94"/>
      <c r="V2077" s="94"/>
      <c r="W2077" s="93"/>
      <c r="X2077" s="87"/>
      <c r="Y2077" s="87"/>
      <c r="Z2077" s="96"/>
      <c r="AA2077" s="90"/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3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2"/>
      <c r="DB2077" s="1"/>
      <c r="DC2077" s="1"/>
      <c r="DD2077" s="1"/>
      <c r="DE2077" s="1"/>
      <c r="DF2077" s="1"/>
      <c r="DG2077" s="1"/>
    </row>
    <row r="2078" spans="1:111" x14ac:dyDescent="0.2">
      <c r="A2078" s="86"/>
      <c r="B2078" s="87"/>
      <c r="C2078" s="87"/>
      <c r="D2078" s="88"/>
      <c r="E2078" s="89"/>
      <c r="F2078" s="98"/>
      <c r="G2078" s="91"/>
      <c r="H2078" s="90"/>
      <c r="I2078" s="90"/>
      <c r="J2078" s="92"/>
      <c r="K2078" s="92"/>
      <c r="L2078" s="87"/>
      <c r="M2078" s="93"/>
      <c r="N2078" s="93"/>
      <c r="O2078" s="87"/>
      <c r="P2078" s="87"/>
      <c r="Q2078" s="94"/>
      <c r="R2078" s="95"/>
      <c r="S2078" s="87"/>
      <c r="T2078" s="95"/>
      <c r="U2078" s="94"/>
      <c r="V2078" s="94"/>
      <c r="W2078" s="93"/>
      <c r="X2078" s="87"/>
      <c r="Y2078" s="87"/>
      <c r="Z2078" s="96"/>
      <c r="AA2078" s="90"/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3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2"/>
      <c r="DB2078" s="1"/>
      <c r="DC2078" s="1"/>
      <c r="DD2078" s="1"/>
      <c r="DE2078" s="1"/>
      <c r="DF2078" s="1"/>
      <c r="DG2078" s="1"/>
    </row>
    <row r="2079" spans="1:111" x14ac:dyDescent="0.2">
      <c r="A2079" s="86"/>
      <c r="B2079" s="87"/>
      <c r="C2079" s="87"/>
      <c r="D2079" s="88"/>
      <c r="E2079" s="89"/>
      <c r="F2079" s="98"/>
      <c r="G2079" s="91"/>
      <c r="H2079" s="90"/>
      <c r="I2079" s="90"/>
      <c r="J2079" s="92"/>
      <c r="K2079" s="92"/>
      <c r="L2079" s="87"/>
      <c r="M2079" s="93"/>
      <c r="N2079" s="93"/>
      <c r="O2079" s="87"/>
      <c r="P2079" s="87"/>
      <c r="Q2079" s="94"/>
      <c r="R2079" s="95"/>
      <c r="S2079" s="87"/>
      <c r="T2079" s="95"/>
      <c r="U2079" s="94"/>
      <c r="V2079" s="94"/>
      <c r="W2079" s="93"/>
      <c r="X2079" s="87"/>
      <c r="Y2079" s="87"/>
      <c r="Z2079" s="96"/>
      <c r="AA2079" s="90"/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3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2"/>
      <c r="DB2079" s="1"/>
      <c r="DC2079" s="1"/>
      <c r="DD2079" s="1"/>
      <c r="DE2079" s="1"/>
      <c r="DF2079" s="1"/>
      <c r="DG2079" s="1"/>
    </row>
    <row r="2080" spans="1:111" x14ac:dyDescent="0.2">
      <c r="A2080" s="86"/>
      <c r="B2080" s="87"/>
      <c r="C2080" s="87"/>
      <c r="D2080" s="88"/>
      <c r="E2080" s="89"/>
      <c r="F2080" s="98"/>
      <c r="G2080" s="91"/>
      <c r="H2080" s="90"/>
      <c r="I2080" s="90"/>
      <c r="J2080" s="92"/>
      <c r="K2080" s="92"/>
      <c r="L2080" s="87"/>
      <c r="M2080" s="93"/>
      <c r="N2080" s="93"/>
      <c r="O2080" s="87"/>
      <c r="P2080" s="87"/>
      <c r="Q2080" s="94"/>
      <c r="R2080" s="95"/>
      <c r="S2080" s="87"/>
      <c r="T2080" s="95"/>
      <c r="U2080" s="94"/>
      <c r="V2080" s="94"/>
      <c r="W2080" s="93"/>
      <c r="X2080" s="87"/>
      <c r="Y2080" s="87"/>
      <c r="Z2080" s="96"/>
      <c r="AA2080" s="90"/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3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2"/>
      <c r="DB2080" s="1"/>
      <c r="DC2080" s="1"/>
      <c r="DD2080" s="1"/>
      <c r="DE2080" s="1"/>
      <c r="DF2080" s="1"/>
      <c r="DG2080" s="1"/>
    </row>
    <row r="2081" spans="1:111" x14ac:dyDescent="0.2">
      <c r="A2081" s="86"/>
      <c r="B2081" s="87"/>
      <c r="C2081" s="87"/>
      <c r="D2081" s="88"/>
      <c r="E2081" s="89"/>
      <c r="F2081" s="98"/>
      <c r="G2081" s="91"/>
      <c r="H2081" s="90"/>
      <c r="I2081" s="90"/>
      <c r="J2081" s="92"/>
      <c r="K2081" s="92"/>
      <c r="L2081" s="87"/>
      <c r="M2081" s="93"/>
      <c r="N2081" s="93"/>
      <c r="O2081" s="87"/>
      <c r="P2081" s="87"/>
      <c r="Q2081" s="94"/>
      <c r="R2081" s="95"/>
      <c r="S2081" s="87"/>
      <c r="T2081" s="95"/>
      <c r="U2081" s="94"/>
      <c r="V2081" s="94"/>
      <c r="W2081" s="93"/>
      <c r="X2081" s="87"/>
      <c r="Y2081" s="87"/>
      <c r="Z2081" s="96"/>
      <c r="AA2081" s="90"/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3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2"/>
      <c r="DB2081" s="1"/>
      <c r="DC2081" s="1"/>
      <c r="DD2081" s="1"/>
      <c r="DE2081" s="1"/>
      <c r="DF2081" s="1"/>
      <c r="DG2081" s="1"/>
    </row>
    <row r="2082" spans="1:111" x14ac:dyDescent="0.2">
      <c r="A2082" s="86"/>
      <c r="B2082" s="87"/>
      <c r="C2082" s="87"/>
      <c r="D2082" s="88"/>
      <c r="E2082" s="89"/>
      <c r="F2082" s="98"/>
      <c r="G2082" s="91"/>
      <c r="H2082" s="90"/>
      <c r="I2082" s="90"/>
      <c r="J2082" s="92"/>
      <c r="K2082" s="92"/>
      <c r="L2082" s="87"/>
      <c r="M2082" s="93"/>
      <c r="N2082" s="93"/>
      <c r="O2082" s="87"/>
      <c r="P2082" s="87"/>
      <c r="Q2082" s="94"/>
      <c r="R2082" s="95"/>
      <c r="S2082" s="87"/>
      <c r="T2082" s="95"/>
      <c r="U2082" s="94"/>
      <c r="V2082" s="94"/>
      <c r="W2082" s="93"/>
      <c r="X2082" s="87"/>
      <c r="Y2082" s="87"/>
      <c r="Z2082" s="96"/>
      <c r="AA2082" s="90"/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3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2"/>
      <c r="DB2082" s="1"/>
      <c r="DC2082" s="1"/>
      <c r="DD2082" s="1"/>
      <c r="DE2082" s="1"/>
      <c r="DF2082" s="1"/>
      <c r="DG2082" s="1"/>
    </row>
    <row r="2083" spans="1:111" x14ac:dyDescent="0.2">
      <c r="A2083" s="86"/>
      <c r="B2083" s="87"/>
      <c r="C2083" s="87"/>
      <c r="D2083" s="88"/>
      <c r="E2083" s="89"/>
      <c r="F2083" s="98"/>
      <c r="G2083" s="91"/>
      <c r="H2083" s="90"/>
      <c r="I2083" s="90"/>
      <c r="J2083" s="92"/>
      <c r="K2083" s="92"/>
      <c r="L2083" s="87"/>
      <c r="M2083" s="93"/>
      <c r="N2083" s="93"/>
      <c r="O2083" s="87"/>
      <c r="P2083" s="87"/>
      <c r="Q2083" s="94"/>
      <c r="R2083" s="95"/>
      <c r="S2083" s="87"/>
      <c r="T2083" s="95"/>
      <c r="U2083" s="94"/>
      <c r="V2083" s="94"/>
      <c r="W2083" s="93"/>
      <c r="X2083" s="87"/>
      <c r="Y2083" s="87"/>
      <c r="Z2083" s="96"/>
      <c r="AA2083" s="90"/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3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2"/>
      <c r="DB2083" s="1"/>
      <c r="DC2083" s="1"/>
      <c r="DD2083" s="1"/>
      <c r="DE2083" s="1"/>
      <c r="DF2083" s="1"/>
      <c r="DG2083" s="1"/>
    </row>
    <row r="2084" spans="1:111" x14ac:dyDescent="0.2">
      <c r="A2084" s="86"/>
      <c r="B2084" s="87"/>
      <c r="C2084" s="87"/>
      <c r="D2084" s="88"/>
      <c r="E2084" s="89"/>
      <c r="F2084" s="98"/>
      <c r="G2084" s="91"/>
      <c r="H2084" s="90"/>
      <c r="I2084" s="90"/>
      <c r="J2084" s="92"/>
      <c r="K2084" s="92"/>
      <c r="L2084" s="87"/>
      <c r="M2084" s="93"/>
      <c r="N2084" s="93"/>
      <c r="O2084" s="87"/>
      <c r="P2084" s="87"/>
      <c r="Q2084" s="94"/>
      <c r="R2084" s="95"/>
      <c r="S2084" s="87"/>
      <c r="T2084" s="95"/>
      <c r="U2084" s="94"/>
      <c r="V2084" s="94"/>
      <c r="W2084" s="93"/>
      <c r="X2084" s="87"/>
      <c r="Y2084" s="87"/>
      <c r="Z2084" s="96"/>
      <c r="AA2084" s="90"/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3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2"/>
      <c r="DB2084" s="1"/>
      <c r="DC2084" s="1"/>
      <c r="DD2084" s="1"/>
      <c r="DE2084" s="1"/>
      <c r="DF2084" s="1"/>
      <c r="DG2084" s="1"/>
    </row>
    <row r="2085" spans="1:111" x14ac:dyDescent="0.2">
      <c r="A2085" s="86"/>
      <c r="B2085" s="87"/>
      <c r="C2085" s="87"/>
      <c r="D2085" s="88"/>
      <c r="E2085" s="89"/>
      <c r="F2085" s="98"/>
      <c r="G2085" s="91"/>
      <c r="H2085" s="90"/>
      <c r="I2085" s="90"/>
      <c r="J2085" s="92"/>
      <c r="K2085" s="92"/>
      <c r="L2085" s="87"/>
      <c r="M2085" s="93"/>
      <c r="N2085" s="93"/>
      <c r="O2085" s="87"/>
      <c r="P2085" s="87"/>
      <c r="Q2085" s="94"/>
      <c r="R2085" s="95"/>
      <c r="S2085" s="87"/>
      <c r="T2085" s="95"/>
      <c r="U2085" s="94"/>
      <c r="V2085" s="94"/>
      <c r="W2085" s="93"/>
      <c r="X2085" s="87"/>
      <c r="Y2085" s="87"/>
      <c r="Z2085" s="96"/>
      <c r="AA2085" s="90"/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3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2"/>
      <c r="DB2085" s="1"/>
      <c r="DC2085" s="1"/>
      <c r="DD2085" s="1"/>
      <c r="DE2085" s="1"/>
      <c r="DF2085" s="1"/>
      <c r="DG2085" s="1"/>
    </row>
    <row r="2086" spans="1:111" x14ac:dyDescent="0.2">
      <c r="A2086" s="86"/>
      <c r="B2086" s="87"/>
      <c r="C2086" s="87"/>
      <c r="D2086" s="88"/>
      <c r="E2086" s="89"/>
      <c r="F2086" s="98"/>
      <c r="G2086" s="91"/>
      <c r="H2086" s="90"/>
      <c r="I2086" s="90"/>
      <c r="J2086" s="92"/>
      <c r="K2086" s="92"/>
      <c r="L2086" s="87"/>
      <c r="M2086" s="93"/>
      <c r="N2086" s="93"/>
      <c r="O2086" s="87"/>
      <c r="P2086" s="87"/>
      <c r="Q2086" s="94"/>
      <c r="R2086" s="95"/>
      <c r="S2086" s="87"/>
      <c r="T2086" s="95"/>
      <c r="U2086" s="94"/>
      <c r="V2086" s="94"/>
      <c r="W2086" s="93"/>
      <c r="X2086" s="87"/>
      <c r="Y2086" s="87"/>
      <c r="Z2086" s="96"/>
      <c r="AA2086" s="90"/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3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2"/>
      <c r="DB2086" s="1"/>
      <c r="DC2086" s="1"/>
      <c r="DD2086" s="1"/>
      <c r="DE2086" s="1"/>
      <c r="DF2086" s="1"/>
      <c r="DG2086" s="1"/>
    </row>
    <row r="2087" spans="1:111" x14ac:dyDescent="0.2">
      <c r="A2087" s="86"/>
      <c r="B2087" s="87"/>
      <c r="C2087" s="87"/>
      <c r="D2087" s="88"/>
      <c r="E2087" s="89"/>
      <c r="F2087" s="98"/>
      <c r="G2087" s="91"/>
      <c r="H2087" s="90"/>
      <c r="I2087" s="90"/>
      <c r="J2087" s="92"/>
      <c r="K2087" s="92"/>
      <c r="L2087" s="87"/>
      <c r="M2087" s="93"/>
      <c r="N2087" s="93"/>
      <c r="O2087" s="87"/>
      <c r="P2087" s="87"/>
      <c r="Q2087" s="94"/>
      <c r="R2087" s="95"/>
      <c r="S2087" s="87"/>
      <c r="T2087" s="95"/>
      <c r="U2087" s="94"/>
      <c r="V2087" s="94"/>
      <c r="W2087" s="93"/>
      <c r="X2087" s="87"/>
      <c r="Y2087" s="87"/>
      <c r="Z2087" s="96"/>
      <c r="AA2087" s="90"/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3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2"/>
      <c r="DB2087" s="1"/>
      <c r="DC2087" s="1"/>
      <c r="DD2087" s="1"/>
      <c r="DE2087" s="1"/>
      <c r="DF2087" s="1"/>
      <c r="DG2087" s="1"/>
    </row>
    <row r="2088" spans="1:111" x14ac:dyDescent="0.2">
      <c r="A2088" s="86"/>
      <c r="B2088" s="87"/>
      <c r="C2088" s="87"/>
      <c r="D2088" s="88"/>
      <c r="E2088" s="89"/>
      <c r="F2088" s="98"/>
      <c r="G2088" s="91"/>
      <c r="H2088" s="90"/>
      <c r="I2088" s="90"/>
      <c r="J2088" s="92"/>
      <c r="K2088" s="92"/>
      <c r="L2088" s="87"/>
      <c r="M2088" s="93"/>
      <c r="N2088" s="93"/>
      <c r="O2088" s="87"/>
      <c r="P2088" s="87"/>
      <c r="Q2088" s="94"/>
      <c r="R2088" s="95"/>
      <c r="S2088" s="87"/>
      <c r="T2088" s="95"/>
      <c r="U2088" s="94"/>
      <c r="V2088" s="94"/>
      <c r="W2088" s="93"/>
      <c r="X2088" s="87"/>
      <c r="Y2088" s="87"/>
      <c r="Z2088" s="96"/>
      <c r="AA2088" s="90"/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3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2"/>
      <c r="DB2088" s="1"/>
      <c r="DC2088" s="1"/>
      <c r="DD2088" s="1"/>
      <c r="DE2088" s="1"/>
      <c r="DF2088" s="1"/>
      <c r="DG2088" s="1"/>
    </row>
    <row r="2089" spans="1:111" x14ac:dyDescent="0.2">
      <c r="A2089" s="86"/>
      <c r="B2089" s="87"/>
      <c r="C2089" s="87"/>
      <c r="D2089" s="88"/>
      <c r="E2089" s="89"/>
      <c r="F2089" s="98"/>
      <c r="G2089" s="91"/>
      <c r="H2089" s="90"/>
      <c r="I2089" s="90"/>
      <c r="J2089" s="92"/>
      <c r="K2089" s="92"/>
      <c r="L2089" s="87"/>
      <c r="M2089" s="93"/>
      <c r="N2089" s="93"/>
      <c r="O2089" s="87"/>
      <c r="P2089" s="87"/>
      <c r="Q2089" s="94"/>
      <c r="R2089" s="95"/>
      <c r="S2089" s="87"/>
      <c r="T2089" s="95"/>
      <c r="U2089" s="94"/>
      <c r="V2089" s="94"/>
      <c r="W2089" s="93"/>
      <c r="X2089" s="87"/>
      <c r="Y2089" s="87"/>
      <c r="Z2089" s="96"/>
      <c r="AA2089" s="90"/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3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2"/>
      <c r="DB2089" s="1"/>
      <c r="DC2089" s="1"/>
      <c r="DD2089" s="1"/>
      <c r="DE2089" s="1"/>
      <c r="DF2089" s="1"/>
      <c r="DG2089" s="1"/>
    </row>
    <row r="2090" spans="1:111" x14ac:dyDescent="0.2">
      <c r="A2090" s="86"/>
      <c r="B2090" s="87"/>
      <c r="C2090" s="87"/>
      <c r="D2090" s="88"/>
      <c r="E2090" s="89"/>
      <c r="F2090" s="98"/>
      <c r="G2090" s="91"/>
      <c r="H2090" s="90"/>
      <c r="I2090" s="90"/>
      <c r="J2090" s="92"/>
      <c r="K2090" s="92"/>
      <c r="L2090" s="87"/>
      <c r="M2090" s="93"/>
      <c r="N2090" s="93"/>
      <c r="O2090" s="87"/>
      <c r="P2090" s="87"/>
      <c r="Q2090" s="94"/>
      <c r="R2090" s="95"/>
      <c r="S2090" s="87"/>
      <c r="T2090" s="95"/>
      <c r="U2090" s="94"/>
      <c r="V2090" s="94"/>
      <c r="W2090" s="93"/>
      <c r="X2090" s="87"/>
      <c r="Y2090" s="87"/>
      <c r="Z2090" s="96"/>
      <c r="AA2090" s="90"/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3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2"/>
      <c r="DB2090" s="1"/>
      <c r="DC2090" s="1"/>
      <c r="DD2090" s="1"/>
      <c r="DE2090" s="1"/>
      <c r="DF2090" s="1"/>
      <c r="DG2090" s="1"/>
    </row>
    <row r="2091" spans="1:111" x14ac:dyDescent="0.2">
      <c r="A2091" s="86"/>
      <c r="B2091" s="87"/>
      <c r="C2091" s="87"/>
      <c r="D2091" s="88"/>
      <c r="E2091" s="89"/>
      <c r="F2091" s="98"/>
      <c r="G2091" s="91"/>
      <c r="H2091" s="90"/>
      <c r="I2091" s="90"/>
      <c r="J2091" s="92"/>
      <c r="K2091" s="92"/>
      <c r="L2091" s="87"/>
      <c r="M2091" s="93"/>
      <c r="N2091" s="93"/>
      <c r="O2091" s="87"/>
      <c r="P2091" s="87"/>
      <c r="Q2091" s="94"/>
      <c r="R2091" s="95"/>
      <c r="S2091" s="87"/>
      <c r="T2091" s="95"/>
      <c r="U2091" s="94"/>
      <c r="V2091" s="94"/>
      <c r="W2091" s="93"/>
      <c r="X2091" s="87"/>
      <c r="Y2091" s="87"/>
      <c r="Z2091" s="96"/>
      <c r="AA2091" s="90"/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3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2"/>
      <c r="DB2091" s="1"/>
      <c r="DC2091" s="1"/>
      <c r="DD2091" s="1"/>
      <c r="DE2091" s="1"/>
      <c r="DF2091" s="1"/>
      <c r="DG2091" s="1"/>
    </row>
    <row r="2092" spans="1:111" x14ac:dyDescent="0.2">
      <c r="A2092" s="86"/>
      <c r="B2092" s="87"/>
      <c r="C2092" s="87"/>
      <c r="D2092" s="88"/>
      <c r="E2092" s="89"/>
      <c r="F2092" s="98"/>
      <c r="G2092" s="91"/>
      <c r="H2092" s="90"/>
      <c r="I2092" s="90"/>
      <c r="J2092" s="92"/>
      <c r="K2092" s="92"/>
      <c r="L2092" s="87"/>
      <c r="M2092" s="93"/>
      <c r="N2092" s="93"/>
      <c r="O2092" s="87"/>
      <c r="P2092" s="87"/>
      <c r="Q2092" s="94"/>
      <c r="R2092" s="95"/>
      <c r="S2092" s="87"/>
      <c r="T2092" s="95"/>
      <c r="U2092" s="94"/>
      <c r="V2092" s="94"/>
      <c r="W2092" s="93"/>
      <c r="X2092" s="87"/>
      <c r="Y2092" s="87"/>
      <c r="Z2092" s="96"/>
      <c r="AA2092" s="90"/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3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2"/>
      <c r="DB2092" s="1"/>
      <c r="DC2092" s="1"/>
      <c r="DD2092" s="1"/>
      <c r="DE2092" s="1"/>
      <c r="DF2092" s="1"/>
      <c r="DG2092" s="1"/>
    </row>
    <row r="2093" spans="1:111" x14ac:dyDescent="0.2">
      <c r="A2093" s="86"/>
      <c r="B2093" s="87"/>
      <c r="C2093" s="87"/>
      <c r="D2093" s="88"/>
      <c r="E2093" s="89"/>
      <c r="F2093" s="98"/>
      <c r="G2093" s="91"/>
      <c r="H2093" s="90"/>
      <c r="I2093" s="90"/>
      <c r="J2093" s="92"/>
      <c r="K2093" s="92"/>
      <c r="L2093" s="87"/>
      <c r="M2093" s="93"/>
      <c r="N2093" s="93"/>
      <c r="O2093" s="87"/>
      <c r="P2093" s="87"/>
      <c r="Q2093" s="94"/>
      <c r="R2093" s="95"/>
      <c r="S2093" s="87"/>
      <c r="T2093" s="95"/>
      <c r="U2093" s="94"/>
      <c r="V2093" s="94"/>
      <c r="W2093" s="93"/>
      <c r="X2093" s="87"/>
      <c r="Y2093" s="87"/>
      <c r="Z2093" s="96"/>
      <c r="AA2093" s="90"/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3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2"/>
      <c r="DB2093" s="1"/>
      <c r="DC2093" s="1"/>
      <c r="DD2093" s="1"/>
      <c r="DE2093" s="1"/>
      <c r="DF2093" s="1"/>
      <c r="DG2093" s="1"/>
    </row>
    <row r="2094" spans="1:111" x14ac:dyDescent="0.2">
      <c r="A2094" s="86"/>
      <c r="B2094" s="87"/>
      <c r="C2094" s="87"/>
      <c r="D2094" s="88"/>
      <c r="E2094" s="89"/>
      <c r="F2094" s="98"/>
      <c r="G2094" s="91"/>
      <c r="H2094" s="90"/>
      <c r="I2094" s="90"/>
      <c r="J2094" s="92"/>
      <c r="K2094" s="92"/>
      <c r="L2094" s="87"/>
      <c r="M2094" s="93"/>
      <c r="N2094" s="93"/>
      <c r="O2094" s="87"/>
      <c r="P2094" s="87"/>
      <c r="Q2094" s="94"/>
      <c r="R2094" s="95"/>
      <c r="S2094" s="87"/>
      <c r="T2094" s="95"/>
      <c r="U2094" s="94"/>
      <c r="V2094" s="94"/>
      <c r="W2094" s="93"/>
      <c r="X2094" s="87"/>
      <c r="Y2094" s="87"/>
      <c r="Z2094" s="96"/>
      <c r="AA2094" s="90"/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3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2"/>
      <c r="DB2094" s="1"/>
      <c r="DC2094" s="1"/>
      <c r="DD2094" s="1"/>
      <c r="DE2094" s="1"/>
      <c r="DF2094" s="1"/>
      <c r="DG2094" s="1"/>
    </row>
    <row r="2095" spans="1:111" x14ac:dyDescent="0.2">
      <c r="A2095" s="86"/>
      <c r="B2095" s="87"/>
      <c r="C2095" s="87"/>
      <c r="D2095" s="88"/>
      <c r="E2095" s="89"/>
      <c r="F2095" s="98"/>
      <c r="G2095" s="91"/>
      <c r="H2095" s="90"/>
      <c r="I2095" s="90"/>
      <c r="J2095" s="92"/>
      <c r="K2095" s="92"/>
      <c r="L2095" s="87"/>
      <c r="M2095" s="93"/>
      <c r="N2095" s="93"/>
      <c r="O2095" s="87"/>
      <c r="P2095" s="87"/>
      <c r="Q2095" s="94"/>
      <c r="R2095" s="95"/>
      <c r="S2095" s="87"/>
      <c r="T2095" s="95"/>
      <c r="U2095" s="94"/>
      <c r="V2095" s="94"/>
      <c r="W2095" s="93"/>
      <c r="X2095" s="87"/>
      <c r="Y2095" s="87"/>
      <c r="Z2095" s="96"/>
      <c r="AA2095" s="90"/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3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2"/>
      <c r="DB2095" s="1"/>
      <c r="DC2095" s="1"/>
      <c r="DD2095" s="1"/>
      <c r="DE2095" s="1"/>
      <c r="DF2095" s="1"/>
      <c r="DG2095" s="1"/>
    </row>
    <row r="2096" spans="1:111" x14ac:dyDescent="0.2">
      <c r="A2096" s="86"/>
      <c r="B2096" s="87"/>
      <c r="C2096" s="87"/>
      <c r="D2096" s="88"/>
      <c r="E2096" s="89"/>
      <c r="F2096" s="98"/>
      <c r="G2096" s="91"/>
      <c r="H2096" s="90"/>
      <c r="I2096" s="90"/>
      <c r="J2096" s="92"/>
      <c r="K2096" s="92"/>
      <c r="L2096" s="87"/>
      <c r="M2096" s="93"/>
      <c r="N2096" s="93"/>
      <c r="O2096" s="87"/>
      <c r="P2096" s="87"/>
      <c r="Q2096" s="94"/>
      <c r="R2096" s="95"/>
      <c r="S2096" s="87"/>
      <c r="T2096" s="95"/>
      <c r="U2096" s="94"/>
      <c r="V2096" s="94"/>
      <c r="W2096" s="93"/>
      <c r="X2096" s="87"/>
      <c r="Y2096" s="87"/>
      <c r="Z2096" s="96"/>
      <c r="AA2096" s="90"/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3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2"/>
      <c r="DB2096" s="1"/>
      <c r="DC2096" s="1"/>
      <c r="DD2096" s="1"/>
      <c r="DE2096" s="1"/>
      <c r="DF2096" s="1"/>
      <c r="DG2096" s="1"/>
    </row>
    <row r="2097" spans="1:111" x14ac:dyDescent="0.2">
      <c r="A2097" s="86"/>
      <c r="B2097" s="87"/>
      <c r="C2097" s="87"/>
      <c r="D2097" s="88"/>
      <c r="E2097" s="89"/>
      <c r="F2097" s="98"/>
      <c r="G2097" s="91"/>
      <c r="H2097" s="90"/>
      <c r="I2097" s="90"/>
      <c r="J2097" s="92"/>
      <c r="K2097" s="92"/>
      <c r="L2097" s="87"/>
      <c r="M2097" s="93"/>
      <c r="N2097" s="93"/>
      <c r="O2097" s="87"/>
      <c r="P2097" s="87"/>
      <c r="Q2097" s="94"/>
      <c r="R2097" s="95"/>
      <c r="S2097" s="87"/>
      <c r="T2097" s="95"/>
      <c r="U2097" s="94"/>
      <c r="V2097" s="94"/>
      <c r="W2097" s="93"/>
      <c r="X2097" s="87"/>
      <c r="Y2097" s="87"/>
      <c r="Z2097" s="96"/>
      <c r="AA2097" s="90"/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3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2"/>
      <c r="DB2097" s="1"/>
      <c r="DC2097" s="1"/>
      <c r="DD2097" s="1"/>
      <c r="DE2097" s="1"/>
      <c r="DF2097" s="1"/>
      <c r="DG2097" s="1"/>
    </row>
    <row r="2098" spans="1:111" x14ac:dyDescent="0.2">
      <c r="A2098" s="86"/>
      <c r="B2098" s="87"/>
      <c r="C2098" s="87"/>
      <c r="D2098" s="88"/>
      <c r="E2098" s="89"/>
      <c r="F2098" s="98"/>
      <c r="G2098" s="91"/>
      <c r="H2098" s="90"/>
      <c r="I2098" s="90"/>
      <c r="J2098" s="92"/>
      <c r="K2098" s="92"/>
      <c r="L2098" s="87"/>
      <c r="M2098" s="93"/>
      <c r="N2098" s="93"/>
      <c r="O2098" s="87"/>
      <c r="P2098" s="87"/>
      <c r="Q2098" s="94"/>
      <c r="R2098" s="95"/>
      <c r="S2098" s="87"/>
      <c r="T2098" s="95"/>
      <c r="U2098" s="94"/>
      <c r="V2098" s="94"/>
      <c r="W2098" s="93"/>
      <c r="X2098" s="87"/>
      <c r="Y2098" s="87"/>
      <c r="Z2098" s="96"/>
      <c r="AA2098" s="90"/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3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2"/>
      <c r="DB2098" s="1"/>
      <c r="DC2098" s="1"/>
      <c r="DD2098" s="1"/>
      <c r="DE2098" s="1"/>
      <c r="DF2098" s="1"/>
      <c r="DG2098" s="1"/>
    </row>
    <row r="2099" spans="1:111" x14ac:dyDescent="0.2">
      <c r="A2099" s="86"/>
      <c r="B2099" s="87"/>
      <c r="C2099" s="87"/>
      <c r="D2099" s="88"/>
      <c r="E2099" s="89"/>
      <c r="F2099" s="98"/>
      <c r="G2099" s="91"/>
      <c r="H2099" s="90"/>
      <c r="I2099" s="90"/>
      <c r="J2099" s="92"/>
      <c r="K2099" s="92"/>
      <c r="L2099" s="87"/>
      <c r="M2099" s="93"/>
      <c r="N2099" s="93"/>
      <c r="O2099" s="87"/>
      <c r="P2099" s="87"/>
      <c r="Q2099" s="94"/>
      <c r="R2099" s="95"/>
      <c r="S2099" s="87"/>
      <c r="T2099" s="95"/>
      <c r="U2099" s="94"/>
      <c r="V2099" s="94"/>
      <c r="W2099" s="93"/>
      <c r="X2099" s="87"/>
      <c r="Y2099" s="87"/>
      <c r="Z2099" s="96"/>
      <c r="AA2099" s="90"/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3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2"/>
      <c r="DB2099" s="1"/>
      <c r="DC2099" s="1"/>
      <c r="DD2099" s="1"/>
      <c r="DE2099" s="1"/>
      <c r="DF2099" s="1"/>
      <c r="DG2099" s="1"/>
    </row>
    <row r="2100" spans="1:111" x14ac:dyDescent="0.2">
      <c r="A2100" s="86"/>
      <c r="B2100" s="87"/>
      <c r="C2100" s="87"/>
      <c r="D2100" s="88"/>
      <c r="E2100" s="89"/>
      <c r="F2100" s="98"/>
      <c r="G2100" s="91"/>
      <c r="H2100" s="90"/>
      <c r="I2100" s="90"/>
      <c r="J2100" s="92"/>
      <c r="K2100" s="92"/>
      <c r="L2100" s="87"/>
      <c r="M2100" s="93"/>
      <c r="N2100" s="93"/>
      <c r="O2100" s="87"/>
      <c r="P2100" s="87"/>
      <c r="Q2100" s="94"/>
      <c r="R2100" s="95"/>
      <c r="S2100" s="87"/>
      <c r="T2100" s="95"/>
      <c r="U2100" s="94"/>
      <c r="V2100" s="94"/>
      <c r="W2100" s="93"/>
      <c r="X2100" s="87"/>
      <c r="Y2100" s="87"/>
      <c r="Z2100" s="96"/>
      <c r="AA2100" s="90"/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3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2"/>
      <c r="DB2100" s="1"/>
      <c r="DC2100" s="1"/>
      <c r="DD2100" s="1"/>
      <c r="DE2100" s="1"/>
      <c r="DF2100" s="1"/>
      <c r="DG2100" s="1"/>
    </row>
    <row r="2101" spans="1:111" x14ac:dyDescent="0.2">
      <c r="A2101" s="86"/>
      <c r="B2101" s="87"/>
      <c r="C2101" s="87"/>
      <c r="D2101" s="88"/>
      <c r="E2101" s="89"/>
      <c r="F2101" s="98"/>
      <c r="G2101" s="91"/>
      <c r="H2101" s="90"/>
      <c r="I2101" s="90"/>
      <c r="J2101" s="92"/>
      <c r="K2101" s="92"/>
      <c r="L2101" s="87"/>
      <c r="M2101" s="93"/>
      <c r="N2101" s="93"/>
      <c r="O2101" s="87"/>
      <c r="P2101" s="87"/>
      <c r="Q2101" s="94"/>
      <c r="R2101" s="95"/>
      <c r="S2101" s="87"/>
      <c r="T2101" s="95"/>
      <c r="U2101" s="94"/>
      <c r="V2101" s="94"/>
      <c r="W2101" s="93"/>
      <c r="X2101" s="87"/>
      <c r="Y2101" s="87"/>
      <c r="Z2101" s="96"/>
      <c r="AA2101" s="90"/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3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2"/>
      <c r="DB2101" s="1"/>
      <c r="DC2101" s="1"/>
      <c r="DD2101" s="1"/>
      <c r="DE2101" s="1"/>
      <c r="DF2101" s="1"/>
      <c r="DG2101" s="1"/>
    </row>
    <row r="2102" spans="1:111" x14ac:dyDescent="0.2">
      <c r="A2102" s="86"/>
      <c r="B2102" s="87"/>
      <c r="C2102" s="87"/>
      <c r="D2102" s="88"/>
      <c r="E2102" s="89"/>
      <c r="F2102" s="98"/>
      <c r="G2102" s="91"/>
      <c r="H2102" s="90"/>
      <c r="I2102" s="90"/>
      <c r="J2102" s="92"/>
      <c r="K2102" s="92"/>
      <c r="L2102" s="87"/>
      <c r="M2102" s="93"/>
      <c r="N2102" s="93"/>
      <c r="O2102" s="87"/>
      <c r="P2102" s="87"/>
      <c r="Q2102" s="94"/>
      <c r="R2102" s="95"/>
      <c r="S2102" s="87"/>
      <c r="T2102" s="95"/>
      <c r="U2102" s="94"/>
      <c r="V2102" s="94"/>
      <c r="W2102" s="93"/>
      <c r="X2102" s="87"/>
      <c r="Y2102" s="87"/>
      <c r="Z2102" s="96"/>
      <c r="AA2102" s="90"/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3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2"/>
      <c r="DB2102" s="1"/>
      <c r="DC2102" s="1"/>
      <c r="DD2102" s="1"/>
      <c r="DE2102" s="1"/>
      <c r="DF2102" s="1"/>
      <c r="DG2102" s="1"/>
    </row>
    <row r="2103" spans="1:111" x14ac:dyDescent="0.2">
      <c r="A2103" s="86"/>
      <c r="B2103" s="87"/>
      <c r="C2103" s="87"/>
      <c r="D2103" s="88"/>
      <c r="E2103" s="89"/>
      <c r="F2103" s="98"/>
      <c r="G2103" s="91"/>
      <c r="H2103" s="90"/>
      <c r="I2103" s="90"/>
      <c r="J2103" s="92"/>
      <c r="K2103" s="92"/>
      <c r="L2103" s="87"/>
      <c r="M2103" s="93"/>
      <c r="N2103" s="93"/>
      <c r="O2103" s="87"/>
      <c r="P2103" s="87"/>
      <c r="Q2103" s="94"/>
      <c r="R2103" s="95"/>
      <c r="S2103" s="87"/>
      <c r="T2103" s="95"/>
      <c r="U2103" s="94"/>
      <c r="V2103" s="94"/>
      <c r="W2103" s="93"/>
      <c r="X2103" s="87"/>
      <c r="Y2103" s="87"/>
      <c r="Z2103" s="96"/>
      <c r="AA2103" s="90"/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3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2"/>
      <c r="DB2103" s="1"/>
      <c r="DC2103" s="1"/>
      <c r="DD2103" s="1"/>
      <c r="DE2103" s="1"/>
      <c r="DF2103" s="1"/>
      <c r="DG2103" s="1"/>
    </row>
    <row r="2104" spans="1:111" x14ac:dyDescent="0.2">
      <c r="A2104" s="86"/>
      <c r="B2104" s="87"/>
      <c r="C2104" s="87"/>
      <c r="D2104" s="88"/>
      <c r="E2104" s="89"/>
      <c r="F2104" s="98"/>
      <c r="G2104" s="91"/>
      <c r="H2104" s="90"/>
      <c r="I2104" s="90"/>
      <c r="J2104" s="92"/>
      <c r="K2104" s="92"/>
      <c r="L2104" s="87"/>
      <c r="M2104" s="93"/>
      <c r="N2104" s="93"/>
      <c r="O2104" s="87"/>
      <c r="P2104" s="87"/>
      <c r="Q2104" s="94"/>
      <c r="R2104" s="95"/>
      <c r="S2104" s="87"/>
      <c r="T2104" s="95"/>
      <c r="U2104" s="94"/>
      <c r="V2104" s="94"/>
      <c r="W2104" s="93"/>
      <c r="X2104" s="87"/>
      <c r="Y2104" s="87"/>
      <c r="Z2104" s="96"/>
      <c r="AA2104" s="90"/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3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2"/>
      <c r="DB2104" s="1"/>
      <c r="DC2104" s="1"/>
      <c r="DD2104" s="1"/>
      <c r="DE2104" s="1"/>
      <c r="DF2104" s="1"/>
      <c r="DG2104" s="1"/>
    </row>
    <row r="2105" spans="1:111" x14ac:dyDescent="0.2">
      <c r="A2105" s="86"/>
      <c r="B2105" s="87"/>
      <c r="C2105" s="87"/>
      <c r="D2105" s="88"/>
      <c r="E2105" s="89"/>
      <c r="F2105" s="98"/>
      <c r="G2105" s="91"/>
      <c r="H2105" s="90"/>
      <c r="I2105" s="90"/>
      <c r="J2105" s="92"/>
      <c r="K2105" s="92"/>
      <c r="L2105" s="87"/>
      <c r="M2105" s="93"/>
      <c r="N2105" s="93"/>
      <c r="O2105" s="87"/>
      <c r="P2105" s="87"/>
      <c r="Q2105" s="94"/>
      <c r="R2105" s="95"/>
      <c r="S2105" s="87"/>
      <c r="T2105" s="95"/>
      <c r="U2105" s="94"/>
      <c r="V2105" s="94"/>
      <c r="W2105" s="93"/>
      <c r="X2105" s="87"/>
      <c r="Y2105" s="87"/>
      <c r="Z2105" s="96"/>
      <c r="AA2105" s="90"/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3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2"/>
      <c r="DB2105" s="1"/>
      <c r="DC2105" s="1"/>
      <c r="DD2105" s="1"/>
      <c r="DE2105" s="1"/>
      <c r="DF2105" s="1"/>
      <c r="DG2105" s="1"/>
    </row>
    <row r="2106" spans="1:111" x14ac:dyDescent="0.2">
      <c r="A2106" s="86"/>
      <c r="B2106" s="87"/>
      <c r="C2106" s="87"/>
      <c r="D2106" s="88"/>
      <c r="E2106" s="89"/>
      <c r="F2106" s="98"/>
      <c r="G2106" s="91"/>
      <c r="H2106" s="90"/>
      <c r="I2106" s="90"/>
      <c r="J2106" s="92"/>
      <c r="K2106" s="92"/>
      <c r="L2106" s="87"/>
      <c r="M2106" s="93"/>
      <c r="N2106" s="93"/>
      <c r="O2106" s="87"/>
      <c r="P2106" s="87"/>
      <c r="Q2106" s="94"/>
      <c r="R2106" s="95"/>
      <c r="S2106" s="87"/>
      <c r="T2106" s="95"/>
      <c r="U2106" s="94"/>
      <c r="V2106" s="94"/>
      <c r="W2106" s="93"/>
      <c r="X2106" s="87"/>
      <c r="Y2106" s="87"/>
      <c r="Z2106" s="96"/>
      <c r="AA2106" s="90"/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3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2"/>
      <c r="DB2106" s="1"/>
      <c r="DC2106" s="1"/>
      <c r="DD2106" s="1"/>
      <c r="DE2106" s="1"/>
      <c r="DF2106" s="1"/>
      <c r="DG2106" s="1"/>
    </row>
    <row r="2107" spans="1:111" x14ac:dyDescent="0.2">
      <c r="A2107" s="86"/>
      <c r="B2107" s="87"/>
      <c r="C2107" s="87"/>
      <c r="D2107" s="88"/>
      <c r="E2107" s="89"/>
      <c r="F2107" s="98"/>
      <c r="G2107" s="91"/>
      <c r="H2107" s="90"/>
      <c r="I2107" s="90"/>
      <c r="J2107" s="92"/>
      <c r="K2107" s="92"/>
      <c r="L2107" s="87"/>
      <c r="M2107" s="93"/>
      <c r="N2107" s="93"/>
      <c r="O2107" s="87"/>
      <c r="P2107" s="87"/>
      <c r="Q2107" s="94"/>
      <c r="R2107" s="95"/>
      <c r="S2107" s="87"/>
      <c r="T2107" s="95"/>
      <c r="U2107" s="94"/>
      <c r="V2107" s="94"/>
      <c r="W2107" s="93"/>
      <c r="X2107" s="87"/>
      <c r="Y2107" s="87"/>
      <c r="Z2107" s="96"/>
      <c r="AA2107" s="90"/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3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2"/>
      <c r="DB2107" s="1"/>
      <c r="DC2107" s="1"/>
      <c r="DD2107" s="1"/>
      <c r="DE2107" s="1"/>
      <c r="DF2107" s="1"/>
      <c r="DG2107" s="1"/>
    </row>
    <row r="2108" spans="1:111" x14ac:dyDescent="0.2">
      <c r="A2108" s="86"/>
      <c r="B2108" s="87"/>
      <c r="C2108" s="87"/>
      <c r="D2108" s="88"/>
      <c r="E2108" s="89"/>
      <c r="F2108" s="98"/>
      <c r="G2108" s="91"/>
      <c r="H2108" s="90"/>
      <c r="I2108" s="90"/>
      <c r="J2108" s="92"/>
      <c r="K2108" s="92"/>
      <c r="L2108" s="87"/>
      <c r="M2108" s="93"/>
      <c r="N2108" s="93"/>
      <c r="O2108" s="87"/>
      <c r="P2108" s="87"/>
      <c r="Q2108" s="94"/>
      <c r="R2108" s="95"/>
      <c r="S2108" s="87"/>
      <c r="T2108" s="95"/>
      <c r="U2108" s="94"/>
      <c r="V2108" s="94"/>
      <c r="W2108" s="93"/>
      <c r="X2108" s="87"/>
      <c r="Y2108" s="87"/>
      <c r="Z2108" s="96"/>
      <c r="AA2108" s="90"/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3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2"/>
      <c r="DB2108" s="1"/>
      <c r="DC2108" s="1"/>
      <c r="DD2108" s="1"/>
      <c r="DE2108" s="1"/>
      <c r="DF2108" s="1"/>
      <c r="DG2108" s="1"/>
    </row>
    <row r="2109" spans="1:111" x14ac:dyDescent="0.2">
      <c r="A2109" s="86"/>
      <c r="B2109" s="87"/>
      <c r="C2109" s="87"/>
      <c r="D2109" s="88"/>
      <c r="E2109" s="89"/>
      <c r="F2109" s="98"/>
      <c r="G2109" s="91"/>
      <c r="H2109" s="90"/>
      <c r="I2109" s="90"/>
      <c r="J2109" s="92"/>
      <c r="K2109" s="92"/>
      <c r="L2109" s="87"/>
      <c r="M2109" s="93"/>
      <c r="N2109" s="93"/>
      <c r="O2109" s="87"/>
      <c r="P2109" s="87"/>
      <c r="Q2109" s="94"/>
      <c r="R2109" s="95"/>
      <c r="S2109" s="87"/>
      <c r="T2109" s="95"/>
      <c r="U2109" s="94"/>
      <c r="V2109" s="94"/>
      <c r="W2109" s="93"/>
      <c r="X2109" s="87"/>
      <c r="Y2109" s="87"/>
      <c r="Z2109" s="96"/>
      <c r="AA2109" s="90"/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3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2"/>
      <c r="DB2109" s="1"/>
      <c r="DC2109" s="1"/>
      <c r="DD2109" s="1"/>
      <c r="DE2109" s="1"/>
      <c r="DF2109" s="1"/>
      <c r="DG2109" s="1"/>
    </row>
    <row r="2110" spans="1:111" x14ac:dyDescent="0.2">
      <c r="A2110" s="86"/>
      <c r="B2110" s="87"/>
      <c r="C2110" s="87"/>
      <c r="D2110" s="88"/>
      <c r="E2110" s="89"/>
      <c r="F2110" s="98"/>
      <c r="G2110" s="91"/>
      <c r="H2110" s="90"/>
      <c r="I2110" s="90"/>
      <c r="J2110" s="92"/>
      <c r="K2110" s="92"/>
      <c r="L2110" s="87"/>
      <c r="M2110" s="93"/>
      <c r="N2110" s="93"/>
      <c r="O2110" s="87"/>
      <c r="P2110" s="87"/>
      <c r="Q2110" s="94"/>
      <c r="R2110" s="95"/>
      <c r="S2110" s="87"/>
      <c r="T2110" s="95"/>
      <c r="U2110" s="94"/>
      <c r="V2110" s="94"/>
      <c r="W2110" s="93"/>
      <c r="X2110" s="87"/>
      <c r="Y2110" s="87"/>
      <c r="Z2110" s="96"/>
      <c r="AA2110" s="90"/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3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2"/>
      <c r="DB2110" s="1"/>
      <c r="DC2110" s="1"/>
      <c r="DD2110" s="1"/>
      <c r="DE2110" s="1"/>
      <c r="DF2110" s="1"/>
      <c r="DG2110" s="1"/>
    </row>
    <row r="2111" spans="1:111" x14ac:dyDescent="0.2">
      <c r="A2111" s="86"/>
      <c r="B2111" s="87"/>
      <c r="C2111" s="87"/>
      <c r="D2111" s="88"/>
      <c r="E2111" s="89"/>
      <c r="F2111" s="98"/>
      <c r="G2111" s="91"/>
      <c r="H2111" s="90"/>
      <c r="I2111" s="90"/>
      <c r="J2111" s="92"/>
      <c r="K2111" s="92"/>
      <c r="L2111" s="87"/>
      <c r="M2111" s="93"/>
      <c r="N2111" s="93"/>
      <c r="O2111" s="87"/>
      <c r="P2111" s="87"/>
      <c r="Q2111" s="94"/>
      <c r="R2111" s="95"/>
      <c r="S2111" s="87"/>
      <c r="T2111" s="95"/>
      <c r="U2111" s="94"/>
      <c r="V2111" s="94"/>
      <c r="W2111" s="93"/>
      <c r="X2111" s="87"/>
      <c r="Y2111" s="87"/>
      <c r="Z2111" s="96"/>
      <c r="AA2111" s="90"/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3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2"/>
      <c r="DB2111" s="1"/>
      <c r="DC2111" s="1"/>
      <c r="DD2111" s="1"/>
      <c r="DE2111" s="1"/>
      <c r="DF2111" s="1"/>
      <c r="DG2111" s="1"/>
    </row>
    <row r="2112" spans="1:111" x14ac:dyDescent="0.2">
      <c r="A2112" s="86"/>
      <c r="B2112" s="87"/>
      <c r="C2112" s="87"/>
      <c r="D2112" s="88"/>
      <c r="E2112" s="89"/>
      <c r="F2112" s="98"/>
      <c r="G2112" s="91"/>
      <c r="H2112" s="90"/>
      <c r="I2112" s="90"/>
      <c r="J2112" s="92"/>
      <c r="K2112" s="92"/>
      <c r="L2112" s="87"/>
      <c r="M2112" s="93"/>
      <c r="N2112" s="93"/>
      <c r="O2112" s="87"/>
      <c r="P2112" s="87"/>
      <c r="Q2112" s="94"/>
      <c r="R2112" s="95"/>
      <c r="S2112" s="87"/>
      <c r="T2112" s="95"/>
      <c r="U2112" s="94"/>
      <c r="V2112" s="94"/>
      <c r="W2112" s="93"/>
      <c r="X2112" s="87"/>
      <c r="Y2112" s="87"/>
      <c r="Z2112" s="96"/>
      <c r="AA2112" s="90"/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3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2"/>
      <c r="DB2112" s="1"/>
      <c r="DC2112" s="1"/>
      <c r="DD2112" s="1"/>
      <c r="DE2112" s="1"/>
      <c r="DF2112" s="1"/>
      <c r="DG2112" s="1"/>
    </row>
    <row r="2113" spans="1:111" x14ac:dyDescent="0.2">
      <c r="A2113" s="86"/>
      <c r="B2113" s="87"/>
      <c r="C2113" s="87"/>
      <c r="D2113" s="88"/>
      <c r="E2113" s="89"/>
      <c r="F2113" s="98"/>
      <c r="G2113" s="91"/>
      <c r="H2113" s="90"/>
      <c r="I2113" s="90"/>
      <c r="J2113" s="92"/>
      <c r="K2113" s="92"/>
      <c r="L2113" s="87"/>
      <c r="M2113" s="93"/>
      <c r="N2113" s="93"/>
      <c r="O2113" s="87"/>
      <c r="P2113" s="87"/>
      <c r="Q2113" s="94"/>
      <c r="R2113" s="95"/>
      <c r="S2113" s="87"/>
      <c r="T2113" s="95"/>
      <c r="U2113" s="94"/>
      <c r="V2113" s="94"/>
      <c r="W2113" s="93"/>
      <c r="X2113" s="87"/>
      <c r="Y2113" s="87"/>
      <c r="Z2113" s="96"/>
      <c r="AA2113" s="90"/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3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2"/>
      <c r="DB2113" s="1"/>
      <c r="DC2113" s="1"/>
      <c r="DD2113" s="1"/>
      <c r="DE2113" s="1"/>
      <c r="DF2113" s="1"/>
      <c r="DG2113" s="1"/>
    </row>
    <row r="2114" spans="1:111" x14ac:dyDescent="0.2">
      <c r="A2114" s="86"/>
      <c r="B2114" s="87"/>
      <c r="C2114" s="87"/>
      <c r="D2114" s="88"/>
      <c r="E2114" s="89"/>
      <c r="F2114" s="98"/>
      <c r="G2114" s="91"/>
      <c r="H2114" s="90"/>
      <c r="I2114" s="90"/>
      <c r="J2114" s="92"/>
      <c r="K2114" s="92"/>
      <c r="L2114" s="87"/>
      <c r="M2114" s="93"/>
      <c r="N2114" s="93"/>
      <c r="O2114" s="87"/>
      <c r="P2114" s="87"/>
      <c r="Q2114" s="94"/>
      <c r="R2114" s="95"/>
      <c r="S2114" s="87"/>
      <c r="T2114" s="95"/>
      <c r="U2114" s="94"/>
      <c r="V2114" s="94"/>
      <c r="W2114" s="93"/>
      <c r="X2114" s="87"/>
      <c r="Y2114" s="87"/>
      <c r="Z2114" s="96"/>
      <c r="AA2114" s="90"/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3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2"/>
      <c r="DB2114" s="1"/>
      <c r="DC2114" s="1"/>
      <c r="DD2114" s="1"/>
      <c r="DE2114" s="1"/>
      <c r="DF2114" s="1"/>
      <c r="DG2114" s="1"/>
    </row>
    <row r="2115" spans="1:111" x14ac:dyDescent="0.2">
      <c r="A2115" s="86"/>
      <c r="B2115" s="87"/>
      <c r="C2115" s="87"/>
      <c r="D2115" s="88"/>
      <c r="E2115" s="89"/>
      <c r="F2115" s="98"/>
      <c r="G2115" s="91"/>
      <c r="H2115" s="90"/>
      <c r="I2115" s="90"/>
      <c r="J2115" s="92"/>
      <c r="K2115" s="92"/>
      <c r="L2115" s="87"/>
      <c r="M2115" s="93"/>
      <c r="N2115" s="93"/>
      <c r="O2115" s="87"/>
      <c r="P2115" s="87"/>
      <c r="Q2115" s="94"/>
      <c r="R2115" s="95"/>
      <c r="S2115" s="87"/>
      <c r="T2115" s="95"/>
      <c r="U2115" s="94"/>
      <c r="V2115" s="94"/>
      <c r="W2115" s="93"/>
      <c r="X2115" s="87"/>
      <c r="Y2115" s="87"/>
      <c r="Z2115" s="96"/>
      <c r="AA2115" s="90"/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3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2"/>
      <c r="DB2115" s="1"/>
      <c r="DC2115" s="1"/>
      <c r="DD2115" s="1"/>
      <c r="DE2115" s="1"/>
      <c r="DF2115" s="1"/>
      <c r="DG2115" s="1"/>
    </row>
    <row r="2116" spans="1:111" x14ac:dyDescent="0.2">
      <c r="A2116" s="86"/>
      <c r="B2116" s="87"/>
      <c r="C2116" s="87"/>
      <c r="D2116" s="88"/>
      <c r="E2116" s="89"/>
      <c r="F2116" s="98"/>
      <c r="G2116" s="91"/>
      <c r="H2116" s="90"/>
      <c r="I2116" s="90"/>
      <c r="J2116" s="92"/>
      <c r="K2116" s="92"/>
      <c r="L2116" s="87"/>
      <c r="M2116" s="93"/>
      <c r="N2116" s="93"/>
      <c r="O2116" s="87"/>
      <c r="P2116" s="87"/>
      <c r="Q2116" s="94"/>
      <c r="R2116" s="95"/>
      <c r="S2116" s="87"/>
      <c r="T2116" s="95"/>
      <c r="U2116" s="94"/>
      <c r="V2116" s="94"/>
      <c r="W2116" s="93"/>
      <c r="X2116" s="87"/>
      <c r="Y2116" s="87"/>
      <c r="Z2116" s="96"/>
      <c r="AA2116" s="90"/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3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2"/>
      <c r="DB2116" s="1"/>
      <c r="DC2116" s="1"/>
      <c r="DD2116" s="1"/>
      <c r="DE2116" s="1"/>
      <c r="DF2116" s="1"/>
      <c r="DG2116" s="1"/>
    </row>
    <row r="2117" spans="1:111" x14ac:dyDescent="0.2">
      <c r="A2117" s="86"/>
      <c r="B2117" s="87"/>
      <c r="C2117" s="87"/>
      <c r="D2117" s="88"/>
      <c r="E2117" s="89"/>
      <c r="F2117" s="98"/>
      <c r="G2117" s="91"/>
      <c r="H2117" s="90"/>
      <c r="I2117" s="90"/>
      <c r="J2117" s="92"/>
      <c r="K2117" s="92"/>
      <c r="L2117" s="87"/>
      <c r="M2117" s="93"/>
      <c r="N2117" s="93"/>
      <c r="O2117" s="87"/>
      <c r="P2117" s="87"/>
      <c r="Q2117" s="94"/>
      <c r="R2117" s="95"/>
      <c r="S2117" s="87"/>
      <c r="T2117" s="95"/>
      <c r="U2117" s="94"/>
      <c r="V2117" s="94"/>
      <c r="W2117" s="93"/>
      <c r="X2117" s="87"/>
      <c r="Y2117" s="87"/>
      <c r="Z2117" s="96"/>
      <c r="AA2117" s="90"/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3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2"/>
      <c r="DB2117" s="1"/>
      <c r="DC2117" s="1"/>
      <c r="DD2117" s="1"/>
      <c r="DE2117" s="1"/>
      <c r="DF2117" s="1"/>
      <c r="DG2117" s="1"/>
    </row>
    <row r="2118" spans="1:111" x14ac:dyDescent="0.2">
      <c r="A2118" s="86"/>
      <c r="B2118" s="87"/>
      <c r="C2118" s="87"/>
      <c r="D2118" s="88"/>
      <c r="E2118" s="89"/>
      <c r="F2118" s="98"/>
      <c r="G2118" s="91"/>
      <c r="H2118" s="90"/>
      <c r="I2118" s="90"/>
      <c r="J2118" s="92"/>
      <c r="K2118" s="92"/>
      <c r="L2118" s="87"/>
      <c r="M2118" s="93"/>
      <c r="N2118" s="93"/>
      <c r="O2118" s="87"/>
      <c r="P2118" s="87"/>
      <c r="Q2118" s="94"/>
      <c r="R2118" s="95"/>
      <c r="S2118" s="87"/>
      <c r="T2118" s="95"/>
      <c r="U2118" s="94"/>
      <c r="V2118" s="94"/>
      <c r="W2118" s="93"/>
      <c r="X2118" s="87"/>
      <c r="Y2118" s="87"/>
      <c r="Z2118" s="96"/>
      <c r="AA2118" s="90"/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3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2"/>
      <c r="DB2118" s="1"/>
      <c r="DC2118" s="1"/>
      <c r="DD2118" s="1"/>
      <c r="DE2118" s="1"/>
      <c r="DF2118" s="1"/>
      <c r="DG2118" s="1"/>
    </row>
    <row r="2119" spans="1:111" x14ac:dyDescent="0.2">
      <c r="A2119" s="86"/>
      <c r="B2119" s="87"/>
      <c r="C2119" s="87"/>
      <c r="D2119" s="88"/>
      <c r="E2119" s="89"/>
      <c r="F2119" s="98"/>
      <c r="G2119" s="91"/>
      <c r="H2119" s="90"/>
      <c r="I2119" s="90"/>
      <c r="J2119" s="92"/>
      <c r="K2119" s="92"/>
      <c r="L2119" s="87"/>
      <c r="M2119" s="93"/>
      <c r="N2119" s="93"/>
      <c r="O2119" s="87"/>
      <c r="P2119" s="87"/>
      <c r="Q2119" s="94"/>
      <c r="R2119" s="95"/>
      <c r="S2119" s="87"/>
      <c r="T2119" s="95"/>
      <c r="U2119" s="94"/>
      <c r="V2119" s="94"/>
      <c r="W2119" s="93"/>
      <c r="X2119" s="87"/>
      <c r="Y2119" s="87"/>
      <c r="Z2119" s="96"/>
      <c r="AA2119" s="90"/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3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2"/>
      <c r="DB2119" s="1"/>
      <c r="DC2119" s="1"/>
      <c r="DD2119" s="1"/>
      <c r="DE2119" s="1"/>
      <c r="DF2119" s="1"/>
      <c r="DG2119" s="1"/>
    </row>
    <row r="2120" spans="1:111" x14ac:dyDescent="0.2">
      <c r="A2120" s="86"/>
      <c r="B2120" s="87"/>
      <c r="C2120" s="87"/>
      <c r="D2120" s="88"/>
      <c r="E2120" s="89"/>
      <c r="F2120" s="98"/>
      <c r="G2120" s="91"/>
      <c r="H2120" s="90"/>
      <c r="I2120" s="90"/>
      <c r="J2120" s="92"/>
      <c r="K2120" s="92"/>
      <c r="L2120" s="87"/>
      <c r="M2120" s="93"/>
      <c r="N2120" s="93"/>
      <c r="O2120" s="87"/>
      <c r="P2120" s="87"/>
      <c r="Q2120" s="94"/>
      <c r="R2120" s="95"/>
      <c r="S2120" s="87"/>
      <c r="T2120" s="95"/>
      <c r="U2120" s="94"/>
      <c r="V2120" s="94"/>
      <c r="W2120" s="93"/>
      <c r="X2120" s="87"/>
      <c r="Y2120" s="87"/>
      <c r="Z2120" s="96"/>
      <c r="AA2120" s="90"/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3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2"/>
      <c r="DB2120" s="1"/>
      <c r="DC2120" s="1"/>
      <c r="DD2120" s="1"/>
      <c r="DE2120" s="1"/>
      <c r="DF2120" s="1"/>
      <c r="DG2120" s="1"/>
    </row>
    <row r="2121" spans="1:111" x14ac:dyDescent="0.2">
      <c r="A2121" s="86"/>
      <c r="B2121" s="87"/>
      <c r="C2121" s="87"/>
      <c r="D2121" s="88"/>
      <c r="E2121" s="89"/>
      <c r="F2121" s="98"/>
      <c r="G2121" s="91"/>
      <c r="H2121" s="90"/>
      <c r="I2121" s="90"/>
      <c r="J2121" s="92"/>
      <c r="K2121" s="92"/>
      <c r="L2121" s="87"/>
      <c r="M2121" s="93"/>
      <c r="N2121" s="93"/>
      <c r="O2121" s="87"/>
      <c r="P2121" s="87"/>
      <c r="Q2121" s="94"/>
      <c r="R2121" s="95"/>
      <c r="S2121" s="87"/>
      <c r="T2121" s="95"/>
      <c r="U2121" s="94"/>
      <c r="V2121" s="94"/>
      <c r="W2121" s="93"/>
      <c r="X2121" s="87"/>
      <c r="Y2121" s="87"/>
      <c r="Z2121" s="96"/>
      <c r="AA2121" s="90"/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3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2"/>
      <c r="DB2121" s="1"/>
      <c r="DC2121" s="1"/>
      <c r="DD2121" s="1"/>
      <c r="DE2121" s="1"/>
      <c r="DF2121" s="1"/>
      <c r="DG2121" s="1"/>
    </row>
    <row r="2122" spans="1:111" x14ac:dyDescent="0.2">
      <c r="A2122" s="86"/>
      <c r="B2122" s="87"/>
      <c r="C2122" s="87"/>
      <c r="D2122" s="88"/>
      <c r="E2122" s="89"/>
      <c r="F2122" s="98"/>
      <c r="G2122" s="91"/>
      <c r="H2122" s="90"/>
      <c r="I2122" s="90"/>
      <c r="J2122" s="92"/>
      <c r="K2122" s="92"/>
      <c r="L2122" s="87"/>
      <c r="M2122" s="93"/>
      <c r="N2122" s="93"/>
      <c r="O2122" s="87"/>
      <c r="P2122" s="87"/>
      <c r="Q2122" s="94"/>
      <c r="R2122" s="95"/>
      <c r="S2122" s="87"/>
      <c r="T2122" s="95"/>
      <c r="U2122" s="94"/>
      <c r="V2122" s="94"/>
      <c r="W2122" s="93"/>
      <c r="X2122" s="87"/>
      <c r="Y2122" s="87"/>
      <c r="Z2122" s="96"/>
      <c r="AA2122" s="90"/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3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2"/>
      <c r="DB2122" s="1"/>
      <c r="DC2122" s="1"/>
      <c r="DD2122" s="1"/>
      <c r="DE2122" s="1"/>
      <c r="DF2122" s="1"/>
      <c r="DG2122" s="1"/>
    </row>
    <row r="2123" spans="1:111" x14ac:dyDescent="0.2">
      <c r="A2123" s="86"/>
      <c r="B2123" s="87"/>
      <c r="C2123" s="87"/>
      <c r="D2123" s="88"/>
      <c r="E2123" s="89"/>
      <c r="F2123" s="98"/>
      <c r="G2123" s="91"/>
      <c r="H2123" s="90"/>
      <c r="I2123" s="90"/>
      <c r="J2123" s="92"/>
      <c r="K2123" s="92"/>
      <c r="L2123" s="87"/>
      <c r="M2123" s="93"/>
      <c r="N2123" s="93"/>
      <c r="O2123" s="87"/>
      <c r="P2123" s="87"/>
      <c r="Q2123" s="94"/>
      <c r="R2123" s="95"/>
      <c r="S2123" s="87"/>
      <c r="T2123" s="95"/>
      <c r="U2123" s="94"/>
      <c r="V2123" s="94"/>
      <c r="W2123" s="93"/>
      <c r="X2123" s="87"/>
      <c r="Y2123" s="87"/>
      <c r="Z2123" s="96"/>
      <c r="AA2123" s="90"/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3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2"/>
      <c r="DB2123" s="1"/>
      <c r="DC2123" s="1"/>
      <c r="DD2123" s="1"/>
      <c r="DE2123" s="1"/>
      <c r="DF2123" s="1"/>
      <c r="DG2123" s="1"/>
    </row>
    <row r="2124" spans="1:111" x14ac:dyDescent="0.2">
      <c r="A2124" s="86"/>
      <c r="B2124" s="87"/>
      <c r="C2124" s="87"/>
      <c r="D2124" s="88"/>
      <c r="E2124" s="89"/>
      <c r="F2124" s="98"/>
      <c r="G2124" s="91"/>
      <c r="H2124" s="90"/>
      <c r="I2124" s="90"/>
      <c r="J2124" s="92"/>
      <c r="K2124" s="92"/>
      <c r="L2124" s="87"/>
      <c r="M2124" s="93"/>
      <c r="N2124" s="93"/>
      <c r="O2124" s="87"/>
      <c r="P2124" s="87"/>
      <c r="Q2124" s="94"/>
      <c r="R2124" s="95"/>
      <c r="S2124" s="87"/>
      <c r="T2124" s="95"/>
      <c r="U2124" s="94"/>
      <c r="V2124" s="94"/>
      <c r="W2124" s="93"/>
      <c r="X2124" s="87"/>
      <c r="Y2124" s="87"/>
      <c r="Z2124" s="96"/>
      <c r="AA2124" s="90"/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3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2"/>
      <c r="DB2124" s="1"/>
      <c r="DC2124" s="1"/>
      <c r="DD2124" s="1"/>
      <c r="DE2124" s="1"/>
      <c r="DF2124" s="1"/>
      <c r="DG2124" s="1"/>
    </row>
    <row r="2125" spans="1:111" x14ac:dyDescent="0.2">
      <c r="A2125" s="86"/>
      <c r="B2125" s="87"/>
      <c r="C2125" s="87"/>
      <c r="D2125" s="88"/>
      <c r="E2125" s="89"/>
      <c r="F2125" s="98"/>
      <c r="G2125" s="91"/>
      <c r="H2125" s="90"/>
      <c r="I2125" s="90"/>
      <c r="J2125" s="92"/>
      <c r="K2125" s="92"/>
      <c r="L2125" s="87"/>
      <c r="M2125" s="93"/>
      <c r="N2125" s="93"/>
      <c r="O2125" s="87"/>
      <c r="P2125" s="87"/>
      <c r="Q2125" s="94"/>
      <c r="R2125" s="95"/>
      <c r="S2125" s="87"/>
      <c r="T2125" s="95"/>
      <c r="U2125" s="94"/>
      <c r="V2125" s="94"/>
      <c r="W2125" s="93"/>
      <c r="X2125" s="87"/>
      <c r="Y2125" s="87"/>
      <c r="Z2125" s="96"/>
      <c r="AA2125" s="90"/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3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2"/>
      <c r="DB2125" s="1"/>
      <c r="DC2125" s="1"/>
      <c r="DD2125" s="1"/>
      <c r="DE2125" s="1"/>
      <c r="DF2125" s="1"/>
      <c r="DG2125" s="1"/>
    </row>
    <row r="2126" spans="1:111" x14ac:dyDescent="0.2">
      <c r="A2126" s="86"/>
      <c r="B2126" s="87"/>
      <c r="C2126" s="87"/>
      <c r="D2126" s="88"/>
      <c r="E2126" s="89"/>
      <c r="F2126" s="98"/>
      <c r="G2126" s="91"/>
      <c r="H2126" s="90"/>
      <c r="I2126" s="90"/>
      <c r="J2126" s="92"/>
      <c r="K2126" s="92"/>
      <c r="L2126" s="87"/>
      <c r="M2126" s="93"/>
      <c r="N2126" s="93"/>
      <c r="O2126" s="87"/>
      <c r="P2126" s="87"/>
      <c r="Q2126" s="94"/>
      <c r="R2126" s="95"/>
      <c r="S2126" s="87"/>
      <c r="T2126" s="95"/>
      <c r="U2126" s="94"/>
      <c r="V2126" s="94"/>
      <c r="W2126" s="93"/>
      <c r="X2126" s="87"/>
      <c r="Y2126" s="87"/>
      <c r="Z2126" s="96"/>
      <c r="AA2126" s="90"/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3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2"/>
      <c r="DB2126" s="1"/>
      <c r="DC2126" s="1"/>
      <c r="DD2126" s="1"/>
      <c r="DE2126" s="1"/>
      <c r="DF2126" s="1"/>
      <c r="DG2126" s="1"/>
    </row>
    <row r="2127" spans="1:111" x14ac:dyDescent="0.2">
      <c r="A2127" s="86"/>
      <c r="B2127" s="87"/>
      <c r="C2127" s="87"/>
      <c r="D2127" s="88"/>
      <c r="E2127" s="89"/>
      <c r="F2127" s="98"/>
      <c r="G2127" s="91"/>
      <c r="H2127" s="90"/>
      <c r="I2127" s="90"/>
      <c r="J2127" s="92"/>
      <c r="K2127" s="92"/>
      <c r="L2127" s="87"/>
      <c r="M2127" s="93"/>
      <c r="N2127" s="93"/>
      <c r="O2127" s="87"/>
      <c r="P2127" s="87"/>
      <c r="Q2127" s="94"/>
      <c r="R2127" s="95"/>
      <c r="S2127" s="87"/>
      <c r="T2127" s="95"/>
      <c r="U2127" s="94"/>
      <c r="V2127" s="94"/>
      <c r="W2127" s="93"/>
      <c r="X2127" s="87"/>
      <c r="Y2127" s="87"/>
      <c r="Z2127" s="96"/>
      <c r="AA2127" s="90"/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3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2"/>
      <c r="DB2127" s="1"/>
      <c r="DC2127" s="1"/>
      <c r="DD2127" s="1"/>
      <c r="DE2127" s="1"/>
      <c r="DF2127" s="1"/>
      <c r="DG2127" s="1"/>
    </row>
    <row r="2128" spans="1:111" x14ac:dyDescent="0.2">
      <c r="A2128" s="86"/>
      <c r="B2128" s="87"/>
      <c r="C2128" s="87"/>
      <c r="D2128" s="88"/>
      <c r="E2128" s="89"/>
      <c r="F2128" s="98"/>
      <c r="G2128" s="91"/>
      <c r="H2128" s="90"/>
      <c r="I2128" s="90"/>
      <c r="J2128" s="92"/>
      <c r="K2128" s="92"/>
      <c r="L2128" s="87"/>
      <c r="M2128" s="93"/>
      <c r="N2128" s="93"/>
      <c r="O2128" s="87"/>
      <c r="P2128" s="87"/>
      <c r="Q2128" s="94"/>
      <c r="R2128" s="95"/>
      <c r="S2128" s="87"/>
      <c r="T2128" s="95"/>
      <c r="U2128" s="94"/>
      <c r="V2128" s="94"/>
      <c r="W2128" s="93"/>
      <c r="X2128" s="87"/>
      <c r="Y2128" s="87"/>
      <c r="Z2128" s="96"/>
      <c r="AA2128" s="90"/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3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2"/>
      <c r="DB2128" s="1"/>
      <c r="DC2128" s="1"/>
      <c r="DD2128" s="1"/>
      <c r="DE2128" s="1"/>
      <c r="DF2128" s="1"/>
      <c r="DG2128" s="1"/>
    </row>
    <row r="2129" spans="1:111" x14ac:dyDescent="0.2">
      <c r="A2129" s="86"/>
      <c r="B2129" s="87"/>
      <c r="C2129" s="87"/>
      <c r="D2129" s="88"/>
      <c r="E2129" s="89"/>
      <c r="F2129" s="98"/>
      <c r="G2129" s="91"/>
      <c r="H2129" s="90"/>
      <c r="I2129" s="90"/>
      <c r="J2129" s="92"/>
      <c r="K2129" s="92"/>
      <c r="L2129" s="87"/>
      <c r="M2129" s="93"/>
      <c r="N2129" s="93"/>
      <c r="O2129" s="87"/>
      <c r="P2129" s="87"/>
      <c r="Q2129" s="94"/>
      <c r="R2129" s="95"/>
      <c r="S2129" s="87"/>
      <c r="T2129" s="95"/>
      <c r="U2129" s="94"/>
      <c r="V2129" s="94"/>
      <c r="W2129" s="93"/>
      <c r="X2129" s="87"/>
      <c r="Y2129" s="87"/>
      <c r="Z2129" s="96"/>
      <c r="AA2129" s="90"/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3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2"/>
      <c r="DB2129" s="1"/>
      <c r="DC2129" s="1"/>
      <c r="DD2129" s="1"/>
      <c r="DE2129" s="1"/>
      <c r="DF2129" s="1"/>
      <c r="DG2129" s="1"/>
    </row>
    <row r="2130" spans="1:111" x14ac:dyDescent="0.2">
      <c r="A2130" s="86"/>
      <c r="B2130" s="87"/>
      <c r="C2130" s="87"/>
      <c r="D2130" s="88"/>
      <c r="E2130" s="89"/>
      <c r="F2130" s="98"/>
      <c r="G2130" s="91"/>
      <c r="H2130" s="90"/>
      <c r="I2130" s="90"/>
      <c r="J2130" s="92"/>
      <c r="K2130" s="92"/>
      <c r="L2130" s="87"/>
      <c r="M2130" s="93"/>
      <c r="N2130" s="93"/>
      <c r="O2130" s="87"/>
      <c r="P2130" s="87"/>
      <c r="Q2130" s="94"/>
      <c r="R2130" s="95"/>
      <c r="S2130" s="87"/>
      <c r="T2130" s="95"/>
      <c r="U2130" s="94"/>
      <c r="V2130" s="94"/>
      <c r="W2130" s="93"/>
      <c r="X2130" s="87"/>
      <c r="Y2130" s="87"/>
      <c r="Z2130" s="96"/>
      <c r="AA2130" s="90"/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3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2"/>
      <c r="DB2130" s="1"/>
      <c r="DC2130" s="1"/>
      <c r="DD2130" s="1"/>
      <c r="DE2130" s="1"/>
      <c r="DF2130" s="1"/>
      <c r="DG2130" s="1"/>
    </row>
    <row r="2131" spans="1:111" x14ac:dyDescent="0.2">
      <c r="A2131" s="86"/>
      <c r="B2131" s="87"/>
      <c r="C2131" s="87"/>
      <c r="D2131" s="88"/>
      <c r="E2131" s="89"/>
      <c r="F2131" s="98"/>
      <c r="G2131" s="91"/>
      <c r="H2131" s="90"/>
      <c r="I2131" s="90"/>
      <c r="J2131" s="92"/>
      <c r="K2131" s="92"/>
      <c r="L2131" s="87"/>
      <c r="M2131" s="93"/>
      <c r="N2131" s="93"/>
      <c r="O2131" s="87"/>
      <c r="P2131" s="87"/>
      <c r="Q2131" s="94"/>
      <c r="R2131" s="95"/>
      <c r="S2131" s="87"/>
      <c r="T2131" s="95"/>
      <c r="U2131" s="94"/>
      <c r="V2131" s="94"/>
      <c r="W2131" s="93"/>
      <c r="X2131" s="87"/>
      <c r="Y2131" s="87"/>
      <c r="Z2131" s="96"/>
      <c r="AA2131" s="90"/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3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2"/>
      <c r="DB2131" s="1"/>
      <c r="DC2131" s="1"/>
      <c r="DD2131" s="1"/>
      <c r="DE2131" s="1"/>
      <c r="DF2131" s="1"/>
      <c r="DG2131" s="1"/>
    </row>
    <row r="2132" spans="1:111" x14ac:dyDescent="0.2">
      <c r="A2132" s="86"/>
      <c r="B2132" s="87"/>
      <c r="C2132" s="87"/>
      <c r="D2132" s="88"/>
      <c r="E2132" s="89"/>
      <c r="F2132" s="98"/>
      <c r="G2132" s="91"/>
      <c r="H2132" s="90"/>
      <c r="I2132" s="90"/>
      <c r="J2132" s="92"/>
      <c r="K2132" s="92"/>
      <c r="L2132" s="87"/>
      <c r="M2132" s="93"/>
      <c r="N2132" s="93"/>
      <c r="O2132" s="87"/>
      <c r="P2132" s="87"/>
      <c r="Q2132" s="94"/>
      <c r="R2132" s="95"/>
      <c r="S2132" s="87"/>
      <c r="T2132" s="95"/>
      <c r="U2132" s="94"/>
      <c r="V2132" s="94"/>
      <c r="W2132" s="93"/>
      <c r="X2132" s="87"/>
      <c r="Y2132" s="87"/>
      <c r="Z2132" s="96"/>
      <c r="AA2132" s="90"/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3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2"/>
      <c r="DB2132" s="1"/>
      <c r="DC2132" s="1"/>
      <c r="DD2132" s="1"/>
      <c r="DE2132" s="1"/>
      <c r="DF2132" s="1"/>
      <c r="DG2132" s="1"/>
    </row>
    <row r="2133" spans="1:111" x14ac:dyDescent="0.2">
      <c r="A2133" s="86"/>
      <c r="B2133" s="87"/>
      <c r="C2133" s="87"/>
      <c r="D2133" s="88"/>
      <c r="E2133" s="89"/>
      <c r="F2133" s="98"/>
      <c r="G2133" s="91"/>
      <c r="H2133" s="90"/>
      <c r="I2133" s="90"/>
      <c r="J2133" s="92"/>
      <c r="K2133" s="92"/>
      <c r="L2133" s="87"/>
      <c r="M2133" s="93"/>
      <c r="N2133" s="93"/>
      <c r="O2133" s="87"/>
      <c r="P2133" s="87"/>
      <c r="Q2133" s="94"/>
      <c r="R2133" s="95"/>
      <c r="S2133" s="87"/>
      <c r="T2133" s="95"/>
      <c r="U2133" s="94"/>
      <c r="V2133" s="94"/>
      <c r="W2133" s="93"/>
      <c r="X2133" s="87"/>
      <c r="Y2133" s="87"/>
      <c r="Z2133" s="96"/>
      <c r="AA2133" s="90"/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3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2"/>
      <c r="DB2133" s="1"/>
      <c r="DC2133" s="1"/>
      <c r="DD2133" s="1"/>
      <c r="DE2133" s="1"/>
      <c r="DF2133" s="1"/>
      <c r="DG2133" s="1"/>
    </row>
    <row r="2134" spans="1:111" x14ac:dyDescent="0.2">
      <c r="A2134" s="86"/>
      <c r="B2134" s="87"/>
      <c r="C2134" s="87"/>
      <c r="D2134" s="88"/>
      <c r="E2134" s="89"/>
      <c r="F2134" s="98"/>
      <c r="G2134" s="91"/>
      <c r="H2134" s="90"/>
      <c r="I2134" s="90"/>
      <c r="J2134" s="92"/>
      <c r="K2134" s="92"/>
      <c r="L2134" s="87"/>
      <c r="M2134" s="93"/>
      <c r="N2134" s="93"/>
      <c r="O2134" s="87"/>
      <c r="P2134" s="87"/>
      <c r="Q2134" s="94"/>
      <c r="R2134" s="95"/>
      <c r="S2134" s="87"/>
      <c r="T2134" s="95"/>
      <c r="U2134" s="94"/>
      <c r="V2134" s="94"/>
      <c r="W2134" s="93"/>
      <c r="X2134" s="87"/>
      <c r="Y2134" s="87"/>
      <c r="Z2134" s="96"/>
      <c r="AA2134" s="90"/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3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2"/>
      <c r="DB2134" s="1"/>
      <c r="DC2134" s="1"/>
      <c r="DD2134" s="1"/>
      <c r="DE2134" s="1"/>
      <c r="DF2134" s="1"/>
      <c r="DG2134" s="1"/>
    </row>
    <row r="2135" spans="1:111" x14ac:dyDescent="0.2">
      <c r="A2135" s="86"/>
      <c r="B2135" s="87"/>
      <c r="C2135" s="87"/>
      <c r="D2135" s="88"/>
      <c r="E2135" s="89"/>
      <c r="F2135" s="98"/>
      <c r="G2135" s="91"/>
      <c r="H2135" s="90"/>
      <c r="I2135" s="90"/>
      <c r="J2135" s="92"/>
      <c r="K2135" s="92"/>
      <c r="L2135" s="87"/>
      <c r="M2135" s="93"/>
      <c r="N2135" s="93"/>
      <c r="O2135" s="87"/>
      <c r="P2135" s="87"/>
      <c r="Q2135" s="94"/>
      <c r="R2135" s="95"/>
      <c r="S2135" s="87"/>
      <c r="T2135" s="95"/>
      <c r="U2135" s="94"/>
      <c r="V2135" s="94"/>
      <c r="W2135" s="93"/>
      <c r="X2135" s="87"/>
      <c r="Y2135" s="87"/>
      <c r="Z2135" s="96"/>
      <c r="AA2135" s="90"/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3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2"/>
      <c r="DB2135" s="1"/>
      <c r="DC2135" s="1"/>
      <c r="DD2135" s="1"/>
      <c r="DE2135" s="1"/>
      <c r="DF2135" s="1"/>
      <c r="DG2135" s="1"/>
    </row>
    <row r="2136" spans="1:111" x14ac:dyDescent="0.2">
      <c r="A2136" s="86"/>
      <c r="B2136" s="87"/>
      <c r="C2136" s="87"/>
      <c r="D2136" s="88"/>
      <c r="E2136" s="89"/>
      <c r="F2136" s="98"/>
      <c r="G2136" s="91"/>
      <c r="H2136" s="90"/>
      <c r="I2136" s="90"/>
      <c r="J2136" s="92"/>
      <c r="K2136" s="92"/>
      <c r="L2136" s="87"/>
      <c r="M2136" s="93"/>
      <c r="N2136" s="93"/>
      <c r="O2136" s="87"/>
      <c r="P2136" s="87"/>
      <c r="Q2136" s="94"/>
      <c r="R2136" s="95"/>
      <c r="S2136" s="87"/>
      <c r="T2136" s="95"/>
      <c r="U2136" s="94"/>
      <c r="V2136" s="94"/>
      <c r="W2136" s="93"/>
      <c r="X2136" s="87"/>
      <c r="Y2136" s="87"/>
      <c r="Z2136" s="96"/>
      <c r="AA2136" s="90"/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3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2"/>
      <c r="DB2136" s="1"/>
      <c r="DC2136" s="1"/>
      <c r="DD2136" s="1"/>
      <c r="DE2136" s="1"/>
      <c r="DF2136" s="1"/>
      <c r="DG2136" s="1"/>
    </row>
    <row r="2137" spans="1:111" x14ac:dyDescent="0.2">
      <c r="A2137" s="86"/>
      <c r="B2137" s="87"/>
      <c r="C2137" s="87"/>
      <c r="D2137" s="88"/>
      <c r="E2137" s="89"/>
      <c r="F2137" s="98"/>
      <c r="G2137" s="91"/>
      <c r="H2137" s="90"/>
      <c r="I2137" s="90"/>
      <c r="J2137" s="92"/>
      <c r="K2137" s="92"/>
      <c r="L2137" s="87"/>
      <c r="M2137" s="93"/>
      <c r="N2137" s="93"/>
      <c r="O2137" s="87"/>
      <c r="P2137" s="87"/>
      <c r="Q2137" s="94"/>
      <c r="R2137" s="95"/>
      <c r="S2137" s="87"/>
      <c r="T2137" s="95"/>
      <c r="U2137" s="94"/>
      <c r="V2137" s="94"/>
      <c r="W2137" s="93"/>
      <c r="X2137" s="87"/>
      <c r="Y2137" s="87"/>
      <c r="Z2137" s="96"/>
      <c r="AA2137" s="90"/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3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2"/>
      <c r="DB2137" s="1"/>
      <c r="DC2137" s="1"/>
      <c r="DD2137" s="1"/>
      <c r="DE2137" s="1"/>
      <c r="DF2137" s="1"/>
      <c r="DG2137" s="1"/>
    </row>
    <row r="2138" spans="1:111" x14ac:dyDescent="0.2">
      <c r="A2138" s="86"/>
      <c r="B2138" s="87"/>
      <c r="C2138" s="87"/>
      <c r="D2138" s="88"/>
      <c r="E2138" s="89"/>
      <c r="F2138" s="98"/>
      <c r="G2138" s="91"/>
      <c r="H2138" s="90"/>
      <c r="I2138" s="90"/>
      <c r="J2138" s="92"/>
      <c r="K2138" s="92"/>
      <c r="L2138" s="87"/>
      <c r="M2138" s="93"/>
      <c r="N2138" s="93"/>
      <c r="O2138" s="87"/>
      <c r="P2138" s="87"/>
      <c r="Q2138" s="94"/>
      <c r="R2138" s="95"/>
      <c r="S2138" s="87"/>
      <c r="T2138" s="95"/>
      <c r="U2138" s="94"/>
      <c r="V2138" s="94"/>
      <c r="W2138" s="93"/>
      <c r="X2138" s="87"/>
      <c r="Y2138" s="87"/>
      <c r="Z2138" s="96"/>
      <c r="AA2138" s="90"/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3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2"/>
      <c r="DB2138" s="1"/>
      <c r="DC2138" s="1"/>
      <c r="DD2138" s="1"/>
      <c r="DE2138" s="1"/>
      <c r="DF2138" s="1"/>
      <c r="DG2138" s="1"/>
    </row>
    <row r="2139" spans="1:111" x14ac:dyDescent="0.2">
      <c r="A2139" s="86"/>
      <c r="B2139" s="87"/>
      <c r="C2139" s="87"/>
      <c r="D2139" s="88"/>
      <c r="E2139" s="89"/>
      <c r="F2139" s="98"/>
      <c r="G2139" s="91"/>
      <c r="H2139" s="90"/>
      <c r="I2139" s="90"/>
      <c r="J2139" s="92"/>
      <c r="K2139" s="92"/>
      <c r="L2139" s="87"/>
      <c r="M2139" s="93"/>
      <c r="N2139" s="93"/>
      <c r="O2139" s="87"/>
      <c r="P2139" s="87"/>
      <c r="Q2139" s="94"/>
      <c r="R2139" s="95"/>
      <c r="S2139" s="87"/>
      <c r="T2139" s="95"/>
      <c r="U2139" s="94"/>
      <c r="V2139" s="94"/>
      <c r="W2139" s="93"/>
      <c r="X2139" s="87"/>
      <c r="Y2139" s="87"/>
      <c r="Z2139" s="96"/>
      <c r="AA2139" s="90"/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3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2"/>
      <c r="DB2139" s="1"/>
      <c r="DC2139" s="1"/>
      <c r="DD2139" s="1"/>
      <c r="DE2139" s="1"/>
      <c r="DF2139" s="1"/>
      <c r="DG2139" s="1"/>
    </row>
    <row r="2140" spans="1:111" x14ac:dyDescent="0.2">
      <c r="A2140" s="86"/>
      <c r="B2140" s="87"/>
      <c r="C2140" s="87"/>
      <c r="D2140" s="88"/>
      <c r="E2140" s="89"/>
      <c r="F2140" s="98"/>
      <c r="G2140" s="91"/>
      <c r="H2140" s="90"/>
      <c r="I2140" s="90"/>
      <c r="J2140" s="92"/>
      <c r="K2140" s="92"/>
      <c r="L2140" s="87"/>
      <c r="M2140" s="93"/>
      <c r="N2140" s="93"/>
      <c r="O2140" s="87"/>
      <c r="P2140" s="87"/>
      <c r="Q2140" s="94"/>
      <c r="R2140" s="95"/>
      <c r="S2140" s="87"/>
      <c r="T2140" s="95"/>
      <c r="U2140" s="94"/>
      <c r="V2140" s="94"/>
      <c r="W2140" s="93"/>
      <c r="X2140" s="87"/>
      <c r="Y2140" s="87"/>
      <c r="Z2140" s="96"/>
      <c r="AA2140" s="90"/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3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2"/>
      <c r="DB2140" s="1"/>
      <c r="DC2140" s="1"/>
      <c r="DD2140" s="1"/>
      <c r="DE2140" s="1"/>
      <c r="DF2140" s="1"/>
      <c r="DG2140" s="1"/>
    </row>
    <row r="2141" spans="1:111" x14ac:dyDescent="0.2">
      <c r="A2141" s="86"/>
      <c r="B2141" s="87"/>
      <c r="C2141" s="87"/>
      <c r="D2141" s="88"/>
      <c r="E2141" s="89"/>
      <c r="F2141" s="98"/>
      <c r="G2141" s="91"/>
      <c r="H2141" s="90"/>
      <c r="I2141" s="90"/>
      <c r="J2141" s="92"/>
      <c r="K2141" s="92"/>
      <c r="L2141" s="87"/>
      <c r="M2141" s="93"/>
      <c r="N2141" s="93"/>
      <c r="O2141" s="87"/>
      <c r="P2141" s="87"/>
      <c r="Q2141" s="94"/>
      <c r="R2141" s="95"/>
      <c r="S2141" s="87"/>
      <c r="T2141" s="95"/>
      <c r="U2141" s="94"/>
      <c r="V2141" s="94"/>
      <c r="W2141" s="93"/>
      <c r="X2141" s="87"/>
      <c r="Y2141" s="87"/>
      <c r="Z2141" s="96"/>
      <c r="AA2141" s="90"/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3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2"/>
      <c r="DB2141" s="1"/>
      <c r="DC2141" s="1"/>
      <c r="DD2141" s="1"/>
      <c r="DE2141" s="1"/>
      <c r="DF2141" s="1"/>
      <c r="DG2141" s="1"/>
    </row>
    <row r="2142" spans="1:111" x14ac:dyDescent="0.2">
      <c r="A2142" s="86"/>
      <c r="B2142" s="87"/>
      <c r="C2142" s="87"/>
      <c r="D2142" s="88"/>
      <c r="E2142" s="89"/>
      <c r="F2142" s="98"/>
      <c r="G2142" s="91"/>
      <c r="H2142" s="90"/>
      <c r="I2142" s="90"/>
      <c r="J2142" s="92"/>
      <c r="K2142" s="92"/>
      <c r="L2142" s="87"/>
      <c r="M2142" s="93"/>
      <c r="N2142" s="93"/>
      <c r="O2142" s="87"/>
      <c r="P2142" s="87"/>
      <c r="Q2142" s="94"/>
      <c r="R2142" s="95"/>
      <c r="S2142" s="87"/>
      <c r="T2142" s="95"/>
      <c r="U2142" s="94"/>
      <c r="V2142" s="94"/>
      <c r="W2142" s="93"/>
      <c r="X2142" s="87"/>
      <c r="Y2142" s="87"/>
      <c r="Z2142" s="96"/>
      <c r="AA2142" s="90"/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3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2"/>
      <c r="DB2142" s="1"/>
      <c r="DC2142" s="1"/>
      <c r="DD2142" s="1"/>
      <c r="DE2142" s="1"/>
      <c r="DF2142" s="1"/>
      <c r="DG2142" s="1"/>
    </row>
    <row r="2143" spans="1:111" x14ac:dyDescent="0.2">
      <c r="A2143" s="86"/>
      <c r="B2143" s="87"/>
      <c r="C2143" s="87"/>
      <c r="D2143" s="88"/>
      <c r="E2143" s="89"/>
      <c r="F2143" s="98"/>
      <c r="G2143" s="91"/>
      <c r="H2143" s="90"/>
      <c r="I2143" s="90"/>
      <c r="J2143" s="92"/>
      <c r="K2143" s="92"/>
      <c r="L2143" s="87"/>
      <c r="M2143" s="93"/>
      <c r="N2143" s="93"/>
      <c r="O2143" s="87"/>
      <c r="P2143" s="87"/>
      <c r="Q2143" s="94"/>
      <c r="R2143" s="95"/>
      <c r="S2143" s="87"/>
      <c r="T2143" s="95"/>
      <c r="U2143" s="94"/>
      <c r="V2143" s="94"/>
      <c r="W2143" s="93"/>
      <c r="X2143" s="87"/>
      <c r="Y2143" s="87"/>
      <c r="Z2143" s="96"/>
      <c r="AA2143" s="90"/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3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2"/>
      <c r="DB2143" s="1"/>
      <c r="DC2143" s="1"/>
      <c r="DD2143" s="1"/>
      <c r="DE2143" s="1"/>
      <c r="DF2143" s="1"/>
      <c r="DG2143" s="1"/>
    </row>
    <row r="2144" spans="1:111" x14ac:dyDescent="0.2">
      <c r="A2144" s="86"/>
      <c r="B2144" s="87"/>
      <c r="C2144" s="87"/>
      <c r="D2144" s="88"/>
      <c r="E2144" s="89"/>
      <c r="F2144" s="98"/>
      <c r="G2144" s="91"/>
      <c r="H2144" s="90"/>
      <c r="I2144" s="90"/>
      <c r="J2144" s="92"/>
      <c r="K2144" s="92"/>
      <c r="L2144" s="87"/>
      <c r="M2144" s="93"/>
      <c r="N2144" s="93"/>
      <c r="O2144" s="87"/>
      <c r="P2144" s="87"/>
      <c r="Q2144" s="94"/>
      <c r="R2144" s="95"/>
      <c r="S2144" s="87"/>
      <c r="T2144" s="95"/>
      <c r="U2144" s="94"/>
      <c r="V2144" s="94"/>
      <c r="W2144" s="93"/>
      <c r="X2144" s="87"/>
      <c r="Y2144" s="87"/>
      <c r="Z2144" s="96"/>
      <c r="AA2144" s="90"/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3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2"/>
      <c r="DB2144" s="1"/>
      <c r="DC2144" s="1"/>
      <c r="DD2144" s="1"/>
      <c r="DE2144" s="1"/>
      <c r="DF2144" s="1"/>
      <c r="DG2144" s="1"/>
    </row>
    <row r="2145" spans="1:111" x14ac:dyDescent="0.2">
      <c r="A2145" s="86"/>
      <c r="B2145" s="87"/>
      <c r="C2145" s="87"/>
      <c r="D2145" s="88"/>
      <c r="E2145" s="89"/>
      <c r="F2145" s="98"/>
      <c r="G2145" s="91"/>
      <c r="H2145" s="90"/>
      <c r="I2145" s="90"/>
      <c r="J2145" s="92"/>
      <c r="K2145" s="92"/>
      <c r="L2145" s="87"/>
      <c r="M2145" s="93"/>
      <c r="N2145" s="93"/>
      <c r="O2145" s="87"/>
      <c r="P2145" s="87"/>
      <c r="Q2145" s="94"/>
      <c r="R2145" s="95"/>
      <c r="S2145" s="87"/>
      <c r="T2145" s="95"/>
      <c r="U2145" s="94"/>
      <c r="V2145" s="94"/>
      <c r="W2145" s="93"/>
      <c r="X2145" s="87"/>
      <c r="Y2145" s="87"/>
      <c r="Z2145" s="96"/>
      <c r="AA2145" s="90"/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3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2"/>
      <c r="DB2145" s="1"/>
      <c r="DC2145" s="1"/>
      <c r="DD2145" s="1"/>
      <c r="DE2145" s="1"/>
      <c r="DF2145" s="1"/>
      <c r="DG2145" s="1"/>
    </row>
    <row r="2146" spans="1:111" x14ac:dyDescent="0.2">
      <c r="A2146" s="86"/>
      <c r="B2146" s="87"/>
      <c r="C2146" s="87"/>
      <c r="D2146" s="88"/>
      <c r="E2146" s="89"/>
      <c r="F2146" s="98"/>
      <c r="G2146" s="91"/>
      <c r="H2146" s="90"/>
      <c r="I2146" s="90"/>
      <c r="J2146" s="92"/>
      <c r="K2146" s="92"/>
      <c r="L2146" s="87"/>
      <c r="M2146" s="93"/>
      <c r="N2146" s="93"/>
      <c r="O2146" s="87"/>
      <c r="P2146" s="87"/>
      <c r="Q2146" s="94"/>
      <c r="R2146" s="95"/>
      <c r="S2146" s="87"/>
      <c r="T2146" s="95"/>
      <c r="U2146" s="94"/>
      <c r="V2146" s="94"/>
      <c r="W2146" s="93"/>
      <c r="X2146" s="87"/>
      <c r="Y2146" s="87"/>
      <c r="Z2146" s="96"/>
      <c r="AA2146" s="90"/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3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2"/>
      <c r="DB2146" s="1"/>
      <c r="DC2146" s="1"/>
      <c r="DD2146" s="1"/>
      <c r="DE2146" s="1"/>
      <c r="DF2146" s="1"/>
      <c r="DG2146" s="1"/>
    </row>
    <row r="2147" spans="1:111" x14ac:dyDescent="0.2">
      <c r="A2147" s="86"/>
      <c r="B2147" s="87"/>
      <c r="C2147" s="87"/>
      <c r="D2147" s="88"/>
      <c r="E2147" s="89"/>
      <c r="F2147" s="98"/>
      <c r="G2147" s="91"/>
      <c r="H2147" s="90"/>
      <c r="I2147" s="90"/>
      <c r="J2147" s="92"/>
      <c r="K2147" s="92"/>
      <c r="L2147" s="87"/>
      <c r="M2147" s="93"/>
      <c r="N2147" s="93"/>
      <c r="O2147" s="87"/>
      <c r="P2147" s="87"/>
      <c r="Q2147" s="94"/>
      <c r="R2147" s="95"/>
      <c r="S2147" s="87"/>
      <c r="T2147" s="95"/>
      <c r="U2147" s="94"/>
      <c r="V2147" s="94"/>
      <c r="W2147" s="93"/>
      <c r="X2147" s="87"/>
      <c r="Y2147" s="87"/>
      <c r="Z2147" s="96"/>
      <c r="AA2147" s="90"/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3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2"/>
      <c r="DB2147" s="1"/>
      <c r="DC2147" s="1"/>
      <c r="DD2147" s="1"/>
      <c r="DE2147" s="1"/>
      <c r="DF2147" s="1"/>
      <c r="DG2147" s="1"/>
    </row>
    <row r="2148" spans="1:111" x14ac:dyDescent="0.2">
      <c r="A2148" s="86"/>
      <c r="B2148" s="87"/>
      <c r="C2148" s="87"/>
      <c r="D2148" s="88"/>
      <c r="E2148" s="89"/>
      <c r="F2148" s="98"/>
      <c r="G2148" s="91"/>
      <c r="H2148" s="90"/>
      <c r="I2148" s="90"/>
      <c r="J2148" s="92"/>
      <c r="K2148" s="92"/>
      <c r="L2148" s="87"/>
      <c r="M2148" s="93"/>
      <c r="N2148" s="93"/>
      <c r="O2148" s="87"/>
      <c r="P2148" s="87"/>
      <c r="Q2148" s="94"/>
      <c r="R2148" s="95"/>
      <c r="S2148" s="87"/>
      <c r="T2148" s="95"/>
      <c r="U2148" s="94"/>
      <c r="V2148" s="94"/>
      <c r="W2148" s="93"/>
      <c r="X2148" s="87"/>
      <c r="Y2148" s="87"/>
      <c r="Z2148" s="96"/>
      <c r="AA2148" s="90"/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3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2"/>
      <c r="DB2148" s="1"/>
      <c r="DC2148" s="1"/>
      <c r="DD2148" s="1"/>
      <c r="DE2148" s="1"/>
      <c r="DF2148" s="1"/>
      <c r="DG2148" s="1"/>
    </row>
    <row r="2149" spans="1:111" x14ac:dyDescent="0.2">
      <c r="A2149" s="86"/>
      <c r="B2149" s="87"/>
      <c r="C2149" s="87"/>
      <c r="D2149" s="88"/>
      <c r="E2149" s="89"/>
      <c r="F2149" s="98"/>
      <c r="G2149" s="91"/>
      <c r="H2149" s="90"/>
      <c r="I2149" s="90"/>
      <c r="J2149" s="92"/>
      <c r="K2149" s="92"/>
      <c r="L2149" s="87"/>
      <c r="M2149" s="93"/>
      <c r="N2149" s="93"/>
      <c r="O2149" s="87"/>
      <c r="P2149" s="87"/>
      <c r="Q2149" s="94"/>
      <c r="R2149" s="95"/>
      <c r="S2149" s="87"/>
      <c r="T2149" s="95"/>
      <c r="U2149" s="94"/>
      <c r="V2149" s="94"/>
      <c r="W2149" s="93"/>
      <c r="X2149" s="87"/>
      <c r="Y2149" s="87"/>
      <c r="Z2149" s="96"/>
      <c r="AA2149" s="90"/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3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2"/>
      <c r="DB2149" s="1"/>
      <c r="DC2149" s="1"/>
      <c r="DD2149" s="1"/>
      <c r="DE2149" s="1"/>
      <c r="DF2149" s="1"/>
      <c r="DG2149" s="1"/>
    </row>
    <row r="2150" spans="1:111" x14ac:dyDescent="0.2">
      <c r="A2150" s="86"/>
      <c r="B2150" s="87"/>
      <c r="C2150" s="87"/>
      <c r="D2150" s="88"/>
      <c r="E2150" s="89"/>
      <c r="F2150" s="98"/>
      <c r="G2150" s="91"/>
      <c r="H2150" s="90"/>
      <c r="I2150" s="90"/>
      <c r="J2150" s="92"/>
      <c r="K2150" s="92"/>
      <c r="L2150" s="87"/>
      <c r="M2150" s="93"/>
      <c r="N2150" s="93"/>
      <c r="O2150" s="87"/>
      <c r="P2150" s="87"/>
      <c r="Q2150" s="94"/>
      <c r="R2150" s="95"/>
      <c r="S2150" s="87"/>
      <c r="T2150" s="95"/>
      <c r="U2150" s="94"/>
      <c r="V2150" s="94"/>
      <c r="W2150" s="93"/>
      <c r="X2150" s="87"/>
      <c r="Y2150" s="87"/>
      <c r="Z2150" s="96"/>
      <c r="AA2150" s="90"/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3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2"/>
      <c r="DB2150" s="1"/>
      <c r="DC2150" s="1"/>
      <c r="DD2150" s="1"/>
      <c r="DE2150" s="1"/>
      <c r="DF2150" s="1"/>
      <c r="DG2150" s="1"/>
    </row>
    <row r="2151" spans="1:111" x14ac:dyDescent="0.2">
      <c r="A2151" s="86"/>
      <c r="B2151" s="87"/>
      <c r="C2151" s="87"/>
      <c r="D2151" s="88"/>
      <c r="E2151" s="89"/>
      <c r="F2151" s="98"/>
      <c r="G2151" s="91"/>
      <c r="H2151" s="90"/>
      <c r="I2151" s="90"/>
      <c r="J2151" s="92"/>
      <c r="K2151" s="92"/>
      <c r="L2151" s="87"/>
      <c r="M2151" s="93"/>
      <c r="N2151" s="93"/>
      <c r="O2151" s="87"/>
      <c r="P2151" s="87"/>
      <c r="Q2151" s="94"/>
      <c r="R2151" s="95"/>
      <c r="S2151" s="87"/>
      <c r="T2151" s="95"/>
      <c r="U2151" s="94"/>
      <c r="V2151" s="94"/>
      <c r="W2151" s="93"/>
      <c r="X2151" s="87"/>
      <c r="Y2151" s="87"/>
      <c r="Z2151" s="96"/>
      <c r="AA2151" s="90"/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3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2"/>
      <c r="DB2151" s="1"/>
      <c r="DC2151" s="1"/>
      <c r="DD2151" s="1"/>
      <c r="DE2151" s="1"/>
      <c r="DF2151" s="1"/>
      <c r="DG2151" s="1"/>
    </row>
    <row r="2152" spans="1:111" x14ac:dyDescent="0.2">
      <c r="A2152" s="86"/>
      <c r="B2152" s="87"/>
      <c r="C2152" s="87"/>
      <c r="D2152" s="88"/>
      <c r="E2152" s="89"/>
      <c r="F2152" s="98"/>
      <c r="G2152" s="91"/>
      <c r="H2152" s="90"/>
      <c r="I2152" s="90"/>
      <c r="J2152" s="92"/>
      <c r="K2152" s="92"/>
      <c r="L2152" s="87"/>
      <c r="M2152" s="93"/>
      <c r="N2152" s="93"/>
      <c r="O2152" s="87"/>
      <c r="P2152" s="87"/>
      <c r="Q2152" s="94"/>
      <c r="R2152" s="95"/>
      <c r="S2152" s="87"/>
      <c r="T2152" s="95"/>
      <c r="U2152" s="94"/>
      <c r="V2152" s="94"/>
      <c r="W2152" s="93"/>
      <c r="X2152" s="87"/>
      <c r="Y2152" s="87"/>
      <c r="Z2152" s="96"/>
      <c r="AA2152" s="90"/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3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2"/>
      <c r="DB2152" s="1"/>
      <c r="DC2152" s="1"/>
      <c r="DD2152" s="1"/>
      <c r="DE2152" s="1"/>
      <c r="DF2152" s="1"/>
      <c r="DG2152" s="1"/>
    </row>
    <row r="2153" spans="1:111" x14ac:dyDescent="0.2">
      <c r="A2153" s="86"/>
      <c r="B2153" s="87"/>
      <c r="C2153" s="87"/>
      <c r="D2153" s="88"/>
      <c r="E2153" s="89"/>
      <c r="F2153" s="98"/>
      <c r="G2153" s="91"/>
      <c r="H2153" s="90"/>
      <c r="I2153" s="90"/>
      <c r="J2153" s="92"/>
      <c r="K2153" s="92"/>
      <c r="L2153" s="87"/>
      <c r="M2153" s="93"/>
      <c r="N2153" s="93"/>
      <c r="O2153" s="87"/>
      <c r="P2153" s="87"/>
      <c r="Q2153" s="94"/>
      <c r="R2153" s="95"/>
      <c r="S2153" s="87"/>
      <c r="T2153" s="95"/>
      <c r="U2153" s="94"/>
      <c r="V2153" s="94"/>
      <c r="W2153" s="93"/>
      <c r="X2153" s="87"/>
      <c r="Y2153" s="87"/>
      <c r="Z2153" s="96"/>
      <c r="AA2153" s="90"/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3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2"/>
      <c r="DB2153" s="1"/>
      <c r="DC2153" s="1"/>
      <c r="DD2153" s="1"/>
      <c r="DE2153" s="1"/>
      <c r="DF2153" s="1"/>
      <c r="DG2153" s="1"/>
    </row>
    <row r="2154" spans="1:111" x14ac:dyDescent="0.2">
      <c r="A2154" s="86"/>
      <c r="B2154" s="87"/>
      <c r="C2154" s="87"/>
      <c r="D2154" s="88"/>
      <c r="E2154" s="89"/>
      <c r="F2154" s="98"/>
      <c r="G2154" s="91"/>
      <c r="H2154" s="90"/>
      <c r="I2154" s="90"/>
      <c r="J2154" s="92"/>
      <c r="K2154" s="92"/>
      <c r="L2154" s="87"/>
      <c r="M2154" s="93"/>
      <c r="N2154" s="93"/>
      <c r="O2154" s="87"/>
      <c r="P2154" s="87"/>
      <c r="Q2154" s="94"/>
      <c r="R2154" s="95"/>
      <c r="S2154" s="87"/>
      <c r="T2154" s="95"/>
      <c r="U2154" s="94"/>
      <c r="V2154" s="94"/>
      <c r="W2154" s="93"/>
      <c r="X2154" s="87"/>
      <c r="Y2154" s="87"/>
      <c r="Z2154" s="96"/>
      <c r="AA2154" s="90"/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3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2"/>
      <c r="DB2154" s="1"/>
      <c r="DC2154" s="1"/>
      <c r="DD2154" s="1"/>
      <c r="DE2154" s="1"/>
      <c r="DF2154" s="1"/>
      <c r="DG2154" s="1"/>
    </row>
    <row r="2155" spans="1:111" x14ac:dyDescent="0.2">
      <c r="A2155" s="86"/>
      <c r="B2155" s="87"/>
      <c r="C2155" s="87"/>
      <c r="D2155" s="88"/>
      <c r="E2155" s="89"/>
      <c r="F2155" s="98"/>
      <c r="G2155" s="91"/>
      <c r="H2155" s="90"/>
      <c r="I2155" s="90"/>
      <c r="J2155" s="92"/>
      <c r="K2155" s="92"/>
      <c r="L2155" s="87"/>
      <c r="M2155" s="93"/>
      <c r="N2155" s="93"/>
      <c r="O2155" s="87"/>
      <c r="P2155" s="87"/>
      <c r="Q2155" s="94"/>
      <c r="R2155" s="95"/>
      <c r="S2155" s="87"/>
      <c r="T2155" s="95"/>
      <c r="U2155" s="94"/>
      <c r="V2155" s="94"/>
      <c r="W2155" s="93"/>
      <c r="X2155" s="87"/>
      <c r="Y2155" s="87"/>
      <c r="Z2155" s="96"/>
      <c r="AA2155" s="90"/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3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2"/>
      <c r="DB2155" s="1"/>
      <c r="DC2155" s="1"/>
      <c r="DD2155" s="1"/>
      <c r="DE2155" s="1"/>
      <c r="DF2155" s="1"/>
      <c r="DG2155" s="1"/>
    </row>
    <row r="2156" spans="1:111" x14ac:dyDescent="0.2">
      <c r="A2156" s="86"/>
      <c r="B2156" s="87"/>
      <c r="C2156" s="87"/>
      <c r="D2156" s="88"/>
      <c r="E2156" s="89"/>
      <c r="F2156" s="98"/>
      <c r="G2156" s="91"/>
      <c r="H2156" s="90"/>
      <c r="I2156" s="90"/>
      <c r="J2156" s="92"/>
      <c r="K2156" s="92"/>
      <c r="L2156" s="87"/>
      <c r="M2156" s="93"/>
      <c r="N2156" s="93"/>
      <c r="O2156" s="87"/>
      <c r="P2156" s="87"/>
      <c r="Q2156" s="94"/>
      <c r="R2156" s="95"/>
      <c r="S2156" s="87"/>
      <c r="T2156" s="95"/>
      <c r="U2156" s="94"/>
      <c r="V2156" s="94"/>
      <c r="W2156" s="93"/>
      <c r="X2156" s="87"/>
      <c r="Y2156" s="87"/>
      <c r="Z2156" s="96"/>
      <c r="AA2156" s="90"/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3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2"/>
      <c r="DB2156" s="1"/>
      <c r="DC2156" s="1"/>
      <c r="DD2156" s="1"/>
      <c r="DE2156" s="1"/>
      <c r="DF2156" s="1"/>
      <c r="DG2156" s="1"/>
    </row>
    <row r="2157" spans="1:111" x14ac:dyDescent="0.2">
      <c r="A2157" s="86"/>
      <c r="B2157" s="87"/>
      <c r="C2157" s="87"/>
      <c r="D2157" s="88"/>
      <c r="E2157" s="89"/>
      <c r="F2157" s="98"/>
      <c r="G2157" s="91"/>
      <c r="H2157" s="90"/>
      <c r="I2157" s="90"/>
      <c r="J2157" s="92"/>
      <c r="K2157" s="92"/>
      <c r="L2157" s="87"/>
      <c r="M2157" s="93"/>
      <c r="N2157" s="93"/>
      <c r="O2157" s="87"/>
      <c r="P2157" s="87"/>
      <c r="Q2157" s="94"/>
      <c r="R2157" s="95"/>
      <c r="S2157" s="87"/>
      <c r="T2157" s="95"/>
      <c r="U2157" s="94"/>
      <c r="V2157" s="94"/>
      <c r="W2157" s="93"/>
      <c r="X2157" s="87"/>
      <c r="Y2157" s="87"/>
      <c r="Z2157" s="96"/>
      <c r="AA2157" s="90"/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3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2"/>
      <c r="DB2157" s="1"/>
      <c r="DC2157" s="1"/>
      <c r="DD2157" s="1"/>
      <c r="DE2157" s="1"/>
      <c r="DF2157" s="1"/>
      <c r="DG2157" s="1"/>
    </row>
    <row r="2158" spans="1:111" x14ac:dyDescent="0.2">
      <c r="A2158" s="86"/>
      <c r="B2158" s="87"/>
      <c r="C2158" s="87"/>
      <c r="D2158" s="88"/>
      <c r="E2158" s="89"/>
      <c r="F2158" s="98"/>
      <c r="G2158" s="91"/>
      <c r="H2158" s="90"/>
      <c r="I2158" s="90"/>
      <c r="J2158" s="92"/>
      <c r="K2158" s="92"/>
      <c r="L2158" s="87"/>
      <c r="M2158" s="93"/>
      <c r="N2158" s="93"/>
      <c r="O2158" s="87"/>
      <c r="P2158" s="87"/>
      <c r="Q2158" s="94"/>
      <c r="R2158" s="95"/>
      <c r="S2158" s="87"/>
      <c r="T2158" s="95"/>
      <c r="U2158" s="94"/>
      <c r="V2158" s="94"/>
      <c r="W2158" s="93"/>
      <c r="X2158" s="87"/>
      <c r="Y2158" s="87"/>
      <c r="Z2158" s="96"/>
      <c r="AA2158" s="90"/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3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2"/>
      <c r="DB2158" s="1"/>
      <c r="DC2158" s="1"/>
      <c r="DD2158" s="1"/>
      <c r="DE2158" s="1"/>
      <c r="DF2158" s="1"/>
      <c r="DG2158" s="1"/>
    </row>
    <row r="2159" spans="1:111" x14ac:dyDescent="0.2">
      <c r="A2159" s="86"/>
      <c r="B2159" s="87"/>
      <c r="C2159" s="87"/>
      <c r="D2159" s="88"/>
      <c r="E2159" s="89"/>
      <c r="F2159" s="98"/>
      <c r="G2159" s="91"/>
      <c r="H2159" s="90"/>
      <c r="I2159" s="90"/>
      <c r="J2159" s="92"/>
      <c r="K2159" s="92"/>
      <c r="L2159" s="87"/>
      <c r="M2159" s="93"/>
      <c r="N2159" s="93"/>
      <c r="O2159" s="87"/>
      <c r="P2159" s="87"/>
      <c r="Q2159" s="94"/>
      <c r="R2159" s="95"/>
      <c r="S2159" s="87"/>
      <c r="T2159" s="95"/>
      <c r="U2159" s="94"/>
      <c r="V2159" s="94"/>
      <c r="W2159" s="93"/>
      <c r="X2159" s="87"/>
      <c r="Y2159" s="87"/>
      <c r="Z2159" s="96"/>
      <c r="AA2159" s="90"/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3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2"/>
      <c r="DB2159" s="1"/>
      <c r="DC2159" s="1"/>
      <c r="DD2159" s="1"/>
      <c r="DE2159" s="1"/>
      <c r="DF2159" s="1"/>
      <c r="DG2159" s="1"/>
    </row>
    <row r="2160" spans="1:111" x14ac:dyDescent="0.2">
      <c r="A2160" s="86"/>
      <c r="B2160" s="87"/>
      <c r="C2160" s="87"/>
      <c r="D2160" s="88"/>
      <c r="E2160" s="89"/>
      <c r="F2160" s="98"/>
      <c r="G2160" s="91"/>
      <c r="H2160" s="90"/>
      <c r="I2160" s="90"/>
      <c r="J2160" s="92"/>
      <c r="K2160" s="92"/>
      <c r="L2160" s="87"/>
      <c r="M2160" s="93"/>
      <c r="N2160" s="93"/>
      <c r="O2160" s="87"/>
      <c r="P2160" s="87"/>
      <c r="Q2160" s="94"/>
      <c r="R2160" s="95"/>
      <c r="S2160" s="87"/>
      <c r="T2160" s="95"/>
      <c r="U2160" s="94"/>
      <c r="V2160" s="94"/>
      <c r="W2160" s="93"/>
      <c r="X2160" s="87"/>
      <c r="Y2160" s="87"/>
      <c r="Z2160" s="96"/>
      <c r="AA2160" s="90"/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3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2"/>
      <c r="DB2160" s="1"/>
      <c r="DC2160" s="1"/>
      <c r="DD2160" s="1"/>
      <c r="DE2160" s="1"/>
      <c r="DF2160" s="1"/>
      <c r="DG2160" s="1"/>
    </row>
    <row r="2161" spans="1:111" x14ac:dyDescent="0.2">
      <c r="A2161" s="86"/>
      <c r="B2161" s="87"/>
      <c r="C2161" s="87"/>
      <c r="D2161" s="88"/>
      <c r="E2161" s="89"/>
      <c r="F2161" s="98"/>
      <c r="G2161" s="91"/>
      <c r="H2161" s="90"/>
      <c r="I2161" s="90"/>
      <c r="J2161" s="92"/>
      <c r="K2161" s="92"/>
      <c r="L2161" s="87"/>
      <c r="M2161" s="93"/>
      <c r="N2161" s="93"/>
      <c r="O2161" s="87"/>
      <c r="P2161" s="87"/>
      <c r="Q2161" s="94"/>
      <c r="R2161" s="95"/>
      <c r="S2161" s="87"/>
      <c r="T2161" s="95"/>
      <c r="U2161" s="94"/>
      <c r="V2161" s="94"/>
      <c r="W2161" s="93"/>
      <c r="X2161" s="87"/>
      <c r="Y2161" s="87"/>
      <c r="Z2161" s="96"/>
      <c r="AA2161" s="90"/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3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2"/>
      <c r="DB2161" s="1"/>
      <c r="DC2161" s="1"/>
      <c r="DD2161" s="1"/>
      <c r="DE2161" s="1"/>
      <c r="DF2161" s="1"/>
      <c r="DG2161" s="1"/>
    </row>
    <row r="2162" spans="1:111" x14ac:dyDescent="0.2">
      <c r="A2162" s="86"/>
      <c r="B2162" s="87"/>
      <c r="C2162" s="87"/>
      <c r="D2162" s="88"/>
      <c r="E2162" s="89"/>
      <c r="F2162" s="98"/>
      <c r="G2162" s="91"/>
      <c r="H2162" s="90"/>
      <c r="I2162" s="90"/>
      <c r="J2162" s="92"/>
      <c r="K2162" s="92"/>
      <c r="L2162" s="87"/>
      <c r="M2162" s="93"/>
      <c r="N2162" s="93"/>
      <c r="O2162" s="87"/>
      <c r="P2162" s="87"/>
      <c r="Q2162" s="94"/>
      <c r="R2162" s="95"/>
      <c r="S2162" s="87"/>
      <c r="T2162" s="95"/>
      <c r="U2162" s="94"/>
      <c r="V2162" s="94"/>
      <c r="W2162" s="93"/>
      <c r="X2162" s="87"/>
      <c r="Y2162" s="87"/>
      <c r="Z2162" s="96"/>
      <c r="AA2162" s="90"/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3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2"/>
      <c r="DB2162" s="1"/>
      <c r="DC2162" s="1"/>
      <c r="DD2162" s="1"/>
      <c r="DE2162" s="1"/>
      <c r="DF2162" s="1"/>
      <c r="DG2162" s="1"/>
    </row>
    <row r="2163" spans="1:111" x14ac:dyDescent="0.2">
      <c r="A2163" s="86"/>
      <c r="B2163" s="87"/>
      <c r="C2163" s="87"/>
      <c r="D2163" s="88"/>
      <c r="E2163" s="89"/>
      <c r="F2163" s="98"/>
      <c r="G2163" s="91"/>
      <c r="H2163" s="90"/>
      <c r="I2163" s="90"/>
      <c r="J2163" s="92"/>
      <c r="K2163" s="92"/>
      <c r="L2163" s="87"/>
      <c r="M2163" s="93"/>
      <c r="N2163" s="93"/>
      <c r="O2163" s="87"/>
      <c r="P2163" s="87"/>
      <c r="Q2163" s="94"/>
      <c r="R2163" s="95"/>
      <c r="S2163" s="87"/>
      <c r="T2163" s="95"/>
      <c r="U2163" s="94"/>
      <c r="V2163" s="94"/>
      <c r="W2163" s="93"/>
      <c r="X2163" s="87"/>
      <c r="Y2163" s="87"/>
      <c r="Z2163" s="96"/>
      <c r="AA2163" s="90"/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3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2"/>
      <c r="DB2163" s="1"/>
      <c r="DC2163" s="1"/>
      <c r="DD2163" s="1"/>
      <c r="DE2163" s="1"/>
      <c r="DF2163" s="1"/>
      <c r="DG2163" s="1"/>
    </row>
    <row r="2164" spans="1:111" x14ac:dyDescent="0.2">
      <c r="A2164" s="86"/>
      <c r="B2164" s="87"/>
      <c r="C2164" s="87"/>
      <c r="D2164" s="88"/>
      <c r="E2164" s="89"/>
      <c r="F2164" s="98"/>
      <c r="G2164" s="91"/>
      <c r="H2164" s="90"/>
      <c r="I2164" s="90"/>
      <c r="J2164" s="92"/>
      <c r="K2164" s="92"/>
      <c r="L2164" s="87"/>
      <c r="M2164" s="93"/>
      <c r="N2164" s="93"/>
      <c r="O2164" s="87"/>
      <c r="P2164" s="87"/>
      <c r="Q2164" s="94"/>
      <c r="R2164" s="95"/>
      <c r="S2164" s="87"/>
      <c r="T2164" s="95"/>
      <c r="U2164" s="94"/>
      <c r="V2164" s="94"/>
      <c r="W2164" s="93"/>
      <c r="X2164" s="87"/>
      <c r="Y2164" s="87"/>
      <c r="Z2164" s="96"/>
      <c r="AA2164" s="90"/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3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2"/>
      <c r="DB2164" s="1"/>
      <c r="DC2164" s="1"/>
      <c r="DD2164" s="1"/>
      <c r="DE2164" s="1"/>
      <c r="DF2164" s="1"/>
      <c r="DG2164" s="1"/>
    </row>
    <row r="2165" spans="1:111" x14ac:dyDescent="0.2">
      <c r="A2165" s="86"/>
      <c r="B2165" s="87"/>
      <c r="C2165" s="87"/>
      <c r="D2165" s="88"/>
      <c r="E2165" s="89"/>
      <c r="F2165" s="98"/>
      <c r="G2165" s="91"/>
      <c r="H2165" s="90"/>
      <c r="I2165" s="90"/>
      <c r="J2165" s="92"/>
      <c r="K2165" s="92"/>
      <c r="L2165" s="87"/>
      <c r="M2165" s="93"/>
      <c r="N2165" s="93"/>
      <c r="O2165" s="87"/>
      <c r="P2165" s="87"/>
      <c r="Q2165" s="94"/>
      <c r="R2165" s="95"/>
      <c r="S2165" s="87"/>
      <c r="T2165" s="95"/>
      <c r="U2165" s="94"/>
      <c r="V2165" s="94"/>
      <c r="W2165" s="93"/>
      <c r="X2165" s="87"/>
      <c r="Y2165" s="87"/>
      <c r="Z2165" s="96"/>
      <c r="AA2165" s="90"/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3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2"/>
      <c r="DB2165" s="1"/>
      <c r="DC2165" s="1"/>
      <c r="DD2165" s="1"/>
      <c r="DE2165" s="1"/>
      <c r="DF2165" s="1"/>
      <c r="DG2165" s="1"/>
    </row>
    <row r="2166" spans="1:111" x14ac:dyDescent="0.2">
      <c r="A2166" s="86"/>
      <c r="B2166" s="87"/>
      <c r="C2166" s="87"/>
      <c r="D2166" s="88"/>
      <c r="E2166" s="89"/>
      <c r="F2166" s="98"/>
      <c r="G2166" s="91"/>
      <c r="H2166" s="90"/>
      <c r="I2166" s="90"/>
      <c r="J2166" s="92"/>
      <c r="K2166" s="92"/>
      <c r="L2166" s="87"/>
      <c r="M2166" s="93"/>
      <c r="N2166" s="93"/>
      <c r="O2166" s="87"/>
      <c r="P2166" s="87"/>
      <c r="Q2166" s="94"/>
      <c r="R2166" s="95"/>
      <c r="S2166" s="87"/>
      <c r="T2166" s="95"/>
      <c r="U2166" s="94"/>
      <c r="V2166" s="94"/>
      <c r="W2166" s="93"/>
      <c r="X2166" s="87"/>
      <c r="Y2166" s="87"/>
      <c r="Z2166" s="96"/>
      <c r="AA2166" s="90"/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3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2"/>
      <c r="DB2166" s="1"/>
      <c r="DC2166" s="1"/>
      <c r="DD2166" s="1"/>
      <c r="DE2166" s="1"/>
      <c r="DF2166" s="1"/>
      <c r="DG2166" s="1"/>
    </row>
    <row r="2167" spans="1:111" x14ac:dyDescent="0.2">
      <c r="A2167" s="86"/>
      <c r="B2167" s="87"/>
      <c r="C2167" s="87"/>
      <c r="D2167" s="88"/>
      <c r="E2167" s="89"/>
      <c r="F2167" s="98"/>
      <c r="G2167" s="91"/>
      <c r="H2167" s="90"/>
      <c r="I2167" s="90"/>
      <c r="J2167" s="92"/>
      <c r="K2167" s="92"/>
      <c r="L2167" s="87"/>
      <c r="M2167" s="93"/>
      <c r="N2167" s="93"/>
      <c r="O2167" s="87"/>
      <c r="P2167" s="87"/>
      <c r="Q2167" s="94"/>
      <c r="R2167" s="95"/>
      <c r="S2167" s="87"/>
      <c r="T2167" s="95"/>
      <c r="U2167" s="94"/>
      <c r="V2167" s="94"/>
      <c r="W2167" s="93"/>
      <c r="X2167" s="87"/>
      <c r="Y2167" s="87"/>
      <c r="Z2167" s="96"/>
      <c r="AA2167" s="90"/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3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2"/>
      <c r="DB2167" s="1"/>
      <c r="DC2167" s="1"/>
      <c r="DD2167" s="1"/>
      <c r="DE2167" s="1"/>
      <c r="DF2167" s="1"/>
      <c r="DG2167" s="1"/>
    </row>
    <row r="2168" spans="1:111" x14ac:dyDescent="0.2">
      <c r="A2168" s="86"/>
      <c r="B2168" s="87"/>
      <c r="C2168" s="87"/>
      <c r="D2168" s="88"/>
      <c r="E2168" s="89"/>
      <c r="F2168" s="98"/>
      <c r="G2168" s="91"/>
      <c r="H2168" s="90"/>
      <c r="I2168" s="90"/>
      <c r="J2168" s="92"/>
      <c r="K2168" s="92"/>
      <c r="L2168" s="87"/>
      <c r="M2168" s="93"/>
      <c r="N2168" s="93"/>
      <c r="O2168" s="87"/>
      <c r="P2168" s="87"/>
      <c r="Q2168" s="94"/>
      <c r="R2168" s="95"/>
      <c r="S2168" s="87"/>
      <c r="T2168" s="95"/>
      <c r="U2168" s="94"/>
      <c r="V2168" s="94"/>
      <c r="W2168" s="93"/>
      <c r="X2168" s="87"/>
      <c r="Y2168" s="87"/>
      <c r="Z2168" s="96"/>
      <c r="AA2168" s="90"/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3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2"/>
      <c r="DB2168" s="1"/>
      <c r="DC2168" s="1"/>
      <c r="DD2168" s="1"/>
      <c r="DE2168" s="1"/>
      <c r="DF2168" s="1"/>
      <c r="DG2168" s="1"/>
    </row>
    <row r="2169" spans="1:111" x14ac:dyDescent="0.2">
      <c r="A2169" s="86"/>
      <c r="B2169" s="87"/>
      <c r="C2169" s="87"/>
      <c r="D2169" s="88"/>
      <c r="E2169" s="89"/>
      <c r="F2169" s="98"/>
      <c r="G2169" s="91"/>
      <c r="H2169" s="90"/>
      <c r="I2169" s="90"/>
      <c r="J2169" s="92"/>
      <c r="K2169" s="92"/>
      <c r="L2169" s="87"/>
      <c r="M2169" s="93"/>
      <c r="N2169" s="93"/>
      <c r="O2169" s="87"/>
      <c r="P2169" s="87"/>
      <c r="Q2169" s="94"/>
      <c r="R2169" s="95"/>
      <c r="S2169" s="87"/>
      <c r="T2169" s="95"/>
      <c r="U2169" s="94"/>
      <c r="V2169" s="94"/>
      <c r="W2169" s="93"/>
      <c r="X2169" s="87"/>
      <c r="Y2169" s="87"/>
      <c r="Z2169" s="96"/>
      <c r="AA2169" s="90"/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3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2"/>
      <c r="DB2169" s="1"/>
      <c r="DC2169" s="1"/>
      <c r="DD2169" s="1"/>
      <c r="DE2169" s="1"/>
      <c r="DF2169" s="1"/>
      <c r="DG2169" s="1"/>
    </row>
    <row r="2170" spans="1:111" x14ac:dyDescent="0.2">
      <c r="A2170" s="86"/>
      <c r="B2170" s="87"/>
      <c r="C2170" s="87"/>
      <c r="D2170" s="88"/>
      <c r="E2170" s="89"/>
      <c r="F2170" s="98"/>
      <c r="G2170" s="91"/>
      <c r="H2170" s="90"/>
      <c r="I2170" s="90"/>
      <c r="J2170" s="92"/>
      <c r="K2170" s="92"/>
      <c r="L2170" s="87"/>
      <c r="M2170" s="93"/>
      <c r="N2170" s="93"/>
      <c r="O2170" s="87"/>
      <c r="P2170" s="87"/>
      <c r="Q2170" s="94"/>
      <c r="R2170" s="95"/>
      <c r="S2170" s="87"/>
      <c r="T2170" s="95"/>
      <c r="U2170" s="94"/>
      <c r="V2170" s="94"/>
      <c r="W2170" s="93"/>
      <c r="X2170" s="87"/>
      <c r="Y2170" s="87"/>
      <c r="Z2170" s="96"/>
      <c r="AA2170" s="90"/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3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2"/>
      <c r="DB2170" s="1"/>
      <c r="DC2170" s="1"/>
      <c r="DD2170" s="1"/>
      <c r="DE2170" s="1"/>
      <c r="DF2170" s="1"/>
      <c r="DG2170" s="1"/>
    </row>
    <row r="2171" spans="1:111" x14ac:dyDescent="0.2">
      <c r="A2171" s="86"/>
      <c r="B2171" s="87"/>
      <c r="C2171" s="87"/>
      <c r="D2171" s="88"/>
      <c r="E2171" s="89"/>
      <c r="F2171" s="98"/>
      <c r="G2171" s="91"/>
      <c r="H2171" s="90"/>
      <c r="I2171" s="90"/>
      <c r="J2171" s="92"/>
      <c r="K2171" s="92"/>
      <c r="L2171" s="87"/>
      <c r="M2171" s="93"/>
      <c r="N2171" s="93"/>
      <c r="O2171" s="87"/>
      <c r="P2171" s="87"/>
      <c r="Q2171" s="94"/>
      <c r="R2171" s="95"/>
      <c r="S2171" s="87"/>
      <c r="T2171" s="95"/>
      <c r="U2171" s="94"/>
      <c r="V2171" s="94"/>
      <c r="W2171" s="93"/>
      <c r="X2171" s="87"/>
      <c r="Y2171" s="87"/>
      <c r="Z2171" s="96"/>
      <c r="AA2171" s="90"/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3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2"/>
      <c r="DB2171" s="1"/>
      <c r="DC2171" s="1"/>
      <c r="DD2171" s="1"/>
      <c r="DE2171" s="1"/>
      <c r="DF2171" s="1"/>
      <c r="DG2171" s="1"/>
    </row>
    <row r="2172" spans="1:111" x14ac:dyDescent="0.2">
      <c r="A2172" s="86"/>
      <c r="B2172" s="87"/>
      <c r="C2172" s="87"/>
      <c r="D2172" s="88"/>
      <c r="E2172" s="89"/>
      <c r="F2172" s="98"/>
      <c r="G2172" s="91"/>
      <c r="H2172" s="90"/>
      <c r="I2172" s="90"/>
      <c r="J2172" s="92"/>
      <c r="K2172" s="92"/>
      <c r="L2172" s="87"/>
      <c r="M2172" s="93"/>
      <c r="N2172" s="93"/>
      <c r="O2172" s="87"/>
      <c r="P2172" s="87"/>
      <c r="Q2172" s="94"/>
      <c r="R2172" s="95"/>
      <c r="S2172" s="87"/>
      <c r="T2172" s="95"/>
      <c r="U2172" s="94"/>
      <c r="V2172" s="94"/>
      <c r="W2172" s="93"/>
      <c r="X2172" s="87"/>
      <c r="Y2172" s="87"/>
      <c r="Z2172" s="96"/>
      <c r="AA2172" s="90"/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3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2"/>
      <c r="DB2172" s="1"/>
      <c r="DC2172" s="1"/>
      <c r="DD2172" s="1"/>
      <c r="DE2172" s="1"/>
      <c r="DF2172" s="1"/>
      <c r="DG2172" s="1"/>
    </row>
    <row r="2173" spans="1:111" x14ac:dyDescent="0.2">
      <c r="A2173" s="86"/>
      <c r="B2173" s="87"/>
      <c r="C2173" s="87"/>
      <c r="D2173" s="88"/>
      <c r="E2173" s="89"/>
      <c r="F2173" s="98"/>
      <c r="G2173" s="91"/>
      <c r="H2173" s="90"/>
      <c r="I2173" s="90"/>
      <c r="J2173" s="92"/>
      <c r="K2173" s="92"/>
      <c r="L2173" s="87"/>
      <c r="M2173" s="93"/>
      <c r="N2173" s="93"/>
      <c r="O2173" s="87"/>
      <c r="P2173" s="87"/>
      <c r="Q2173" s="94"/>
      <c r="R2173" s="95"/>
      <c r="S2173" s="87"/>
      <c r="T2173" s="95"/>
      <c r="U2173" s="94"/>
      <c r="V2173" s="94"/>
      <c r="W2173" s="93"/>
      <c r="X2173" s="87"/>
      <c r="Y2173" s="87"/>
      <c r="Z2173" s="96"/>
      <c r="AA2173" s="90"/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3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2"/>
      <c r="DB2173" s="1"/>
      <c r="DC2173" s="1"/>
      <c r="DD2173" s="1"/>
      <c r="DE2173" s="1"/>
      <c r="DF2173" s="1"/>
      <c r="DG2173" s="1"/>
    </row>
    <row r="2174" spans="1:111" x14ac:dyDescent="0.2">
      <c r="A2174" s="86"/>
      <c r="B2174" s="87"/>
      <c r="C2174" s="87"/>
      <c r="D2174" s="88"/>
      <c r="E2174" s="89"/>
      <c r="F2174" s="98"/>
      <c r="G2174" s="91"/>
      <c r="H2174" s="90"/>
      <c r="I2174" s="90"/>
      <c r="J2174" s="92"/>
      <c r="K2174" s="92"/>
      <c r="L2174" s="87"/>
      <c r="M2174" s="93"/>
      <c r="N2174" s="93"/>
      <c r="O2174" s="87"/>
      <c r="P2174" s="87"/>
      <c r="Q2174" s="94"/>
      <c r="R2174" s="95"/>
      <c r="S2174" s="87"/>
      <c r="T2174" s="95"/>
      <c r="U2174" s="94"/>
      <c r="V2174" s="94"/>
      <c r="W2174" s="93"/>
      <c r="X2174" s="87"/>
      <c r="Y2174" s="87"/>
      <c r="Z2174" s="96"/>
      <c r="AA2174" s="90"/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3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2"/>
      <c r="DB2174" s="1"/>
      <c r="DC2174" s="1"/>
      <c r="DD2174" s="1"/>
      <c r="DE2174" s="1"/>
      <c r="DF2174" s="1"/>
      <c r="DG2174" s="1"/>
    </row>
    <row r="2175" spans="1:111" x14ac:dyDescent="0.2">
      <c r="A2175" s="86"/>
      <c r="B2175" s="87"/>
      <c r="C2175" s="87"/>
      <c r="D2175" s="88"/>
      <c r="E2175" s="89"/>
      <c r="F2175" s="98"/>
      <c r="G2175" s="91"/>
      <c r="H2175" s="90"/>
      <c r="I2175" s="90"/>
      <c r="J2175" s="92"/>
      <c r="K2175" s="92"/>
      <c r="L2175" s="87"/>
      <c r="M2175" s="93"/>
      <c r="N2175" s="93"/>
      <c r="O2175" s="87"/>
      <c r="P2175" s="87"/>
      <c r="Q2175" s="94"/>
      <c r="R2175" s="95"/>
      <c r="S2175" s="87"/>
      <c r="T2175" s="95"/>
      <c r="U2175" s="94"/>
      <c r="V2175" s="94"/>
      <c r="W2175" s="93"/>
      <c r="X2175" s="87"/>
      <c r="Y2175" s="87"/>
      <c r="Z2175" s="96"/>
      <c r="AA2175" s="90"/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3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2"/>
      <c r="DB2175" s="1"/>
      <c r="DC2175" s="1"/>
      <c r="DD2175" s="1"/>
      <c r="DE2175" s="1"/>
      <c r="DF2175" s="1"/>
      <c r="DG2175" s="1"/>
    </row>
    <row r="2176" spans="1:111" x14ac:dyDescent="0.2">
      <c r="A2176" s="86"/>
      <c r="B2176" s="87"/>
      <c r="C2176" s="87"/>
      <c r="D2176" s="88"/>
      <c r="E2176" s="89"/>
      <c r="F2176" s="98"/>
      <c r="G2176" s="91"/>
      <c r="H2176" s="90"/>
      <c r="I2176" s="90"/>
      <c r="J2176" s="92"/>
      <c r="K2176" s="92"/>
      <c r="L2176" s="87"/>
      <c r="M2176" s="93"/>
      <c r="N2176" s="93"/>
      <c r="O2176" s="87"/>
      <c r="P2176" s="87"/>
      <c r="Q2176" s="94"/>
      <c r="R2176" s="95"/>
      <c r="S2176" s="87"/>
      <c r="T2176" s="95"/>
      <c r="U2176" s="94"/>
      <c r="V2176" s="94"/>
      <c r="W2176" s="93"/>
      <c r="X2176" s="87"/>
      <c r="Y2176" s="87"/>
      <c r="Z2176" s="96"/>
      <c r="AA2176" s="90"/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3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2"/>
      <c r="DB2176" s="1"/>
      <c r="DC2176" s="1"/>
      <c r="DD2176" s="1"/>
      <c r="DE2176" s="1"/>
      <c r="DF2176" s="1"/>
      <c r="DG2176" s="1"/>
    </row>
    <row r="2177" spans="1:111" x14ac:dyDescent="0.2">
      <c r="A2177" s="86"/>
      <c r="B2177" s="87"/>
      <c r="C2177" s="87"/>
      <c r="D2177" s="88"/>
      <c r="E2177" s="89"/>
      <c r="F2177" s="98"/>
      <c r="G2177" s="91"/>
      <c r="H2177" s="90"/>
      <c r="I2177" s="90"/>
      <c r="J2177" s="92"/>
      <c r="K2177" s="92"/>
      <c r="L2177" s="87"/>
      <c r="M2177" s="93"/>
      <c r="N2177" s="93"/>
      <c r="O2177" s="87"/>
      <c r="P2177" s="87"/>
      <c r="Q2177" s="94"/>
      <c r="R2177" s="95"/>
      <c r="S2177" s="87"/>
      <c r="T2177" s="95"/>
      <c r="U2177" s="94"/>
      <c r="V2177" s="94"/>
      <c r="W2177" s="93"/>
      <c r="X2177" s="87"/>
      <c r="Y2177" s="87"/>
      <c r="Z2177" s="96"/>
      <c r="AA2177" s="90"/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3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2"/>
      <c r="DB2177" s="1"/>
      <c r="DC2177" s="1"/>
      <c r="DD2177" s="1"/>
      <c r="DE2177" s="1"/>
      <c r="DF2177" s="1"/>
      <c r="DG2177" s="1"/>
    </row>
    <row r="2178" spans="1:111" x14ac:dyDescent="0.2">
      <c r="A2178" s="86"/>
      <c r="B2178" s="87"/>
      <c r="C2178" s="87"/>
      <c r="D2178" s="88"/>
      <c r="E2178" s="89"/>
      <c r="F2178" s="98"/>
      <c r="G2178" s="91"/>
      <c r="H2178" s="90"/>
      <c r="I2178" s="90"/>
      <c r="J2178" s="92"/>
      <c r="K2178" s="92"/>
      <c r="L2178" s="87"/>
      <c r="M2178" s="93"/>
      <c r="N2178" s="93"/>
      <c r="O2178" s="87"/>
      <c r="P2178" s="87"/>
      <c r="Q2178" s="94"/>
      <c r="R2178" s="95"/>
      <c r="S2178" s="87"/>
      <c r="T2178" s="95"/>
      <c r="U2178" s="94"/>
      <c r="V2178" s="94"/>
      <c r="W2178" s="93"/>
      <c r="X2178" s="87"/>
      <c r="Y2178" s="87"/>
      <c r="Z2178" s="96"/>
      <c r="AA2178" s="90"/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3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2"/>
      <c r="DB2178" s="1"/>
      <c r="DC2178" s="1"/>
      <c r="DD2178" s="1"/>
      <c r="DE2178" s="1"/>
      <c r="DF2178" s="1"/>
      <c r="DG2178" s="1"/>
    </row>
    <row r="2179" spans="1:111" x14ac:dyDescent="0.2">
      <c r="A2179" s="86"/>
      <c r="B2179" s="87"/>
      <c r="C2179" s="87"/>
      <c r="D2179" s="88"/>
      <c r="E2179" s="89"/>
      <c r="F2179" s="98"/>
      <c r="G2179" s="91"/>
      <c r="H2179" s="90"/>
      <c r="I2179" s="90"/>
      <c r="J2179" s="92"/>
      <c r="K2179" s="92"/>
      <c r="L2179" s="87"/>
      <c r="M2179" s="93"/>
      <c r="N2179" s="93"/>
      <c r="O2179" s="87"/>
      <c r="P2179" s="87"/>
      <c r="Q2179" s="94"/>
      <c r="R2179" s="95"/>
      <c r="S2179" s="87"/>
      <c r="T2179" s="95"/>
      <c r="U2179" s="94"/>
      <c r="V2179" s="94"/>
      <c r="W2179" s="93"/>
      <c r="X2179" s="87"/>
      <c r="Y2179" s="87"/>
      <c r="Z2179" s="96"/>
      <c r="AA2179" s="90"/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3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2"/>
      <c r="DB2179" s="1"/>
      <c r="DC2179" s="1"/>
      <c r="DD2179" s="1"/>
      <c r="DE2179" s="1"/>
      <c r="DF2179" s="1"/>
      <c r="DG2179" s="1"/>
    </row>
    <row r="2180" spans="1:111" x14ac:dyDescent="0.2">
      <c r="A2180" s="86"/>
      <c r="B2180" s="87"/>
      <c r="C2180" s="87"/>
      <c r="D2180" s="88"/>
      <c r="E2180" s="89"/>
      <c r="F2180" s="98"/>
      <c r="G2180" s="91"/>
      <c r="H2180" s="90"/>
      <c r="I2180" s="90"/>
      <c r="J2180" s="92"/>
      <c r="K2180" s="92"/>
      <c r="L2180" s="87"/>
      <c r="M2180" s="93"/>
      <c r="N2180" s="93"/>
      <c r="O2180" s="87"/>
      <c r="P2180" s="87"/>
      <c r="Q2180" s="94"/>
      <c r="R2180" s="95"/>
      <c r="S2180" s="87"/>
      <c r="T2180" s="95"/>
      <c r="U2180" s="94"/>
      <c r="V2180" s="94"/>
      <c r="W2180" s="93"/>
      <c r="X2180" s="87"/>
      <c r="Y2180" s="87"/>
      <c r="Z2180" s="96"/>
      <c r="AA2180" s="90"/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3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2"/>
      <c r="DB2180" s="1"/>
      <c r="DC2180" s="1"/>
      <c r="DD2180" s="1"/>
      <c r="DE2180" s="1"/>
      <c r="DF2180" s="1"/>
      <c r="DG2180" s="1"/>
    </row>
    <row r="2181" spans="1:111" x14ac:dyDescent="0.2">
      <c r="A2181" s="86"/>
      <c r="B2181" s="87"/>
      <c r="C2181" s="87"/>
      <c r="D2181" s="88"/>
      <c r="E2181" s="89"/>
      <c r="F2181" s="98"/>
      <c r="G2181" s="91"/>
      <c r="H2181" s="90"/>
      <c r="I2181" s="90"/>
      <c r="J2181" s="92"/>
      <c r="K2181" s="92"/>
      <c r="L2181" s="87"/>
      <c r="M2181" s="93"/>
      <c r="N2181" s="93"/>
      <c r="O2181" s="87"/>
      <c r="P2181" s="87"/>
      <c r="Q2181" s="94"/>
      <c r="R2181" s="95"/>
      <c r="S2181" s="87"/>
      <c r="T2181" s="95"/>
      <c r="U2181" s="94"/>
      <c r="V2181" s="94"/>
      <c r="W2181" s="93"/>
      <c r="X2181" s="87"/>
      <c r="Y2181" s="87"/>
      <c r="Z2181" s="96"/>
      <c r="AA2181" s="90"/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3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2"/>
      <c r="DB2181" s="1"/>
      <c r="DC2181" s="1"/>
      <c r="DD2181" s="1"/>
      <c r="DE2181" s="1"/>
      <c r="DF2181" s="1"/>
      <c r="DG2181" s="1"/>
    </row>
    <row r="2182" spans="1:111" x14ac:dyDescent="0.2">
      <c r="A2182" s="86"/>
      <c r="B2182" s="87"/>
      <c r="C2182" s="87"/>
      <c r="D2182" s="88"/>
      <c r="E2182" s="89"/>
      <c r="F2182" s="98"/>
      <c r="G2182" s="91"/>
      <c r="H2182" s="90"/>
      <c r="I2182" s="90"/>
      <c r="J2182" s="92"/>
      <c r="K2182" s="92"/>
      <c r="L2182" s="87"/>
      <c r="M2182" s="93"/>
      <c r="N2182" s="93"/>
      <c r="O2182" s="87"/>
      <c r="P2182" s="87"/>
      <c r="Q2182" s="94"/>
      <c r="R2182" s="95"/>
      <c r="S2182" s="87"/>
      <c r="T2182" s="95"/>
      <c r="U2182" s="94"/>
      <c r="V2182" s="94"/>
      <c r="W2182" s="93"/>
      <c r="X2182" s="87"/>
      <c r="Y2182" s="87"/>
      <c r="Z2182" s="96"/>
      <c r="AA2182" s="90"/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3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2"/>
      <c r="DB2182" s="1"/>
      <c r="DC2182" s="1"/>
      <c r="DD2182" s="1"/>
      <c r="DE2182" s="1"/>
      <c r="DF2182" s="1"/>
      <c r="DG2182" s="1"/>
    </row>
    <row r="2183" spans="1:111" x14ac:dyDescent="0.2">
      <c r="A2183" s="86"/>
      <c r="B2183" s="87"/>
      <c r="C2183" s="87"/>
      <c r="D2183" s="88"/>
      <c r="E2183" s="89"/>
      <c r="F2183" s="98"/>
      <c r="G2183" s="91"/>
      <c r="H2183" s="90"/>
      <c r="I2183" s="90"/>
      <c r="J2183" s="92"/>
      <c r="K2183" s="92"/>
      <c r="L2183" s="87"/>
      <c r="M2183" s="93"/>
      <c r="N2183" s="93"/>
      <c r="O2183" s="87"/>
      <c r="P2183" s="87"/>
      <c r="Q2183" s="94"/>
      <c r="R2183" s="95"/>
      <c r="S2183" s="87"/>
      <c r="T2183" s="95"/>
      <c r="U2183" s="94"/>
      <c r="V2183" s="94"/>
      <c r="W2183" s="93"/>
      <c r="X2183" s="87"/>
      <c r="Y2183" s="87"/>
      <c r="Z2183" s="96"/>
      <c r="AA2183" s="90"/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3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2"/>
      <c r="DB2183" s="1"/>
      <c r="DC2183" s="1"/>
      <c r="DD2183" s="1"/>
      <c r="DE2183" s="1"/>
      <c r="DF2183" s="1"/>
      <c r="DG2183" s="1"/>
    </row>
    <row r="2184" spans="1:111" x14ac:dyDescent="0.2">
      <c r="A2184" s="86"/>
      <c r="B2184" s="87"/>
      <c r="C2184" s="87"/>
      <c r="D2184" s="88"/>
      <c r="E2184" s="89"/>
      <c r="F2184" s="98"/>
      <c r="G2184" s="91"/>
      <c r="H2184" s="90"/>
      <c r="I2184" s="90"/>
      <c r="J2184" s="92"/>
      <c r="K2184" s="92"/>
      <c r="L2184" s="87"/>
      <c r="M2184" s="93"/>
      <c r="N2184" s="93"/>
      <c r="O2184" s="87"/>
      <c r="P2184" s="87"/>
      <c r="Q2184" s="94"/>
      <c r="R2184" s="95"/>
      <c r="S2184" s="87"/>
      <c r="T2184" s="95"/>
      <c r="U2184" s="94"/>
      <c r="V2184" s="94"/>
      <c r="W2184" s="93"/>
      <c r="X2184" s="87"/>
      <c r="Y2184" s="87"/>
      <c r="Z2184" s="96"/>
      <c r="AA2184" s="90"/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3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2"/>
      <c r="DB2184" s="1"/>
      <c r="DC2184" s="1"/>
      <c r="DD2184" s="1"/>
      <c r="DE2184" s="1"/>
      <c r="DF2184" s="1"/>
      <c r="DG2184" s="1"/>
    </row>
    <row r="2185" spans="1:111" x14ac:dyDescent="0.2">
      <c r="A2185" s="86"/>
      <c r="B2185" s="87"/>
      <c r="C2185" s="87"/>
      <c r="D2185" s="88"/>
      <c r="E2185" s="89"/>
      <c r="F2185" s="98"/>
      <c r="G2185" s="91"/>
      <c r="H2185" s="90"/>
      <c r="I2185" s="90"/>
      <c r="J2185" s="92"/>
      <c r="K2185" s="92"/>
      <c r="L2185" s="87"/>
      <c r="M2185" s="93"/>
      <c r="N2185" s="93"/>
      <c r="O2185" s="87"/>
      <c r="P2185" s="87"/>
      <c r="Q2185" s="94"/>
      <c r="R2185" s="95"/>
      <c r="S2185" s="87"/>
      <c r="T2185" s="95"/>
      <c r="U2185" s="94"/>
      <c r="V2185" s="94"/>
      <c r="W2185" s="93"/>
      <c r="X2185" s="87"/>
      <c r="Y2185" s="87"/>
      <c r="Z2185" s="96"/>
      <c r="AA2185" s="90"/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3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2"/>
      <c r="DB2185" s="1"/>
      <c r="DC2185" s="1"/>
      <c r="DD2185" s="1"/>
      <c r="DE2185" s="1"/>
      <c r="DF2185" s="1"/>
      <c r="DG2185" s="1"/>
    </row>
    <row r="2186" spans="1:111" x14ac:dyDescent="0.2">
      <c r="A2186" s="86"/>
      <c r="B2186" s="87"/>
      <c r="C2186" s="87"/>
      <c r="D2186" s="88"/>
      <c r="E2186" s="89"/>
      <c r="F2186" s="98"/>
      <c r="G2186" s="91"/>
      <c r="H2186" s="90"/>
      <c r="I2186" s="90"/>
      <c r="J2186" s="92"/>
      <c r="K2186" s="92"/>
      <c r="L2186" s="87"/>
      <c r="M2186" s="93"/>
      <c r="N2186" s="93"/>
      <c r="O2186" s="87"/>
      <c r="P2186" s="87"/>
      <c r="Q2186" s="94"/>
      <c r="R2186" s="95"/>
      <c r="S2186" s="87"/>
      <c r="T2186" s="95"/>
      <c r="U2186" s="94"/>
      <c r="V2186" s="94"/>
      <c r="W2186" s="93"/>
      <c r="X2186" s="87"/>
      <c r="Y2186" s="87"/>
      <c r="Z2186" s="96"/>
      <c r="AA2186" s="90"/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3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2"/>
      <c r="DB2186" s="1"/>
      <c r="DC2186" s="1"/>
      <c r="DD2186" s="1"/>
      <c r="DE2186" s="1"/>
      <c r="DF2186" s="1"/>
      <c r="DG2186" s="1"/>
    </row>
    <row r="2187" spans="1:111" x14ac:dyDescent="0.2">
      <c r="A2187" s="86"/>
      <c r="B2187" s="87"/>
      <c r="C2187" s="87"/>
      <c r="D2187" s="88"/>
      <c r="E2187" s="89"/>
      <c r="F2187" s="98"/>
      <c r="G2187" s="91"/>
      <c r="H2187" s="90"/>
      <c r="I2187" s="90"/>
      <c r="J2187" s="92"/>
      <c r="K2187" s="92"/>
      <c r="L2187" s="87"/>
      <c r="M2187" s="93"/>
      <c r="N2187" s="93"/>
      <c r="O2187" s="87"/>
      <c r="P2187" s="87"/>
      <c r="Q2187" s="94"/>
      <c r="R2187" s="95"/>
      <c r="S2187" s="87"/>
      <c r="T2187" s="95"/>
      <c r="U2187" s="94"/>
      <c r="V2187" s="94"/>
      <c r="W2187" s="93"/>
      <c r="X2187" s="87"/>
      <c r="Y2187" s="87"/>
      <c r="Z2187" s="96"/>
      <c r="AA2187" s="90"/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3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2"/>
      <c r="DB2187" s="1"/>
      <c r="DC2187" s="1"/>
      <c r="DD2187" s="1"/>
      <c r="DE2187" s="1"/>
      <c r="DF2187" s="1"/>
      <c r="DG2187" s="1"/>
    </row>
    <row r="2188" spans="1:111" x14ac:dyDescent="0.2">
      <c r="A2188" s="86"/>
      <c r="B2188" s="87"/>
      <c r="C2188" s="87"/>
      <c r="D2188" s="88"/>
      <c r="E2188" s="89"/>
      <c r="F2188" s="98"/>
      <c r="G2188" s="91"/>
      <c r="H2188" s="90"/>
      <c r="I2188" s="90"/>
      <c r="J2188" s="92"/>
      <c r="K2188" s="92"/>
      <c r="L2188" s="87"/>
      <c r="M2188" s="93"/>
      <c r="N2188" s="93"/>
      <c r="O2188" s="87"/>
      <c r="P2188" s="87"/>
      <c r="Q2188" s="94"/>
      <c r="R2188" s="95"/>
      <c r="S2188" s="87"/>
      <c r="T2188" s="95"/>
      <c r="U2188" s="94"/>
      <c r="V2188" s="94"/>
      <c r="W2188" s="93"/>
      <c r="X2188" s="87"/>
      <c r="Y2188" s="87"/>
      <c r="Z2188" s="96"/>
      <c r="AA2188" s="90"/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3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2"/>
      <c r="DB2188" s="1"/>
      <c r="DC2188" s="1"/>
      <c r="DD2188" s="1"/>
      <c r="DE2188" s="1"/>
      <c r="DF2188" s="1"/>
      <c r="DG2188" s="1"/>
    </row>
    <row r="2189" spans="1:111" x14ac:dyDescent="0.2">
      <c r="A2189" s="86"/>
      <c r="B2189" s="87"/>
      <c r="C2189" s="87"/>
      <c r="D2189" s="88"/>
      <c r="E2189" s="89"/>
      <c r="F2189" s="98"/>
      <c r="G2189" s="91"/>
      <c r="H2189" s="90"/>
      <c r="I2189" s="90"/>
      <c r="J2189" s="92"/>
      <c r="K2189" s="92"/>
      <c r="L2189" s="87"/>
      <c r="M2189" s="93"/>
      <c r="N2189" s="93"/>
      <c r="O2189" s="87"/>
      <c r="P2189" s="87"/>
      <c r="Q2189" s="94"/>
      <c r="R2189" s="95"/>
      <c r="S2189" s="87"/>
      <c r="T2189" s="95"/>
      <c r="U2189" s="94"/>
      <c r="V2189" s="94"/>
      <c r="W2189" s="93"/>
      <c r="X2189" s="87"/>
      <c r="Y2189" s="87"/>
      <c r="Z2189" s="96"/>
      <c r="AA2189" s="90"/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3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2"/>
      <c r="DB2189" s="1"/>
      <c r="DC2189" s="1"/>
      <c r="DD2189" s="1"/>
      <c r="DE2189" s="1"/>
      <c r="DF2189" s="1"/>
      <c r="DG2189" s="1"/>
    </row>
    <row r="2190" spans="1:111" x14ac:dyDescent="0.2">
      <c r="A2190" s="86"/>
      <c r="B2190" s="87"/>
      <c r="C2190" s="87"/>
      <c r="D2190" s="88"/>
      <c r="E2190" s="89"/>
      <c r="F2190" s="98"/>
      <c r="G2190" s="91"/>
      <c r="H2190" s="90"/>
      <c r="I2190" s="90"/>
      <c r="J2190" s="92"/>
      <c r="K2190" s="92"/>
      <c r="L2190" s="87"/>
      <c r="M2190" s="93"/>
      <c r="N2190" s="93"/>
      <c r="O2190" s="87"/>
      <c r="P2190" s="87"/>
      <c r="Q2190" s="94"/>
      <c r="R2190" s="95"/>
      <c r="S2190" s="87"/>
      <c r="T2190" s="95"/>
      <c r="U2190" s="94"/>
      <c r="V2190" s="94"/>
      <c r="W2190" s="93"/>
      <c r="X2190" s="87"/>
      <c r="Y2190" s="87"/>
      <c r="Z2190" s="96"/>
      <c r="AA2190" s="90"/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3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2"/>
      <c r="DB2190" s="1"/>
      <c r="DC2190" s="1"/>
      <c r="DD2190" s="1"/>
      <c r="DE2190" s="1"/>
      <c r="DF2190" s="1"/>
      <c r="DG2190" s="1"/>
    </row>
    <row r="2191" spans="1:111" x14ac:dyDescent="0.2">
      <c r="A2191" s="86"/>
      <c r="B2191" s="87"/>
      <c r="C2191" s="87"/>
      <c r="D2191" s="88"/>
      <c r="E2191" s="89"/>
      <c r="F2191" s="98"/>
      <c r="G2191" s="91"/>
      <c r="H2191" s="90"/>
      <c r="I2191" s="90"/>
      <c r="J2191" s="92"/>
      <c r="K2191" s="92"/>
      <c r="L2191" s="87"/>
      <c r="M2191" s="93"/>
      <c r="N2191" s="93"/>
      <c r="O2191" s="87"/>
      <c r="P2191" s="87"/>
      <c r="Q2191" s="94"/>
      <c r="R2191" s="95"/>
      <c r="S2191" s="87"/>
      <c r="T2191" s="95"/>
      <c r="U2191" s="94"/>
      <c r="V2191" s="94"/>
      <c r="W2191" s="93"/>
      <c r="X2191" s="87"/>
      <c r="Y2191" s="87"/>
      <c r="Z2191" s="96"/>
      <c r="AA2191" s="90"/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3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2"/>
      <c r="DB2191" s="1"/>
      <c r="DC2191" s="1"/>
      <c r="DD2191" s="1"/>
      <c r="DE2191" s="1"/>
      <c r="DF2191" s="1"/>
      <c r="DG2191" s="1"/>
    </row>
    <row r="2192" spans="1:111" x14ac:dyDescent="0.2">
      <c r="A2192" s="86"/>
      <c r="B2192" s="87"/>
      <c r="C2192" s="87"/>
      <c r="D2192" s="88"/>
      <c r="E2192" s="89"/>
      <c r="F2192" s="98"/>
      <c r="G2192" s="91"/>
      <c r="H2192" s="90"/>
      <c r="I2192" s="90"/>
      <c r="J2192" s="92"/>
      <c r="K2192" s="92"/>
      <c r="L2192" s="87"/>
      <c r="M2192" s="93"/>
      <c r="N2192" s="93"/>
      <c r="O2192" s="87"/>
      <c r="P2192" s="87"/>
      <c r="Q2192" s="94"/>
      <c r="R2192" s="95"/>
      <c r="S2192" s="87"/>
      <c r="T2192" s="95"/>
      <c r="U2192" s="94"/>
      <c r="V2192" s="94"/>
      <c r="W2192" s="93"/>
      <c r="X2192" s="87"/>
      <c r="Y2192" s="87"/>
      <c r="Z2192" s="96"/>
      <c r="AA2192" s="90"/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3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2"/>
      <c r="DB2192" s="1"/>
      <c r="DC2192" s="1"/>
      <c r="DD2192" s="1"/>
      <c r="DE2192" s="1"/>
      <c r="DF2192" s="1"/>
      <c r="DG2192" s="1"/>
    </row>
    <row r="2193" spans="1:111" x14ac:dyDescent="0.2">
      <c r="A2193" s="86"/>
      <c r="B2193" s="87"/>
      <c r="C2193" s="87"/>
      <c r="D2193" s="88"/>
      <c r="E2193" s="89"/>
      <c r="F2193" s="98"/>
      <c r="G2193" s="91"/>
      <c r="H2193" s="90"/>
      <c r="I2193" s="90"/>
      <c r="J2193" s="92"/>
      <c r="K2193" s="92"/>
      <c r="L2193" s="87"/>
      <c r="M2193" s="93"/>
      <c r="N2193" s="93"/>
      <c r="O2193" s="87"/>
      <c r="P2193" s="87"/>
      <c r="Q2193" s="94"/>
      <c r="R2193" s="95"/>
      <c r="S2193" s="87"/>
      <c r="T2193" s="95"/>
      <c r="U2193" s="94"/>
      <c r="V2193" s="94"/>
      <c r="W2193" s="93"/>
      <c r="X2193" s="87"/>
      <c r="Y2193" s="87"/>
      <c r="Z2193" s="96"/>
      <c r="AA2193" s="90"/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3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2"/>
      <c r="DB2193" s="1"/>
      <c r="DC2193" s="1"/>
      <c r="DD2193" s="1"/>
      <c r="DE2193" s="1"/>
      <c r="DF2193" s="1"/>
      <c r="DG2193" s="1"/>
    </row>
    <row r="2194" spans="1:111" x14ac:dyDescent="0.2">
      <c r="A2194" s="86"/>
      <c r="B2194" s="87"/>
      <c r="C2194" s="87"/>
      <c r="D2194" s="88"/>
      <c r="E2194" s="89"/>
      <c r="F2194" s="98"/>
      <c r="G2194" s="91"/>
      <c r="H2194" s="90"/>
      <c r="I2194" s="90"/>
      <c r="J2194" s="92"/>
      <c r="K2194" s="92"/>
      <c r="L2194" s="87"/>
      <c r="M2194" s="93"/>
      <c r="N2194" s="93"/>
      <c r="O2194" s="87"/>
      <c r="P2194" s="87"/>
      <c r="Q2194" s="94"/>
      <c r="R2194" s="95"/>
      <c r="S2194" s="87"/>
      <c r="T2194" s="95"/>
      <c r="U2194" s="94"/>
      <c r="V2194" s="94"/>
      <c r="W2194" s="93"/>
      <c r="X2194" s="87"/>
      <c r="Y2194" s="87"/>
      <c r="Z2194" s="96"/>
      <c r="AA2194" s="90"/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3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2"/>
      <c r="DB2194" s="1"/>
      <c r="DC2194" s="1"/>
      <c r="DD2194" s="1"/>
      <c r="DE2194" s="1"/>
      <c r="DF2194" s="1"/>
      <c r="DG2194" s="1"/>
    </row>
    <row r="2195" spans="1:111" x14ac:dyDescent="0.2">
      <c r="A2195" s="86"/>
      <c r="B2195" s="87"/>
      <c r="C2195" s="87"/>
      <c r="D2195" s="88"/>
      <c r="E2195" s="89"/>
      <c r="F2195" s="98"/>
      <c r="G2195" s="91"/>
      <c r="H2195" s="90"/>
      <c r="I2195" s="90"/>
      <c r="J2195" s="92"/>
      <c r="K2195" s="92"/>
      <c r="L2195" s="87"/>
      <c r="M2195" s="93"/>
      <c r="N2195" s="93"/>
      <c r="O2195" s="87"/>
      <c r="P2195" s="87"/>
      <c r="Q2195" s="94"/>
      <c r="R2195" s="95"/>
      <c r="S2195" s="87"/>
      <c r="T2195" s="95"/>
      <c r="U2195" s="94"/>
      <c r="V2195" s="94"/>
      <c r="W2195" s="93"/>
      <c r="X2195" s="87"/>
      <c r="Y2195" s="87"/>
      <c r="Z2195" s="96"/>
      <c r="AA2195" s="90"/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3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2"/>
      <c r="DB2195" s="1"/>
      <c r="DC2195" s="1"/>
      <c r="DD2195" s="1"/>
      <c r="DE2195" s="1"/>
      <c r="DF2195" s="1"/>
      <c r="DG2195" s="1"/>
    </row>
    <row r="2196" spans="1:111" x14ac:dyDescent="0.2">
      <c r="A2196" s="86"/>
      <c r="B2196" s="87"/>
      <c r="C2196" s="87"/>
      <c r="D2196" s="88"/>
      <c r="E2196" s="89"/>
      <c r="F2196" s="98"/>
      <c r="G2196" s="91"/>
      <c r="H2196" s="90"/>
      <c r="I2196" s="90"/>
      <c r="J2196" s="92"/>
      <c r="K2196" s="92"/>
      <c r="L2196" s="87"/>
      <c r="M2196" s="93"/>
      <c r="N2196" s="93"/>
      <c r="O2196" s="87"/>
      <c r="P2196" s="87"/>
      <c r="Q2196" s="94"/>
      <c r="R2196" s="95"/>
      <c r="S2196" s="87"/>
      <c r="T2196" s="95"/>
      <c r="U2196" s="94"/>
      <c r="V2196" s="94"/>
      <c r="W2196" s="93"/>
      <c r="X2196" s="87"/>
      <c r="Y2196" s="87"/>
      <c r="Z2196" s="96"/>
      <c r="AA2196" s="90"/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3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2"/>
      <c r="DB2196" s="1"/>
      <c r="DC2196" s="1"/>
      <c r="DD2196" s="1"/>
      <c r="DE2196" s="1"/>
      <c r="DF2196" s="1"/>
      <c r="DG2196" s="1"/>
    </row>
    <row r="2197" spans="1:111" x14ac:dyDescent="0.2">
      <c r="A2197" s="86"/>
      <c r="B2197" s="87"/>
      <c r="C2197" s="87"/>
      <c r="D2197" s="88"/>
      <c r="E2197" s="89"/>
      <c r="F2197" s="98"/>
      <c r="G2197" s="91"/>
      <c r="H2197" s="90"/>
      <c r="I2197" s="90"/>
      <c r="J2197" s="92"/>
      <c r="K2197" s="92"/>
      <c r="L2197" s="87"/>
      <c r="M2197" s="93"/>
      <c r="N2197" s="93"/>
      <c r="O2197" s="87"/>
      <c r="P2197" s="87"/>
      <c r="Q2197" s="94"/>
      <c r="R2197" s="95"/>
      <c r="S2197" s="87"/>
      <c r="T2197" s="95"/>
      <c r="U2197" s="94"/>
      <c r="V2197" s="94"/>
      <c r="W2197" s="93"/>
      <c r="X2197" s="87"/>
      <c r="Y2197" s="87"/>
      <c r="Z2197" s="96"/>
      <c r="AA2197" s="90"/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3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2"/>
      <c r="DB2197" s="1"/>
      <c r="DC2197" s="1"/>
      <c r="DD2197" s="1"/>
      <c r="DE2197" s="1"/>
      <c r="DF2197" s="1"/>
      <c r="DG2197" s="1"/>
    </row>
    <row r="2198" spans="1:111" x14ac:dyDescent="0.2">
      <c r="A2198" s="86"/>
      <c r="B2198" s="87"/>
      <c r="C2198" s="87"/>
      <c r="D2198" s="88"/>
      <c r="E2198" s="89"/>
      <c r="F2198" s="98"/>
      <c r="G2198" s="91"/>
      <c r="H2198" s="90"/>
      <c r="I2198" s="90"/>
      <c r="J2198" s="92"/>
      <c r="K2198" s="92"/>
      <c r="L2198" s="87"/>
      <c r="M2198" s="93"/>
      <c r="N2198" s="93"/>
      <c r="O2198" s="87"/>
      <c r="P2198" s="87"/>
      <c r="Q2198" s="94"/>
      <c r="R2198" s="95"/>
      <c r="S2198" s="87"/>
      <c r="T2198" s="95"/>
      <c r="U2198" s="94"/>
      <c r="V2198" s="94"/>
      <c r="W2198" s="93"/>
      <c r="X2198" s="87"/>
      <c r="Y2198" s="87"/>
      <c r="Z2198" s="96"/>
      <c r="AA2198" s="90"/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3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2"/>
      <c r="DB2198" s="1"/>
      <c r="DC2198" s="1"/>
      <c r="DD2198" s="1"/>
      <c r="DE2198" s="1"/>
      <c r="DF2198" s="1"/>
      <c r="DG2198" s="1"/>
    </row>
    <row r="2199" spans="1:111" x14ac:dyDescent="0.2">
      <c r="A2199" s="86"/>
      <c r="B2199" s="87"/>
      <c r="C2199" s="87"/>
      <c r="D2199" s="88"/>
      <c r="E2199" s="89"/>
      <c r="F2199" s="98"/>
      <c r="G2199" s="91"/>
      <c r="H2199" s="90"/>
      <c r="I2199" s="90"/>
      <c r="J2199" s="92"/>
      <c r="K2199" s="92"/>
      <c r="L2199" s="87"/>
      <c r="M2199" s="93"/>
      <c r="N2199" s="93"/>
      <c r="O2199" s="87"/>
      <c r="P2199" s="87"/>
      <c r="Q2199" s="94"/>
      <c r="R2199" s="95"/>
      <c r="S2199" s="87"/>
      <c r="T2199" s="95"/>
      <c r="U2199" s="94"/>
      <c r="V2199" s="94"/>
      <c r="W2199" s="93"/>
      <c r="X2199" s="87"/>
      <c r="Y2199" s="87"/>
      <c r="Z2199" s="96"/>
      <c r="AA2199" s="90"/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3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2"/>
      <c r="DB2199" s="1"/>
      <c r="DC2199" s="1"/>
      <c r="DD2199" s="1"/>
      <c r="DE2199" s="1"/>
      <c r="DF2199" s="1"/>
      <c r="DG2199" s="1"/>
    </row>
    <row r="2200" spans="1:111" x14ac:dyDescent="0.2">
      <c r="A2200" s="86"/>
      <c r="B2200" s="87"/>
      <c r="C2200" s="87"/>
      <c r="D2200" s="88"/>
      <c r="E2200" s="89"/>
      <c r="F2200" s="98"/>
      <c r="G2200" s="91"/>
      <c r="H2200" s="90"/>
      <c r="I2200" s="90"/>
      <c r="J2200" s="92"/>
      <c r="K2200" s="92"/>
      <c r="L2200" s="87"/>
      <c r="M2200" s="93"/>
      <c r="N2200" s="93"/>
      <c r="O2200" s="87"/>
      <c r="P2200" s="87"/>
      <c r="Q2200" s="94"/>
      <c r="R2200" s="95"/>
      <c r="S2200" s="87"/>
      <c r="T2200" s="95"/>
      <c r="U2200" s="94"/>
      <c r="V2200" s="94"/>
      <c r="W2200" s="93"/>
      <c r="X2200" s="87"/>
      <c r="Y2200" s="87"/>
      <c r="Z2200" s="96"/>
      <c r="AA2200" s="90"/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3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2"/>
      <c r="DB2200" s="1"/>
      <c r="DC2200" s="1"/>
      <c r="DD2200" s="1"/>
      <c r="DE2200" s="1"/>
      <c r="DF2200" s="1"/>
      <c r="DG2200" s="1"/>
    </row>
    <row r="2201" spans="1:111" x14ac:dyDescent="0.2">
      <c r="A2201" s="86"/>
      <c r="B2201" s="87"/>
      <c r="C2201" s="87"/>
      <c r="D2201" s="88"/>
      <c r="E2201" s="89"/>
      <c r="F2201" s="98"/>
      <c r="G2201" s="91"/>
      <c r="H2201" s="90"/>
      <c r="I2201" s="90"/>
      <c r="J2201" s="92"/>
      <c r="K2201" s="92"/>
      <c r="L2201" s="87"/>
      <c r="M2201" s="93"/>
      <c r="N2201" s="93"/>
      <c r="O2201" s="87"/>
      <c r="P2201" s="87"/>
      <c r="Q2201" s="94"/>
      <c r="R2201" s="95"/>
      <c r="S2201" s="87"/>
      <c r="T2201" s="95"/>
      <c r="U2201" s="94"/>
      <c r="V2201" s="94"/>
      <c r="W2201" s="93"/>
      <c r="X2201" s="87"/>
      <c r="Y2201" s="87"/>
      <c r="Z2201" s="96"/>
      <c r="AA2201" s="90"/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3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2"/>
      <c r="DB2201" s="1"/>
      <c r="DC2201" s="1"/>
      <c r="DD2201" s="1"/>
      <c r="DE2201" s="1"/>
      <c r="DF2201" s="1"/>
      <c r="DG2201" s="1"/>
    </row>
    <row r="2202" spans="1:111" x14ac:dyDescent="0.2">
      <c r="A2202" s="86"/>
      <c r="B2202" s="87"/>
      <c r="C2202" s="87"/>
      <c r="D2202" s="88"/>
      <c r="E2202" s="89"/>
      <c r="F2202" s="98"/>
      <c r="G2202" s="91"/>
      <c r="H2202" s="90"/>
      <c r="I2202" s="90"/>
      <c r="J2202" s="92"/>
      <c r="K2202" s="92"/>
      <c r="L2202" s="87"/>
      <c r="M2202" s="93"/>
      <c r="N2202" s="93"/>
      <c r="O2202" s="87"/>
      <c r="P2202" s="87"/>
      <c r="Q2202" s="94"/>
      <c r="R2202" s="95"/>
      <c r="S2202" s="87"/>
      <c r="T2202" s="95"/>
      <c r="U2202" s="94"/>
      <c r="V2202" s="94"/>
      <c r="W2202" s="93"/>
      <c r="X2202" s="87"/>
      <c r="Y2202" s="87"/>
      <c r="Z2202" s="96"/>
      <c r="AA2202" s="90"/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3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2"/>
      <c r="DB2202" s="1"/>
      <c r="DC2202" s="1"/>
      <c r="DD2202" s="1"/>
      <c r="DE2202" s="1"/>
      <c r="DF2202" s="1"/>
      <c r="DG2202" s="1"/>
    </row>
    <row r="2203" spans="1:111" x14ac:dyDescent="0.2">
      <c r="A2203" s="86"/>
      <c r="B2203" s="87"/>
      <c r="C2203" s="87"/>
      <c r="D2203" s="88"/>
      <c r="E2203" s="89"/>
      <c r="F2203" s="98"/>
      <c r="G2203" s="91"/>
      <c r="H2203" s="90"/>
      <c r="I2203" s="90"/>
      <c r="J2203" s="92"/>
      <c r="K2203" s="92"/>
      <c r="L2203" s="87"/>
      <c r="M2203" s="93"/>
      <c r="N2203" s="93"/>
      <c r="O2203" s="87"/>
      <c r="P2203" s="87"/>
      <c r="Q2203" s="94"/>
      <c r="R2203" s="95"/>
      <c r="S2203" s="87"/>
      <c r="T2203" s="95"/>
      <c r="U2203" s="94"/>
      <c r="V2203" s="94"/>
      <c r="W2203" s="93"/>
      <c r="X2203" s="87"/>
      <c r="Y2203" s="87"/>
      <c r="Z2203" s="96"/>
      <c r="AA2203" s="90"/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3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2"/>
      <c r="DB2203" s="1"/>
      <c r="DC2203" s="1"/>
      <c r="DD2203" s="1"/>
      <c r="DE2203" s="1"/>
      <c r="DF2203" s="1"/>
      <c r="DG2203" s="1"/>
    </row>
    <row r="2204" spans="1:111" x14ac:dyDescent="0.2">
      <c r="A2204" s="86"/>
      <c r="B2204" s="87"/>
      <c r="C2204" s="87"/>
      <c r="D2204" s="88"/>
      <c r="E2204" s="89"/>
      <c r="F2204" s="98"/>
      <c r="G2204" s="91"/>
      <c r="H2204" s="90"/>
      <c r="I2204" s="90"/>
      <c r="J2204" s="92"/>
      <c r="K2204" s="92"/>
      <c r="L2204" s="87"/>
      <c r="M2204" s="93"/>
      <c r="N2204" s="93"/>
      <c r="O2204" s="87"/>
      <c r="P2204" s="87"/>
      <c r="Q2204" s="94"/>
      <c r="R2204" s="95"/>
      <c r="S2204" s="87"/>
      <c r="T2204" s="95"/>
      <c r="U2204" s="94"/>
      <c r="V2204" s="94"/>
      <c r="W2204" s="93"/>
      <c r="X2204" s="87"/>
      <c r="Y2204" s="87"/>
      <c r="Z2204" s="96"/>
      <c r="AA2204" s="90"/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3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2"/>
      <c r="DB2204" s="1"/>
      <c r="DC2204" s="1"/>
      <c r="DD2204" s="1"/>
      <c r="DE2204" s="1"/>
      <c r="DF2204" s="1"/>
      <c r="DG2204" s="1"/>
    </row>
    <row r="2205" spans="1:111" x14ac:dyDescent="0.2">
      <c r="A2205" s="86"/>
      <c r="B2205" s="87"/>
      <c r="C2205" s="87"/>
      <c r="D2205" s="88"/>
      <c r="E2205" s="89"/>
      <c r="F2205" s="98"/>
      <c r="G2205" s="91"/>
      <c r="H2205" s="90"/>
      <c r="I2205" s="90"/>
      <c r="J2205" s="92"/>
      <c r="K2205" s="92"/>
      <c r="L2205" s="87"/>
      <c r="M2205" s="93"/>
      <c r="N2205" s="93"/>
      <c r="O2205" s="87"/>
      <c r="P2205" s="87"/>
      <c r="Q2205" s="94"/>
      <c r="R2205" s="95"/>
      <c r="S2205" s="87"/>
      <c r="T2205" s="95"/>
      <c r="U2205" s="94"/>
      <c r="V2205" s="94"/>
      <c r="W2205" s="93"/>
      <c r="X2205" s="87"/>
      <c r="Y2205" s="87"/>
      <c r="Z2205" s="96"/>
      <c r="AA2205" s="90"/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3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2"/>
      <c r="DB2205" s="1"/>
      <c r="DC2205" s="1"/>
      <c r="DD2205" s="1"/>
      <c r="DE2205" s="1"/>
      <c r="DF2205" s="1"/>
      <c r="DG2205" s="1"/>
    </row>
    <row r="2206" spans="1:111" x14ac:dyDescent="0.2">
      <c r="A2206" s="86"/>
      <c r="B2206" s="87"/>
      <c r="C2206" s="87"/>
      <c r="D2206" s="88"/>
      <c r="E2206" s="89"/>
      <c r="F2206" s="98"/>
      <c r="G2206" s="91"/>
      <c r="H2206" s="90"/>
      <c r="I2206" s="90"/>
      <c r="J2206" s="92"/>
      <c r="K2206" s="92"/>
      <c r="L2206" s="87"/>
      <c r="M2206" s="93"/>
      <c r="N2206" s="93"/>
      <c r="O2206" s="87"/>
      <c r="P2206" s="87"/>
      <c r="Q2206" s="94"/>
      <c r="R2206" s="95"/>
      <c r="S2206" s="87"/>
      <c r="T2206" s="95"/>
      <c r="U2206" s="94"/>
      <c r="V2206" s="94"/>
      <c r="W2206" s="93"/>
      <c r="X2206" s="87"/>
      <c r="Y2206" s="87"/>
      <c r="Z2206" s="96"/>
      <c r="AA2206" s="90"/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3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2"/>
      <c r="DB2206" s="1"/>
      <c r="DC2206" s="1"/>
      <c r="DD2206" s="1"/>
      <c r="DE2206" s="1"/>
      <c r="DF2206" s="1"/>
      <c r="DG2206" s="1"/>
    </row>
    <row r="2207" spans="1:111" x14ac:dyDescent="0.2">
      <c r="A2207" s="86"/>
      <c r="B2207" s="87"/>
      <c r="C2207" s="87"/>
      <c r="D2207" s="88"/>
      <c r="E2207" s="89"/>
      <c r="F2207" s="98"/>
      <c r="G2207" s="91"/>
      <c r="H2207" s="90"/>
      <c r="I2207" s="90"/>
      <c r="J2207" s="92"/>
      <c r="K2207" s="92"/>
      <c r="L2207" s="87"/>
      <c r="M2207" s="93"/>
      <c r="N2207" s="93"/>
      <c r="O2207" s="87"/>
      <c r="P2207" s="87"/>
      <c r="Q2207" s="94"/>
      <c r="R2207" s="95"/>
      <c r="S2207" s="87"/>
      <c r="T2207" s="95"/>
      <c r="U2207" s="94"/>
      <c r="V2207" s="94"/>
      <c r="W2207" s="93"/>
      <c r="X2207" s="87"/>
      <c r="Y2207" s="87"/>
      <c r="Z2207" s="96"/>
      <c r="AA2207" s="90"/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3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2"/>
      <c r="DB2207" s="1"/>
      <c r="DC2207" s="1"/>
      <c r="DD2207" s="1"/>
      <c r="DE2207" s="1"/>
      <c r="DF2207" s="1"/>
      <c r="DG2207" s="1"/>
    </row>
    <row r="2208" spans="1:111" x14ac:dyDescent="0.2">
      <c r="A2208" s="86"/>
      <c r="B2208" s="87"/>
      <c r="C2208" s="87"/>
      <c r="D2208" s="88"/>
      <c r="E2208" s="89"/>
      <c r="F2208" s="98"/>
      <c r="G2208" s="91"/>
      <c r="H2208" s="90"/>
      <c r="I2208" s="90"/>
      <c r="J2208" s="92"/>
      <c r="K2208" s="92"/>
      <c r="L2208" s="87"/>
      <c r="M2208" s="93"/>
      <c r="N2208" s="93"/>
      <c r="O2208" s="87"/>
      <c r="P2208" s="87"/>
      <c r="Q2208" s="94"/>
      <c r="R2208" s="95"/>
      <c r="S2208" s="87"/>
      <c r="T2208" s="95"/>
      <c r="U2208" s="94"/>
      <c r="V2208" s="94"/>
      <c r="W2208" s="93"/>
      <c r="X2208" s="87"/>
      <c r="Y2208" s="87"/>
      <c r="Z2208" s="96"/>
      <c r="AA2208" s="90"/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3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2"/>
      <c r="DB2208" s="1"/>
      <c r="DC2208" s="1"/>
      <c r="DD2208" s="1"/>
      <c r="DE2208" s="1"/>
      <c r="DF2208" s="1"/>
      <c r="DG2208" s="1"/>
    </row>
    <row r="2209" spans="1:111" x14ac:dyDescent="0.2">
      <c r="A2209" s="86"/>
      <c r="B2209" s="87"/>
      <c r="C2209" s="87"/>
      <c r="D2209" s="88"/>
      <c r="E2209" s="89"/>
      <c r="F2209" s="98"/>
      <c r="G2209" s="91"/>
      <c r="H2209" s="90"/>
      <c r="I2209" s="90"/>
      <c r="J2209" s="92"/>
      <c r="K2209" s="92"/>
      <c r="L2209" s="87"/>
      <c r="M2209" s="93"/>
      <c r="N2209" s="93"/>
      <c r="O2209" s="87"/>
      <c r="P2209" s="87"/>
      <c r="Q2209" s="94"/>
      <c r="R2209" s="95"/>
      <c r="S2209" s="87"/>
      <c r="T2209" s="95"/>
      <c r="U2209" s="94"/>
      <c r="V2209" s="94"/>
      <c r="W2209" s="93"/>
      <c r="X2209" s="87"/>
      <c r="Y2209" s="87"/>
      <c r="Z2209" s="96"/>
      <c r="AA2209" s="90"/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3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2"/>
      <c r="DB2209" s="1"/>
      <c r="DC2209" s="1"/>
      <c r="DD2209" s="1"/>
      <c r="DE2209" s="1"/>
      <c r="DF2209" s="1"/>
      <c r="DG2209" s="1"/>
    </row>
    <row r="2210" spans="1:111" x14ac:dyDescent="0.2">
      <c r="A2210" s="86"/>
      <c r="B2210" s="87"/>
      <c r="C2210" s="87"/>
      <c r="D2210" s="88"/>
      <c r="E2210" s="89"/>
      <c r="F2210" s="98"/>
      <c r="G2210" s="91"/>
      <c r="H2210" s="90"/>
      <c r="I2210" s="90"/>
      <c r="J2210" s="92"/>
      <c r="K2210" s="92"/>
      <c r="L2210" s="87"/>
      <c r="M2210" s="93"/>
      <c r="N2210" s="93"/>
      <c r="O2210" s="87"/>
      <c r="P2210" s="87"/>
      <c r="Q2210" s="94"/>
      <c r="R2210" s="95"/>
      <c r="S2210" s="87"/>
      <c r="T2210" s="95"/>
      <c r="U2210" s="94"/>
      <c r="V2210" s="94"/>
      <c r="W2210" s="93"/>
      <c r="X2210" s="87"/>
      <c r="Y2210" s="87"/>
      <c r="Z2210" s="96"/>
      <c r="AA2210" s="90"/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3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2"/>
      <c r="DB2210" s="1"/>
      <c r="DC2210" s="1"/>
      <c r="DD2210" s="1"/>
      <c r="DE2210" s="1"/>
      <c r="DF2210" s="1"/>
      <c r="DG2210" s="1"/>
    </row>
    <row r="2211" spans="1:111" x14ac:dyDescent="0.2">
      <c r="A2211" s="86"/>
      <c r="B2211" s="87"/>
      <c r="C2211" s="87"/>
      <c r="D2211" s="88"/>
      <c r="E2211" s="89"/>
      <c r="F2211" s="98"/>
      <c r="G2211" s="91"/>
      <c r="H2211" s="90"/>
      <c r="I2211" s="90"/>
      <c r="J2211" s="92"/>
      <c r="K2211" s="92"/>
      <c r="L2211" s="87"/>
      <c r="M2211" s="93"/>
      <c r="N2211" s="93"/>
      <c r="O2211" s="87"/>
      <c r="P2211" s="87"/>
      <c r="Q2211" s="94"/>
      <c r="R2211" s="95"/>
      <c r="S2211" s="87"/>
      <c r="T2211" s="95"/>
      <c r="U2211" s="94"/>
      <c r="V2211" s="94"/>
      <c r="W2211" s="93"/>
      <c r="X2211" s="87"/>
      <c r="Y2211" s="87"/>
      <c r="Z2211" s="96"/>
      <c r="AA2211" s="90"/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3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2"/>
      <c r="DB2211" s="1"/>
      <c r="DC2211" s="1"/>
      <c r="DD2211" s="1"/>
      <c r="DE2211" s="1"/>
      <c r="DF2211" s="1"/>
      <c r="DG2211" s="1"/>
    </row>
    <row r="2212" spans="1:111" x14ac:dyDescent="0.2">
      <c r="A2212" s="86"/>
      <c r="B2212" s="87"/>
      <c r="C2212" s="87"/>
      <c r="D2212" s="88"/>
      <c r="E2212" s="89"/>
      <c r="F2212" s="98"/>
      <c r="G2212" s="91"/>
      <c r="H2212" s="90"/>
      <c r="I2212" s="90"/>
      <c r="J2212" s="92"/>
      <c r="K2212" s="92"/>
      <c r="L2212" s="87"/>
      <c r="M2212" s="93"/>
      <c r="N2212" s="93"/>
      <c r="O2212" s="87"/>
      <c r="P2212" s="87"/>
      <c r="Q2212" s="94"/>
      <c r="R2212" s="95"/>
      <c r="S2212" s="87"/>
      <c r="T2212" s="95"/>
      <c r="U2212" s="94"/>
      <c r="V2212" s="94"/>
      <c r="W2212" s="93"/>
      <c r="X2212" s="87"/>
      <c r="Y2212" s="87"/>
      <c r="Z2212" s="96"/>
      <c r="AA2212" s="90"/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3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2"/>
      <c r="DB2212" s="1"/>
      <c r="DC2212" s="1"/>
      <c r="DD2212" s="1"/>
      <c r="DE2212" s="1"/>
      <c r="DF2212" s="1"/>
      <c r="DG2212" s="1"/>
    </row>
    <row r="2213" spans="1:111" x14ac:dyDescent="0.2">
      <c r="A2213" s="86"/>
      <c r="B2213" s="87"/>
      <c r="C2213" s="87"/>
      <c r="D2213" s="88"/>
      <c r="E2213" s="89"/>
      <c r="F2213" s="98"/>
      <c r="G2213" s="91"/>
      <c r="H2213" s="90"/>
      <c r="I2213" s="90"/>
      <c r="J2213" s="92"/>
      <c r="K2213" s="92"/>
      <c r="L2213" s="87"/>
      <c r="M2213" s="93"/>
      <c r="N2213" s="93"/>
      <c r="O2213" s="87"/>
      <c r="P2213" s="87"/>
      <c r="Q2213" s="94"/>
      <c r="R2213" s="95"/>
      <c r="S2213" s="87"/>
      <c r="T2213" s="95"/>
      <c r="U2213" s="94"/>
      <c r="V2213" s="94"/>
      <c r="W2213" s="93"/>
      <c r="X2213" s="87"/>
      <c r="Y2213" s="87"/>
      <c r="Z2213" s="96"/>
      <c r="AA2213" s="90"/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3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2"/>
      <c r="DB2213" s="1"/>
      <c r="DC2213" s="1"/>
      <c r="DD2213" s="1"/>
      <c r="DE2213" s="1"/>
      <c r="DF2213" s="1"/>
      <c r="DG2213" s="1"/>
    </row>
    <row r="2214" spans="1:111" x14ac:dyDescent="0.2">
      <c r="A2214" s="86"/>
      <c r="B2214" s="87"/>
      <c r="C2214" s="87"/>
      <c r="D2214" s="88"/>
      <c r="E2214" s="89"/>
      <c r="F2214" s="98"/>
      <c r="G2214" s="91"/>
      <c r="H2214" s="90"/>
      <c r="I2214" s="90"/>
      <c r="J2214" s="92"/>
      <c r="K2214" s="92"/>
      <c r="L2214" s="87"/>
      <c r="M2214" s="93"/>
      <c r="N2214" s="93"/>
      <c r="O2214" s="87"/>
      <c r="P2214" s="87"/>
      <c r="Q2214" s="94"/>
      <c r="R2214" s="95"/>
      <c r="S2214" s="87"/>
      <c r="T2214" s="95"/>
      <c r="U2214" s="94"/>
      <c r="V2214" s="94"/>
      <c r="W2214" s="93"/>
      <c r="X2214" s="87"/>
      <c r="Y2214" s="87"/>
      <c r="Z2214" s="96"/>
      <c r="AA2214" s="90"/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3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2"/>
      <c r="DB2214" s="1"/>
      <c r="DC2214" s="1"/>
      <c r="DD2214" s="1"/>
      <c r="DE2214" s="1"/>
      <c r="DF2214" s="1"/>
      <c r="DG2214" s="1"/>
    </row>
    <row r="2215" spans="1:111" x14ac:dyDescent="0.2">
      <c r="A2215" s="86"/>
      <c r="B2215" s="87"/>
      <c r="C2215" s="87"/>
      <c r="D2215" s="88"/>
      <c r="E2215" s="89"/>
      <c r="F2215" s="98"/>
      <c r="G2215" s="91"/>
      <c r="H2215" s="90"/>
      <c r="I2215" s="90"/>
      <c r="J2215" s="92"/>
      <c r="K2215" s="92"/>
      <c r="L2215" s="87"/>
      <c r="M2215" s="93"/>
      <c r="N2215" s="93"/>
      <c r="O2215" s="87"/>
      <c r="P2215" s="87"/>
      <c r="Q2215" s="94"/>
      <c r="R2215" s="95"/>
      <c r="S2215" s="87"/>
      <c r="T2215" s="95"/>
      <c r="U2215" s="94"/>
      <c r="V2215" s="94"/>
      <c r="W2215" s="93"/>
      <c r="X2215" s="87"/>
      <c r="Y2215" s="87"/>
      <c r="Z2215" s="96"/>
      <c r="AA2215" s="90"/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3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2"/>
      <c r="DB2215" s="1"/>
      <c r="DC2215" s="1"/>
      <c r="DD2215" s="1"/>
      <c r="DE2215" s="1"/>
      <c r="DF2215" s="1"/>
      <c r="DG2215" s="1"/>
    </row>
    <row r="2216" spans="1:111" x14ac:dyDescent="0.2">
      <c r="A2216" s="86"/>
      <c r="B2216" s="87"/>
      <c r="C2216" s="87"/>
      <c r="D2216" s="88"/>
      <c r="E2216" s="89"/>
      <c r="F2216" s="98"/>
      <c r="G2216" s="91"/>
      <c r="H2216" s="90"/>
      <c r="I2216" s="90"/>
      <c r="J2216" s="92"/>
      <c r="K2216" s="92"/>
      <c r="L2216" s="87"/>
      <c r="M2216" s="93"/>
      <c r="N2216" s="93"/>
      <c r="O2216" s="87"/>
      <c r="P2216" s="87"/>
      <c r="Q2216" s="94"/>
      <c r="R2216" s="95"/>
      <c r="S2216" s="87"/>
      <c r="T2216" s="95"/>
      <c r="U2216" s="94"/>
      <c r="V2216" s="94"/>
      <c r="W2216" s="93"/>
      <c r="X2216" s="87"/>
      <c r="Y2216" s="87"/>
      <c r="Z2216" s="96"/>
      <c r="AA2216" s="90"/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3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2"/>
      <c r="DB2216" s="1"/>
      <c r="DC2216" s="1"/>
      <c r="DD2216" s="1"/>
      <c r="DE2216" s="1"/>
      <c r="DF2216" s="1"/>
      <c r="DG2216" s="1"/>
    </row>
    <row r="2217" spans="1:111" x14ac:dyDescent="0.2">
      <c r="A2217" s="86"/>
      <c r="B2217" s="87"/>
      <c r="C2217" s="87"/>
      <c r="D2217" s="88"/>
      <c r="E2217" s="89"/>
      <c r="F2217" s="98"/>
      <c r="G2217" s="91"/>
      <c r="H2217" s="90"/>
      <c r="I2217" s="90"/>
      <c r="J2217" s="92"/>
      <c r="K2217" s="92"/>
      <c r="L2217" s="87"/>
      <c r="M2217" s="93"/>
      <c r="N2217" s="93"/>
      <c r="O2217" s="87"/>
      <c r="P2217" s="87"/>
      <c r="Q2217" s="94"/>
      <c r="R2217" s="95"/>
      <c r="S2217" s="87"/>
      <c r="T2217" s="95"/>
      <c r="U2217" s="94"/>
      <c r="V2217" s="94"/>
      <c r="W2217" s="93"/>
      <c r="X2217" s="87"/>
      <c r="Y2217" s="87"/>
      <c r="Z2217" s="96"/>
      <c r="AA2217" s="90"/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3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2"/>
      <c r="DB2217" s="1"/>
      <c r="DC2217" s="1"/>
      <c r="DD2217" s="1"/>
      <c r="DE2217" s="1"/>
      <c r="DF2217" s="1"/>
      <c r="DG2217" s="1"/>
    </row>
    <row r="2218" spans="1:111" x14ac:dyDescent="0.2">
      <c r="A2218" s="86"/>
      <c r="B2218" s="87"/>
      <c r="C2218" s="87"/>
      <c r="D2218" s="88"/>
      <c r="E2218" s="89"/>
      <c r="F2218" s="98"/>
      <c r="G2218" s="91"/>
      <c r="H2218" s="90"/>
      <c r="I2218" s="90"/>
      <c r="J2218" s="92"/>
      <c r="K2218" s="92"/>
      <c r="L2218" s="87"/>
      <c r="M2218" s="93"/>
      <c r="N2218" s="93"/>
      <c r="O2218" s="87"/>
      <c r="P2218" s="87"/>
      <c r="Q2218" s="94"/>
      <c r="R2218" s="95"/>
      <c r="S2218" s="87"/>
      <c r="T2218" s="95"/>
      <c r="U2218" s="94"/>
      <c r="V2218" s="94"/>
      <c r="W2218" s="93"/>
      <c r="X2218" s="87"/>
      <c r="Y2218" s="87"/>
      <c r="Z2218" s="96"/>
      <c r="AA2218" s="90"/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3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2"/>
      <c r="DB2218" s="1"/>
      <c r="DC2218" s="1"/>
      <c r="DD2218" s="1"/>
      <c r="DE2218" s="1"/>
      <c r="DF2218" s="1"/>
      <c r="DG2218" s="1"/>
    </row>
    <row r="2219" spans="1:111" x14ac:dyDescent="0.2">
      <c r="A2219" s="86"/>
      <c r="B2219" s="87"/>
      <c r="C2219" s="87"/>
      <c r="D2219" s="88"/>
      <c r="E2219" s="89"/>
      <c r="F2219" s="98"/>
      <c r="G2219" s="91"/>
      <c r="H2219" s="90"/>
      <c r="I2219" s="90"/>
      <c r="J2219" s="92"/>
      <c r="K2219" s="92"/>
      <c r="L2219" s="87"/>
      <c r="M2219" s="93"/>
      <c r="N2219" s="93"/>
      <c r="O2219" s="87"/>
      <c r="P2219" s="87"/>
      <c r="Q2219" s="94"/>
      <c r="R2219" s="95"/>
      <c r="S2219" s="87"/>
      <c r="T2219" s="95"/>
      <c r="U2219" s="94"/>
      <c r="V2219" s="94"/>
      <c r="W2219" s="93"/>
      <c r="X2219" s="87"/>
      <c r="Y2219" s="87"/>
      <c r="Z2219" s="96"/>
      <c r="AA2219" s="90"/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3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2"/>
      <c r="DB2219" s="1"/>
      <c r="DC2219" s="1"/>
      <c r="DD2219" s="1"/>
      <c r="DE2219" s="1"/>
      <c r="DF2219" s="1"/>
      <c r="DG2219" s="1"/>
    </row>
    <row r="2220" spans="1:111" x14ac:dyDescent="0.2">
      <c r="A2220" s="86"/>
      <c r="B2220" s="87"/>
      <c r="C2220" s="87"/>
      <c r="D2220" s="88"/>
      <c r="E2220" s="89"/>
      <c r="F2220" s="98"/>
      <c r="G2220" s="91"/>
      <c r="H2220" s="90"/>
      <c r="I2220" s="90"/>
      <c r="J2220" s="92"/>
      <c r="K2220" s="92"/>
      <c r="L2220" s="87"/>
      <c r="M2220" s="93"/>
      <c r="N2220" s="93"/>
      <c r="O2220" s="87"/>
      <c r="P2220" s="87"/>
      <c r="Q2220" s="94"/>
      <c r="R2220" s="95"/>
      <c r="S2220" s="87"/>
      <c r="T2220" s="95"/>
      <c r="U2220" s="94"/>
      <c r="V2220" s="94"/>
      <c r="W2220" s="93"/>
      <c r="X2220" s="87"/>
      <c r="Y2220" s="87"/>
      <c r="Z2220" s="96"/>
      <c r="AA2220" s="90"/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3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2"/>
      <c r="DB2220" s="1"/>
      <c r="DC2220" s="1"/>
      <c r="DD2220" s="1"/>
      <c r="DE2220" s="1"/>
      <c r="DF2220" s="1"/>
      <c r="DG2220" s="1"/>
    </row>
    <row r="2221" spans="1:111" x14ac:dyDescent="0.2">
      <c r="A2221" s="86"/>
      <c r="B2221" s="87"/>
      <c r="C2221" s="87"/>
      <c r="D2221" s="88"/>
      <c r="E2221" s="89"/>
      <c r="F2221" s="98"/>
      <c r="G2221" s="91"/>
      <c r="H2221" s="90"/>
      <c r="I2221" s="90"/>
      <c r="J2221" s="92"/>
      <c r="K2221" s="92"/>
      <c r="L2221" s="87"/>
      <c r="M2221" s="93"/>
      <c r="N2221" s="93"/>
      <c r="O2221" s="87"/>
      <c r="P2221" s="87"/>
      <c r="Q2221" s="94"/>
      <c r="R2221" s="95"/>
      <c r="S2221" s="87"/>
      <c r="T2221" s="95"/>
      <c r="U2221" s="94"/>
      <c r="V2221" s="94"/>
      <c r="W2221" s="93"/>
      <c r="X2221" s="87"/>
      <c r="Y2221" s="87"/>
      <c r="Z2221" s="96"/>
      <c r="AA2221" s="90"/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3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2"/>
      <c r="DB2221" s="1"/>
      <c r="DC2221" s="1"/>
      <c r="DD2221" s="1"/>
      <c r="DE2221" s="1"/>
      <c r="DF2221" s="1"/>
      <c r="DG2221" s="1"/>
    </row>
    <row r="2222" spans="1:111" x14ac:dyDescent="0.2">
      <c r="A2222" s="86"/>
      <c r="B2222" s="87"/>
      <c r="C2222" s="87"/>
      <c r="D2222" s="88"/>
      <c r="E2222" s="89"/>
      <c r="F2222" s="98"/>
      <c r="G2222" s="91"/>
      <c r="H2222" s="90"/>
      <c r="I2222" s="90"/>
      <c r="J2222" s="92"/>
      <c r="K2222" s="92"/>
      <c r="L2222" s="87"/>
      <c r="M2222" s="93"/>
      <c r="N2222" s="93"/>
      <c r="O2222" s="87"/>
      <c r="P2222" s="87"/>
      <c r="Q2222" s="94"/>
      <c r="R2222" s="95"/>
      <c r="S2222" s="87"/>
      <c r="T2222" s="95"/>
      <c r="U2222" s="94"/>
      <c r="V2222" s="94"/>
      <c r="W2222" s="93"/>
      <c r="X2222" s="87"/>
      <c r="Y2222" s="87"/>
      <c r="Z2222" s="96"/>
      <c r="AA2222" s="90"/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3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2"/>
      <c r="DB2222" s="1"/>
      <c r="DC2222" s="1"/>
      <c r="DD2222" s="1"/>
      <c r="DE2222" s="1"/>
      <c r="DF2222" s="1"/>
      <c r="DG2222" s="1"/>
    </row>
    <row r="2223" spans="1:111" x14ac:dyDescent="0.2">
      <c r="A2223" s="86"/>
      <c r="B2223" s="87"/>
      <c r="C2223" s="87"/>
      <c r="D2223" s="88"/>
      <c r="E2223" s="89"/>
      <c r="F2223" s="98"/>
      <c r="G2223" s="91"/>
      <c r="H2223" s="90"/>
      <c r="I2223" s="90"/>
      <c r="J2223" s="92"/>
      <c r="K2223" s="92"/>
      <c r="L2223" s="87"/>
      <c r="M2223" s="93"/>
      <c r="N2223" s="93"/>
      <c r="O2223" s="87"/>
      <c r="P2223" s="87"/>
      <c r="Q2223" s="94"/>
      <c r="R2223" s="95"/>
      <c r="S2223" s="87"/>
      <c r="T2223" s="95"/>
      <c r="U2223" s="94"/>
      <c r="V2223" s="94"/>
      <c r="W2223" s="93"/>
      <c r="X2223" s="87"/>
      <c r="Y2223" s="87"/>
      <c r="Z2223" s="96"/>
      <c r="AA2223" s="90"/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3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2"/>
      <c r="DB2223" s="1"/>
      <c r="DC2223" s="1"/>
      <c r="DD2223" s="1"/>
      <c r="DE2223" s="1"/>
      <c r="DF2223" s="1"/>
      <c r="DG2223" s="1"/>
    </row>
    <row r="2224" spans="1:111" x14ac:dyDescent="0.2">
      <c r="A2224" s="86"/>
      <c r="B2224" s="87"/>
      <c r="C2224" s="87"/>
      <c r="D2224" s="88"/>
      <c r="E2224" s="89"/>
      <c r="F2224" s="98"/>
      <c r="G2224" s="91"/>
      <c r="H2224" s="90"/>
      <c r="I2224" s="90"/>
      <c r="J2224" s="92"/>
      <c r="K2224" s="92"/>
      <c r="L2224" s="87"/>
      <c r="M2224" s="93"/>
      <c r="N2224" s="93"/>
      <c r="O2224" s="87"/>
      <c r="P2224" s="87"/>
      <c r="Q2224" s="94"/>
      <c r="R2224" s="95"/>
      <c r="S2224" s="87"/>
      <c r="T2224" s="95"/>
      <c r="U2224" s="94"/>
      <c r="V2224" s="94"/>
      <c r="W2224" s="93"/>
      <c r="X2224" s="87"/>
      <c r="Y2224" s="87"/>
      <c r="Z2224" s="96"/>
      <c r="AA2224" s="90"/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3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2"/>
      <c r="DB2224" s="1"/>
      <c r="DC2224" s="1"/>
      <c r="DD2224" s="1"/>
      <c r="DE2224" s="1"/>
      <c r="DF2224" s="1"/>
      <c r="DG2224" s="1"/>
    </row>
    <row r="2225" spans="1:111" x14ac:dyDescent="0.2">
      <c r="A2225" s="86"/>
      <c r="B2225" s="87"/>
      <c r="C2225" s="87"/>
      <c r="D2225" s="88"/>
      <c r="E2225" s="89"/>
      <c r="F2225" s="98"/>
      <c r="G2225" s="91"/>
      <c r="H2225" s="90"/>
      <c r="I2225" s="90"/>
      <c r="J2225" s="92"/>
      <c r="K2225" s="92"/>
      <c r="L2225" s="87"/>
      <c r="M2225" s="93"/>
      <c r="N2225" s="93"/>
      <c r="O2225" s="87"/>
      <c r="P2225" s="87"/>
      <c r="Q2225" s="94"/>
      <c r="R2225" s="95"/>
      <c r="S2225" s="87"/>
      <c r="T2225" s="95"/>
      <c r="U2225" s="94"/>
      <c r="V2225" s="94"/>
      <c r="W2225" s="93"/>
      <c r="X2225" s="87"/>
      <c r="Y2225" s="87"/>
      <c r="Z2225" s="96"/>
      <c r="AA2225" s="90"/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3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2"/>
      <c r="DB2225" s="1"/>
      <c r="DC2225" s="1"/>
      <c r="DD2225" s="1"/>
      <c r="DE2225" s="1"/>
      <c r="DF2225" s="1"/>
      <c r="DG2225" s="1"/>
    </row>
    <row r="2226" spans="1:111" x14ac:dyDescent="0.2">
      <c r="A2226" s="86"/>
      <c r="B2226" s="87"/>
      <c r="C2226" s="87"/>
      <c r="D2226" s="88"/>
      <c r="E2226" s="89"/>
      <c r="F2226" s="98"/>
      <c r="G2226" s="91"/>
      <c r="H2226" s="90"/>
      <c r="I2226" s="90"/>
      <c r="J2226" s="92"/>
      <c r="K2226" s="92"/>
      <c r="L2226" s="87"/>
      <c r="M2226" s="93"/>
      <c r="N2226" s="93"/>
      <c r="O2226" s="87"/>
      <c r="P2226" s="87"/>
      <c r="Q2226" s="94"/>
      <c r="R2226" s="95"/>
      <c r="S2226" s="87"/>
      <c r="T2226" s="95"/>
      <c r="U2226" s="94"/>
      <c r="V2226" s="94"/>
      <c r="W2226" s="93"/>
      <c r="X2226" s="87"/>
      <c r="Y2226" s="87"/>
      <c r="Z2226" s="96"/>
      <c r="AA2226" s="90"/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3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2"/>
      <c r="DB2226" s="1"/>
      <c r="DC2226" s="1"/>
      <c r="DD2226" s="1"/>
      <c r="DE2226" s="1"/>
      <c r="DF2226" s="1"/>
      <c r="DG2226" s="1"/>
    </row>
    <row r="2227" spans="1:111" x14ac:dyDescent="0.2">
      <c r="A2227" s="86"/>
      <c r="B2227" s="87"/>
      <c r="C2227" s="87"/>
      <c r="D2227" s="88"/>
      <c r="E2227" s="89"/>
      <c r="F2227" s="98"/>
      <c r="G2227" s="91"/>
      <c r="H2227" s="90"/>
      <c r="I2227" s="90"/>
      <c r="J2227" s="92"/>
      <c r="K2227" s="92"/>
      <c r="L2227" s="87"/>
      <c r="M2227" s="93"/>
      <c r="N2227" s="93"/>
      <c r="O2227" s="87"/>
      <c r="P2227" s="87"/>
      <c r="Q2227" s="94"/>
      <c r="R2227" s="95"/>
      <c r="S2227" s="87"/>
      <c r="T2227" s="95"/>
      <c r="U2227" s="94"/>
      <c r="V2227" s="94"/>
      <c r="W2227" s="93"/>
      <c r="X2227" s="87"/>
      <c r="Y2227" s="87"/>
      <c r="Z2227" s="96"/>
      <c r="AA2227" s="90"/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3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2"/>
      <c r="DB2227" s="1"/>
      <c r="DC2227" s="1"/>
      <c r="DD2227" s="1"/>
      <c r="DE2227" s="1"/>
      <c r="DF2227" s="1"/>
      <c r="DG2227" s="1"/>
    </row>
    <row r="2228" spans="1:111" x14ac:dyDescent="0.2">
      <c r="A2228" s="86"/>
      <c r="B2228" s="87"/>
      <c r="C2228" s="87"/>
      <c r="D2228" s="88"/>
      <c r="E2228" s="89"/>
      <c r="F2228" s="98"/>
      <c r="G2228" s="91"/>
      <c r="H2228" s="90"/>
      <c r="I2228" s="90"/>
      <c r="J2228" s="92"/>
      <c r="K2228" s="92"/>
      <c r="L2228" s="87"/>
      <c r="M2228" s="93"/>
      <c r="N2228" s="93"/>
      <c r="O2228" s="87"/>
      <c r="P2228" s="87"/>
      <c r="Q2228" s="94"/>
      <c r="R2228" s="95"/>
      <c r="S2228" s="87"/>
      <c r="T2228" s="95"/>
      <c r="U2228" s="94"/>
      <c r="V2228" s="94"/>
      <c r="W2228" s="93"/>
      <c r="X2228" s="87"/>
      <c r="Y2228" s="87"/>
      <c r="Z2228" s="96"/>
      <c r="AA2228" s="90"/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3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2"/>
      <c r="DB2228" s="1"/>
      <c r="DC2228" s="1"/>
      <c r="DD2228" s="1"/>
      <c r="DE2228" s="1"/>
      <c r="DF2228" s="1"/>
      <c r="DG2228" s="1"/>
    </row>
    <row r="2229" spans="1:111" x14ac:dyDescent="0.2">
      <c r="A2229" s="86"/>
      <c r="B2229" s="87"/>
      <c r="C2229" s="87"/>
      <c r="D2229" s="88"/>
      <c r="E2229" s="89"/>
      <c r="F2229" s="98"/>
      <c r="G2229" s="91"/>
      <c r="H2229" s="90"/>
      <c r="I2229" s="90"/>
      <c r="J2229" s="92"/>
      <c r="K2229" s="92"/>
      <c r="L2229" s="87"/>
      <c r="M2229" s="93"/>
      <c r="N2229" s="93"/>
      <c r="O2229" s="87"/>
      <c r="P2229" s="87"/>
      <c r="Q2229" s="94"/>
      <c r="R2229" s="95"/>
      <c r="S2229" s="87"/>
      <c r="T2229" s="95"/>
      <c r="U2229" s="94"/>
      <c r="V2229" s="94"/>
      <c r="W2229" s="93"/>
      <c r="X2229" s="87"/>
      <c r="Y2229" s="87"/>
      <c r="Z2229" s="96"/>
      <c r="AA2229" s="90"/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3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2"/>
      <c r="DB2229" s="1"/>
      <c r="DC2229" s="1"/>
      <c r="DD2229" s="1"/>
      <c r="DE2229" s="1"/>
      <c r="DF2229" s="1"/>
      <c r="DG2229" s="1"/>
    </row>
    <row r="2230" spans="1:111" x14ac:dyDescent="0.2">
      <c r="A2230" s="86"/>
      <c r="B2230" s="87"/>
      <c r="C2230" s="87"/>
      <c r="D2230" s="88"/>
      <c r="E2230" s="89"/>
      <c r="F2230" s="98"/>
      <c r="G2230" s="91"/>
      <c r="H2230" s="90"/>
      <c r="I2230" s="90"/>
      <c r="J2230" s="92"/>
      <c r="K2230" s="92"/>
      <c r="L2230" s="87"/>
      <c r="M2230" s="93"/>
      <c r="N2230" s="93"/>
      <c r="O2230" s="87"/>
      <c r="P2230" s="87"/>
      <c r="Q2230" s="94"/>
      <c r="R2230" s="95"/>
      <c r="S2230" s="87"/>
      <c r="T2230" s="95"/>
      <c r="U2230" s="94"/>
      <c r="V2230" s="94"/>
      <c r="W2230" s="93"/>
      <c r="X2230" s="87"/>
      <c r="Y2230" s="87"/>
      <c r="Z2230" s="96"/>
      <c r="AA2230" s="90"/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3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2"/>
      <c r="DB2230" s="1"/>
      <c r="DC2230" s="1"/>
      <c r="DD2230" s="1"/>
      <c r="DE2230" s="1"/>
      <c r="DF2230" s="1"/>
      <c r="DG2230" s="1"/>
    </row>
    <row r="2231" spans="1:111" x14ac:dyDescent="0.2">
      <c r="A2231" s="86"/>
      <c r="B2231" s="87"/>
      <c r="C2231" s="87"/>
      <c r="D2231" s="88"/>
      <c r="E2231" s="89"/>
      <c r="F2231" s="98"/>
      <c r="G2231" s="91"/>
      <c r="H2231" s="90"/>
      <c r="I2231" s="90"/>
      <c r="J2231" s="92"/>
      <c r="K2231" s="92"/>
      <c r="L2231" s="87"/>
      <c r="M2231" s="93"/>
      <c r="N2231" s="93"/>
      <c r="O2231" s="87"/>
      <c r="P2231" s="87"/>
      <c r="Q2231" s="94"/>
      <c r="R2231" s="95"/>
      <c r="S2231" s="87"/>
      <c r="T2231" s="95"/>
      <c r="U2231" s="94"/>
      <c r="V2231" s="94"/>
      <c r="W2231" s="93"/>
      <c r="X2231" s="87"/>
      <c r="Y2231" s="87"/>
      <c r="Z2231" s="96"/>
      <c r="AA2231" s="90"/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3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2"/>
      <c r="DB2231" s="1"/>
      <c r="DC2231" s="1"/>
      <c r="DD2231" s="1"/>
      <c r="DE2231" s="1"/>
      <c r="DF2231" s="1"/>
      <c r="DG2231" s="1"/>
    </row>
    <row r="2232" spans="1:111" x14ac:dyDescent="0.2">
      <c r="A2232" s="86"/>
      <c r="B2232" s="87"/>
      <c r="C2232" s="87"/>
      <c r="D2232" s="88"/>
      <c r="E2232" s="89"/>
      <c r="F2232" s="98"/>
      <c r="G2232" s="91"/>
      <c r="H2232" s="90"/>
      <c r="I2232" s="90"/>
      <c r="J2232" s="92"/>
      <c r="K2232" s="92"/>
      <c r="L2232" s="87"/>
      <c r="M2232" s="93"/>
      <c r="N2232" s="93"/>
      <c r="O2232" s="87"/>
      <c r="P2232" s="87"/>
      <c r="Q2232" s="94"/>
      <c r="R2232" s="95"/>
      <c r="S2232" s="87"/>
      <c r="T2232" s="95"/>
      <c r="U2232" s="94"/>
      <c r="V2232" s="94"/>
      <c r="W2232" s="93"/>
      <c r="X2232" s="87"/>
      <c r="Y2232" s="87"/>
      <c r="Z2232" s="96"/>
      <c r="AA2232" s="90"/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3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2"/>
      <c r="DB2232" s="1"/>
      <c r="DC2232" s="1"/>
      <c r="DD2232" s="1"/>
      <c r="DE2232" s="1"/>
      <c r="DF2232" s="1"/>
      <c r="DG2232" s="1"/>
    </row>
    <row r="2233" spans="1:111" x14ac:dyDescent="0.2">
      <c r="A2233" s="86"/>
      <c r="B2233" s="87"/>
      <c r="C2233" s="87"/>
      <c r="D2233" s="88"/>
      <c r="E2233" s="89"/>
      <c r="F2233" s="98"/>
      <c r="G2233" s="91"/>
      <c r="H2233" s="90"/>
      <c r="I2233" s="90"/>
      <c r="J2233" s="92"/>
      <c r="K2233" s="92"/>
      <c r="L2233" s="87"/>
      <c r="M2233" s="93"/>
      <c r="N2233" s="93"/>
      <c r="O2233" s="87"/>
      <c r="P2233" s="87"/>
      <c r="Q2233" s="94"/>
      <c r="R2233" s="95"/>
      <c r="S2233" s="87"/>
      <c r="T2233" s="95"/>
      <c r="U2233" s="94"/>
      <c r="V2233" s="94"/>
      <c r="W2233" s="93"/>
      <c r="X2233" s="87"/>
      <c r="Y2233" s="87"/>
      <c r="Z2233" s="96"/>
      <c r="AA2233" s="90"/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3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2"/>
      <c r="DB2233" s="1"/>
      <c r="DC2233" s="1"/>
      <c r="DD2233" s="1"/>
      <c r="DE2233" s="1"/>
      <c r="DF2233" s="1"/>
      <c r="DG2233" s="1"/>
    </row>
    <row r="2234" spans="1:111" x14ac:dyDescent="0.2">
      <c r="A2234" s="86"/>
      <c r="B2234" s="87"/>
      <c r="C2234" s="87"/>
      <c r="D2234" s="88"/>
      <c r="E2234" s="89"/>
      <c r="F2234" s="98"/>
      <c r="G2234" s="91"/>
      <c r="H2234" s="90"/>
      <c r="I2234" s="90"/>
      <c r="J2234" s="92"/>
      <c r="K2234" s="92"/>
      <c r="L2234" s="87"/>
      <c r="M2234" s="93"/>
      <c r="N2234" s="93"/>
      <c r="O2234" s="87"/>
      <c r="P2234" s="87"/>
      <c r="Q2234" s="94"/>
      <c r="R2234" s="95"/>
      <c r="S2234" s="87"/>
      <c r="T2234" s="95"/>
      <c r="U2234" s="94"/>
      <c r="V2234" s="94"/>
      <c r="W2234" s="93"/>
      <c r="X2234" s="87"/>
      <c r="Y2234" s="87"/>
      <c r="Z2234" s="96"/>
      <c r="AA2234" s="90"/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3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2"/>
      <c r="DB2234" s="1"/>
      <c r="DC2234" s="1"/>
      <c r="DD2234" s="1"/>
      <c r="DE2234" s="1"/>
      <c r="DF2234" s="1"/>
      <c r="DG2234" s="1"/>
    </row>
    <row r="2235" spans="1:111" x14ac:dyDescent="0.2">
      <c r="A2235" s="86"/>
      <c r="B2235" s="87"/>
      <c r="C2235" s="87"/>
      <c r="D2235" s="88"/>
      <c r="E2235" s="89"/>
      <c r="F2235" s="98"/>
      <c r="G2235" s="91"/>
      <c r="H2235" s="90"/>
      <c r="I2235" s="90"/>
      <c r="J2235" s="92"/>
      <c r="K2235" s="92"/>
      <c r="L2235" s="87"/>
      <c r="M2235" s="93"/>
      <c r="N2235" s="93"/>
      <c r="O2235" s="87"/>
      <c r="P2235" s="87"/>
      <c r="Q2235" s="94"/>
      <c r="R2235" s="95"/>
      <c r="S2235" s="87"/>
      <c r="T2235" s="95"/>
      <c r="U2235" s="94"/>
      <c r="V2235" s="94"/>
      <c r="W2235" s="93"/>
      <c r="X2235" s="87"/>
      <c r="Y2235" s="87"/>
      <c r="Z2235" s="96"/>
      <c r="AA2235" s="90"/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3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2"/>
      <c r="DB2235" s="1"/>
      <c r="DC2235" s="1"/>
      <c r="DD2235" s="1"/>
      <c r="DE2235" s="1"/>
      <c r="DF2235" s="1"/>
      <c r="DG2235" s="1"/>
    </row>
    <row r="2236" spans="1:111" x14ac:dyDescent="0.2">
      <c r="A2236" s="86"/>
      <c r="B2236" s="87"/>
      <c r="C2236" s="87"/>
      <c r="D2236" s="88"/>
      <c r="E2236" s="89"/>
      <c r="F2236" s="98"/>
      <c r="G2236" s="91"/>
      <c r="H2236" s="90"/>
      <c r="I2236" s="90"/>
      <c r="J2236" s="92"/>
      <c r="K2236" s="92"/>
      <c r="L2236" s="87"/>
      <c r="M2236" s="93"/>
      <c r="N2236" s="93"/>
      <c r="O2236" s="87"/>
      <c r="P2236" s="87"/>
      <c r="Q2236" s="94"/>
      <c r="R2236" s="95"/>
      <c r="S2236" s="87"/>
      <c r="T2236" s="95"/>
      <c r="U2236" s="94"/>
      <c r="V2236" s="94"/>
      <c r="W2236" s="93"/>
      <c r="X2236" s="87"/>
      <c r="Y2236" s="87"/>
      <c r="Z2236" s="96"/>
      <c r="AA2236" s="90"/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3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2"/>
      <c r="DB2236" s="1"/>
      <c r="DC2236" s="1"/>
      <c r="DD2236" s="1"/>
      <c r="DE2236" s="1"/>
      <c r="DF2236" s="1"/>
      <c r="DG2236" s="1"/>
    </row>
    <row r="2237" spans="1:111" x14ac:dyDescent="0.2">
      <c r="A2237" s="86"/>
      <c r="B2237" s="87"/>
      <c r="C2237" s="87"/>
      <c r="D2237" s="88"/>
      <c r="E2237" s="89"/>
      <c r="F2237" s="98"/>
      <c r="G2237" s="91"/>
      <c r="H2237" s="90"/>
      <c r="I2237" s="90"/>
      <c r="J2237" s="92"/>
      <c r="K2237" s="92"/>
      <c r="L2237" s="87"/>
      <c r="M2237" s="93"/>
      <c r="N2237" s="93"/>
      <c r="O2237" s="87"/>
      <c r="P2237" s="87"/>
      <c r="Q2237" s="94"/>
      <c r="R2237" s="95"/>
      <c r="S2237" s="87"/>
      <c r="T2237" s="95"/>
      <c r="U2237" s="94"/>
      <c r="V2237" s="94"/>
      <c r="W2237" s="93"/>
      <c r="X2237" s="87"/>
      <c r="Y2237" s="87"/>
      <c r="Z2237" s="96"/>
      <c r="AA2237" s="90"/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3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2"/>
      <c r="DB2237" s="1"/>
      <c r="DC2237" s="1"/>
      <c r="DD2237" s="1"/>
      <c r="DE2237" s="1"/>
      <c r="DF2237" s="1"/>
      <c r="DG2237" s="1"/>
    </row>
    <row r="2238" spans="1:111" x14ac:dyDescent="0.2">
      <c r="A2238" s="86"/>
      <c r="B2238" s="87"/>
      <c r="C2238" s="87"/>
      <c r="D2238" s="88"/>
      <c r="E2238" s="89"/>
      <c r="F2238" s="98"/>
      <c r="G2238" s="91"/>
      <c r="H2238" s="90"/>
      <c r="I2238" s="90"/>
      <c r="J2238" s="92"/>
      <c r="K2238" s="92"/>
      <c r="L2238" s="87"/>
      <c r="M2238" s="93"/>
      <c r="N2238" s="93"/>
      <c r="O2238" s="87"/>
      <c r="P2238" s="87"/>
      <c r="Q2238" s="94"/>
      <c r="R2238" s="95"/>
      <c r="S2238" s="87"/>
      <c r="T2238" s="95"/>
      <c r="U2238" s="94"/>
      <c r="V2238" s="94"/>
      <c r="W2238" s="93"/>
      <c r="X2238" s="87"/>
      <c r="Y2238" s="87"/>
      <c r="Z2238" s="96"/>
      <c r="AA2238" s="90"/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3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2"/>
      <c r="DB2238" s="1"/>
      <c r="DC2238" s="1"/>
      <c r="DD2238" s="1"/>
      <c r="DE2238" s="1"/>
      <c r="DF2238" s="1"/>
      <c r="DG2238" s="1"/>
    </row>
    <row r="2239" spans="1:111" x14ac:dyDescent="0.2">
      <c r="A2239" s="86"/>
      <c r="B2239" s="87"/>
      <c r="C2239" s="87"/>
      <c r="D2239" s="88"/>
      <c r="E2239" s="89"/>
      <c r="F2239" s="98"/>
      <c r="G2239" s="91"/>
      <c r="H2239" s="90"/>
      <c r="I2239" s="90"/>
      <c r="J2239" s="92"/>
      <c r="K2239" s="92"/>
      <c r="L2239" s="87"/>
      <c r="M2239" s="93"/>
      <c r="N2239" s="93"/>
      <c r="O2239" s="87"/>
      <c r="P2239" s="87"/>
      <c r="Q2239" s="94"/>
      <c r="R2239" s="95"/>
      <c r="S2239" s="87"/>
      <c r="T2239" s="95"/>
      <c r="U2239" s="94"/>
      <c r="V2239" s="94"/>
      <c r="W2239" s="93"/>
      <c r="X2239" s="87"/>
      <c r="Y2239" s="87"/>
      <c r="Z2239" s="96"/>
      <c r="AA2239" s="90"/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3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2"/>
      <c r="DB2239" s="1"/>
      <c r="DC2239" s="1"/>
      <c r="DD2239" s="1"/>
      <c r="DE2239" s="1"/>
      <c r="DF2239" s="1"/>
      <c r="DG2239" s="1"/>
    </row>
    <row r="2240" spans="1:111" x14ac:dyDescent="0.2">
      <c r="A2240" s="86"/>
      <c r="B2240" s="87"/>
      <c r="C2240" s="87"/>
      <c r="D2240" s="88"/>
      <c r="E2240" s="89"/>
      <c r="F2240" s="98"/>
      <c r="G2240" s="91"/>
      <c r="H2240" s="90"/>
      <c r="I2240" s="90"/>
      <c r="J2240" s="92"/>
      <c r="K2240" s="92"/>
      <c r="L2240" s="87"/>
      <c r="M2240" s="93"/>
      <c r="N2240" s="93"/>
      <c r="O2240" s="87"/>
      <c r="P2240" s="87"/>
      <c r="Q2240" s="94"/>
      <c r="R2240" s="95"/>
      <c r="S2240" s="87"/>
      <c r="T2240" s="95"/>
      <c r="U2240" s="94"/>
      <c r="V2240" s="94"/>
      <c r="W2240" s="93"/>
      <c r="X2240" s="87"/>
      <c r="Y2240" s="87"/>
      <c r="Z2240" s="96"/>
      <c r="AA2240" s="90"/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3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2"/>
      <c r="DB2240" s="1"/>
      <c r="DC2240" s="1"/>
      <c r="DD2240" s="1"/>
      <c r="DE2240" s="1"/>
      <c r="DF2240" s="1"/>
      <c r="DG2240" s="1"/>
    </row>
    <row r="2241" spans="1:111" x14ac:dyDescent="0.2">
      <c r="A2241" s="86"/>
      <c r="B2241" s="87"/>
      <c r="C2241" s="87"/>
      <c r="D2241" s="88"/>
      <c r="E2241" s="89"/>
      <c r="F2241" s="98"/>
      <c r="G2241" s="91"/>
      <c r="H2241" s="90"/>
      <c r="I2241" s="90"/>
      <c r="J2241" s="92"/>
      <c r="K2241" s="92"/>
      <c r="L2241" s="87"/>
      <c r="M2241" s="93"/>
      <c r="N2241" s="93"/>
      <c r="O2241" s="87"/>
      <c r="P2241" s="87"/>
      <c r="Q2241" s="94"/>
      <c r="R2241" s="95"/>
      <c r="S2241" s="87"/>
      <c r="T2241" s="95"/>
      <c r="U2241" s="94"/>
      <c r="V2241" s="94"/>
      <c r="W2241" s="93"/>
      <c r="X2241" s="87"/>
      <c r="Y2241" s="87"/>
      <c r="Z2241" s="96"/>
      <c r="AA2241" s="90"/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3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2"/>
      <c r="DB2241" s="1"/>
      <c r="DC2241" s="1"/>
      <c r="DD2241" s="1"/>
      <c r="DE2241" s="1"/>
      <c r="DF2241" s="1"/>
      <c r="DG2241" s="1"/>
    </row>
    <row r="2242" spans="1:111" x14ac:dyDescent="0.2">
      <c r="A2242" s="86"/>
      <c r="B2242" s="87"/>
      <c r="C2242" s="87"/>
      <c r="D2242" s="88"/>
      <c r="E2242" s="89"/>
      <c r="F2242" s="98"/>
      <c r="G2242" s="91"/>
      <c r="H2242" s="90"/>
      <c r="I2242" s="90"/>
      <c r="J2242" s="92"/>
      <c r="K2242" s="92"/>
      <c r="L2242" s="87"/>
      <c r="M2242" s="93"/>
      <c r="N2242" s="93"/>
      <c r="O2242" s="87"/>
      <c r="P2242" s="87"/>
      <c r="Q2242" s="94"/>
      <c r="R2242" s="95"/>
      <c r="S2242" s="87"/>
      <c r="T2242" s="95"/>
      <c r="U2242" s="94"/>
      <c r="V2242" s="94"/>
      <c r="W2242" s="93"/>
      <c r="X2242" s="87"/>
      <c r="Y2242" s="87"/>
      <c r="Z2242" s="96"/>
      <c r="AA2242" s="90"/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3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2"/>
      <c r="DB2242" s="1"/>
      <c r="DC2242" s="1"/>
      <c r="DD2242" s="1"/>
      <c r="DE2242" s="1"/>
      <c r="DF2242" s="1"/>
      <c r="DG2242" s="1"/>
    </row>
    <row r="2243" spans="1:111" x14ac:dyDescent="0.2">
      <c r="A2243" s="86"/>
      <c r="B2243" s="87"/>
      <c r="C2243" s="87"/>
      <c r="D2243" s="88"/>
      <c r="E2243" s="89"/>
      <c r="F2243" s="98"/>
      <c r="G2243" s="91"/>
      <c r="H2243" s="90"/>
      <c r="I2243" s="90"/>
      <c r="J2243" s="92"/>
      <c r="K2243" s="92"/>
      <c r="L2243" s="87"/>
      <c r="M2243" s="93"/>
      <c r="N2243" s="93"/>
      <c r="O2243" s="87"/>
      <c r="P2243" s="87"/>
      <c r="Q2243" s="94"/>
      <c r="R2243" s="95"/>
      <c r="S2243" s="87"/>
      <c r="T2243" s="95"/>
      <c r="U2243" s="94"/>
      <c r="V2243" s="94"/>
      <c r="W2243" s="93"/>
      <c r="X2243" s="87"/>
      <c r="Y2243" s="87"/>
      <c r="Z2243" s="96"/>
      <c r="AA2243" s="90"/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3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2"/>
      <c r="DB2243" s="1"/>
      <c r="DC2243" s="1"/>
      <c r="DD2243" s="1"/>
      <c r="DE2243" s="1"/>
      <c r="DF2243" s="1"/>
      <c r="DG2243" s="1"/>
    </row>
    <row r="2244" spans="1:111" x14ac:dyDescent="0.2">
      <c r="A2244" s="86"/>
      <c r="B2244" s="87"/>
      <c r="C2244" s="87"/>
      <c r="D2244" s="88"/>
      <c r="E2244" s="89"/>
      <c r="F2244" s="98"/>
      <c r="G2244" s="91"/>
      <c r="H2244" s="90"/>
      <c r="I2244" s="90"/>
      <c r="J2244" s="92"/>
      <c r="K2244" s="92"/>
      <c r="L2244" s="87"/>
      <c r="M2244" s="93"/>
      <c r="N2244" s="93"/>
      <c r="O2244" s="87"/>
      <c r="P2244" s="87"/>
      <c r="Q2244" s="94"/>
      <c r="R2244" s="95"/>
      <c r="S2244" s="87"/>
      <c r="T2244" s="95"/>
      <c r="U2244" s="94"/>
      <c r="V2244" s="94"/>
      <c r="W2244" s="93"/>
      <c r="X2244" s="87"/>
      <c r="Y2244" s="87"/>
      <c r="Z2244" s="96"/>
      <c r="AA2244" s="90"/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3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2"/>
      <c r="DB2244" s="1"/>
      <c r="DC2244" s="1"/>
      <c r="DD2244" s="1"/>
      <c r="DE2244" s="1"/>
      <c r="DF2244" s="1"/>
      <c r="DG2244" s="1"/>
    </row>
    <row r="2245" spans="1:111" x14ac:dyDescent="0.2">
      <c r="A2245" s="86"/>
      <c r="B2245" s="87"/>
      <c r="C2245" s="87"/>
      <c r="D2245" s="88"/>
      <c r="E2245" s="89"/>
      <c r="F2245" s="98"/>
      <c r="G2245" s="91"/>
      <c r="H2245" s="90"/>
      <c r="I2245" s="90"/>
      <c r="J2245" s="92"/>
      <c r="K2245" s="92"/>
      <c r="L2245" s="87"/>
      <c r="M2245" s="93"/>
      <c r="N2245" s="93"/>
      <c r="O2245" s="87"/>
      <c r="P2245" s="87"/>
      <c r="Q2245" s="94"/>
      <c r="R2245" s="95"/>
      <c r="S2245" s="87"/>
      <c r="T2245" s="95"/>
      <c r="U2245" s="94"/>
      <c r="V2245" s="94"/>
      <c r="W2245" s="93"/>
      <c r="X2245" s="87"/>
      <c r="Y2245" s="87"/>
      <c r="Z2245" s="96"/>
      <c r="AA2245" s="90"/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3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2"/>
      <c r="DB2245" s="1"/>
      <c r="DC2245" s="1"/>
      <c r="DD2245" s="1"/>
      <c r="DE2245" s="1"/>
      <c r="DF2245" s="1"/>
      <c r="DG2245" s="1"/>
    </row>
    <row r="2246" spans="1:111" x14ac:dyDescent="0.2">
      <c r="A2246" s="86"/>
      <c r="B2246" s="87"/>
      <c r="C2246" s="87"/>
      <c r="D2246" s="88"/>
      <c r="E2246" s="89"/>
      <c r="F2246" s="98"/>
      <c r="G2246" s="91"/>
      <c r="H2246" s="90"/>
      <c r="I2246" s="90"/>
      <c r="J2246" s="92"/>
      <c r="K2246" s="92"/>
      <c r="L2246" s="87"/>
      <c r="M2246" s="93"/>
      <c r="N2246" s="93"/>
      <c r="O2246" s="87"/>
      <c r="P2246" s="87"/>
      <c r="Q2246" s="94"/>
      <c r="R2246" s="95"/>
      <c r="S2246" s="87"/>
      <c r="T2246" s="95"/>
      <c r="U2246" s="94"/>
      <c r="V2246" s="94"/>
      <c r="W2246" s="93"/>
      <c r="X2246" s="87"/>
      <c r="Y2246" s="87"/>
      <c r="Z2246" s="96"/>
      <c r="AA2246" s="90"/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3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2"/>
      <c r="DB2246" s="1"/>
      <c r="DC2246" s="1"/>
      <c r="DD2246" s="1"/>
      <c r="DE2246" s="1"/>
      <c r="DF2246" s="1"/>
      <c r="DG2246" s="1"/>
    </row>
    <row r="2247" spans="1:111" x14ac:dyDescent="0.2">
      <c r="A2247" s="86"/>
      <c r="B2247" s="87"/>
      <c r="C2247" s="87"/>
      <c r="D2247" s="88"/>
      <c r="E2247" s="89"/>
      <c r="F2247" s="98"/>
      <c r="G2247" s="91"/>
      <c r="H2247" s="90"/>
      <c r="I2247" s="90"/>
      <c r="J2247" s="92"/>
      <c r="K2247" s="92"/>
      <c r="L2247" s="87"/>
      <c r="M2247" s="93"/>
      <c r="N2247" s="93"/>
      <c r="O2247" s="87"/>
      <c r="P2247" s="87"/>
      <c r="Q2247" s="94"/>
      <c r="R2247" s="95"/>
      <c r="S2247" s="87"/>
      <c r="T2247" s="95"/>
      <c r="U2247" s="94"/>
      <c r="V2247" s="94"/>
      <c r="W2247" s="93"/>
      <c r="X2247" s="87"/>
      <c r="Y2247" s="87"/>
      <c r="Z2247" s="96"/>
      <c r="AA2247" s="90"/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3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2"/>
      <c r="DB2247" s="1"/>
      <c r="DC2247" s="1"/>
      <c r="DD2247" s="1"/>
      <c r="DE2247" s="1"/>
      <c r="DF2247" s="1"/>
      <c r="DG2247" s="1"/>
    </row>
    <row r="2248" spans="1:111" x14ac:dyDescent="0.2">
      <c r="A2248" s="86"/>
      <c r="B2248" s="87"/>
      <c r="C2248" s="87"/>
      <c r="D2248" s="88"/>
      <c r="E2248" s="89"/>
      <c r="F2248" s="98"/>
      <c r="G2248" s="91"/>
      <c r="H2248" s="90"/>
      <c r="I2248" s="90"/>
      <c r="J2248" s="92"/>
      <c r="K2248" s="92"/>
      <c r="L2248" s="87"/>
      <c r="M2248" s="93"/>
      <c r="N2248" s="93"/>
      <c r="O2248" s="87"/>
      <c r="P2248" s="87"/>
      <c r="Q2248" s="94"/>
      <c r="R2248" s="95"/>
      <c r="S2248" s="87"/>
      <c r="T2248" s="95"/>
      <c r="U2248" s="94"/>
      <c r="V2248" s="94"/>
      <c r="W2248" s="93"/>
      <c r="X2248" s="87"/>
      <c r="Y2248" s="87"/>
      <c r="Z2248" s="96"/>
      <c r="AA2248" s="90"/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3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2"/>
      <c r="DB2248" s="1"/>
      <c r="DC2248" s="1"/>
      <c r="DD2248" s="1"/>
      <c r="DE2248" s="1"/>
      <c r="DF2248" s="1"/>
      <c r="DG2248" s="1"/>
    </row>
    <row r="2249" spans="1:111" x14ac:dyDescent="0.2">
      <c r="A2249" s="86"/>
      <c r="B2249" s="87"/>
      <c r="C2249" s="87"/>
      <c r="D2249" s="88"/>
      <c r="E2249" s="89"/>
      <c r="F2249" s="98"/>
      <c r="G2249" s="91"/>
      <c r="H2249" s="90"/>
      <c r="I2249" s="90"/>
      <c r="J2249" s="92"/>
      <c r="K2249" s="92"/>
      <c r="L2249" s="87"/>
      <c r="M2249" s="93"/>
      <c r="N2249" s="93"/>
      <c r="O2249" s="87"/>
      <c r="P2249" s="87"/>
      <c r="Q2249" s="94"/>
      <c r="R2249" s="95"/>
      <c r="S2249" s="87"/>
      <c r="T2249" s="95"/>
      <c r="U2249" s="94"/>
      <c r="V2249" s="94"/>
      <c r="W2249" s="93"/>
      <c r="X2249" s="87"/>
      <c r="Y2249" s="87"/>
      <c r="Z2249" s="96"/>
      <c r="AA2249" s="90"/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3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2"/>
      <c r="DB2249" s="1"/>
      <c r="DC2249" s="1"/>
      <c r="DD2249" s="1"/>
      <c r="DE2249" s="1"/>
      <c r="DF2249" s="1"/>
      <c r="DG2249" s="1"/>
    </row>
    <row r="2250" spans="1:111" x14ac:dyDescent="0.2">
      <c r="A2250" s="86"/>
      <c r="B2250" s="87"/>
      <c r="C2250" s="87"/>
      <c r="D2250" s="88"/>
      <c r="E2250" s="89"/>
      <c r="F2250" s="98"/>
      <c r="G2250" s="91"/>
      <c r="H2250" s="90"/>
      <c r="I2250" s="90"/>
      <c r="J2250" s="92"/>
      <c r="K2250" s="92"/>
      <c r="L2250" s="87"/>
      <c r="M2250" s="93"/>
      <c r="N2250" s="93"/>
      <c r="O2250" s="87"/>
      <c r="P2250" s="87"/>
      <c r="Q2250" s="94"/>
      <c r="R2250" s="95"/>
      <c r="S2250" s="87"/>
      <c r="T2250" s="95"/>
      <c r="U2250" s="94"/>
      <c r="V2250" s="94"/>
      <c r="W2250" s="93"/>
      <c r="X2250" s="87"/>
      <c r="Y2250" s="87"/>
      <c r="Z2250" s="96"/>
      <c r="AA2250" s="90"/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3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2"/>
      <c r="DB2250" s="1"/>
      <c r="DC2250" s="1"/>
      <c r="DD2250" s="1"/>
      <c r="DE2250" s="1"/>
      <c r="DF2250" s="1"/>
      <c r="DG2250" s="1"/>
    </row>
    <row r="2251" spans="1:111" x14ac:dyDescent="0.2">
      <c r="A2251" s="86"/>
      <c r="B2251" s="87"/>
      <c r="C2251" s="87"/>
      <c r="D2251" s="88"/>
      <c r="E2251" s="89"/>
      <c r="F2251" s="98"/>
      <c r="G2251" s="91"/>
      <c r="H2251" s="90"/>
      <c r="I2251" s="90"/>
      <c r="J2251" s="92"/>
      <c r="K2251" s="92"/>
      <c r="L2251" s="87"/>
      <c r="M2251" s="93"/>
      <c r="N2251" s="93"/>
      <c r="O2251" s="87"/>
      <c r="P2251" s="87"/>
      <c r="Q2251" s="94"/>
      <c r="R2251" s="95"/>
      <c r="S2251" s="87"/>
      <c r="T2251" s="95"/>
      <c r="U2251" s="94"/>
      <c r="V2251" s="94"/>
      <c r="W2251" s="93"/>
      <c r="X2251" s="87"/>
      <c r="Y2251" s="87"/>
      <c r="Z2251" s="96"/>
      <c r="AA2251" s="90"/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3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2"/>
      <c r="DB2251" s="1"/>
      <c r="DC2251" s="1"/>
      <c r="DD2251" s="1"/>
      <c r="DE2251" s="1"/>
      <c r="DF2251" s="1"/>
      <c r="DG2251" s="1"/>
    </row>
    <row r="2252" spans="1:111" x14ac:dyDescent="0.2">
      <c r="A2252" s="86"/>
      <c r="B2252" s="87"/>
      <c r="C2252" s="87"/>
      <c r="D2252" s="88"/>
      <c r="E2252" s="89"/>
      <c r="F2252" s="98"/>
      <c r="G2252" s="91"/>
      <c r="H2252" s="90"/>
      <c r="I2252" s="90"/>
      <c r="J2252" s="92"/>
      <c r="K2252" s="92"/>
      <c r="L2252" s="87"/>
      <c r="M2252" s="93"/>
      <c r="N2252" s="93"/>
      <c r="O2252" s="87"/>
      <c r="P2252" s="87"/>
      <c r="Q2252" s="94"/>
      <c r="R2252" s="95"/>
      <c r="S2252" s="87"/>
      <c r="T2252" s="95"/>
      <c r="U2252" s="94"/>
      <c r="V2252" s="94"/>
      <c r="W2252" s="93"/>
      <c r="X2252" s="87"/>
      <c r="Y2252" s="87"/>
      <c r="Z2252" s="96"/>
      <c r="AA2252" s="90"/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3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2"/>
      <c r="DB2252" s="1"/>
      <c r="DC2252" s="1"/>
      <c r="DD2252" s="1"/>
      <c r="DE2252" s="1"/>
      <c r="DF2252" s="1"/>
      <c r="DG2252" s="1"/>
    </row>
    <row r="2253" spans="1:111" x14ac:dyDescent="0.2">
      <c r="A2253" s="86"/>
      <c r="B2253" s="87"/>
      <c r="C2253" s="87"/>
      <c r="D2253" s="88"/>
      <c r="E2253" s="89"/>
      <c r="F2253" s="98"/>
      <c r="G2253" s="91"/>
      <c r="H2253" s="90"/>
      <c r="I2253" s="90"/>
      <c r="J2253" s="92"/>
      <c r="K2253" s="92"/>
      <c r="L2253" s="87"/>
      <c r="M2253" s="93"/>
      <c r="N2253" s="93"/>
      <c r="O2253" s="87"/>
      <c r="P2253" s="87"/>
      <c r="Q2253" s="94"/>
      <c r="R2253" s="95"/>
      <c r="S2253" s="87"/>
      <c r="T2253" s="95"/>
      <c r="U2253" s="94"/>
      <c r="V2253" s="94"/>
      <c r="W2253" s="93"/>
      <c r="X2253" s="87"/>
      <c r="Y2253" s="87"/>
      <c r="Z2253" s="96"/>
      <c r="AA2253" s="90"/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3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2"/>
      <c r="DB2253" s="1"/>
      <c r="DC2253" s="1"/>
      <c r="DD2253" s="1"/>
      <c r="DE2253" s="1"/>
      <c r="DF2253" s="1"/>
      <c r="DG2253" s="1"/>
    </row>
    <row r="2254" spans="1:111" x14ac:dyDescent="0.2">
      <c r="A2254" s="86"/>
      <c r="B2254" s="87"/>
      <c r="C2254" s="87"/>
      <c r="D2254" s="88"/>
      <c r="E2254" s="89"/>
      <c r="F2254" s="98"/>
      <c r="G2254" s="91"/>
      <c r="H2254" s="90"/>
      <c r="I2254" s="90"/>
      <c r="J2254" s="92"/>
      <c r="K2254" s="92"/>
      <c r="L2254" s="87"/>
      <c r="M2254" s="93"/>
      <c r="N2254" s="93"/>
      <c r="O2254" s="87"/>
      <c r="P2254" s="87"/>
      <c r="Q2254" s="94"/>
      <c r="R2254" s="95"/>
      <c r="S2254" s="87"/>
      <c r="T2254" s="95"/>
      <c r="U2254" s="94"/>
      <c r="V2254" s="94"/>
      <c r="W2254" s="93"/>
      <c r="X2254" s="87"/>
      <c r="Y2254" s="87"/>
      <c r="Z2254" s="96"/>
      <c r="AA2254" s="90"/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3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2"/>
      <c r="DB2254" s="1"/>
      <c r="DC2254" s="1"/>
      <c r="DD2254" s="1"/>
      <c r="DE2254" s="1"/>
      <c r="DF2254" s="1"/>
      <c r="DG2254" s="1"/>
    </row>
    <row r="2255" spans="1:111" x14ac:dyDescent="0.2">
      <c r="A2255" s="86"/>
      <c r="B2255" s="87"/>
      <c r="C2255" s="87"/>
      <c r="D2255" s="88"/>
      <c r="E2255" s="89"/>
      <c r="F2255" s="98"/>
      <c r="G2255" s="91"/>
      <c r="H2255" s="90"/>
      <c r="I2255" s="90"/>
      <c r="J2255" s="92"/>
      <c r="K2255" s="92"/>
      <c r="L2255" s="87"/>
      <c r="M2255" s="93"/>
      <c r="N2255" s="93"/>
      <c r="O2255" s="87"/>
      <c r="P2255" s="87"/>
      <c r="Q2255" s="94"/>
      <c r="R2255" s="95"/>
      <c r="S2255" s="87"/>
      <c r="T2255" s="95"/>
      <c r="U2255" s="94"/>
      <c r="V2255" s="94"/>
      <c r="W2255" s="93"/>
      <c r="X2255" s="87"/>
      <c r="Y2255" s="87"/>
      <c r="Z2255" s="96"/>
      <c r="AA2255" s="90"/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3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2"/>
      <c r="DB2255" s="1"/>
      <c r="DC2255" s="1"/>
      <c r="DD2255" s="1"/>
      <c r="DE2255" s="1"/>
      <c r="DF2255" s="1"/>
      <c r="DG2255" s="1"/>
    </row>
    <row r="2256" spans="1:111" x14ac:dyDescent="0.2">
      <c r="A2256" s="86"/>
      <c r="B2256" s="87"/>
      <c r="C2256" s="87"/>
      <c r="D2256" s="88"/>
      <c r="E2256" s="89"/>
      <c r="F2256" s="98"/>
      <c r="G2256" s="91"/>
      <c r="H2256" s="90"/>
      <c r="I2256" s="90"/>
      <c r="J2256" s="92"/>
      <c r="K2256" s="92"/>
      <c r="L2256" s="87"/>
      <c r="M2256" s="93"/>
      <c r="N2256" s="93"/>
      <c r="O2256" s="87"/>
      <c r="P2256" s="87"/>
      <c r="Q2256" s="94"/>
      <c r="R2256" s="95"/>
      <c r="S2256" s="87"/>
      <c r="T2256" s="95"/>
      <c r="U2256" s="94"/>
      <c r="V2256" s="94"/>
      <c r="W2256" s="93"/>
      <c r="X2256" s="87"/>
      <c r="Y2256" s="87"/>
      <c r="Z2256" s="96"/>
      <c r="AA2256" s="90"/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3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2"/>
      <c r="DB2256" s="1"/>
      <c r="DC2256" s="1"/>
      <c r="DD2256" s="1"/>
      <c r="DE2256" s="1"/>
      <c r="DF2256" s="1"/>
      <c r="DG2256" s="1"/>
    </row>
    <row r="2257" spans="1:111" x14ac:dyDescent="0.2">
      <c r="A2257" s="86"/>
      <c r="B2257" s="87"/>
      <c r="C2257" s="87"/>
      <c r="D2257" s="88"/>
      <c r="E2257" s="89"/>
      <c r="F2257" s="98"/>
      <c r="G2257" s="91"/>
      <c r="H2257" s="90"/>
      <c r="I2257" s="90"/>
      <c r="J2257" s="92"/>
      <c r="K2257" s="92"/>
      <c r="L2257" s="87"/>
      <c r="M2257" s="93"/>
      <c r="N2257" s="93"/>
      <c r="O2257" s="87"/>
      <c r="P2257" s="87"/>
      <c r="Q2257" s="94"/>
      <c r="R2257" s="95"/>
      <c r="S2257" s="87"/>
      <c r="T2257" s="95"/>
      <c r="U2257" s="94"/>
      <c r="V2257" s="94"/>
      <c r="W2257" s="93"/>
      <c r="X2257" s="87"/>
      <c r="Y2257" s="87"/>
      <c r="Z2257" s="96"/>
      <c r="AA2257" s="90"/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3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2"/>
      <c r="DB2257" s="1"/>
      <c r="DC2257" s="1"/>
      <c r="DD2257" s="1"/>
      <c r="DE2257" s="1"/>
      <c r="DF2257" s="1"/>
      <c r="DG2257" s="1"/>
    </row>
    <row r="2258" spans="1:111" x14ac:dyDescent="0.2">
      <c r="A2258" s="86"/>
      <c r="B2258" s="87"/>
      <c r="C2258" s="87"/>
      <c r="D2258" s="88"/>
      <c r="E2258" s="89"/>
      <c r="F2258" s="98"/>
      <c r="G2258" s="91"/>
      <c r="H2258" s="90"/>
      <c r="I2258" s="90"/>
      <c r="J2258" s="92"/>
      <c r="K2258" s="92"/>
      <c r="L2258" s="87"/>
      <c r="M2258" s="93"/>
      <c r="N2258" s="93"/>
      <c r="O2258" s="87"/>
      <c r="P2258" s="87"/>
      <c r="Q2258" s="94"/>
      <c r="R2258" s="95"/>
      <c r="S2258" s="87"/>
      <c r="T2258" s="95"/>
      <c r="U2258" s="94"/>
      <c r="V2258" s="94"/>
      <c r="W2258" s="93"/>
      <c r="X2258" s="87"/>
      <c r="Y2258" s="87"/>
      <c r="Z2258" s="96"/>
      <c r="AA2258" s="90"/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3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2"/>
      <c r="DB2258" s="1"/>
      <c r="DC2258" s="1"/>
      <c r="DD2258" s="1"/>
      <c r="DE2258" s="1"/>
      <c r="DF2258" s="1"/>
      <c r="DG2258" s="1"/>
    </row>
    <row r="2259" spans="1:111" x14ac:dyDescent="0.2">
      <c r="A2259" s="86"/>
      <c r="B2259" s="87"/>
      <c r="C2259" s="87"/>
      <c r="D2259" s="88"/>
      <c r="E2259" s="89"/>
      <c r="F2259" s="98"/>
      <c r="G2259" s="91"/>
      <c r="H2259" s="90"/>
      <c r="I2259" s="90"/>
      <c r="J2259" s="92"/>
      <c r="K2259" s="92"/>
      <c r="L2259" s="87"/>
      <c r="M2259" s="93"/>
      <c r="N2259" s="93"/>
      <c r="O2259" s="87"/>
      <c r="P2259" s="87"/>
      <c r="Q2259" s="94"/>
      <c r="R2259" s="95"/>
      <c r="S2259" s="87"/>
      <c r="T2259" s="95"/>
      <c r="U2259" s="94"/>
      <c r="V2259" s="94"/>
      <c r="W2259" s="93"/>
      <c r="X2259" s="87"/>
      <c r="Y2259" s="87"/>
      <c r="Z2259" s="96"/>
      <c r="AA2259" s="90"/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3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2"/>
      <c r="DB2259" s="1"/>
      <c r="DC2259" s="1"/>
      <c r="DD2259" s="1"/>
      <c r="DE2259" s="1"/>
      <c r="DF2259" s="1"/>
      <c r="DG2259" s="1"/>
    </row>
    <row r="2260" spans="1:111" x14ac:dyDescent="0.2">
      <c r="A2260" s="86"/>
      <c r="B2260" s="87"/>
      <c r="C2260" s="87"/>
      <c r="D2260" s="88"/>
      <c r="E2260" s="89"/>
      <c r="F2260" s="98"/>
      <c r="G2260" s="91"/>
      <c r="H2260" s="90"/>
      <c r="I2260" s="90"/>
      <c r="J2260" s="92"/>
      <c r="K2260" s="92"/>
      <c r="L2260" s="87"/>
      <c r="M2260" s="93"/>
      <c r="N2260" s="93"/>
      <c r="O2260" s="87"/>
      <c r="P2260" s="87"/>
      <c r="Q2260" s="94"/>
      <c r="R2260" s="95"/>
      <c r="S2260" s="87"/>
      <c r="T2260" s="95"/>
      <c r="U2260" s="94"/>
      <c r="V2260" s="94"/>
      <c r="W2260" s="93"/>
      <c r="X2260" s="87"/>
      <c r="Y2260" s="87"/>
      <c r="Z2260" s="96"/>
      <c r="AA2260" s="90"/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3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2"/>
      <c r="DB2260" s="1"/>
      <c r="DC2260" s="1"/>
      <c r="DD2260" s="1"/>
      <c r="DE2260" s="1"/>
      <c r="DF2260" s="1"/>
      <c r="DG2260" s="1"/>
    </row>
    <row r="2261" spans="1:111" x14ac:dyDescent="0.2">
      <c r="A2261" s="86"/>
      <c r="B2261" s="87"/>
      <c r="C2261" s="87"/>
      <c r="D2261" s="88"/>
      <c r="E2261" s="89"/>
      <c r="F2261" s="98"/>
      <c r="G2261" s="91"/>
      <c r="H2261" s="90"/>
      <c r="I2261" s="90"/>
      <c r="J2261" s="92"/>
      <c r="K2261" s="92"/>
      <c r="L2261" s="87"/>
      <c r="M2261" s="93"/>
      <c r="N2261" s="93"/>
      <c r="O2261" s="87"/>
      <c r="P2261" s="87"/>
      <c r="Q2261" s="94"/>
      <c r="R2261" s="95"/>
      <c r="S2261" s="87"/>
      <c r="T2261" s="95"/>
      <c r="U2261" s="94"/>
      <c r="V2261" s="94"/>
      <c r="W2261" s="93"/>
      <c r="X2261" s="87"/>
      <c r="Y2261" s="87"/>
      <c r="Z2261" s="96"/>
      <c r="AA2261" s="90"/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3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2"/>
      <c r="DB2261" s="1"/>
      <c r="DC2261" s="1"/>
      <c r="DD2261" s="1"/>
      <c r="DE2261" s="1"/>
      <c r="DF2261" s="1"/>
      <c r="DG2261" s="1"/>
    </row>
    <row r="2262" spans="1:111" x14ac:dyDescent="0.2">
      <c r="A2262" s="86"/>
      <c r="B2262" s="87"/>
      <c r="C2262" s="87"/>
      <c r="D2262" s="88"/>
      <c r="E2262" s="89"/>
      <c r="F2262" s="98"/>
      <c r="G2262" s="91"/>
      <c r="H2262" s="90"/>
      <c r="I2262" s="90"/>
      <c r="J2262" s="92"/>
      <c r="K2262" s="92"/>
      <c r="L2262" s="87"/>
      <c r="M2262" s="93"/>
      <c r="N2262" s="93"/>
      <c r="O2262" s="87"/>
      <c r="P2262" s="87"/>
      <c r="Q2262" s="94"/>
      <c r="R2262" s="95"/>
      <c r="S2262" s="87"/>
      <c r="T2262" s="95"/>
      <c r="U2262" s="94"/>
      <c r="V2262" s="94"/>
      <c r="W2262" s="93"/>
      <c r="X2262" s="87"/>
      <c r="Y2262" s="87"/>
      <c r="Z2262" s="96"/>
      <c r="AA2262" s="90"/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3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2"/>
      <c r="DB2262" s="1"/>
      <c r="DC2262" s="1"/>
      <c r="DD2262" s="1"/>
      <c r="DE2262" s="1"/>
      <c r="DF2262" s="1"/>
      <c r="DG2262" s="1"/>
    </row>
    <row r="2263" spans="1:111" x14ac:dyDescent="0.2">
      <c r="A2263" s="86"/>
      <c r="B2263" s="87"/>
      <c r="C2263" s="87"/>
      <c r="D2263" s="88"/>
      <c r="E2263" s="89"/>
      <c r="F2263" s="98"/>
      <c r="G2263" s="91"/>
      <c r="H2263" s="90"/>
      <c r="I2263" s="90"/>
      <c r="J2263" s="92"/>
      <c r="K2263" s="92"/>
      <c r="L2263" s="87"/>
      <c r="M2263" s="93"/>
      <c r="N2263" s="93"/>
      <c r="O2263" s="87"/>
      <c r="P2263" s="87"/>
      <c r="Q2263" s="94"/>
      <c r="R2263" s="95"/>
      <c r="S2263" s="87"/>
      <c r="T2263" s="95"/>
      <c r="U2263" s="94"/>
      <c r="V2263" s="94"/>
      <c r="W2263" s="93"/>
      <c r="X2263" s="87"/>
      <c r="Y2263" s="87"/>
      <c r="Z2263" s="96"/>
      <c r="AA2263" s="90"/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3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2"/>
      <c r="DB2263" s="1"/>
      <c r="DC2263" s="1"/>
      <c r="DD2263" s="1"/>
      <c r="DE2263" s="1"/>
      <c r="DF2263" s="1"/>
      <c r="DG2263" s="1"/>
    </row>
    <row r="2264" spans="1:111" x14ac:dyDescent="0.2">
      <c r="A2264" s="86"/>
      <c r="B2264" s="87"/>
      <c r="C2264" s="87"/>
      <c r="D2264" s="88"/>
      <c r="E2264" s="89"/>
      <c r="F2264" s="98"/>
      <c r="G2264" s="91"/>
      <c r="H2264" s="90"/>
      <c r="I2264" s="90"/>
      <c r="J2264" s="92"/>
      <c r="K2264" s="92"/>
      <c r="L2264" s="87"/>
      <c r="M2264" s="93"/>
      <c r="N2264" s="93"/>
      <c r="O2264" s="87"/>
      <c r="P2264" s="87"/>
      <c r="Q2264" s="94"/>
      <c r="R2264" s="95"/>
      <c r="S2264" s="87"/>
      <c r="T2264" s="95"/>
      <c r="U2264" s="94"/>
      <c r="V2264" s="94"/>
      <c r="W2264" s="93"/>
      <c r="X2264" s="87"/>
      <c r="Y2264" s="87"/>
      <c r="Z2264" s="96"/>
      <c r="AA2264" s="90"/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3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2"/>
      <c r="DB2264" s="1"/>
      <c r="DC2264" s="1"/>
      <c r="DD2264" s="1"/>
      <c r="DE2264" s="1"/>
      <c r="DF2264" s="1"/>
      <c r="DG2264" s="1"/>
    </row>
    <row r="2265" spans="1:111" x14ac:dyDescent="0.2">
      <c r="A2265" s="86"/>
      <c r="B2265" s="87"/>
      <c r="C2265" s="87"/>
      <c r="D2265" s="88"/>
      <c r="E2265" s="89"/>
      <c r="F2265" s="98"/>
      <c r="G2265" s="91"/>
      <c r="H2265" s="90"/>
      <c r="I2265" s="90"/>
      <c r="J2265" s="92"/>
      <c r="K2265" s="92"/>
      <c r="L2265" s="87"/>
      <c r="M2265" s="93"/>
      <c r="N2265" s="93"/>
      <c r="O2265" s="87"/>
      <c r="P2265" s="87"/>
      <c r="Q2265" s="94"/>
      <c r="R2265" s="95"/>
      <c r="S2265" s="87"/>
      <c r="T2265" s="95"/>
      <c r="U2265" s="94"/>
      <c r="V2265" s="94"/>
      <c r="W2265" s="93"/>
      <c r="X2265" s="87"/>
      <c r="Y2265" s="87"/>
      <c r="Z2265" s="96"/>
      <c r="AA2265" s="90"/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3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2"/>
      <c r="DB2265" s="1"/>
      <c r="DC2265" s="1"/>
      <c r="DD2265" s="1"/>
      <c r="DE2265" s="1"/>
      <c r="DF2265" s="1"/>
      <c r="DG2265" s="1"/>
    </row>
    <row r="2266" spans="1:111" x14ac:dyDescent="0.2">
      <c r="A2266" s="86"/>
      <c r="B2266" s="87"/>
      <c r="C2266" s="87"/>
      <c r="D2266" s="88"/>
      <c r="E2266" s="89"/>
      <c r="F2266" s="98"/>
      <c r="G2266" s="91"/>
      <c r="H2266" s="90"/>
      <c r="I2266" s="90"/>
      <c r="J2266" s="92"/>
      <c r="K2266" s="92"/>
      <c r="L2266" s="87"/>
      <c r="M2266" s="93"/>
      <c r="N2266" s="93"/>
      <c r="O2266" s="87"/>
      <c r="P2266" s="87"/>
      <c r="Q2266" s="94"/>
      <c r="R2266" s="95"/>
      <c r="S2266" s="87"/>
      <c r="T2266" s="95"/>
      <c r="U2266" s="94"/>
      <c r="V2266" s="94"/>
      <c r="W2266" s="93"/>
      <c r="X2266" s="87"/>
      <c r="Y2266" s="87"/>
      <c r="Z2266" s="96"/>
      <c r="AA2266" s="90"/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3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2"/>
      <c r="DB2266" s="1"/>
      <c r="DC2266" s="1"/>
      <c r="DD2266" s="1"/>
      <c r="DE2266" s="1"/>
      <c r="DF2266" s="1"/>
      <c r="DG2266" s="1"/>
    </row>
    <row r="2267" spans="1:111" x14ac:dyDescent="0.2">
      <c r="A2267" s="86"/>
      <c r="B2267" s="87"/>
      <c r="C2267" s="87"/>
      <c r="D2267" s="88"/>
      <c r="E2267" s="89"/>
      <c r="F2267" s="98"/>
      <c r="G2267" s="91"/>
      <c r="H2267" s="90"/>
      <c r="I2267" s="90"/>
      <c r="J2267" s="92"/>
      <c r="K2267" s="92"/>
      <c r="L2267" s="87"/>
      <c r="M2267" s="93"/>
      <c r="N2267" s="93"/>
      <c r="O2267" s="87"/>
      <c r="P2267" s="87"/>
      <c r="Q2267" s="94"/>
      <c r="R2267" s="95"/>
      <c r="S2267" s="87"/>
      <c r="T2267" s="95"/>
      <c r="U2267" s="94"/>
      <c r="V2267" s="94"/>
      <c r="W2267" s="93"/>
      <c r="X2267" s="87"/>
      <c r="Y2267" s="87"/>
      <c r="Z2267" s="96"/>
      <c r="AA2267" s="90"/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3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2"/>
      <c r="DB2267" s="1"/>
      <c r="DC2267" s="1"/>
      <c r="DD2267" s="1"/>
      <c r="DE2267" s="1"/>
      <c r="DF2267" s="1"/>
      <c r="DG2267" s="1"/>
    </row>
    <row r="2268" spans="1:111" x14ac:dyDescent="0.2">
      <c r="A2268" s="86"/>
      <c r="B2268" s="87"/>
      <c r="C2268" s="87"/>
      <c r="D2268" s="88"/>
      <c r="E2268" s="89"/>
      <c r="F2268" s="98"/>
      <c r="G2268" s="91"/>
      <c r="H2268" s="90"/>
      <c r="I2268" s="90"/>
      <c r="J2268" s="92"/>
      <c r="K2268" s="92"/>
      <c r="L2268" s="87"/>
      <c r="M2268" s="93"/>
      <c r="N2268" s="93"/>
      <c r="O2268" s="87"/>
      <c r="P2268" s="87"/>
      <c r="Q2268" s="94"/>
      <c r="R2268" s="95"/>
      <c r="S2268" s="87"/>
      <c r="T2268" s="95"/>
      <c r="U2268" s="94"/>
      <c r="V2268" s="94"/>
      <c r="W2268" s="93"/>
      <c r="X2268" s="87"/>
      <c r="Y2268" s="87"/>
      <c r="Z2268" s="96"/>
      <c r="AA2268" s="90"/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3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2"/>
      <c r="DB2268" s="1"/>
      <c r="DC2268" s="1"/>
      <c r="DD2268" s="1"/>
      <c r="DE2268" s="1"/>
      <c r="DF2268" s="1"/>
      <c r="DG2268" s="1"/>
    </row>
    <row r="2269" spans="1:111" x14ac:dyDescent="0.2">
      <c r="A2269" s="86"/>
      <c r="B2269" s="87"/>
      <c r="C2269" s="87"/>
      <c r="D2269" s="88"/>
      <c r="E2269" s="89"/>
      <c r="F2269" s="98"/>
      <c r="G2269" s="91"/>
      <c r="H2269" s="90"/>
      <c r="I2269" s="90"/>
      <c r="J2269" s="92"/>
      <c r="K2269" s="92"/>
      <c r="L2269" s="87"/>
      <c r="M2269" s="93"/>
      <c r="N2269" s="93"/>
      <c r="O2269" s="87"/>
      <c r="P2269" s="87"/>
      <c r="Q2269" s="94"/>
      <c r="R2269" s="95"/>
      <c r="S2269" s="87"/>
      <c r="T2269" s="95"/>
      <c r="U2269" s="94"/>
      <c r="V2269" s="94"/>
      <c r="W2269" s="93"/>
      <c r="X2269" s="87"/>
      <c r="Y2269" s="87"/>
      <c r="Z2269" s="96"/>
      <c r="AA2269" s="90"/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3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2"/>
      <c r="DB2269" s="1"/>
      <c r="DC2269" s="1"/>
      <c r="DD2269" s="1"/>
      <c r="DE2269" s="1"/>
      <c r="DF2269" s="1"/>
      <c r="DG2269" s="1"/>
    </row>
    <row r="2270" spans="1:111" x14ac:dyDescent="0.2">
      <c r="A2270" s="86"/>
      <c r="B2270" s="87"/>
      <c r="C2270" s="87"/>
      <c r="D2270" s="88"/>
      <c r="E2270" s="89"/>
      <c r="F2270" s="98"/>
      <c r="G2270" s="91"/>
      <c r="H2270" s="90"/>
      <c r="I2270" s="90"/>
      <c r="J2270" s="92"/>
      <c r="K2270" s="92"/>
      <c r="L2270" s="87"/>
      <c r="M2270" s="93"/>
      <c r="N2270" s="93"/>
      <c r="O2270" s="87"/>
      <c r="P2270" s="87"/>
      <c r="Q2270" s="94"/>
      <c r="R2270" s="95"/>
      <c r="S2270" s="87"/>
      <c r="T2270" s="95"/>
      <c r="U2270" s="94"/>
      <c r="V2270" s="94"/>
      <c r="W2270" s="93"/>
      <c r="X2270" s="87"/>
      <c r="Y2270" s="87"/>
      <c r="Z2270" s="96"/>
      <c r="AA2270" s="90"/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3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2"/>
      <c r="DB2270" s="1"/>
      <c r="DC2270" s="1"/>
      <c r="DD2270" s="1"/>
      <c r="DE2270" s="1"/>
      <c r="DF2270" s="1"/>
      <c r="DG2270" s="1"/>
    </row>
    <row r="2271" spans="1:111" x14ac:dyDescent="0.2">
      <c r="A2271" s="86"/>
      <c r="B2271" s="87"/>
      <c r="C2271" s="87"/>
      <c r="D2271" s="88"/>
      <c r="E2271" s="89"/>
      <c r="F2271" s="98"/>
      <c r="G2271" s="91"/>
      <c r="H2271" s="90"/>
      <c r="I2271" s="90"/>
      <c r="J2271" s="92"/>
      <c r="K2271" s="92"/>
      <c r="L2271" s="87"/>
      <c r="M2271" s="93"/>
      <c r="N2271" s="93"/>
      <c r="O2271" s="87"/>
      <c r="P2271" s="87"/>
      <c r="Q2271" s="94"/>
      <c r="R2271" s="95"/>
      <c r="S2271" s="87"/>
      <c r="T2271" s="95"/>
      <c r="U2271" s="94"/>
      <c r="V2271" s="94"/>
      <c r="W2271" s="93"/>
      <c r="X2271" s="87"/>
      <c r="Y2271" s="87"/>
      <c r="Z2271" s="96"/>
      <c r="AA2271" s="90"/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3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2"/>
      <c r="DB2271" s="1"/>
      <c r="DC2271" s="1"/>
      <c r="DD2271" s="1"/>
      <c r="DE2271" s="1"/>
      <c r="DF2271" s="1"/>
      <c r="DG2271" s="1"/>
    </row>
    <row r="2272" spans="1:111" x14ac:dyDescent="0.2">
      <c r="A2272" s="86"/>
      <c r="B2272" s="87"/>
      <c r="C2272" s="87"/>
      <c r="D2272" s="88"/>
      <c r="E2272" s="89"/>
      <c r="F2272" s="98"/>
      <c r="G2272" s="91"/>
      <c r="H2272" s="90"/>
      <c r="I2272" s="90"/>
      <c r="J2272" s="92"/>
      <c r="K2272" s="92"/>
      <c r="L2272" s="87"/>
      <c r="M2272" s="93"/>
      <c r="N2272" s="93"/>
      <c r="O2272" s="87"/>
      <c r="P2272" s="87"/>
      <c r="Q2272" s="94"/>
      <c r="R2272" s="95"/>
      <c r="S2272" s="87"/>
      <c r="T2272" s="95"/>
      <c r="U2272" s="94"/>
      <c r="V2272" s="94"/>
      <c r="W2272" s="93"/>
      <c r="X2272" s="87"/>
      <c r="Y2272" s="87"/>
      <c r="Z2272" s="96"/>
      <c r="AA2272" s="90"/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3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2"/>
      <c r="DB2272" s="1"/>
      <c r="DC2272" s="1"/>
      <c r="DD2272" s="1"/>
      <c r="DE2272" s="1"/>
      <c r="DF2272" s="1"/>
      <c r="DG2272" s="1"/>
    </row>
    <row r="2273" spans="1:111" x14ac:dyDescent="0.2">
      <c r="A2273" s="86"/>
      <c r="B2273" s="87"/>
      <c r="C2273" s="87"/>
      <c r="D2273" s="88"/>
      <c r="E2273" s="89"/>
      <c r="F2273" s="98"/>
      <c r="G2273" s="91"/>
      <c r="H2273" s="90"/>
      <c r="I2273" s="90"/>
      <c r="J2273" s="92"/>
      <c r="K2273" s="92"/>
      <c r="L2273" s="87"/>
      <c r="M2273" s="93"/>
      <c r="N2273" s="93"/>
      <c r="O2273" s="87"/>
      <c r="P2273" s="87"/>
      <c r="Q2273" s="94"/>
      <c r="R2273" s="95"/>
      <c r="S2273" s="87"/>
      <c r="T2273" s="95"/>
      <c r="U2273" s="94"/>
      <c r="V2273" s="94"/>
      <c r="W2273" s="93"/>
      <c r="X2273" s="87"/>
      <c r="Y2273" s="87"/>
      <c r="Z2273" s="96"/>
      <c r="AA2273" s="90"/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3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2"/>
      <c r="DB2273" s="1"/>
      <c r="DC2273" s="1"/>
      <c r="DD2273" s="1"/>
      <c r="DE2273" s="1"/>
      <c r="DF2273" s="1"/>
      <c r="DG2273" s="1"/>
    </row>
    <row r="2274" spans="1:111" x14ac:dyDescent="0.2">
      <c r="A2274" s="86"/>
      <c r="B2274" s="87"/>
      <c r="C2274" s="87"/>
      <c r="D2274" s="88"/>
      <c r="E2274" s="89"/>
      <c r="F2274" s="98"/>
      <c r="G2274" s="91"/>
      <c r="H2274" s="90"/>
      <c r="I2274" s="90"/>
      <c r="J2274" s="92"/>
      <c r="K2274" s="92"/>
      <c r="L2274" s="87"/>
      <c r="M2274" s="93"/>
      <c r="N2274" s="93"/>
      <c r="O2274" s="87"/>
      <c r="P2274" s="87"/>
      <c r="Q2274" s="94"/>
      <c r="R2274" s="95"/>
      <c r="S2274" s="87"/>
      <c r="T2274" s="95"/>
      <c r="U2274" s="94"/>
      <c r="V2274" s="94"/>
      <c r="W2274" s="93"/>
      <c r="X2274" s="87"/>
      <c r="Y2274" s="87"/>
      <c r="Z2274" s="96"/>
      <c r="AA2274" s="90"/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3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2"/>
      <c r="DB2274" s="1"/>
      <c r="DC2274" s="1"/>
      <c r="DD2274" s="1"/>
      <c r="DE2274" s="1"/>
      <c r="DF2274" s="1"/>
      <c r="DG2274" s="1"/>
    </row>
    <row r="2275" spans="1:111" x14ac:dyDescent="0.2">
      <c r="A2275" s="86"/>
      <c r="B2275" s="87"/>
      <c r="C2275" s="87"/>
      <c r="D2275" s="88"/>
      <c r="E2275" s="89"/>
      <c r="F2275" s="98"/>
      <c r="G2275" s="91"/>
      <c r="H2275" s="90"/>
      <c r="I2275" s="90"/>
      <c r="J2275" s="92"/>
      <c r="K2275" s="92"/>
      <c r="L2275" s="87"/>
      <c r="M2275" s="93"/>
      <c r="N2275" s="93"/>
      <c r="O2275" s="87"/>
      <c r="P2275" s="87"/>
      <c r="Q2275" s="94"/>
      <c r="R2275" s="95"/>
      <c r="S2275" s="87"/>
      <c r="T2275" s="95"/>
      <c r="U2275" s="94"/>
      <c r="V2275" s="94"/>
      <c r="W2275" s="93"/>
      <c r="X2275" s="87"/>
      <c r="Y2275" s="87"/>
      <c r="Z2275" s="96"/>
      <c r="AA2275" s="90"/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3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2"/>
      <c r="DB2275" s="1"/>
      <c r="DC2275" s="1"/>
      <c r="DD2275" s="1"/>
      <c r="DE2275" s="1"/>
      <c r="DF2275" s="1"/>
      <c r="DG2275" s="1"/>
    </row>
    <row r="2276" spans="1:111" x14ac:dyDescent="0.2">
      <c r="A2276" s="86"/>
      <c r="B2276" s="87"/>
      <c r="C2276" s="87"/>
      <c r="D2276" s="88"/>
      <c r="E2276" s="89"/>
      <c r="F2276" s="98"/>
      <c r="G2276" s="91"/>
      <c r="H2276" s="90"/>
      <c r="I2276" s="90"/>
      <c r="J2276" s="92"/>
      <c r="K2276" s="92"/>
      <c r="L2276" s="87"/>
      <c r="M2276" s="93"/>
      <c r="N2276" s="93"/>
      <c r="O2276" s="87"/>
      <c r="P2276" s="87"/>
      <c r="Q2276" s="94"/>
      <c r="R2276" s="95"/>
      <c r="S2276" s="87"/>
      <c r="T2276" s="95"/>
      <c r="U2276" s="94"/>
      <c r="V2276" s="94"/>
      <c r="W2276" s="93"/>
      <c r="X2276" s="87"/>
      <c r="Y2276" s="87"/>
      <c r="Z2276" s="96"/>
      <c r="AA2276" s="90"/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3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2"/>
      <c r="DB2276" s="1"/>
      <c r="DC2276" s="1"/>
      <c r="DD2276" s="1"/>
      <c r="DE2276" s="1"/>
      <c r="DF2276" s="1"/>
      <c r="DG2276" s="1"/>
    </row>
    <row r="2277" spans="1:111" x14ac:dyDescent="0.2">
      <c r="A2277" s="86"/>
      <c r="B2277" s="87"/>
      <c r="C2277" s="87"/>
      <c r="D2277" s="88"/>
      <c r="E2277" s="89"/>
      <c r="F2277" s="98"/>
      <c r="G2277" s="91"/>
      <c r="H2277" s="90"/>
      <c r="I2277" s="90"/>
      <c r="J2277" s="92"/>
      <c r="K2277" s="92"/>
      <c r="L2277" s="87"/>
      <c r="M2277" s="93"/>
      <c r="N2277" s="93"/>
      <c r="O2277" s="87"/>
      <c r="P2277" s="87"/>
      <c r="Q2277" s="94"/>
      <c r="R2277" s="95"/>
      <c r="S2277" s="87"/>
      <c r="T2277" s="95"/>
      <c r="U2277" s="94"/>
      <c r="V2277" s="94"/>
      <c r="W2277" s="93"/>
      <c r="X2277" s="87"/>
      <c r="Y2277" s="87"/>
      <c r="Z2277" s="96"/>
      <c r="AA2277" s="90"/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3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2"/>
      <c r="DB2277" s="1"/>
      <c r="DC2277" s="1"/>
      <c r="DD2277" s="1"/>
      <c r="DE2277" s="1"/>
      <c r="DF2277" s="1"/>
      <c r="DG2277" s="1"/>
    </row>
    <row r="2278" spans="1:111" x14ac:dyDescent="0.2">
      <c r="A2278" s="86"/>
      <c r="B2278" s="87"/>
      <c r="C2278" s="87"/>
      <c r="D2278" s="88"/>
      <c r="E2278" s="89"/>
      <c r="F2278" s="98"/>
      <c r="G2278" s="91"/>
      <c r="H2278" s="90"/>
      <c r="I2278" s="90"/>
      <c r="J2278" s="92"/>
      <c r="K2278" s="92"/>
      <c r="L2278" s="87"/>
      <c r="M2278" s="93"/>
      <c r="N2278" s="93"/>
      <c r="O2278" s="87"/>
      <c r="P2278" s="87"/>
      <c r="Q2278" s="94"/>
      <c r="R2278" s="95"/>
      <c r="S2278" s="87"/>
      <c r="T2278" s="95"/>
      <c r="U2278" s="94"/>
      <c r="V2278" s="94"/>
      <c r="W2278" s="93"/>
      <c r="X2278" s="87"/>
      <c r="Y2278" s="87"/>
      <c r="Z2278" s="96"/>
      <c r="AA2278" s="90"/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3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2"/>
      <c r="DB2278" s="1"/>
      <c r="DC2278" s="1"/>
      <c r="DD2278" s="1"/>
      <c r="DE2278" s="1"/>
      <c r="DF2278" s="1"/>
      <c r="DG2278" s="1"/>
    </row>
    <row r="2279" spans="1:111" x14ac:dyDescent="0.2">
      <c r="A2279" s="86"/>
      <c r="B2279" s="87"/>
      <c r="C2279" s="87"/>
      <c r="D2279" s="88"/>
      <c r="E2279" s="89"/>
      <c r="F2279" s="98"/>
      <c r="G2279" s="91"/>
      <c r="H2279" s="90"/>
      <c r="I2279" s="90"/>
      <c r="J2279" s="92"/>
      <c r="K2279" s="92"/>
      <c r="L2279" s="87"/>
      <c r="M2279" s="93"/>
      <c r="N2279" s="93"/>
      <c r="O2279" s="87"/>
      <c r="P2279" s="87"/>
      <c r="Q2279" s="94"/>
      <c r="R2279" s="95"/>
      <c r="S2279" s="87"/>
      <c r="T2279" s="95"/>
      <c r="U2279" s="94"/>
      <c r="V2279" s="94"/>
      <c r="W2279" s="93"/>
      <c r="X2279" s="87"/>
      <c r="Y2279" s="87"/>
      <c r="Z2279" s="96"/>
      <c r="AA2279" s="90"/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3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2"/>
      <c r="DB2279" s="1"/>
      <c r="DC2279" s="1"/>
      <c r="DD2279" s="1"/>
      <c r="DE2279" s="1"/>
      <c r="DF2279" s="1"/>
      <c r="DG2279" s="1"/>
    </row>
    <row r="2280" spans="1:111" x14ac:dyDescent="0.2">
      <c r="A2280" s="86"/>
      <c r="B2280" s="87"/>
      <c r="C2280" s="87"/>
      <c r="D2280" s="88"/>
      <c r="E2280" s="89"/>
      <c r="F2280" s="98"/>
      <c r="G2280" s="91"/>
      <c r="H2280" s="90"/>
      <c r="I2280" s="90"/>
      <c r="J2280" s="92"/>
      <c r="K2280" s="92"/>
      <c r="L2280" s="87"/>
      <c r="M2280" s="93"/>
      <c r="N2280" s="93"/>
      <c r="O2280" s="87"/>
      <c r="P2280" s="87"/>
      <c r="Q2280" s="94"/>
      <c r="R2280" s="95"/>
      <c r="S2280" s="87"/>
      <c r="T2280" s="95"/>
      <c r="U2280" s="94"/>
      <c r="V2280" s="94"/>
      <c r="W2280" s="93"/>
      <c r="X2280" s="87"/>
      <c r="Y2280" s="87"/>
      <c r="Z2280" s="96"/>
      <c r="AA2280" s="90"/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3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2"/>
      <c r="DB2280" s="1"/>
      <c r="DC2280" s="1"/>
      <c r="DD2280" s="1"/>
      <c r="DE2280" s="1"/>
      <c r="DF2280" s="1"/>
      <c r="DG2280" s="1"/>
    </row>
    <row r="2281" spans="1:111" x14ac:dyDescent="0.2">
      <c r="A2281" s="86"/>
      <c r="B2281" s="87"/>
      <c r="C2281" s="87"/>
      <c r="D2281" s="88"/>
      <c r="E2281" s="89"/>
      <c r="F2281" s="98"/>
      <c r="G2281" s="91"/>
      <c r="H2281" s="90"/>
      <c r="I2281" s="90"/>
      <c r="J2281" s="92"/>
      <c r="K2281" s="92"/>
      <c r="L2281" s="87"/>
      <c r="M2281" s="93"/>
      <c r="N2281" s="93"/>
      <c r="O2281" s="87"/>
      <c r="P2281" s="87"/>
      <c r="Q2281" s="94"/>
      <c r="R2281" s="95"/>
      <c r="S2281" s="87"/>
      <c r="T2281" s="95"/>
      <c r="U2281" s="94"/>
      <c r="V2281" s="94"/>
      <c r="W2281" s="93"/>
      <c r="X2281" s="87"/>
      <c r="Y2281" s="87"/>
      <c r="Z2281" s="96"/>
      <c r="AA2281" s="90"/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3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2"/>
      <c r="DB2281" s="1"/>
      <c r="DC2281" s="1"/>
      <c r="DD2281" s="1"/>
      <c r="DE2281" s="1"/>
      <c r="DF2281" s="1"/>
      <c r="DG2281" s="1"/>
    </row>
    <row r="2282" spans="1:111" x14ac:dyDescent="0.2">
      <c r="A2282" s="86"/>
      <c r="B2282" s="87"/>
      <c r="C2282" s="87"/>
      <c r="D2282" s="88"/>
      <c r="E2282" s="89"/>
      <c r="F2282" s="98"/>
      <c r="G2282" s="91"/>
      <c r="H2282" s="90"/>
      <c r="I2282" s="90"/>
      <c r="J2282" s="92"/>
      <c r="K2282" s="92"/>
      <c r="L2282" s="87"/>
      <c r="M2282" s="93"/>
      <c r="N2282" s="93"/>
      <c r="O2282" s="87"/>
      <c r="P2282" s="87"/>
      <c r="Q2282" s="94"/>
      <c r="R2282" s="95"/>
      <c r="S2282" s="87"/>
      <c r="T2282" s="95"/>
      <c r="U2282" s="94"/>
      <c r="V2282" s="94"/>
      <c r="W2282" s="93"/>
      <c r="X2282" s="87"/>
      <c r="Y2282" s="87"/>
      <c r="Z2282" s="96"/>
      <c r="AA2282" s="90"/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3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2"/>
      <c r="DB2282" s="1"/>
      <c r="DC2282" s="1"/>
      <c r="DD2282" s="1"/>
      <c r="DE2282" s="1"/>
      <c r="DF2282" s="1"/>
      <c r="DG2282" s="1"/>
    </row>
    <row r="2283" spans="1:111" x14ac:dyDescent="0.2">
      <c r="A2283" s="86"/>
      <c r="B2283" s="87"/>
      <c r="C2283" s="87"/>
      <c r="D2283" s="88"/>
      <c r="E2283" s="89"/>
      <c r="F2283" s="98"/>
      <c r="G2283" s="91"/>
      <c r="H2283" s="90"/>
      <c r="I2283" s="90"/>
      <c r="J2283" s="92"/>
      <c r="K2283" s="92"/>
      <c r="L2283" s="87"/>
      <c r="M2283" s="93"/>
      <c r="N2283" s="93"/>
      <c r="O2283" s="87"/>
      <c r="P2283" s="87"/>
      <c r="Q2283" s="94"/>
      <c r="R2283" s="95"/>
      <c r="S2283" s="87"/>
      <c r="T2283" s="95"/>
      <c r="U2283" s="94"/>
      <c r="V2283" s="94"/>
      <c r="W2283" s="93"/>
      <c r="X2283" s="87"/>
      <c r="Y2283" s="87"/>
      <c r="Z2283" s="96"/>
      <c r="AA2283" s="90"/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3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2"/>
      <c r="DB2283" s="1"/>
      <c r="DC2283" s="1"/>
      <c r="DD2283" s="1"/>
      <c r="DE2283" s="1"/>
      <c r="DF2283" s="1"/>
      <c r="DG2283" s="1"/>
    </row>
    <row r="2284" spans="1:111" x14ac:dyDescent="0.2">
      <c r="A2284" s="86"/>
      <c r="B2284" s="87"/>
      <c r="C2284" s="87"/>
      <c r="D2284" s="88"/>
      <c r="E2284" s="89"/>
      <c r="F2284" s="98"/>
      <c r="G2284" s="91"/>
      <c r="H2284" s="90"/>
      <c r="I2284" s="90"/>
      <c r="J2284" s="92"/>
      <c r="K2284" s="92"/>
      <c r="L2284" s="87"/>
      <c r="M2284" s="93"/>
      <c r="N2284" s="93"/>
      <c r="O2284" s="87"/>
      <c r="P2284" s="87"/>
      <c r="Q2284" s="94"/>
      <c r="R2284" s="95"/>
      <c r="S2284" s="87"/>
      <c r="T2284" s="95"/>
      <c r="U2284" s="94"/>
      <c r="V2284" s="94"/>
      <c r="W2284" s="93"/>
      <c r="X2284" s="87"/>
      <c r="Y2284" s="87"/>
      <c r="Z2284" s="96"/>
      <c r="AA2284" s="90"/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3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2"/>
      <c r="DB2284" s="1"/>
      <c r="DC2284" s="1"/>
      <c r="DD2284" s="1"/>
      <c r="DE2284" s="1"/>
      <c r="DF2284" s="1"/>
      <c r="DG2284" s="1"/>
    </row>
    <row r="2285" spans="1:111" x14ac:dyDescent="0.2">
      <c r="A2285" s="86"/>
      <c r="B2285" s="87"/>
      <c r="C2285" s="87"/>
      <c r="D2285" s="88"/>
      <c r="E2285" s="89"/>
      <c r="F2285" s="98"/>
      <c r="G2285" s="91"/>
      <c r="H2285" s="90"/>
      <c r="I2285" s="90"/>
      <c r="J2285" s="92"/>
      <c r="K2285" s="92"/>
      <c r="L2285" s="87"/>
      <c r="M2285" s="93"/>
      <c r="N2285" s="93"/>
      <c r="O2285" s="87"/>
      <c r="P2285" s="87"/>
      <c r="Q2285" s="94"/>
      <c r="R2285" s="95"/>
      <c r="S2285" s="87"/>
      <c r="T2285" s="95"/>
      <c r="U2285" s="94"/>
      <c r="V2285" s="94"/>
      <c r="W2285" s="93"/>
      <c r="X2285" s="87"/>
      <c r="Y2285" s="87"/>
      <c r="Z2285" s="96"/>
      <c r="AA2285" s="90"/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3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2"/>
      <c r="DB2285" s="1"/>
      <c r="DC2285" s="1"/>
      <c r="DD2285" s="1"/>
      <c r="DE2285" s="1"/>
      <c r="DF2285" s="1"/>
      <c r="DG2285" s="1"/>
    </row>
    <row r="2286" spans="1:111" x14ac:dyDescent="0.2">
      <c r="A2286" s="86"/>
      <c r="B2286" s="87"/>
      <c r="C2286" s="87"/>
      <c r="D2286" s="88"/>
      <c r="E2286" s="89"/>
      <c r="F2286" s="98"/>
      <c r="G2286" s="91"/>
      <c r="H2286" s="90"/>
      <c r="I2286" s="90"/>
      <c r="J2286" s="92"/>
      <c r="K2286" s="92"/>
      <c r="L2286" s="87"/>
      <c r="M2286" s="93"/>
      <c r="N2286" s="93"/>
      <c r="O2286" s="87"/>
      <c r="P2286" s="87"/>
      <c r="Q2286" s="94"/>
      <c r="R2286" s="95"/>
      <c r="S2286" s="87"/>
      <c r="T2286" s="95"/>
      <c r="U2286" s="94"/>
      <c r="V2286" s="94"/>
      <c r="W2286" s="93"/>
      <c r="X2286" s="87"/>
      <c r="Y2286" s="87"/>
      <c r="Z2286" s="96"/>
      <c r="AA2286" s="90"/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3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2"/>
      <c r="DB2286" s="1"/>
      <c r="DC2286" s="1"/>
      <c r="DD2286" s="1"/>
      <c r="DE2286" s="1"/>
      <c r="DF2286" s="1"/>
      <c r="DG2286" s="1"/>
    </row>
    <row r="2287" spans="1:111" x14ac:dyDescent="0.2">
      <c r="A2287" s="86"/>
      <c r="B2287" s="87"/>
      <c r="C2287" s="87"/>
      <c r="D2287" s="88"/>
      <c r="E2287" s="89"/>
      <c r="F2287" s="98"/>
      <c r="G2287" s="91"/>
      <c r="H2287" s="90"/>
      <c r="I2287" s="90"/>
      <c r="J2287" s="92"/>
      <c r="K2287" s="92"/>
      <c r="L2287" s="87"/>
      <c r="M2287" s="93"/>
      <c r="N2287" s="93"/>
      <c r="O2287" s="87"/>
      <c r="P2287" s="87"/>
      <c r="Q2287" s="94"/>
      <c r="R2287" s="95"/>
      <c r="S2287" s="87"/>
      <c r="T2287" s="95"/>
      <c r="U2287" s="94"/>
      <c r="V2287" s="94"/>
      <c r="W2287" s="93"/>
      <c r="X2287" s="87"/>
      <c r="Y2287" s="87"/>
      <c r="Z2287" s="96"/>
      <c r="AA2287" s="90"/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3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2"/>
      <c r="DB2287" s="1"/>
      <c r="DC2287" s="1"/>
      <c r="DD2287" s="1"/>
      <c r="DE2287" s="1"/>
      <c r="DF2287" s="1"/>
      <c r="DG2287" s="1"/>
    </row>
    <row r="2288" spans="1:111" x14ac:dyDescent="0.2">
      <c r="A2288" s="86"/>
      <c r="B2288" s="87"/>
      <c r="C2288" s="87"/>
      <c r="D2288" s="88"/>
      <c r="E2288" s="89"/>
      <c r="F2288" s="98"/>
      <c r="G2288" s="91"/>
      <c r="H2288" s="90"/>
      <c r="I2288" s="90"/>
      <c r="J2288" s="92"/>
      <c r="K2288" s="92"/>
      <c r="L2288" s="87"/>
      <c r="M2288" s="93"/>
      <c r="N2288" s="93"/>
      <c r="O2288" s="87"/>
      <c r="P2288" s="87"/>
      <c r="Q2288" s="94"/>
      <c r="R2288" s="95"/>
      <c r="S2288" s="87"/>
      <c r="T2288" s="95"/>
      <c r="U2288" s="94"/>
      <c r="V2288" s="94"/>
      <c r="W2288" s="93"/>
      <c r="X2288" s="87"/>
      <c r="Y2288" s="87"/>
      <c r="Z2288" s="96"/>
      <c r="AA2288" s="90"/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3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2"/>
      <c r="DB2288" s="1"/>
      <c r="DC2288" s="1"/>
      <c r="DD2288" s="1"/>
      <c r="DE2288" s="1"/>
      <c r="DF2288" s="1"/>
      <c r="DG2288" s="1"/>
    </row>
    <row r="2289" spans="1:111" x14ac:dyDescent="0.2">
      <c r="A2289" s="86"/>
      <c r="B2289" s="87"/>
      <c r="C2289" s="87"/>
      <c r="D2289" s="88"/>
      <c r="E2289" s="89"/>
      <c r="F2289" s="98"/>
      <c r="G2289" s="91"/>
      <c r="H2289" s="90"/>
      <c r="I2289" s="90"/>
      <c r="J2289" s="92"/>
      <c r="K2289" s="92"/>
      <c r="L2289" s="87"/>
      <c r="M2289" s="93"/>
      <c r="N2289" s="93"/>
      <c r="O2289" s="87"/>
      <c r="P2289" s="87"/>
      <c r="Q2289" s="94"/>
      <c r="R2289" s="95"/>
      <c r="S2289" s="87"/>
      <c r="T2289" s="95"/>
      <c r="U2289" s="94"/>
      <c r="V2289" s="94"/>
      <c r="W2289" s="93"/>
      <c r="X2289" s="87"/>
      <c r="Y2289" s="87"/>
      <c r="Z2289" s="96"/>
      <c r="AA2289" s="90"/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3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2"/>
      <c r="DB2289" s="1"/>
      <c r="DC2289" s="1"/>
      <c r="DD2289" s="1"/>
      <c r="DE2289" s="1"/>
      <c r="DF2289" s="1"/>
      <c r="DG2289" s="1"/>
    </row>
    <row r="2290" spans="1:111" x14ac:dyDescent="0.2">
      <c r="A2290" s="86"/>
      <c r="B2290" s="87"/>
      <c r="C2290" s="87"/>
      <c r="D2290" s="88"/>
      <c r="E2290" s="89"/>
      <c r="F2290" s="98"/>
      <c r="G2290" s="91"/>
      <c r="H2290" s="90"/>
      <c r="I2290" s="90"/>
      <c r="J2290" s="92"/>
      <c r="K2290" s="92"/>
      <c r="L2290" s="87"/>
      <c r="M2290" s="93"/>
      <c r="N2290" s="93"/>
      <c r="O2290" s="87"/>
      <c r="P2290" s="87"/>
      <c r="Q2290" s="94"/>
      <c r="R2290" s="95"/>
      <c r="S2290" s="87"/>
      <c r="T2290" s="95"/>
      <c r="U2290" s="94"/>
      <c r="V2290" s="94"/>
      <c r="W2290" s="93"/>
      <c r="X2290" s="87"/>
      <c r="Y2290" s="87"/>
      <c r="Z2290" s="96"/>
      <c r="AA2290" s="90"/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3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2"/>
      <c r="DB2290" s="1"/>
      <c r="DC2290" s="1"/>
      <c r="DD2290" s="1"/>
      <c r="DE2290" s="1"/>
      <c r="DF2290" s="1"/>
      <c r="DG2290" s="1"/>
    </row>
    <row r="2291" spans="1:111" x14ac:dyDescent="0.2">
      <c r="A2291" s="86"/>
      <c r="B2291" s="87"/>
      <c r="C2291" s="87"/>
      <c r="D2291" s="88"/>
      <c r="E2291" s="89"/>
      <c r="F2291" s="98"/>
      <c r="G2291" s="91"/>
      <c r="H2291" s="90"/>
      <c r="I2291" s="90"/>
      <c r="J2291" s="92"/>
      <c r="K2291" s="92"/>
      <c r="L2291" s="87"/>
      <c r="M2291" s="93"/>
      <c r="N2291" s="93"/>
      <c r="O2291" s="87"/>
      <c r="P2291" s="87"/>
      <c r="Q2291" s="94"/>
      <c r="R2291" s="95"/>
      <c r="S2291" s="87"/>
      <c r="T2291" s="95"/>
      <c r="U2291" s="94"/>
      <c r="V2291" s="94"/>
      <c r="W2291" s="93"/>
      <c r="X2291" s="87"/>
      <c r="Y2291" s="87"/>
      <c r="Z2291" s="96"/>
      <c r="AA2291" s="90"/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3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2"/>
      <c r="DB2291" s="1"/>
      <c r="DC2291" s="1"/>
      <c r="DD2291" s="1"/>
      <c r="DE2291" s="1"/>
      <c r="DF2291" s="1"/>
      <c r="DG2291" s="1"/>
    </row>
    <row r="2292" spans="1:111" x14ac:dyDescent="0.2">
      <c r="A2292" s="86"/>
      <c r="B2292" s="87"/>
      <c r="C2292" s="87"/>
      <c r="D2292" s="88"/>
      <c r="E2292" s="89"/>
      <c r="F2292" s="98"/>
      <c r="G2292" s="91"/>
      <c r="H2292" s="90"/>
      <c r="I2292" s="90"/>
      <c r="J2292" s="92"/>
      <c r="K2292" s="92"/>
      <c r="L2292" s="87"/>
      <c r="M2292" s="93"/>
      <c r="N2292" s="93"/>
      <c r="O2292" s="87"/>
      <c r="P2292" s="87"/>
      <c r="Q2292" s="94"/>
      <c r="R2292" s="95"/>
      <c r="S2292" s="87"/>
      <c r="T2292" s="95"/>
      <c r="U2292" s="94"/>
      <c r="V2292" s="94"/>
      <c r="W2292" s="93"/>
      <c r="X2292" s="87"/>
      <c r="Y2292" s="87"/>
      <c r="Z2292" s="96"/>
      <c r="AA2292" s="90"/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3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2"/>
      <c r="DB2292" s="1"/>
      <c r="DC2292" s="1"/>
      <c r="DD2292" s="1"/>
      <c r="DE2292" s="1"/>
      <c r="DF2292" s="1"/>
      <c r="DG2292" s="1"/>
    </row>
    <row r="2293" spans="1:111" x14ac:dyDescent="0.2">
      <c r="A2293" s="86"/>
      <c r="B2293" s="87"/>
      <c r="C2293" s="87"/>
      <c r="D2293" s="88"/>
      <c r="E2293" s="89"/>
      <c r="F2293" s="98"/>
      <c r="G2293" s="91"/>
      <c r="H2293" s="90"/>
      <c r="I2293" s="90"/>
      <c r="J2293" s="92"/>
      <c r="K2293" s="92"/>
      <c r="L2293" s="87"/>
      <c r="M2293" s="93"/>
      <c r="N2293" s="93"/>
      <c r="O2293" s="87"/>
      <c r="P2293" s="87"/>
      <c r="Q2293" s="94"/>
      <c r="R2293" s="95"/>
      <c r="S2293" s="87"/>
      <c r="T2293" s="95"/>
      <c r="U2293" s="94"/>
      <c r="V2293" s="94"/>
      <c r="W2293" s="93"/>
      <c r="X2293" s="87"/>
      <c r="Y2293" s="87"/>
      <c r="Z2293" s="96"/>
      <c r="AA2293" s="90"/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3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2"/>
      <c r="DB2293" s="1"/>
      <c r="DC2293" s="1"/>
      <c r="DD2293" s="1"/>
      <c r="DE2293" s="1"/>
      <c r="DF2293" s="1"/>
      <c r="DG2293" s="1"/>
    </row>
    <row r="2294" spans="1:111" x14ac:dyDescent="0.2">
      <c r="A2294" s="86"/>
      <c r="B2294" s="87"/>
      <c r="C2294" s="87"/>
      <c r="D2294" s="88"/>
      <c r="E2294" s="89"/>
      <c r="F2294" s="98"/>
      <c r="G2294" s="91"/>
      <c r="H2294" s="90"/>
      <c r="I2294" s="90"/>
      <c r="J2294" s="92"/>
      <c r="K2294" s="92"/>
      <c r="L2294" s="87"/>
      <c r="M2294" s="93"/>
      <c r="N2294" s="93"/>
      <c r="O2294" s="87"/>
      <c r="P2294" s="87"/>
      <c r="Q2294" s="94"/>
      <c r="R2294" s="95"/>
      <c r="S2294" s="87"/>
      <c r="T2294" s="95"/>
      <c r="U2294" s="94"/>
      <c r="V2294" s="94"/>
      <c r="W2294" s="93"/>
      <c r="X2294" s="87"/>
      <c r="Y2294" s="87"/>
      <c r="Z2294" s="96"/>
      <c r="AA2294" s="90"/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3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2"/>
      <c r="DB2294" s="1"/>
      <c r="DC2294" s="1"/>
      <c r="DD2294" s="1"/>
      <c r="DE2294" s="1"/>
      <c r="DF2294" s="1"/>
      <c r="DG2294" s="1"/>
    </row>
    <row r="2295" spans="1:111" x14ac:dyDescent="0.2">
      <c r="A2295" s="86"/>
      <c r="B2295" s="87"/>
      <c r="C2295" s="87"/>
      <c r="D2295" s="88"/>
      <c r="E2295" s="89"/>
      <c r="F2295" s="98"/>
      <c r="G2295" s="91"/>
      <c r="H2295" s="90"/>
      <c r="I2295" s="90"/>
      <c r="J2295" s="92"/>
      <c r="K2295" s="92"/>
      <c r="L2295" s="87"/>
      <c r="M2295" s="93"/>
      <c r="N2295" s="93"/>
      <c r="O2295" s="87"/>
      <c r="P2295" s="87"/>
      <c r="Q2295" s="94"/>
      <c r="R2295" s="95"/>
      <c r="S2295" s="87"/>
      <c r="T2295" s="95"/>
      <c r="U2295" s="94"/>
      <c r="V2295" s="94"/>
      <c r="W2295" s="93"/>
      <c r="X2295" s="87"/>
      <c r="Y2295" s="87"/>
      <c r="Z2295" s="96"/>
      <c r="AA2295" s="90"/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3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2"/>
      <c r="DB2295" s="1"/>
      <c r="DC2295" s="1"/>
      <c r="DD2295" s="1"/>
      <c r="DE2295" s="1"/>
      <c r="DF2295" s="1"/>
      <c r="DG2295" s="1"/>
    </row>
    <row r="2296" spans="1:111" x14ac:dyDescent="0.2">
      <c r="A2296" s="86"/>
      <c r="B2296" s="87"/>
      <c r="C2296" s="87"/>
      <c r="D2296" s="88"/>
      <c r="E2296" s="89"/>
      <c r="F2296" s="98"/>
      <c r="G2296" s="91"/>
      <c r="H2296" s="90"/>
      <c r="I2296" s="90"/>
      <c r="J2296" s="92"/>
      <c r="K2296" s="92"/>
      <c r="L2296" s="87"/>
      <c r="M2296" s="93"/>
      <c r="N2296" s="93"/>
      <c r="O2296" s="87"/>
      <c r="P2296" s="87"/>
      <c r="Q2296" s="94"/>
      <c r="R2296" s="95"/>
      <c r="S2296" s="87"/>
      <c r="T2296" s="95"/>
      <c r="U2296" s="94"/>
      <c r="V2296" s="94"/>
      <c r="W2296" s="93"/>
      <c r="X2296" s="87"/>
      <c r="Y2296" s="87"/>
      <c r="Z2296" s="96"/>
      <c r="AA2296" s="90"/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3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2"/>
      <c r="DB2296" s="1"/>
      <c r="DC2296" s="1"/>
      <c r="DD2296" s="1"/>
      <c r="DE2296" s="1"/>
      <c r="DF2296" s="1"/>
      <c r="DG2296" s="1"/>
    </row>
    <row r="2297" spans="1:111" x14ac:dyDescent="0.2">
      <c r="A2297" s="86"/>
      <c r="B2297" s="87"/>
      <c r="C2297" s="87"/>
      <c r="D2297" s="88"/>
      <c r="E2297" s="89"/>
      <c r="F2297" s="98"/>
      <c r="G2297" s="91"/>
      <c r="H2297" s="90"/>
      <c r="I2297" s="90"/>
      <c r="J2297" s="92"/>
      <c r="K2297" s="92"/>
      <c r="L2297" s="87"/>
      <c r="M2297" s="93"/>
      <c r="N2297" s="93"/>
      <c r="O2297" s="87"/>
      <c r="P2297" s="87"/>
      <c r="Q2297" s="94"/>
      <c r="R2297" s="95"/>
      <c r="S2297" s="87"/>
      <c r="T2297" s="95"/>
      <c r="U2297" s="94"/>
      <c r="V2297" s="94"/>
      <c r="W2297" s="93"/>
      <c r="X2297" s="87"/>
      <c r="Y2297" s="87"/>
      <c r="Z2297" s="96"/>
      <c r="AA2297" s="90"/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3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2"/>
      <c r="DB2297" s="1"/>
      <c r="DC2297" s="1"/>
      <c r="DD2297" s="1"/>
      <c r="DE2297" s="1"/>
      <c r="DF2297" s="1"/>
      <c r="DG2297" s="1"/>
    </row>
    <row r="2298" spans="1:111" x14ac:dyDescent="0.2">
      <c r="A2298" s="86"/>
      <c r="B2298" s="87"/>
      <c r="C2298" s="87"/>
      <c r="D2298" s="88"/>
      <c r="E2298" s="89"/>
      <c r="F2298" s="98"/>
      <c r="G2298" s="91"/>
      <c r="H2298" s="90"/>
      <c r="I2298" s="90"/>
      <c r="J2298" s="92"/>
      <c r="K2298" s="92"/>
      <c r="L2298" s="87"/>
      <c r="M2298" s="93"/>
      <c r="N2298" s="93"/>
      <c r="O2298" s="87"/>
      <c r="P2298" s="87"/>
      <c r="Q2298" s="94"/>
      <c r="R2298" s="95"/>
      <c r="S2298" s="87"/>
      <c r="T2298" s="95"/>
      <c r="U2298" s="94"/>
      <c r="V2298" s="94"/>
      <c r="W2298" s="93"/>
      <c r="X2298" s="87"/>
      <c r="Y2298" s="87"/>
      <c r="Z2298" s="96"/>
      <c r="AA2298" s="90"/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3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2"/>
      <c r="DB2298" s="1"/>
      <c r="DC2298" s="1"/>
      <c r="DD2298" s="1"/>
      <c r="DE2298" s="1"/>
      <c r="DF2298" s="1"/>
      <c r="DG2298" s="1"/>
    </row>
    <row r="2299" spans="1:111" x14ac:dyDescent="0.2">
      <c r="A2299" s="86"/>
      <c r="B2299" s="87"/>
      <c r="C2299" s="87"/>
      <c r="D2299" s="88"/>
      <c r="E2299" s="89"/>
      <c r="F2299" s="98"/>
      <c r="G2299" s="91"/>
      <c r="H2299" s="90"/>
      <c r="I2299" s="90"/>
      <c r="J2299" s="92"/>
      <c r="K2299" s="92"/>
      <c r="L2299" s="87"/>
      <c r="M2299" s="93"/>
      <c r="N2299" s="93"/>
      <c r="O2299" s="87"/>
      <c r="P2299" s="87"/>
      <c r="Q2299" s="94"/>
      <c r="R2299" s="95"/>
      <c r="S2299" s="87"/>
      <c r="T2299" s="95"/>
      <c r="U2299" s="94"/>
      <c r="V2299" s="94"/>
      <c r="W2299" s="93"/>
      <c r="X2299" s="87"/>
      <c r="Y2299" s="87"/>
      <c r="Z2299" s="96"/>
      <c r="AA2299" s="90"/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3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2"/>
      <c r="DB2299" s="1"/>
      <c r="DC2299" s="1"/>
      <c r="DD2299" s="1"/>
      <c r="DE2299" s="1"/>
      <c r="DF2299" s="1"/>
      <c r="DG2299" s="1"/>
    </row>
    <row r="2300" spans="1:111" x14ac:dyDescent="0.2">
      <c r="A2300" s="86"/>
      <c r="B2300" s="87"/>
      <c r="C2300" s="87"/>
      <c r="D2300" s="88"/>
      <c r="E2300" s="89"/>
      <c r="F2300" s="98"/>
      <c r="G2300" s="91"/>
      <c r="H2300" s="90"/>
      <c r="I2300" s="90"/>
      <c r="J2300" s="92"/>
      <c r="K2300" s="92"/>
      <c r="L2300" s="87"/>
      <c r="M2300" s="93"/>
      <c r="N2300" s="93"/>
      <c r="O2300" s="87"/>
      <c r="P2300" s="87"/>
      <c r="Q2300" s="94"/>
      <c r="R2300" s="95"/>
      <c r="S2300" s="87"/>
      <c r="T2300" s="95"/>
      <c r="U2300" s="94"/>
      <c r="V2300" s="94"/>
      <c r="W2300" s="93"/>
      <c r="X2300" s="87"/>
      <c r="Y2300" s="87"/>
      <c r="Z2300" s="96"/>
      <c r="AA2300" s="90"/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3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2"/>
      <c r="DB2300" s="1"/>
      <c r="DC2300" s="1"/>
      <c r="DD2300" s="1"/>
      <c r="DE2300" s="1"/>
      <c r="DF2300" s="1"/>
      <c r="DG2300" s="1"/>
    </row>
    <row r="2301" spans="1:111" x14ac:dyDescent="0.2">
      <c r="A2301" s="86"/>
      <c r="B2301" s="87"/>
      <c r="C2301" s="87"/>
      <c r="D2301" s="88"/>
      <c r="E2301" s="89"/>
      <c r="F2301" s="98"/>
      <c r="G2301" s="91"/>
      <c r="H2301" s="90"/>
      <c r="I2301" s="90"/>
      <c r="J2301" s="92"/>
      <c r="K2301" s="92"/>
      <c r="L2301" s="87"/>
      <c r="M2301" s="93"/>
      <c r="N2301" s="93"/>
      <c r="O2301" s="87"/>
      <c r="P2301" s="87"/>
      <c r="Q2301" s="94"/>
      <c r="R2301" s="95"/>
      <c r="S2301" s="87"/>
      <c r="T2301" s="95"/>
      <c r="U2301" s="94"/>
      <c r="V2301" s="94"/>
      <c r="W2301" s="93"/>
      <c r="X2301" s="87"/>
      <c r="Y2301" s="87"/>
      <c r="Z2301" s="96"/>
      <c r="AA2301" s="90"/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3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2"/>
      <c r="DB2301" s="1"/>
      <c r="DC2301" s="1"/>
      <c r="DD2301" s="1"/>
      <c r="DE2301" s="1"/>
      <c r="DF2301" s="1"/>
      <c r="DG2301" s="1"/>
    </row>
    <row r="2302" spans="1:111" x14ac:dyDescent="0.2">
      <c r="A2302" s="86"/>
      <c r="B2302" s="87"/>
      <c r="C2302" s="87"/>
      <c r="D2302" s="88"/>
      <c r="E2302" s="89"/>
      <c r="F2302" s="98"/>
      <c r="G2302" s="91"/>
      <c r="H2302" s="90"/>
      <c r="I2302" s="90"/>
      <c r="J2302" s="92"/>
      <c r="K2302" s="92"/>
      <c r="L2302" s="87"/>
      <c r="M2302" s="93"/>
      <c r="N2302" s="93"/>
      <c r="O2302" s="87"/>
      <c r="P2302" s="87"/>
      <c r="Q2302" s="94"/>
      <c r="R2302" s="95"/>
      <c r="S2302" s="87"/>
      <c r="T2302" s="95"/>
      <c r="U2302" s="94"/>
      <c r="V2302" s="94"/>
      <c r="W2302" s="93"/>
      <c r="X2302" s="87"/>
      <c r="Y2302" s="87"/>
      <c r="Z2302" s="96"/>
      <c r="AA2302" s="90"/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3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2"/>
      <c r="DB2302" s="1"/>
      <c r="DC2302" s="1"/>
      <c r="DD2302" s="1"/>
      <c r="DE2302" s="1"/>
      <c r="DF2302" s="1"/>
      <c r="DG2302" s="1"/>
    </row>
    <row r="2303" spans="1:111" x14ac:dyDescent="0.2">
      <c r="A2303" s="86"/>
      <c r="B2303" s="87"/>
      <c r="C2303" s="87"/>
      <c r="D2303" s="88"/>
      <c r="E2303" s="89"/>
      <c r="F2303" s="98"/>
      <c r="G2303" s="91"/>
      <c r="H2303" s="90"/>
      <c r="I2303" s="90"/>
      <c r="J2303" s="92"/>
      <c r="K2303" s="92"/>
      <c r="L2303" s="87"/>
      <c r="M2303" s="93"/>
      <c r="N2303" s="93"/>
      <c r="O2303" s="87"/>
      <c r="P2303" s="87"/>
      <c r="Q2303" s="94"/>
      <c r="R2303" s="95"/>
      <c r="S2303" s="87"/>
      <c r="T2303" s="95"/>
      <c r="U2303" s="94"/>
      <c r="V2303" s="94"/>
      <c r="W2303" s="93"/>
      <c r="X2303" s="87"/>
      <c r="Y2303" s="87"/>
      <c r="Z2303" s="96"/>
      <c r="AA2303" s="90"/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3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2"/>
      <c r="DB2303" s="1"/>
      <c r="DC2303" s="1"/>
      <c r="DD2303" s="1"/>
      <c r="DE2303" s="1"/>
      <c r="DF2303" s="1"/>
      <c r="DG2303" s="1"/>
    </row>
    <row r="2304" spans="1:111" x14ac:dyDescent="0.2">
      <c r="A2304" s="86"/>
      <c r="B2304" s="87"/>
      <c r="C2304" s="87"/>
      <c r="D2304" s="88"/>
      <c r="E2304" s="89"/>
      <c r="F2304" s="98"/>
      <c r="G2304" s="91"/>
      <c r="H2304" s="90"/>
      <c r="I2304" s="90"/>
      <c r="J2304" s="92"/>
      <c r="K2304" s="92"/>
      <c r="L2304" s="87"/>
      <c r="M2304" s="93"/>
      <c r="N2304" s="93"/>
      <c r="O2304" s="87"/>
      <c r="P2304" s="87"/>
      <c r="Q2304" s="94"/>
      <c r="R2304" s="95"/>
      <c r="S2304" s="87"/>
      <c r="T2304" s="95"/>
      <c r="U2304" s="94"/>
      <c r="V2304" s="94"/>
      <c r="W2304" s="93"/>
      <c r="X2304" s="87"/>
      <c r="Y2304" s="87"/>
      <c r="Z2304" s="96"/>
      <c r="AA2304" s="90"/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3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2"/>
      <c r="DB2304" s="1"/>
      <c r="DC2304" s="1"/>
      <c r="DD2304" s="1"/>
      <c r="DE2304" s="1"/>
      <c r="DF2304" s="1"/>
      <c r="DG2304" s="1"/>
    </row>
    <row r="2305" spans="1:111" x14ac:dyDescent="0.2">
      <c r="A2305" s="86"/>
      <c r="B2305" s="87"/>
      <c r="C2305" s="87"/>
      <c r="D2305" s="88"/>
      <c r="E2305" s="89"/>
      <c r="F2305" s="98"/>
      <c r="G2305" s="91"/>
      <c r="H2305" s="90"/>
      <c r="I2305" s="90"/>
      <c r="J2305" s="92"/>
      <c r="K2305" s="92"/>
      <c r="L2305" s="87"/>
      <c r="M2305" s="93"/>
      <c r="N2305" s="93"/>
      <c r="O2305" s="87"/>
      <c r="P2305" s="87"/>
      <c r="Q2305" s="94"/>
      <c r="R2305" s="95"/>
      <c r="S2305" s="87"/>
      <c r="T2305" s="95"/>
      <c r="U2305" s="94"/>
      <c r="V2305" s="94"/>
      <c r="W2305" s="93"/>
      <c r="X2305" s="87"/>
      <c r="Y2305" s="87"/>
      <c r="Z2305" s="96"/>
      <c r="AA2305" s="90"/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3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2"/>
      <c r="DB2305" s="1"/>
      <c r="DC2305" s="1"/>
      <c r="DD2305" s="1"/>
      <c r="DE2305" s="1"/>
      <c r="DF2305" s="1"/>
      <c r="DG2305" s="1"/>
    </row>
    <row r="2306" spans="1:111" x14ac:dyDescent="0.2">
      <c r="A2306" s="86"/>
      <c r="B2306" s="87"/>
      <c r="C2306" s="87"/>
      <c r="D2306" s="88"/>
      <c r="E2306" s="89"/>
      <c r="F2306" s="98"/>
      <c r="G2306" s="91"/>
      <c r="H2306" s="90"/>
      <c r="I2306" s="90"/>
      <c r="J2306" s="92"/>
      <c r="K2306" s="92"/>
      <c r="L2306" s="87"/>
      <c r="M2306" s="93"/>
      <c r="N2306" s="93"/>
      <c r="O2306" s="87"/>
      <c r="P2306" s="87"/>
      <c r="Q2306" s="94"/>
      <c r="R2306" s="95"/>
      <c r="S2306" s="87"/>
      <c r="T2306" s="95"/>
      <c r="U2306" s="94"/>
      <c r="V2306" s="94"/>
      <c r="W2306" s="93"/>
      <c r="X2306" s="87"/>
      <c r="Y2306" s="87"/>
      <c r="Z2306" s="96"/>
      <c r="AA2306" s="90"/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3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2"/>
      <c r="DB2306" s="1"/>
      <c r="DC2306" s="1"/>
      <c r="DD2306" s="1"/>
      <c r="DE2306" s="1"/>
      <c r="DF2306" s="1"/>
      <c r="DG2306" s="1"/>
    </row>
    <row r="2307" spans="1:111" x14ac:dyDescent="0.2">
      <c r="A2307" s="86"/>
      <c r="B2307" s="87"/>
      <c r="C2307" s="87"/>
      <c r="D2307" s="88"/>
      <c r="E2307" s="89"/>
      <c r="F2307" s="98"/>
      <c r="G2307" s="91"/>
      <c r="H2307" s="90"/>
      <c r="I2307" s="90"/>
      <c r="J2307" s="92"/>
      <c r="K2307" s="92"/>
      <c r="L2307" s="87"/>
      <c r="M2307" s="93"/>
      <c r="N2307" s="93"/>
      <c r="O2307" s="87"/>
      <c r="P2307" s="87"/>
      <c r="Q2307" s="94"/>
      <c r="R2307" s="95"/>
      <c r="S2307" s="87"/>
      <c r="T2307" s="95"/>
      <c r="U2307" s="94"/>
      <c r="V2307" s="94"/>
      <c r="W2307" s="93"/>
      <c r="X2307" s="87"/>
      <c r="Y2307" s="87"/>
      <c r="Z2307" s="96"/>
      <c r="AA2307" s="90"/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3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2"/>
      <c r="DB2307" s="1"/>
      <c r="DC2307" s="1"/>
      <c r="DD2307" s="1"/>
      <c r="DE2307" s="1"/>
      <c r="DF2307" s="1"/>
      <c r="DG2307" s="1"/>
    </row>
    <row r="2308" spans="1:111" x14ac:dyDescent="0.2">
      <c r="A2308" s="86"/>
      <c r="B2308" s="87"/>
      <c r="C2308" s="87"/>
      <c r="D2308" s="88"/>
      <c r="E2308" s="89"/>
      <c r="F2308" s="98"/>
      <c r="G2308" s="91"/>
      <c r="H2308" s="90"/>
      <c r="I2308" s="90"/>
      <c r="J2308" s="92"/>
      <c r="K2308" s="92"/>
      <c r="L2308" s="87"/>
      <c r="M2308" s="93"/>
      <c r="N2308" s="93"/>
      <c r="O2308" s="87"/>
      <c r="P2308" s="87"/>
      <c r="Q2308" s="94"/>
      <c r="R2308" s="95"/>
      <c r="S2308" s="87"/>
      <c r="T2308" s="95"/>
      <c r="U2308" s="94"/>
      <c r="V2308" s="94"/>
      <c r="W2308" s="93"/>
      <c r="X2308" s="87"/>
      <c r="Y2308" s="87"/>
      <c r="Z2308" s="96"/>
      <c r="AA2308" s="90"/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3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2"/>
      <c r="DB2308" s="1"/>
      <c r="DC2308" s="1"/>
      <c r="DD2308" s="1"/>
      <c r="DE2308" s="1"/>
      <c r="DF2308" s="1"/>
      <c r="DG2308" s="1"/>
    </row>
    <row r="2309" spans="1:111" x14ac:dyDescent="0.2">
      <c r="A2309" s="86"/>
      <c r="B2309" s="87"/>
      <c r="C2309" s="87"/>
      <c r="D2309" s="88"/>
      <c r="E2309" s="89"/>
      <c r="F2309" s="98"/>
      <c r="G2309" s="91"/>
      <c r="H2309" s="90"/>
      <c r="I2309" s="90"/>
      <c r="J2309" s="92"/>
      <c r="K2309" s="92"/>
      <c r="L2309" s="87"/>
      <c r="M2309" s="93"/>
      <c r="N2309" s="93"/>
      <c r="O2309" s="87"/>
      <c r="P2309" s="87"/>
      <c r="Q2309" s="94"/>
      <c r="R2309" s="95"/>
      <c r="S2309" s="87"/>
      <c r="T2309" s="95"/>
      <c r="U2309" s="94"/>
      <c r="V2309" s="94"/>
      <c r="W2309" s="93"/>
      <c r="X2309" s="87"/>
      <c r="Y2309" s="87"/>
      <c r="Z2309" s="96"/>
      <c r="AA2309" s="90"/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3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2"/>
      <c r="DB2309" s="1"/>
      <c r="DC2309" s="1"/>
      <c r="DD2309" s="1"/>
      <c r="DE2309" s="1"/>
      <c r="DF2309" s="1"/>
      <c r="DG2309" s="1"/>
    </row>
    <row r="2310" spans="1:111" x14ac:dyDescent="0.2">
      <c r="A2310" s="86"/>
      <c r="B2310" s="87"/>
      <c r="C2310" s="87"/>
      <c r="D2310" s="88"/>
      <c r="E2310" s="89"/>
      <c r="F2310" s="98"/>
      <c r="G2310" s="91"/>
      <c r="H2310" s="90"/>
      <c r="I2310" s="90"/>
      <c r="J2310" s="92"/>
      <c r="K2310" s="92"/>
      <c r="L2310" s="87"/>
      <c r="M2310" s="93"/>
      <c r="N2310" s="93"/>
      <c r="O2310" s="87"/>
      <c r="P2310" s="87"/>
      <c r="Q2310" s="94"/>
      <c r="R2310" s="95"/>
      <c r="S2310" s="87"/>
      <c r="T2310" s="95"/>
      <c r="U2310" s="94"/>
      <c r="V2310" s="94"/>
      <c r="W2310" s="93"/>
      <c r="X2310" s="87"/>
      <c r="Y2310" s="87"/>
      <c r="Z2310" s="96"/>
      <c r="AA2310" s="90"/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3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2"/>
      <c r="DB2310" s="1"/>
      <c r="DC2310" s="1"/>
      <c r="DD2310" s="1"/>
      <c r="DE2310" s="1"/>
      <c r="DF2310" s="1"/>
      <c r="DG2310" s="1"/>
    </row>
    <row r="2311" spans="1:111" x14ac:dyDescent="0.2">
      <c r="A2311" s="86"/>
      <c r="B2311" s="87"/>
      <c r="C2311" s="87"/>
      <c r="D2311" s="88"/>
      <c r="E2311" s="89"/>
      <c r="F2311" s="98"/>
      <c r="G2311" s="91"/>
      <c r="H2311" s="90"/>
      <c r="I2311" s="90"/>
      <c r="J2311" s="92"/>
      <c r="K2311" s="92"/>
      <c r="L2311" s="87"/>
      <c r="M2311" s="93"/>
      <c r="N2311" s="93"/>
      <c r="O2311" s="87"/>
      <c r="P2311" s="87"/>
      <c r="Q2311" s="94"/>
      <c r="R2311" s="95"/>
      <c r="S2311" s="87"/>
      <c r="T2311" s="95"/>
      <c r="U2311" s="94"/>
      <c r="V2311" s="94"/>
      <c r="W2311" s="93"/>
      <c r="X2311" s="87"/>
      <c r="Y2311" s="87"/>
      <c r="Z2311" s="96"/>
      <c r="AA2311" s="90"/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3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2"/>
      <c r="DB2311" s="1"/>
      <c r="DC2311" s="1"/>
      <c r="DD2311" s="1"/>
      <c r="DE2311" s="1"/>
      <c r="DF2311" s="1"/>
      <c r="DG2311" s="1"/>
    </row>
    <row r="2312" spans="1:111" x14ac:dyDescent="0.2">
      <c r="A2312" s="86"/>
      <c r="B2312" s="87"/>
      <c r="C2312" s="87"/>
      <c r="D2312" s="88"/>
      <c r="E2312" s="89"/>
      <c r="F2312" s="98"/>
      <c r="G2312" s="91"/>
      <c r="H2312" s="90"/>
      <c r="I2312" s="90"/>
      <c r="J2312" s="92"/>
      <c r="K2312" s="92"/>
      <c r="L2312" s="87"/>
      <c r="M2312" s="93"/>
      <c r="N2312" s="93"/>
      <c r="O2312" s="87"/>
      <c r="P2312" s="87"/>
      <c r="Q2312" s="94"/>
      <c r="R2312" s="95"/>
      <c r="S2312" s="87"/>
      <c r="T2312" s="95"/>
      <c r="U2312" s="94"/>
      <c r="V2312" s="94"/>
      <c r="W2312" s="93"/>
      <c r="X2312" s="87"/>
      <c r="Y2312" s="87"/>
      <c r="Z2312" s="96"/>
      <c r="AA2312" s="90"/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3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2"/>
      <c r="DB2312" s="1"/>
      <c r="DC2312" s="1"/>
      <c r="DD2312" s="1"/>
      <c r="DE2312" s="1"/>
      <c r="DF2312" s="1"/>
      <c r="DG2312" s="1"/>
    </row>
    <row r="2313" spans="1:111" x14ac:dyDescent="0.2">
      <c r="A2313" s="86"/>
      <c r="B2313" s="87"/>
      <c r="C2313" s="87"/>
      <c r="D2313" s="88"/>
      <c r="E2313" s="89"/>
      <c r="F2313" s="98"/>
      <c r="G2313" s="91"/>
      <c r="H2313" s="90"/>
      <c r="I2313" s="90"/>
      <c r="J2313" s="92"/>
      <c r="K2313" s="92"/>
      <c r="L2313" s="87"/>
      <c r="M2313" s="93"/>
      <c r="N2313" s="93"/>
      <c r="O2313" s="87"/>
      <c r="P2313" s="87"/>
      <c r="Q2313" s="94"/>
      <c r="R2313" s="95"/>
      <c r="S2313" s="87"/>
      <c r="T2313" s="95"/>
      <c r="U2313" s="94"/>
      <c r="V2313" s="94"/>
      <c r="W2313" s="93"/>
      <c r="X2313" s="87"/>
      <c r="Y2313" s="87"/>
      <c r="Z2313" s="96"/>
      <c r="AA2313" s="90"/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3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2"/>
      <c r="DB2313" s="1"/>
      <c r="DC2313" s="1"/>
      <c r="DD2313" s="1"/>
      <c r="DE2313" s="1"/>
      <c r="DF2313" s="1"/>
      <c r="DG2313" s="1"/>
    </row>
    <row r="2314" spans="1:111" x14ac:dyDescent="0.2">
      <c r="A2314" s="86"/>
      <c r="B2314" s="87"/>
      <c r="C2314" s="87"/>
      <c r="D2314" s="88"/>
      <c r="E2314" s="89"/>
      <c r="F2314" s="98"/>
      <c r="G2314" s="91"/>
      <c r="H2314" s="90"/>
      <c r="I2314" s="90"/>
      <c r="J2314" s="92"/>
      <c r="K2314" s="92"/>
      <c r="L2314" s="87"/>
      <c r="M2314" s="93"/>
      <c r="N2314" s="93"/>
      <c r="O2314" s="87"/>
      <c r="P2314" s="87"/>
      <c r="Q2314" s="94"/>
      <c r="R2314" s="95"/>
      <c r="S2314" s="87"/>
      <c r="T2314" s="95"/>
      <c r="U2314" s="94"/>
      <c r="V2314" s="94"/>
      <c r="W2314" s="93"/>
      <c r="X2314" s="87"/>
      <c r="Y2314" s="87"/>
      <c r="Z2314" s="96"/>
      <c r="AA2314" s="90"/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3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2"/>
      <c r="DB2314" s="1"/>
      <c r="DC2314" s="1"/>
      <c r="DD2314" s="1"/>
      <c r="DE2314" s="1"/>
      <c r="DF2314" s="1"/>
      <c r="DG2314" s="1"/>
    </row>
    <row r="2315" spans="1:111" x14ac:dyDescent="0.2">
      <c r="A2315" s="86"/>
      <c r="B2315" s="87"/>
      <c r="C2315" s="87"/>
      <c r="D2315" s="88"/>
      <c r="E2315" s="89"/>
      <c r="F2315" s="98"/>
      <c r="G2315" s="91"/>
      <c r="H2315" s="90"/>
      <c r="I2315" s="90"/>
      <c r="J2315" s="92"/>
      <c r="K2315" s="92"/>
      <c r="L2315" s="87"/>
      <c r="M2315" s="93"/>
      <c r="N2315" s="93"/>
      <c r="O2315" s="87"/>
      <c r="P2315" s="87"/>
      <c r="Q2315" s="94"/>
      <c r="R2315" s="95"/>
      <c r="S2315" s="87"/>
      <c r="T2315" s="95"/>
      <c r="U2315" s="94"/>
      <c r="V2315" s="94"/>
      <c r="W2315" s="93"/>
      <c r="X2315" s="87"/>
      <c r="Y2315" s="87"/>
      <c r="Z2315" s="96"/>
      <c r="AA2315" s="90"/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3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2"/>
      <c r="DB2315" s="1"/>
      <c r="DC2315" s="1"/>
      <c r="DD2315" s="1"/>
      <c r="DE2315" s="1"/>
      <c r="DF2315" s="1"/>
      <c r="DG2315" s="1"/>
    </row>
    <row r="2316" spans="1:111" x14ac:dyDescent="0.2">
      <c r="A2316" s="86"/>
      <c r="B2316" s="87"/>
      <c r="C2316" s="87"/>
      <c r="D2316" s="88"/>
      <c r="E2316" s="89"/>
      <c r="F2316" s="98"/>
      <c r="G2316" s="91"/>
      <c r="H2316" s="90"/>
      <c r="I2316" s="90"/>
      <c r="J2316" s="92"/>
      <c r="K2316" s="92"/>
      <c r="L2316" s="87"/>
      <c r="M2316" s="93"/>
      <c r="N2316" s="93"/>
      <c r="O2316" s="87"/>
      <c r="P2316" s="87"/>
      <c r="Q2316" s="94"/>
      <c r="R2316" s="95"/>
      <c r="S2316" s="87"/>
      <c r="T2316" s="95"/>
      <c r="U2316" s="94"/>
      <c r="V2316" s="94"/>
      <c r="W2316" s="93"/>
      <c r="X2316" s="87"/>
      <c r="Y2316" s="87"/>
      <c r="Z2316" s="96"/>
      <c r="AA2316" s="90"/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3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2"/>
      <c r="DB2316" s="1"/>
      <c r="DC2316" s="1"/>
      <c r="DD2316" s="1"/>
      <c r="DE2316" s="1"/>
      <c r="DF2316" s="1"/>
      <c r="DG2316" s="1"/>
    </row>
    <row r="2317" spans="1:111" x14ac:dyDescent="0.2">
      <c r="A2317" s="86"/>
      <c r="B2317" s="87"/>
      <c r="C2317" s="87"/>
      <c r="D2317" s="88"/>
      <c r="E2317" s="89"/>
      <c r="F2317" s="98"/>
      <c r="G2317" s="91"/>
      <c r="H2317" s="90"/>
      <c r="I2317" s="90"/>
      <c r="J2317" s="92"/>
      <c r="K2317" s="92"/>
      <c r="L2317" s="87"/>
      <c r="M2317" s="93"/>
      <c r="N2317" s="93"/>
      <c r="O2317" s="87"/>
      <c r="P2317" s="87"/>
      <c r="Q2317" s="94"/>
      <c r="R2317" s="95"/>
      <c r="S2317" s="87"/>
      <c r="T2317" s="95"/>
      <c r="U2317" s="94"/>
      <c r="V2317" s="94"/>
      <c r="W2317" s="93"/>
      <c r="X2317" s="87"/>
      <c r="Y2317" s="87"/>
      <c r="Z2317" s="96"/>
      <c r="AA2317" s="90"/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3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2"/>
      <c r="DB2317" s="1"/>
      <c r="DC2317" s="1"/>
      <c r="DD2317" s="1"/>
      <c r="DE2317" s="1"/>
      <c r="DF2317" s="1"/>
      <c r="DG2317" s="1"/>
    </row>
    <row r="2318" spans="1:111" x14ac:dyDescent="0.2">
      <c r="A2318" s="86"/>
      <c r="B2318" s="87"/>
      <c r="C2318" s="87"/>
      <c r="D2318" s="88"/>
      <c r="E2318" s="89"/>
      <c r="F2318" s="98"/>
      <c r="G2318" s="91"/>
      <c r="H2318" s="90"/>
      <c r="I2318" s="90"/>
      <c r="J2318" s="92"/>
      <c r="K2318" s="92"/>
      <c r="L2318" s="87"/>
      <c r="M2318" s="93"/>
      <c r="N2318" s="93"/>
      <c r="O2318" s="87"/>
      <c r="P2318" s="87"/>
      <c r="Q2318" s="94"/>
      <c r="R2318" s="95"/>
      <c r="S2318" s="87"/>
      <c r="T2318" s="95"/>
      <c r="U2318" s="94"/>
      <c r="V2318" s="94"/>
      <c r="W2318" s="93"/>
      <c r="X2318" s="87"/>
      <c r="Y2318" s="87"/>
      <c r="Z2318" s="96"/>
      <c r="AA2318" s="90"/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3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2"/>
      <c r="DB2318" s="1"/>
      <c r="DC2318" s="1"/>
      <c r="DD2318" s="1"/>
      <c r="DE2318" s="1"/>
      <c r="DF2318" s="1"/>
      <c r="DG2318" s="1"/>
    </row>
    <row r="2319" spans="1:111" x14ac:dyDescent="0.2">
      <c r="A2319" s="86"/>
      <c r="B2319" s="87"/>
      <c r="C2319" s="87"/>
      <c r="D2319" s="88"/>
      <c r="E2319" s="89"/>
      <c r="F2319" s="98"/>
      <c r="G2319" s="91"/>
      <c r="H2319" s="90"/>
      <c r="I2319" s="90"/>
      <c r="J2319" s="92"/>
      <c r="K2319" s="92"/>
      <c r="L2319" s="87"/>
      <c r="M2319" s="93"/>
      <c r="N2319" s="93"/>
      <c r="O2319" s="87"/>
      <c r="P2319" s="87"/>
      <c r="Q2319" s="94"/>
      <c r="R2319" s="95"/>
      <c r="S2319" s="87"/>
      <c r="T2319" s="95"/>
      <c r="U2319" s="94"/>
      <c r="V2319" s="94"/>
      <c r="W2319" s="93"/>
      <c r="X2319" s="87"/>
      <c r="Y2319" s="87"/>
      <c r="Z2319" s="96"/>
      <c r="AA2319" s="90"/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3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2"/>
      <c r="DB2319" s="1"/>
      <c r="DC2319" s="1"/>
      <c r="DD2319" s="1"/>
      <c r="DE2319" s="1"/>
      <c r="DF2319" s="1"/>
      <c r="DG2319" s="1"/>
    </row>
    <row r="2320" spans="1:111" x14ac:dyDescent="0.2">
      <c r="A2320" s="86"/>
      <c r="B2320" s="87"/>
      <c r="C2320" s="87"/>
      <c r="D2320" s="88"/>
      <c r="E2320" s="89"/>
      <c r="F2320" s="98"/>
      <c r="G2320" s="91"/>
      <c r="H2320" s="90"/>
      <c r="I2320" s="90"/>
      <c r="J2320" s="92"/>
      <c r="K2320" s="92"/>
      <c r="L2320" s="87"/>
      <c r="M2320" s="93"/>
      <c r="N2320" s="93"/>
      <c r="O2320" s="87"/>
      <c r="P2320" s="87"/>
      <c r="Q2320" s="94"/>
      <c r="R2320" s="95"/>
      <c r="S2320" s="87"/>
      <c r="T2320" s="95"/>
      <c r="U2320" s="94"/>
      <c r="V2320" s="94"/>
      <c r="W2320" s="93"/>
      <c r="X2320" s="87"/>
      <c r="Y2320" s="87"/>
      <c r="Z2320" s="96"/>
      <c r="AA2320" s="90"/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3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2"/>
      <c r="DB2320" s="1"/>
      <c r="DC2320" s="1"/>
      <c r="DD2320" s="1"/>
      <c r="DE2320" s="1"/>
      <c r="DF2320" s="1"/>
      <c r="DG2320" s="1"/>
    </row>
    <row r="2321" spans="1:111" x14ac:dyDescent="0.2">
      <c r="A2321" s="86"/>
      <c r="B2321" s="87"/>
      <c r="C2321" s="87"/>
      <c r="D2321" s="88"/>
      <c r="E2321" s="89"/>
      <c r="F2321" s="98"/>
      <c r="G2321" s="91"/>
      <c r="H2321" s="90"/>
      <c r="I2321" s="90"/>
      <c r="J2321" s="92"/>
      <c r="K2321" s="92"/>
      <c r="L2321" s="87"/>
      <c r="M2321" s="93"/>
      <c r="N2321" s="93"/>
      <c r="O2321" s="87"/>
      <c r="P2321" s="87"/>
      <c r="Q2321" s="94"/>
      <c r="R2321" s="95"/>
      <c r="S2321" s="87"/>
      <c r="T2321" s="95"/>
      <c r="U2321" s="94"/>
      <c r="V2321" s="94"/>
      <c r="W2321" s="93"/>
      <c r="X2321" s="87"/>
      <c r="Y2321" s="87"/>
      <c r="Z2321" s="96"/>
      <c r="AA2321" s="90"/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3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2"/>
      <c r="DB2321" s="1"/>
      <c r="DC2321" s="1"/>
      <c r="DD2321" s="1"/>
      <c r="DE2321" s="1"/>
      <c r="DF2321" s="1"/>
      <c r="DG2321" s="1"/>
    </row>
    <row r="2322" spans="1:111" x14ac:dyDescent="0.2">
      <c r="A2322" s="86"/>
      <c r="B2322" s="87"/>
      <c r="C2322" s="87"/>
      <c r="D2322" s="88"/>
      <c r="E2322" s="89"/>
      <c r="F2322" s="98"/>
      <c r="G2322" s="91"/>
      <c r="H2322" s="90"/>
      <c r="I2322" s="90"/>
      <c r="J2322" s="92"/>
      <c r="K2322" s="92"/>
      <c r="L2322" s="87"/>
      <c r="M2322" s="93"/>
      <c r="N2322" s="93"/>
      <c r="O2322" s="87"/>
      <c r="P2322" s="87"/>
      <c r="Q2322" s="94"/>
      <c r="R2322" s="95"/>
      <c r="S2322" s="87"/>
      <c r="T2322" s="95"/>
      <c r="U2322" s="94"/>
      <c r="V2322" s="94"/>
      <c r="W2322" s="93"/>
      <c r="X2322" s="87"/>
      <c r="Y2322" s="87"/>
      <c r="Z2322" s="96"/>
      <c r="AA2322" s="90"/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3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2"/>
      <c r="DB2322" s="1"/>
      <c r="DC2322" s="1"/>
      <c r="DD2322" s="1"/>
      <c r="DE2322" s="1"/>
      <c r="DF2322" s="1"/>
      <c r="DG2322" s="1"/>
    </row>
    <row r="2323" spans="1:111" x14ac:dyDescent="0.2">
      <c r="A2323" s="86"/>
      <c r="B2323" s="87"/>
      <c r="C2323" s="87"/>
      <c r="D2323" s="88"/>
      <c r="E2323" s="89"/>
      <c r="F2323" s="98"/>
      <c r="G2323" s="91"/>
      <c r="H2323" s="90"/>
      <c r="I2323" s="90"/>
      <c r="J2323" s="92"/>
      <c r="K2323" s="92"/>
      <c r="L2323" s="87"/>
      <c r="M2323" s="93"/>
      <c r="N2323" s="93"/>
      <c r="O2323" s="87"/>
      <c r="P2323" s="87"/>
      <c r="Q2323" s="94"/>
      <c r="R2323" s="95"/>
      <c r="S2323" s="87"/>
      <c r="T2323" s="95"/>
      <c r="U2323" s="94"/>
      <c r="V2323" s="94"/>
      <c r="W2323" s="93"/>
      <c r="X2323" s="87"/>
      <c r="Y2323" s="87"/>
      <c r="Z2323" s="96"/>
      <c r="AA2323" s="90"/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3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2"/>
      <c r="DB2323" s="1"/>
      <c r="DC2323" s="1"/>
      <c r="DD2323" s="1"/>
      <c r="DE2323" s="1"/>
      <c r="DF2323" s="1"/>
      <c r="DG2323" s="1"/>
    </row>
    <row r="2324" spans="1:111" x14ac:dyDescent="0.2">
      <c r="A2324" s="86"/>
      <c r="B2324" s="87"/>
      <c r="C2324" s="87"/>
      <c r="D2324" s="88"/>
      <c r="E2324" s="89"/>
      <c r="F2324" s="98"/>
      <c r="G2324" s="91"/>
      <c r="H2324" s="90"/>
      <c r="I2324" s="90"/>
      <c r="J2324" s="92"/>
      <c r="K2324" s="92"/>
      <c r="L2324" s="87"/>
      <c r="M2324" s="93"/>
      <c r="N2324" s="93"/>
      <c r="O2324" s="87"/>
      <c r="P2324" s="87"/>
      <c r="Q2324" s="94"/>
      <c r="R2324" s="95"/>
      <c r="S2324" s="87"/>
      <c r="T2324" s="95"/>
      <c r="U2324" s="94"/>
      <c r="V2324" s="94"/>
      <c r="W2324" s="93"/>
      <c r="X2324" s="87"/>
      <c r="Y2324" s="87"/>
      <c r="Z2324" s="96"/>
      <c r="AA2324" s="90"/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3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2"/>
      <c r="DB2324" s="1"/>
      <c r="DC2324" s="1"/>
      <c r="DD2324" s="1"/>
      <c r="DE2324" s="1"/>
      <c r="DF2324" s="1"/>
      <c r="DG2324" s="1"/>
    </row>
    <row r="2325" spans="1:111" x14ac:dyDescent="0.2">
      <c r="A2325" s="86"/>
      <c r="B2325" s="87"/>
      <c r="C2325" s="87"/>
      <c r="D2325" s="88"/>
      <c r="E2325" s="89"/>
      <c r="F2325" s="98"/>
      <c r="G2325" s="91"/>
      <c r="H2325" s="90"/>
      <c r="I2325" s="90"/>
      <c r="J2325" s="92"/>
      <c r="K2325" s="92"/>
      <c r="L2325" s="87"/>
      <c r="M2325" s="93"/>
      <c r="N2325" s="93"/>
      <c r="O2325" s="87"/>
      <c r="P2325" s="87"/>
      <c r="Q2325" s="94"/>
      <c r="R2325" s="95"/>
      <c r="S2325" s="87"/>
      <c r="T2325" s="95"/>
      <c r="U2325" s="94"/>
      <c r="V2325" s="94"/>
      <c r="W2325" s="93"/>
      <c r="X2325" s="87"/>
      <c r="Y2325" s="87"/>
      <c r="Z2325" s="96"/>
      <c r="AA2325" s="90"/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3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2"/>
      <c r="DB2325" s="1"/>
      <c r="DC2325" s="1"/>
      <c r="DD2325" s="1"/>
      <c r="DE2325" s="1"/>
      <c r="DF2325" s="1"/>
      <c r="DG2325" s="1"/>
    </row>
    <row r="2326" spans="1:111" x14ac:dyDescent="0.2">
      <c r="A2326" s="86"/>
      <c r="B2326" s="87"/>
      <c r="C2326" s="87"/>
      <c r="D2326" s="88"/>
      <c r="E2326" s="89"/>
      <c r="F2326" s="98"/>
      <c r="G2326" s="91"/>
      <c r="H2326" s="90"/>
      <c r="I2326" s="90"/>
      <c r="J2326" s="92"/>
      <c r="K2326" s="92"/>
      <c r="L2326" s="87"/>
      <c r="M2326" s="93"/>
      <c r="N2326" s="93"/>
      <c r="O2326" s="87"/>
      <c r="P2326" s="87"/>
      <c r="Q2326" s="94"/>
      <c r="R2326" s="95"/>
      <c r="S2326" s="87"/>
      <c r="T2326" s="95"/>
      <c r="U2326" s="94"/>
      <c r="V2326" s="94"/>
      <c r="W2326" s="93"/>
      <c r="X2326" s="87"/>
      <c r="Y2326" s="87"/>
      <c r="Z2326" s="96"/>
      <c r="AA2326" s="90"/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3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2"/>
      <c r="DB2326" s="1"/>
      <c r="DC2326" s="1"/>
      <c r="DD2326" s="1"/>
      <c r="DE2326" s="1"/>
      <c r="DF2326" s="1"/>
      <c r="DG2326" s="1"/>
    </row>
    <row r="2327" spans="1:111" x14ac:dyDescent="0.2">
      <c r="A2327" s="86"/>
      <c r="B2327" s="87"/>
      <c r="C2327" s="87"/>
      <c r="D2327" s="88"/>
      <c r="E2327" s="89"/>
      <c r="F2327" s="98"/>
      <c r="G2327" s="91"/>
      <c r="H2327" s="90"/>
      <c r="I2327" s="90"/>
      <c r="J2327" s="92"/>
      <c r="K2327" s="92"/>
      <c r="L2327" s="87"/>
      <c r="M2327" s="93"/>
      <c r="N2327" s="93"/>
      <c r="O2327" s="87"/>
      <c r="P2327" s="87"/>
      <c r="Q2327" s="94"/>
      <c r="R2327" s="95"/>
      <c r="S2327" s="87"/>
      <c r="T2327" s="95"/>
      <c r="U2327" s="94"/>
      <c r="V2327" s="94"/>
      <c r="W2327" s="93"/>
      <c r="X2327" s="87"/>
      <c r="Y2327" s="87"/>
      <c r="Z2327" s="96"/>
      <c r="AA2327" s="90"/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3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2"/>
      <c r="DB2327" s="1"/>
      <c r="DC2327" s="1"/>
      <c r="DD2327" s="1"/>
      <c r="DE2327" s="1"/>
      <c r="DF2327" s="1"/>
      <c r="DG2327" s="1"/>
    </row>
    <row r="2328" spans="1:111" x14ac:dyDescent="0.2">
      <c r="A2328" s="86"/>
      <c r="B2328" s="87"/>
      <c r="C2328" s="87"/>
      <c r="D2328" s="88"/>
      <c r="E2328" s="89"/>
      <c r="F2328" s="98"/>
      <c r="G2328" s="91"/>
      <c r="H2328" s="90"/>
      <c r="I2328" s="90"/>
      <c r="J2328" s="92"/>
      <c r="K2328" s="92"/>
      <c r="L2328" s="87"/>
      <c r="M2328" s="93"/>
      <c r="N2328" s="93"/>
      <c r="O2328" s="87"/>
      <c r="P2328" s="87"/>
      <c r="Q2328" s="94"/>
      <c r="R2328" s="95"/>
      <c r="S2328" s="87"/>
      <c r="T2328" s="95"/>
      <c r="U2328" s="94"/>
      <c r="V2328" s="94"/>
      <c r="W2328" s="93"/>
      <c r="X2328" s="87"/>
      <c r="Y2328" s="87"/>
      <c r="Z2328" s="96"/>
      <c r="AA2328" s="90"/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3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2"/>
      <c r="DB2328" s="1"/>
      <c r="DC2328" s="1"/>
      <c r="DD2328" s="1"/>
      <c r="DE2328" s="1"/>
      <c r="DF2328" s="1"/>
      <c r="DG2328" s="1"/>
    </row>
    <row r="2329" spans="1:111" x14ac:dyDescent="0.2">
      <c r="A2329" s="86"/>
      <c r="B2329" s="87"/>
      <c r="C2329" s="87"/>
      <c r="D2329" s="88"/>
      <c r="E2329" s="89"/>
      <c r="F2329" s="98"/>
      <c r="G2329" s="91"/>
      <c r="H2329" s="90"/>
      <c r="I2329" s="90"/>
      <c r="J2329" s="92"/>
      <c r="K2329" s="92"/>
      <c r="L2329" s="87"/>
      <c r="M2329" s="93"/>
      <c r="N2329" s="93"/>
      <c r="O2329" s="87"/>
      <c r="P2329" s="87"/>
      <c r="Q2329" s="94"/>
      <c r="R2329" s="95"/>
      <c r="S2329" s="87"/>
      <c r="T2329" s="95"/>
      <c r="U2329" s="94"/>
      <c r="V2329" s="94"/>
      <c r="W2329" s="93"/>
      <c r="X2329" s="87"/>
      <c r="Y2329" s="87"/>
      <c r="Z2329" s="96"/>
      <c r="AA2329" s="90"/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3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2"/>
      <c r="DB2329" s="1"/>
      <c r="DC2329" s="1"/>
      <c r="DD2329" s="1"/>
      <c r="DE2329" s="1"/>
      <c r="DF2329" s="1"/>
      <c r="DG2329" s="1"/>
    </row>
    <row r="2330" spans="1:111" x14ac:dyDescent="0.2">
      <c r="A2330" s="86"/>
      <c r="B2330" s="87"/>
      <c r="C2330" s="87"/>
      <c r="D2330" s="88"/>
      <c r="E2330" s="89"/>
      <c r="F2330" s="98"/>
      <c r="G2330" s="91"/>
      <c r="H2330" s="90"/>
      <c r="I2330" s="90"/>
      <c r="J2330" s="92"/>
      <c r="K2330" s="92"/>
      <c r="L2330" s="87"/>
      <c r="M2330" s="93"/>
      <c r="N2330" s="93"/>
      <c r="O2330" s="87"/>
      <c r="P2330" s="87"/>
      <c r="Q2330" s="94"/>
      <c r="R2330" s="95"/>
      <c r="S2330" s="87"/>
      <c r="T2330" s="95"/>
      <c r="U2330" s="94"/>
      <c r="V2330" s="94"/>
      <c r="W2330" s="93"/>
      <c r="X2330" s="87"/>
      <c r="Y2330" s="87"/>
      <c r="Z2330" s="96"/>
      <c r="AA2330" s="90"/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3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2"/>
      <c r="DB2330" s="1"/>
      <c r="DC2330" s="1"/>
      <c r="DD2330" s="1"/>
      <c r="DE2330" s="1"/>
      <c r="DF2330" s="1"/>
      <c r="DG2330" s="1"/>
    </row>
    <row r="2331" spans="1:111" x14ac:dyDescent="0.2">
      <c r="A2331" s="86"/>
      <c r="B2331" s="87"/>
      <c r="C2331" s="87"/>
      <c r="D2331" s="88"/>
      <c r="E2331" s="89"/>
      <c r="F2331" s="98"/>
      <c r="G2331" s="91"/>
      <c r="H2331" s="90"/>
      <c r="I2331" s="90"/>
      <c r="J2331" s="92"/>
      <c r="K2331" s="92"/>
      <c r="L2331" s="87"/>
      <c r="M2331" s="93"/>
      <c r="N2331" s="93"/>
      <c r="O2331" s="87"/>
      <c r="P2331" s="87"/>
      <c r="Q2331" s="94"/>
      <c r="R2331" s="95"/>
      <c r="S2331" s="87"/>
      <c r="T2331" s="95"/>
      <c r="U2331" s="94"/>
      <c r="V2331" s="94"/>
      <c r="W2331" s="93"/>
      <c r="X2331" s="87"/>
      <c r="Y2331" s="87"/>
      <c r="Z2331" s="96"/>
      <c r="AA2331" s="90"/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3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2"/>
      <c r="DB2331" s="1"/>
      <c r="DC2331" s="1"/>
      <c r="DD2331" s="1"/>
      <c r="DE2331" s="1"/>
      <c r="DF2331" s="1"/>
      <c r="DG2331" s="1"/>
    </row>
    <row r="2332" spans="1:111" x14ac:dyDescent="0.2">
      <c r="A2332" s="86"/>
      <c r="B2332" s="87"/>
      <c r="C2332" s="87"/>
      <c r="D2332" s="88"/>
      <c r="E2332" s="89"/>
      <c r="F2332" s="98"/>
      <c r="G2332" s="91"/>
      <c r="H2332" s="90"/>
      <c r="I2332" s="90"/>
      <c r="J2332" s="92"/>
      <c r="K2332" s="92"/>
      <c r="L2332" s="87"/>
      <c r="M2332" s="93"/>
      <c r="N2332" s="93"/>
      <c r="O2332" s="87"/>
      <c r="P2332" s="87"/>
      <c r="Q2332" s="94"/>
      <c r="R2332" s="95"/>
      <c r="S2332" s="87"/>
      <c r="T2332" s="95"/>
      <c r="U2332" s="94"/>
      <c r="V2332" s="94"/>
      <c r="W2332" s="93"/>
      <c r="X2332" s="87"/>
      <c r="Y2332" s="87"/>
      <c r="Z2332" s="96"/>
      <c r="AA2332" s="90"/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3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2"/>
      <c r="DB2332" s="1"/>
      <c r="DC2332" s="1"/>
      <c r="DD2332" s="1"/>
      <c r="DE2332" s="1"/>
      <c r="DF2332" s="1"/>
      <c r="DG2332" s="1"/>
    </row>
    <row r="2333" spans="1:111" x14ac:dyDescent="0.2">
      <c r="A2333" s="86"/>
      <c r="B2333" s="87"/>
      <c r="C2333" s="87"/>
      <c r="D2333" s="88"/>
      <c r="E2333" s="89"/>
      <c r="F2333" s="98"/>
      <c r="G2333" s="91"/>
      <c r="H2333" s="90"/>
      <c r="I2333" s="90"/>
      <c r="J2333" s="92"/>
      <c r="K2333" s="92"/>
      <c r="L2333" s="87"/>
      <c r="M2333" s="93"/>
      <c r="N2333" s="93"/>
      <c r="O2333" s="87"/>
      <c r="P2333" s="87"/>
      <c r="Q2333" s="94"/>
      <c r="R2333" s="95"/>
      <c r="S2333" s="87"/>
      <c r="T2333" s="95"/>
      <c r="U2333" s="94"/>
      <c r="V2333" s="94"/>
      <c r="W2333" s="93"/>
      <c r="X2333" s="87"/>
      <c r="Y2333" s="87"/>
      <c r="Z2333" s="96"/>
      <c r="AA2333" s="90"/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3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2"/>
      <c r="DB2333" s="1"/>
      <c r="DC2333" s="1"/>
      <c r="DD2333" s="1"/>
      <c r="DE2333" s="1"/>
      <c r="DF2333" s="1"/>
      <c r="DG2333" s="1"/>
    </row>
    <row r="2334" spans="1:111" x14ac:dyDescent="0.2">
      <c r="A2334" s="86"/>
      <c r="B2334" s="87"/>
      <c r="C2334" s="87"/>
      <c r="D2334" s="88"/>
      <c r="E2334" s="89"/>
      <c r="F2334" s="98"/>
      <c r="G2334" s="91"/>
      <c r="H2334" s="90"/>
      <c r="I2334" s="90"/>
      <c r="J2334" s="92"/>
      <c r="K2334" s="92"/>
      <c r="L2334" s="87"/>
      <c r="M2334" s="93"/>
      <c r="N2334" s="93"/>
      <c r="O2334" s="87"/>
      <c r="P2334" s="87"/>
      <c r="Q2334" s="94"/>
      <c r="R2334" s="95"/>
      <c r="S2334" s="87"/>
      <c r="T2334" s="95"/>
      <c r="U2334" s="94"/>
      <c r="V2334" s="94"/>
      <c r="W2334" s="93"/>
      <c r="X2334" s="87"/>
      <c r="Y2334" s="87"/>
      <c r="Z2334" s="96"/>
      <c r="AA2334" s="90"/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3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2"/>
      <c r="DB2334" s="1"/>
      <c r="DC2334" s="1"/>
      <c r="DD2334" s="1"/>
      <c r="DE2334" s="1"/>
      <c r="DF2334" s="1"/>
      <c r="DG2334" s="1"/>
    </row>
    <row r="2335" spans="1:111" x14ac:dyDescent="0.2">
      <c r="A2335" s="86"/>
      <c r="B2335" s="87"/>
      <c r="C2335" s="87"/>
      <c r="D2335" s="88"/>
      <c r="E2335" s="89"/>
      <c r="F2335" s="98"/>
      <c r="G2335" s="91"/>
      <c r="H2335" s="90"/>
      <c r="I2335" s="90"/>
      <c r="J2335" s="92"/>
      <c r="K2335" s="92"/>
      <c r="L2335" s="87"/>
      <c r="M2335" s="93"/>
      <c r="N2335" s="93"/>
      <c r="O2335" s="87"/>
      <c r="P2335" s="87"/>
      <c r="Q2335" s="94"/>
      <c r="R2335" s="95"/>
      <c r="S2335" s="87"/>
      <c r="T2335" s="95"/>
      <c r="U2335" s="94"/>
      <c r="V2335" s="94"/>
      <c r="W2335" s="93"/>
      <c r="X2335" s="87"/>
      <c r="Y2335" s="87"/>
      <c r="Z2335" s="96"/>
      <c r="AA2335" s="90"/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3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2"/>
      <c r="DB2335" s="1"/>
      <c r="DC2335" s="1"/>
      <c r="DD2335" s="1"/>
      <c r="DE2335" s="1"/>
      <c r="DF2335" s="1"/>
      <c r="DG2335" s="1"/>
    </row>
    <row r="2336" spans="1:111" x14ac:dyDescent="0.2">
      <c r="A2336" s="86"/>
      <c r="B2336" s="87"/>
      <c r="C2336" s="87"/>
      <c r="D2336" s="88"/>
      <c r="E2336" s="89"/>
      <c r="F2336" s="98"/>
      <c r="G2336" s="91"/>
      <c r="H2336" s="90"/>
      <c r="I2336" s="90"/>
      <c r="J2336" s="92"/>
      <c r="K2336" s="92"/>
      <c r="L2336" s="87"/>
      <c r="M2336" s="93"/>
      <c r="N2336" s="93"/>
      <c r="O2336" s="87"/>
      <c r="P2336" s="87"/>
      <c r="Q2336" s="94"/>
      <c r="R2336" s="95"/>
      <c r="S2336" s="87"/>
      <c r="T2336" s="95"/>
      <c r="U2336" s="94"/>
      <c r="V2336" s="94"/>
      <c r="W2336" s="93"/>
      <c r="X2336" s="87"/>
      <c r="Y2336" s="87"/>
      <c r="Z2336" s="96"/>
      <c r="AA2336" s="90"/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3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2"/>
      <c r="DB2336" s="1"/>
      <c r="DC2336" s="1"/>
      <c r="DD2336" s="1"/>
      <c r="DE2336" s="1"/>
      <c r="DF2336" s="1"/>
      <c r="DG2336" s="1"/>
    </row>
    <row r="2337" spans="1:111" x14ac:dyDescent="0.2">
      <c r="A2337" s="86"/>
      <c r="B2337" s="87"/>
      <c r="C2337" s="87"/>
      <c r="D2337" s="88"/>
      <c r="E2337" s="89"/>
      <c r="F2337" s="98"/>
      <c r="G2337" s="91"/>
      <c r="H2337" s="90"/>
      <c r="I2337" s="90"/>
      <c r="J2337" s="92"/>
      <c r="K2337" s="92"/>
      <c r="L2337" s="87"/>
      <c r="M2337" s="93"/>
      <c r="N2337" s="93"/>
      <c r="O2337" s="87"/>
      <c r="P2337" s="87"/>
      <c r="Q2337" s="94"/>
      <c r="R2337" s="95"/>
      <c r="S2337" s="87"/>
      <c r="T2337" s="95"/>
      <c r="U2337" s="94"/>
      <c r="V2337" s="94"/>
      <c r="W2337" s="93"/>
      <c r="X2337" s="87"/>
      <c r="Y2337" s="87"/>
      <c r="Z2337" s="96"/>
      <c r="AA2337" s="90"/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3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2"/>
      <c r="DB2337" s="1"/>
      <c r="DC2337" s="1"/>
      <c r="DD2337" s="1"/>
      <c r="DE2337" s="1"/>
      <c r="DF2337" s="1"/>
      <c r="DG2337" s="1"/>
    </row>
    <row r="2338" spans="1:111" x14ac:dyDescent="0.2">
      <c r="A2338" s="86"/>
      <c r="B2338" s="87"/>
      <c r="C2338" s="87"/>
      <c r="D2338" s="88"/>
      <c r="E2338" s="89"/>
      <c r="F2338" s="98"/>
      <c r="G2338" s="91"/>
      <c r="H2338" s="90"/>
      <c r="I2338" s="90"/>
      <c r="J2338" s="92"/>
      <c r="K2338" s="92"/>
      <c r="L2338" s="87"/>
      <c r="M2338" s="93"/>
      <c r="N2338" s="93"/>
      <c r="O2338" s="87"/>
      <c r="P2338" s="87"/>
      <c r="Q2338" s="94"/>
      <c r="R2338" s="95"/>
      <c r="S2338" s="87"/>
      <c r="T2338" s="95"/>
      <c r="U2338" s="94"/>
      <c r="V2338" s="94"/>
      <c r="W2338" s="93"/>
      <c r="X2338" s="87"/>
      <c r="Y2338" s="87"/>
      <c r="Z2338" s="96"/>
      <c r="AA2338" s="90"/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3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2"/>
      <c r="DB2338" s="1"/>
      <c r="DC2338" s="1"/>
      <c r="DD2338" s="1"/>
      <c r="DE2338" s="1"/>
      <c r="DF2338" s="1"/>
      <c r="DG2338" s="1"/>
    </row>
    <row r="2339" spans="1:111" x14ac:dyDescent="0.2">
      <c r="A2339" s="86"/>
      <c r="B2339" s="87"/>
      <c r="C2339" s="87"/>
      <c r="D2339" s="88"/>
      <c r="E2339" s="89"/>
      <c r="F2339" s="98"/>
      <c r="G2339" s="91"/>
      <c r="H2339" s="90"/>
      <c r="I2339" s="90"/>
      <c r="J2339" s="92"/>
      <c r="K2339" s="92"/>
      <c r="L2339" s="87"/>
      <c r="M2339" s="93"/>
      <c r="N2339" s="93"/>
      <c r="O2339" s="87"/>
      <c r="P2339" s="87"/>
      <c r="Q2339" s="94"/>
      <c r="R2339" s="95"/>
      <c r="S2339" s="87"/>
      <c r="T2339" s="95"/>
      <c r="U2339" s="94"/>
      <c r="V2339" s="94"/>
      <c r="W2339" s="93"/>
      <c r="X2339" s="87"/>
      <c r="Y2339" s="87"/>
      <c r="Z2339" s="96"/>
      <c r="AA2339" s="90"/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3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2"/>
      <c r="DB2339" s="1"/>
      <c r="DC2339" s="1"/>
      <c r="DD2339" s="1"/>
      <c r="DE2339" s="1"/>
      <c r="DF2339" s="1"/>
      <c r="DG2339" s="1"/>
    </row>
    <row r="2340" spans="1:111" x14ac:dyDescent="0.2">
      <c r="A2340" s="86"/>
      <c r="B2340" s="87"/>
      <c r="C2340" s="87"/>
      <c r="D2340" s="88"/>
      <c r="E2340" s="89"/>
      <c r="F2340" s="98"/>
      <c r="G2340" s="91"/>
      <c r="H2340" s="90"/>
      <c r="I2340" s="90"/>
      <c r="J2340" s="92"/>
      <c r="K2340" s="92"/>
      <c r="L2340" s="87"/>
      <c r="M2340" s="93"/>
      <c r="N2340" s="93"/>
      <c r="O2340" s="87"/>
      <c r="P2340" s="87"/>
      <c r="Q2340" s="94"/>
      <c r="R2340" s="95"/>
      <c r="S2340" s="87"/>
      <c r="T2340" s="95"/>
      <c r="U2340" s="94"/>
      <c r="V2340" s="94"/>
      <c r="W2340" s="93"/>
      <c r="X2340" s="87"/>
      <c r="Y2340" s="87"/>
      <c r="Z2340" s="96"/>
      <c r="AA2340" s="90"/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3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2"/>
      <c r="DB2340" s="1"/>
      <c r="DC2340" s="1"/>
      <c r="DD2340" s="1"/>
      <c r="DE2340" s="1"/>
      <c r="DF2340" s="1"/>
      <c r="DG2340" s="1"/>
    </row>
    <row r="2341" spans="1:111" x14ac:dyDescent="0.2">
      <c r="A2341" s="86"/>
      <c r="B2341" s="87"/>
      <c r="C2341" s="87"/>
      <c r="D2341" s="88"/>
      <c r="E2341" s="89"/>
      <c r="F2341" s="98"/>
      <c r="G2341" s="91"/>
      <c r="H2341" s="90"/>
      <c r="I2341" s="90"/>
      <c r="J2341" s="92"/>
      <c r="K2341" s="92"/>
      <c r="L2341" s="87"/>
      <c r="M2341" s="93"/>
      <c r="N2341" s="93"/>
      <c r="O2341" s="87"/>
      <c r="P2341" s="87"/>
      <c r="Q2341" s="94"/>
      <c r="R2341" s="95"/>
      <c r="S2341" s="87"/>
      <c r="T2341" s="95"/>
      <c r="U2341" s="94"/>
      <c r="V2341" s="94"/>
      <c r="W2341" s="93"/>
      <c r="X2341" s="87"/>
      <c r="Y2341" s="87"/>
      <c r="Z2341" s="96"/>
      <c r="AA2341" s="90"/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3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2"/>
      <c r="DB2341" s="1"/>
      <c r="DC2341" s="1"/>
      <c r="DD2341" s="1"/>
      <c r="DE2341" s="1"/>
      <c r="DF2341" s="1"/>
      <c r="DG2341" s="1"/>
    </row>
    <row r="2342" spans="1:111" x14ac:dyDescent="0.2">
      <c r="A2342" s="86"/>
      <c r="B2342" s="87"/>
      <c r="C2342" s="87"/>
      <c r="D2342" s="88"/>
      <c r="E2342" s="89"/>
      <c r="F2342" s="98"/>
      <c r="G2342" s="91"/>
      <c r="H2342" s="90"/>
      <c r="I2342" s="90"/>
      <c r="J2342" s="92"/>
      <c r="K2342" s="92"/>
      <c r="L2342" s="87"/>
      <c r="M2342" s="93"/>
      <c r="N2342" s="93"/>
      <c r="O2342" s="87"/>
      <c r="P2342" s="87"/>
      <c r="Q2342" s="94"/>
      <c r="R2342" s="95"/>
      <c r="S2342" s="87"/>
      <c r="T2342" s="95"/>
      <c r="U2342" s="94"/>
      <c r="V2342" s="94"/>
      <c r="W2342" s="93"/>
      <c r="X2342" s="87"/>
      <c r="Y2342" s="87"/>
      <c r="Z2342" s="96"/>
      <c r="AA2342" s="90"/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3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2"/>
      <c r="DB2342" s="1"/>
      <c r="DC2342" s="1"/>
      <c r="DD2342" s="1"/>
      <c r="DE2342" s="1"/>
      <c r="DF2342" s="1"/>
      <c r="DG2342" s="1"/>
    </row>
    <row r="2343" spans="1:111" x14ac:dyDescent="0.2">
      <c r="A2343" s="86"/>
      <c r="B2343" s="87"/>
      <c r="C2343" s="87"/>
      <c r="D2343" s="88"/>
      <c r="E2343" s="89"/>
      <c r="F2343" s="98"/>
      <c r="G2343" s="91"/>
      <c r="H2343" s="90"/>
      <c r="I2343" s="90"/>
      <c r="J2343" s="92"/>
      <c r="K2343" s="92"/>
      <c r="L2343" s="87"/>
      <c r="M2343" s="93"/>
      <c r="N2343" s="93"/>
      <c r="O2343" s="87"/>
      <c r="P2343" s="87"/>
      <c r="Q2343" s="94"/>
      <c r="R2343" s="95"/>
      <c r="S2343" s="87"/>
      <c r="T2343" s="95"/>
      <c r="U2343" s="94"/>
      <c r="V2343" s="94"/>
      <c r="W2343" s="93"/>
      <c r="X2343" s="87"/>
      <c r="Y2343" s="87"/>
      <c r="Z2343" s="96"/>
      <c r="AA2343" s="90"/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3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2"/>
      <c r="DB2343" s="1"/>
      <c r="DC2343" s="1"/>
      <c r="DD2343" s="1"/>
      <c r="DE2343" s="1"/>
      <c r="DF2343" s="1"/>
      <c r="DG2343" s="1"/>
    </row>
    <row r="2344" spans="1:111" x14ac:dyDescent="0.2">
      <c r="A2344" s="86"/>
      <c r="B2344" s="87"/>
      <c r="C2344" s="87"/>
      <c r="D2344" s="88"/>
      <c r="E2344" s="89"/>
      <c r="F2344" s="98"/>
      <c r="G2344" s="91"/>
      <c r="H2344" s="90"/>
      <c r="I2344" s="90"/>
      <c r="J2344" s="92"/>
      <c r="K2344" s="92"/>
      <c r="L2344" s="87"/>
      <c r="M2344" s="93"/>
      <c r="N2344" s="93"/>
      <c r="O2344" s="87"/>
      <c r="P2344" s="87"/>
      <c r="Q2344" s="94"/>
      <c r="R2344" s="95"/>
      <c r="S2344" s="87"/>
      <c r="T2344" s="95"/>
      <c r="U2344" s="94"/>
      <c r="V2344" s="94"/>
      <c r="W2344" s="93"/>
      <c r="X2344" s="87"/>
      <c r="Y2344" s="87"/>
      <c r="Z2344" s="96"/>
      <c r="AA2344" s="90"/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3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2"/>
      <c r="DB2344" s="1"/>
      <c r="DC2344" s="1"/>
      <c r="DD2344" s="1"/>
      <c r="DE2344" s="1"/>
      <c r="DF2344" s="1"/>
      <c r="DG2344" s="1"/>
    </row>
    <row r="2345" spans="1:111" x14ac:dyDescent="0.2">
      <c r="A2345" s="86"/>
      <c r="B2345" s="87"/>
      <c r="C2345" s="87"/>
      <c r="D2345" s="88"/>
      <c r="E2345" s="89"/>
      <c r="F2345" s="98"/>
      <c r="G2345" s="91"/>
      <c r="H2345" s="90"/>
      <c r="I2345" s="90"/>
      <c r="J2345" s="92"/>
      <c r="K2345" s="92"/>
      <c r="L2345" s="87"/>
      <c r="M2345" s="93"/>
      <c r="N2345" s="93"/>
      <c r="O2345" s="87"/>
      <c r="P2345" s="87"/>
      <c r="Q2345" s="94"/>
      <c r="R2345" s="95"/>
      <c r="S2345" s="87"/>
      <c r="T2345" s="95"/>
      <c r="U2345" s="94"/>
      <c r="V2345" s="94"/>
      <c r="W2345" s="93"/>
      <c r="X2345" s="87"/>
      <c r="Y2345" s="87"/>
      <c r="Z2345" s="96"/>
      <c r="AA2345" s="90"/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3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2"/>
      <c r="DB2345" s="1"/>
      <c r="DC2345" s="1"/>
      <c r="DD2345" s="1"/>
      <c r="DE2345" s="1"/>
      <c r="DF2345" s="1"/>
      <c r="DG2345" s="1"/>
    </row>
    <row r="2346" spans="1:111" x14ac:dyDescent="0.2">
      <c r="A2346" s="86"/>
      <c r="B2346" s="87"/>
      <c r="C2346" s="87"/>
      <c r="D2346" s="88"/>
      <c r="E2346" s="89"/>
      <c r="F2346" s="98"/>
      <c r="G2346" s="91"/>
      <c r="H2346" s="90"/>
      <c r="I2346" s="90"/>
      <c r="J2346" s="92"/>
      <c r="K2346" s="92"/>
      <c r="L2346" s="87"/>
      <c r="M2346" s="93"/>
      <c r="N2346" s="93"/>
      <c r="O2346" s="87"/>
      <c r="P2346" s="87"/>
      <c r="Q2346" s="94"/>
      <c r="R2346" s="95"/>
      <c r="S2346" s="87"/>
      <c r="T2346" s="95"/>
      <c r="U2346" s="94"/>
      <c r="V2346" s="94"/>
      <c r="W2346" s="93"/>
      <c r="X2346" s="87"/>
      <c r="Y2346" s="87"/>
      <c r="Z2346" s="96"/>
      <c r="AA2346" s="90"/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3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2"/>
      <c r="DB2346" s="1"/>
      <c r="DC2346" s="1"/>
      <c r="DD2346" s="1"/>
      <c r="DE2346" s="1"/>
      <c r="DF2346" s="1"/>
      <c r="DG2346" s="1"/>
    </row>
    <row r="2347" spans="1:111" x14ac:dyDescent="0.2">
      <c r="A2347" s="86"/>
      <c r="B2347" s="87"/>
      <c r="C2347" s="87"/>
      <c r="D2347" s="88"/>
      <c r="E2347" s="89"/>
      <c r="F2347" s="98"/>
      <c r="G2347" s="91"/>
      <c r="H2347" s="90"/>
      <c r="I2347" s="90"/>
      <c r="J2347" s="92"/>
      <c r="K2347" s="92"/>
      <c r="L2347" s="87"/>
      <c r="M2347" s="93"/>
      <c r="N2347" s="93"/>
      <c r="O2347" s="87"/>
      <c r="P2347" s="87"/>
      <c r="Q2347" s="94"/>
      <c r="R2347" s="95"/>
      <c r="S2347" s="87"/>
      <c r="T2347" s="95"/>
      <c r="U2347" s="94"/>
      <c r="V2347" s="94"/>
      <c r="W2347" s="93"/>
      <c r="X2347" s="87"/>
      <c r="Y2347" s="87"/>
      <c r="Z2347" s="96"/>
      <c r="AA2347" s="90"/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3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2"/>
      <c r="DB2347" s="1"/>
      <c r="DC2347" s="1"/>
      <c r="DD2347" s="1"/>
      <c r="DE2347" s="1"/>
      <c r="DF2347" s="1"/>
      <c r="DG2347" s="1"/>
    </row>
    <row r="2348" spans="1:111" x14ac:dyDescent="0.2">
      <c r="A2348" s="86"/>
      <c r="B2348" s="87"/>
      <c r="C2348" s="87"/>
      <c r="D2348" s="88"/>
      <c r="E2348" s="89"/>
      <c r="F2348" s="98"/>
      <c r="G2348" s="91"/>
      <c r="H2348" s="90"/>
      <c r="I2348" s="90"/>
      <c r="J2348" s="92"/>
      <c r="K2348" s="92"/>
      <c r="L2348" s="87"/>
      <c r="M2348" s="93"/>
      <c r="N2348" s="93"/>
      <c r="O2348" s="87"/>
      <c r="P2348" s="87"/>
      <c r="Q2348" s="94"/>
      <c r="R2348" s="95"/>
      <c r="S2348" s="87"/>
      <c r="T2348" s="95"/>
      <c r="U2348" s="94"/>
      <c r="V2348" s="94"/>
      <c r="W2348" s="93"/>
      <c r="X2348" s="87"/>
      <c r="Y2348" s="87"/>
      <c r="Z2348" s="96"/>
      <c r="AA2348" s="90"/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3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2"/>
      <c r="DB2348" s="1"/>
      <c r="DC2348" s="1"/>
      <c r="DD2348" s="1"/>
      <c r="DE2348" s="1"/>
      <c r="DF2348" s="1"/>
      <c r="DG2348" s="1"/>
    </row>
    <row r="2349" spans="1:111" x14ac:dyDescent="0.2">
      <c r="A2349" s="86"/>
      <c r="B2349" s="87"/>
      <c r="C2349" s="87"/>
      <c r="D2349" s="88"/>
      <c r="E2349" s="89"/>
      <c r="F2349" s="98"/>
      <c r="G2349" s="91"/>
      <c r="H2349" s="90"/>
      <c r="I2349" s="90"/>
      <c r="J2349" s="92"/>
      <c r="K2349" s="92"/>
      <c r="L2349" s="87"/>
      <c r="M2349" s="93"/>
      <c r="N2349" s="93"/>
      <c r="O2349" s="87"/>
      <c r="P2349" s="87"/>
      <c r="Q2349" s="94"/>
      <c r="R2349" s="95"/>
      <c r="S2349" s="87"/>
      <c r="T2349" s="95"/>
      <c r="U2349" s="94"/>
      <c r="V2349" s="94"/>
      <c r="W2349" s="93"/>
      <c r="X2349" s="87"/>
      <c r="Y2349" s="87"/>
      <c r="Z2349" s="96"/>
      <c r="AA2349" s="90"/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3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2"/>
      <c r="DB2349" s="1"/>
      <c r="DC2349" s="1"/>
      <c r="DD2349" s="1"/>
      <c r="DE2349" s="1"/>
      <c r="DF2349" s="1"/>
      <c r="DG2349" s="1"/>
    </row>
    <row r="2350" spans="1:111" x14ac:dyDescent="0.2">
      <c r="A2350" s="86"/>
      <c r="B2350" s="87"/>
      <c r="C2350" s="87"/>
      <c r="D2350" s="88"/>
      <c r="E2350" s="89"/>
      <c r="F2350" s="98"/>
      <c r="G2350" s="91"/>
      <c r="H2350" s="90"/>
      <c r="I2350" s="90"/>
      <c r="J2350" s="92"/>
      <c r="K2350" s="92"/>
      <c r="L2350" s="87"/>
      <c r="M2350" s="93"/>
      <c r="N2350" s="93"/>
      <c r="O2350" s="87"/>
      <c r="P2350" s="87"/>
      <c r="Q2350" s="94"/>
      <c r="R2350" s="95"/>
      <c r="S2350" s="87"/>
      <c r="T2350" s="95"/>
      <c r="U2350" s="94"/>
      <c r="V2350" s="94"/>
      <c r="W2350" s="93"/>
      <c r="X2350" s="87"/>
      <c r="Y2350" s="87"/>
      <c r="Z2350" s="96"/>
      <c r="AA2350" s="90"/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3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2"/>
      <c r="DB2350" s="1"/>
      <c r="DC2350" s="1"/>
      <c r="DD2350" s="1"/>
      <c r="DE2350" s="1"/>
      <c r="DF2350" s="1"/>
      <c r="DG2350" s="1"/>
    </row>
    <row r="2351" spans="1:111" x14ac:dyDescent="0.2">
      <c r="A2351" s="86"/>
      <c r="B2351" s="87"/>
      <c r="C2351" s="87"/>
      <c r="D2351" s="88"/>
      <c r="E2351" s="89"/>
      <c r="F2351" s="98"/>
      <c r="G2351" s="91"/>
      <c r="H2351" s="90"/>
      <c r="I2351" s="90"/>
      <c r="J2351" s="92"/>
      <c r="K2351" s="92"/>
      <c r="L2351" s="87"/>
      <c r="M2351" s="93"/>
      <c r="N2351" s="93"/>
      <c r="O2351" s="87"/>
      <c r="P2351" s="87"/>
      <c r="Q2351" s="94"/>
      <c r="R2351" s="95"/>
      <c r="S2351" s="87"/>
      <c r="T2351" s="95"/>
      <c r="U2351" s="94"/>
      <c r="V2351" s="94"/>
      <c r="W2351" s="93"/>
      <c r="X2351" s="87"/>
      <c r="Y2351" s="87"/>
      <c r="Z2351" s="96"/>
      <c r="AA2351" s="90"/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3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2"/>
      <c r="DB2351" s="1"/>
      <c r="DC2351" s="1"/>
      <c r="DD2351" s="1"/>
      <c r="DE2351" s="1"/>
      <c r="DF2351" s="1"/>
      <c r="DG2351" s="1"/>
    </row>
    <row r="2352" spans="1:111" x14ac:dyDescent="0.2">
      <c r="A2352" s="86"/>
      <c r="B2352" s="87"/>
      <c r="C2352" s="87"/>
      <c r="D2352" s="88"/>
      <c r="E2352" s="89"/>
      <c r="F2352" s="98"/>
      <c r="G2352" s="91"/>
      <c r="H2352" s="90"/>
      <c r="I2352" s="90"/>
      <c r="J2352" s="92"/>
      <c r="K2352" s="92"/>
      <c r="L2352" s="87"/>
      <c r="M2352" s="93"/>
      <c r="N2352" s="93"/>
      <c r="O2352" s="87"/>
      <c r="P2352" s="87"/>
      <c r="Q2352" s="94"/>
      <c r="R2352" s="95"/>
      <c r="S2352" s="87"/>
      <c r="T2352" s="95"/>
      <c r="U2352" s="94"/>
      <c r="V2352" s="94"/>
      <c r="W2352" s="93"/>
      <c r="X2352" s="87"/>
      <c r="Y2352" s="87"/>
      <c r="Z2352" s="96"/>
      <c r="AA2352" s="90"/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3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2"/>
      <c r="DB2352" s="1"/>
      <c r="DC2352" s="1"/>
      <c r="DD2352" s="1"/>
      <c r="DE2352" s="1"/>
      <c r="DF2352" s="1"/>
      <c r="DG2352" s="1"/>
    </row>
    <row r="2353" spans="1:111" x14ac:dyDescent="0.2">
      <c r="A2353" s="86"/>
      <c r="B2353" s="87"/>
      <c r="C2353" s="87"/>
      <c r="D2353" s="88"/>
      <c r="E2353" s="89"/>
      <c r="F2353" s="98"/>
      <c r="G2353" s="91"/>
      <c r="H2353" s="90"/>
      <c r="I2353" s="90"/>
      <c r="J2353" s="92"/>
      <c r="K2353" s="92"/>
      <c r="L2353" s="87"/>
      <c r="M2353" s="93"/>
      <c r="N2353" s="93"/>
      <c r="O2353" s="87"/>
      <c r="P2353" s="87"/>
      <c r="Q2353" s="94"/>
      <c r="R2353" s="95"/>
      <c r="S2353" s="87"/>
      <c r="T2353" s="95"/>
      <c r="U2353" s="94"/>
      <c r="V2353" s="94"/>
      <c r="W2353" s="93"/>
      <c r="X2353" s="87"/>
      <c r="Y2353" s="87"/>
      <c r="Z2353" s="96"/>
      <c r="AA2353" s="90"/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3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2"/>
      <c r="DB2353" s="1"/>
      <c r="DC2353" s="1"/>
      <c r="DD2353" s="1"/>
      <c r="DE2353" s="1"/>
      <c r="DF2353" s="1"/>
      <c r="DG2353" s="1"/>
    </row>
    <row r="2354" spans="1:111" x14ac:dyDescent="0.2">
      <c r="A2354" s="86"/>
      <c r="B2354" s="87"/>
      <c r="C2354" s="87"/>
      <c r="D2354" s="88"/>
      <c r="E2354" s="89"/>
      <c r="F2354" s="98"/>
      <c r="G2354" s="91"/>
      <c r="H2354" s="90"/>
      <c r="I2354" s="90"/>
      <c r="J2354" s="92"/>
      <c r="K2354" s="92"/>
      <c r="L2354" s="87"/>
      <c r="M2354" s="93"/>
      <c r="N2354" s="93"/>
      <c r="O2354" s="87"/>
      <c r="P2354" s="87"/>
      <c r="Q2354" s="94"/>
      <c r="R2354" s="95"/>
      <c r="S2354" s="87"/>
      <c r="T2354" s="95"/>
      <c r="U2354" s="94"/>
      <c r="V2354" s="94"/>
      <c r="W2354" s="93"/>
      <c r="X2354" s="87"/>
      <c r="Y2354" s="87"/>
      <c r="Z2354" s="96"/>
      <c r="AA2354" s="90"/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3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2"/>
      <c r="DB2354" s="1"/>
      <c r="DC2354" s="1"/>
      <c r="DD2354" s="1"/>
      <c r="DE2354" s="1"/>
      <c r="DF2354" s="1"/>
      <c r="DG2354" s="1"/>
    </row>
    <row r="2355" spans="1:111" x14ac:dyDescent="0.2">
      <c r="A2355" s="86"/>
      <c r="B2355" s="87"/>
      <c r="C2355" s="87"/>
      <c r="D2355" s="88"/>
      <c r="E2355" s="89"/>
      <c r="F2355" s="98"/>
      <c r="G2355" s="91"/>
      <c r="H2355" s="90"/>
      <c r="I2355" s="90"/>
      <c r="J2355" s="92"/>
      <c r="K2355" s="92"/>
      <c r="L2355" s="87"/>
      <c r="M2355" s="93"/>
      <c r="N2355" s="93"/>
      <c r="O2355" s="87"/>
      <c r="P2355" s="87"/>
      <c r="Q2355" s="94"/>
      <c r="R2355" s="95"/>
      <c r="S2355" s="87"/>
      <c r="T2355" s="95"/>
      <c r="U2355" s="94"/>
      <c r="V2355" s="94"/>
      <c r="W2355" s="93"/>
      <c r="X2355" s="87"/>
      <c r="Y2355" s="87"/>
      <c r="Z2355" s="96"/>
      <c r="AA2355" s="90"/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3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2"/>
      <c r="DB2355" s="1"/>
      <c r="DC2355" s="1"/>
      <c r="DD2355" s="1"/>
      <c r="DE2355" s="1"/>
      <c r="DF2355" s="1"/>
      <c r="DG2355" s="1"/>
    </row>
    <row r="2356" spans="1:111" x14ac:dyDescent="0.2">
      <c r="A2356" s="86"/>
      <c r="B2356" s="87"/>
      <c r="C2356" s="87"/>
      <c r="D2356" s="88"/>
      <c r="E2356" s="89"/>
      <c r="F2356" s="98"/>
      <c r="G2356" s="91"/>
      <c r="H2356" s="90"/>
      <c r="I2356" s="90"/>
      <c r="J2356" s="92"/>
      <c r="K2356" s="92"/>
      <c r="L2356" s="87"/>
      <c r="M2356" s="93"/>
      <c r="N2356" s="93"/>
      <c r="O2356" s="87"/>
      <c r="P2356" s="87"/>
      <c r="Q2356" s="94"/>
      <c r="R2356" s="95"/>
      <c r="S2356" s="87"/>
      <c r="T2356" s="95"/>
      <c r="U2356" s="94"/>
      <c r="V2356" s="94"/>
      <c r="W2356" s="93"/>
      <c r="X2356" s="87"/>
      <c r="Y2356" s="87"/>
      <c r="Z2356" s="96"/>
      <c r="AA2356" s="90"/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3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2"/>
      <c r="DB2356" s="1"/>
      <c r="DC2356" s="1"/>
      <c r="DD2356" s="1"/>
      <c r="DE2356" s="1"/>
      <c r="DF2356" s="1"/>
      <c r="DG2356" s="1"/>
    </row>
    <row r="2357" spans="1:111" x14ac:dyDescent="0.2">
      <c r="A2357" s="86"/>
      <c r="B2357" s="87"/>
      <c r="C2357" s="87"/>
      <c r="D2357" s="88"/>
      <c r="E2357" s="89"/>
      <c r="F2357" s="98"/>
      <c r="G2357" s="91"/>
      <c r="H2357" s="90"/>
      <c r="I2357" s="90"/>
      <c r="J2357" s="92"/>
      <c r="K2357" s="92"/>
      <c r="L2357" s="87"/>
      <c r="M2357" s="93"/>
      <c r="N2357" s="93"/>
      <c r="O2357" s="87"/>
      <c r="P2357" s="87"/>
      <c r="Q2357" s="94"/>
      <c r="R2357" s="95"/>
      <c r="S2357" s="87"/>
      <c r="T2357" s="95"/>
      <c r="U2357" s="94"/>
      <c r="V2357" s="94"/>
      <c r="W2357" s="93"/>
      <c r="X2357" s="87"/>
      <c r="Y2357" s="87"/>
      <c r="Z2357" s="96"/>
      <c r="AA2357" s="90"/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3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2"/>
      <c r="DB2357" s="1"/>
      <c r="DC2357" s="1"/>
      <c r="DD2357" s="1"/>
      <c r="DE2357" s="1"/>
      <c r="DF2357" s="1"/>
      <c r="DG2357" s="1"/>
    </row>
    <row r="2358" spans="1:111" x14ac:dyDescent="0.2">
      <c r="A2358" s="86"/>
      <c r="B2358" s="87"/>
      <c r="C2358" s="87"/>
      <c r="D2358" s="88"/>
      <c r="E2358" s="89"/>
      <c r="F2358" s="98"/>
      <c r="G2358" s="91"/>
      <c r="H2358" s="90"/>
      <c r="I2358" s="90"/>
      <c r="J2358" s="92"/>
      <c r="K2358" s="92"/>
      <c r="L2358" s="87"/>
      <c r="M2358" s="93"/>
      <c r="N2358" s="93"/>
      <c r="O2358" s="87"/>
      <c r="P2358" s="87"/>
      <c r="Q2358" s="94"/>
      <c r="R2358" s="95"/>
      <c r="S2358" s="87"/>
      <c r="T2358" s="95"/>
      <c r="U2358" s="94"/>
      <c r="V2358" s="94"/>
      <c r="W2358" s="93"/>
      <c r="X2358" s="87"/>
      <c r="Y2358" s="87"/>
      <c r="Z2358" s="96"/>
      <c r="AA2358" s="90"/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3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2"/>
      <c r="DB2358" s="1"/>
      <c r="DC2358" s="1"/>
      <c r="DD2358" s="1"/>
      <c r="DE2358" s="1"/>
      <c r="DF2358" s="1"/>
      <c r="DG2358" s="1"/>
    </row>
    <row r="2359" spans="1:111" x14ac:dyDescent="0.2">
      <c r="A2359" s="86"/>
      <c r="B2359" s="87"/>
      <c r="C2359" s="87"/>
      <c r="D2359" s="88"/>
      <c r="E2359" s="89"/>
      <c r="F2359" s="98"/>
      <c r="G2359" s="91"/>
      <c r="H2359" s="90"/>
      <c r="I2359" s="90"/>
      <c r="J2359" s="92"/>
      <c r="K2359" s="92"/>
      <c r="L2359" s="87"/>
      <c r="M2359" s="93"/>
      <c r="N2359" s="93"/>
      <c r="O2359" s="87"/>
      <c r="P2359" s="87"/>
      <c r="Q2359" s="94"/>
      <c r="R2359" s="95"/>
      <c r="S2359" s="87"/>
      <c r="T2359" s="95"/>
      <c r="U2359" s="94"/>
      <c r="V2359" s="94"/>
      <c r="W2359" s="93"/>
      <c r="X2359" s="87"/>
      <c r="Y2359" s="87"/>
      <c r="Z2359" s="96"/>
      <c r="AA2359" s="90"/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3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2"/>
      <c r="DB2359" s="1"/>
      <c r="DC2359" s="1"/>
      <c r="DD2359" s="1"/>
      <c r="DE2359" s="1"/>
      <c r="DF2359" s="1"/>
      <c r="DG2359" s="1"/>
    </row>
    <row r="2360" spans="1:111" x14ac:dyDescent="0.2">
      <c r="A2360" s="86"/>
      <c r="B2360" s="87"/>
      <c r="C2360" s="87"/>
      <c r="D2360" s="88"/>
      <c r="E2360" s="89"/>
      <c r="F2360" s="98"/>
      <c r="G2360" s="91"/>
      <c r="H2360" s="90"/>
      <c r="I2360" s="90"/>
      <c r="J2360" s="92"/>
      <c r="K2360" s="92"/>
      <c r="L2360" s="87"/>
      <c r="M2360" s="93"/>
      <c r="N2360" s="93"/>
      <c r="O2360" s="87"/>
      <c r="P2360" s="87"/>
      <c r="Q2360" s="94"/>
      <c r="R2360" s="95"/>
      <c r="S2360" s="87"/>
      <c r="T2360" s="95"/>
      <c r="U2360" s="94"/>
      <c r="V2360" s="94"/>
      <c r="W2360" s="93"/>
      <c r="X2360" s="87"/>
      <c r="Y2360" s="87"/>
      <c r="Z2360" s="96"/>
      <c r="AA2360" s="90"/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3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2"/>
      <c r="DB2360" s="1"/>
      <c r="DC2360" s="1"/>
      <c r="DD2360" s="1"/>
      <c r="DE2360" s="1"/>
      <c r="DF2360" s="1"/>
      <c r="DG2360" s="1"/>
    </row>
    <row r="2361" spans="1:111" x14ac:dyDescent="0.2">
      <c r="A2361" s="86"/>
      <c r="B2361" s="87"/>
      <c r="C2361" s="87"/>
      <c r="D2361" s="88"/>
      <c r="E2361" s="89"/>
      <c r="F2361" s="98"/>
      <c r="G2361" s="91"/>
      <c r="H2361" s="90"/>
      <c r="I2361" s="90"/>
      <c r="J2361" s="92"/>
      <c r="K2361" s="92"/>
      <c r="L2361" s="87"/>
      <c r="M2361" s="93"/>
      <c r="N2361" s="93"/>
      <c r="O2361" s="87"/>
      <c r="P2361" s="87"/>
      <c r="Q2361" s="94"/>
      <c r="R2361" s="95"/>
      <c r="S2361" s="87"/>
      <c r="T2361" s="95"/>
      <c r="U2361" s="94"/>
      <c r="V2361" s="94"/>
      <c r="W2361" s="93"/>
      <c r="X2361" s="87"/>
      <c r="Y2361" s="87"/>
      <c r="Z2361" s="96"/>
      <c r="AA2361" s="90"/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3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2"/>
      <c r="DB2361" s="1"/>
      <c r="DC2361" s="1"/>
      <c r="DD2361" s="1"/>
      <c r="DE2361" s="1"/>
      <c r="DF2361" s="1"/>
      <c r="DG2361" s="1"/>
    </row>
    <row r="2362" spans="1:111" x14ac:dyDescent="0.2">
      <c r="A2362" s="86"/>
      <c r="B2362" s="87"/>
      <c r="C2362" s="87"/>
      <c r="D2362" s="88"/>
      <c r="E2362" s="89"/>
      <c r="F2362" s="98"/>
      <c r="G2362" s="91"/>
      <c r="H2362" s="90"/>
      <c r="I2362" s="90"/>
      <c r="J2362" s="92"/>
      <c r="K2362" s="92"/>
      <c r="L2362" s="87"/>
      <c r="M2362" s="93"/>
      <c r="N2362" s="93"/>
      <c r="O2362" s="87"/>
      <c r="P2362" s="87"/>
      <c r="Q2362" s="94"/>
      <c r="R2362" s="95"/>
      <c r="S2362" s="87"/>
      <c r="T2362" s="95"/>
      <c r="U2362" s="94"/>
      <c r="V2362" s="94"/>
      <c r="W2362" s="93"/>
      <c r="X2362" s="87"/>
      <c r="Y2362" s="87"/>
      <c r="Z2362" s="96"/>
      <c r="AA2362" s="90"/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3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2"/>
      <c r="DB2362" s="1"/>
      <c r="DC2362" s="1"/>
      <c r="DD2362" s="1"/>
      <c r="DE2362" s="1"/>
      <c r="DF2362" s="1"/>
      <c r="DG2362" s="1"/>
    </row>
    <row r="2363" spans="1:111" x14ac:dyDescent="0.2">
      <c r="A2363" s="86"/>
      <c r="B2363" s="87"/>
      <c r="C2363" s="87"/>
      <c r="D2363" s="88"/>
      <c r="E2363" s="89"/>
      <c r="F2363" s="98"/>
      <c r="G2363" s="91"/>
      <c r="H2363" s="90"/>
      <c r="I2363" s="90"/>
      <c r="J2363" s="92"/>
      <c r="K2363" s="92"/>
      <c r="L2363" s="87"/>
      <c r="M2363" s="93"/>
      <c r="N2363" s="93"/>
      <c r="O2363" s="87"/>
      <c r="P2363" s="87"/>
      <c r="Q2363" s="94"/>
      <c r="R2363" s="95"/>
      <c r="S2363" s="87"/>
      <c r="T2363" s="95"/>
      <c r="U2363" s="94"/>
      <c r="V2363" s="94"/>
      <c r="W2363" s="93"/>
      <c r="X2363" s="87"/>
      <c r="Y2363" s="87"/>
      <c r="Z2363" s="96"/>
      <c r="AA2363" s="90"/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3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2"/>
      <c r="DB2363" s="1"/>
      <c r="DC2363" s="1"/>
      <c r="DD2363" s="1"/>
      <c r="DE2363" s="1"/>
      <c r="DF2363" s="1"/>
      <c r="DG2363" s="1"/>
    </row>
    <row r="2364" spans="1:111" x14ac:dyDescent="0.2">
      <c r="A2364" s="86"/>
      <c r="B2364" s="87"/>
      <c r="C2364" s="87"/>
      <c r="D2364" s="88"/>
      <c r="E2364" s="89"/>
      <c r="F2364" s="98"/>
      <c r="G2364" s="91"/>
      <c r="H2364" s="90"/>
      <c r="I2364" s="90"/>
      <c r="J2364" s="92"/>
      <c r="K2364" s="92"/>
      <c r="L2364" s="87"/>
      <c r="M2364" s="93"/>
      <c r="N2364" s="93"/>
      <c r="O2364" s="87"/>
      <c r="P2364" s="87"/>
      <c r="Q2364" s="94"/>
      <c r="R2364" s="95"/>
      <c r="S2364" s="87"/>
      <c r="T2364" s="95"/>
      <c r="U2364" s="94"/>
      <c r="V2364" s="94"/>
      <c r="W2364" s="93"/>
      <c r="X2364" s="87"/>
      <c r="Y2364" s="87"/>
      <c r="Z2364" s="96"/>
      <c r="AA2364" s="90"/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3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2"/>
      <c r="DB2364" s="1"/>
      <c r="DC2364" s="1"/>
      <c r="DD2364" s="1"/>
      <c r="DE2364" s="1"/>
      <c r="DF2364" s="1"/>
      <c r="DG2364" s="1"/>
    </row>
    <row r="2365" spans="1:111" x14ac:dyDescent="0.2">
      <c r="A2365" s="86"/>
      <c r="B2365" s="87"/>
      <c r="C2365" s="87"/>
      <c r="D2365" s="88"/>
      <c r="E2365" s="89"/>
      <c r="F2365" s="98"/>
      <c r="G2365" s="91"/>
      <c r="H2365" s="90"/>
      <c r="I2365" s="90"/>
      <c r="J2365" s="92"/>
      <c r="K2365" s="92"/>
      <c r="L2365" s="87"/>
      <c r="M2365" s="93"/>
      <c r="N2365" s="93"/>
      <c r="O2365" s="87"/>
      <c r="P2365" s="87"/>
      <c r="Q2365" s="94"/>
      <c r="R2365" s="95"/>
      <c r="S2365" s="87"/>
      <c r="T2365" s="95"/>
      <c r="U2365" s="94"/>
      <c r="V2365" s="94"/>
      <c r="W2365" s="93"/>
      <c r="X2365" s="87"/>
      <c r="Y2365" s="87"/>
      <c r="Z2365" s="96"/>
      <c r="AA2365" s="90"/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3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2"/>
      <c r="DB2365" s="1"/>
      <c r="DC2365" s="1"/>
      <c r="DD2365" s="1"/>
      <c r="DE2365" s="1"/>
      <c r="DF2365" s="1"/>
      <c r="DG2365" s="1"/>
    </row>
    <row r="2366" spans="1:111" x14ac:dyDescent="0.2">
      <c r="A2366" s="86"/>
      <c r="B2366" s="87"/>
      <c r="C2366" s="87"/>
      <c r="D2366" s="88"/>
      <c r="E2366" s="89"/>
      <c r="F2366" s="98"/>
      <c r="G2366" s="91"/>
      <c r="H2366" s="90"/>
      <c r="I2366" s="90"/>
      <c r="J2366" s="92"/>
      <c r="K2366" s="92"/>
      <c r="L2366" s="87"/>
      <c r="M2366" s="93"/>
      <c r="N2366" s="93"/>
      <c r="O2366" s="87"/>
      <c r="P2366" s="87"/>
      <c r="Q2366" s="94"/>
      <c r="R2366" s="95"/>
      <c r="S2366" s="87"/>
      <c r="T2366" s="95"/>
      <c r="U2366" s="94"/>
      <c r="V2366" s="94"/>
      <c r="W2366" s="93"/>
      <c r="X2366" s="87"/>
      <c r="Y2366" s="87"/>
      <c r="Z2366" s="96"/>
      <c r="AA2366" s="90"/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3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2"/>
      <c r="DB2366" s="1"/>
      <c r="DC2366" s="1"/>
      <c r="DD2366" s="1"/>
      <c r="DE2366" s="1"/>
      <c r="DF2366" s="1"/>
      <c r="DG2366" s="1"/>
    </row>
    <row r="2367" spans="1:111" x14ac:dyDescent="0.2">
      <c r="A2367" s="86"/>
      <c r="B2367" s="87"/>
      <c r="C2367" s="87"/>
      <c r="D2367" s="88"/>
      <c r="E2367" s="89"/>
      <c r="F2367" s="98"/>
      <c r="G2367" s="91"/>
      <c r="H2367" s="90"/>
      <c r="I2367" s="90"/>
      <c r="J2367" s="92"/>
      <c r="K2367" s="92"/>
      <c r="L2367" s="87"/>
      <c r="M2367" s="93"/>
      <c r="N2367" s="93"/>
      <c r="O2367" s="87"/>
      <c r="P2367" s="87"/>
      <c r="Q2367" s="94"/>
      <c r="R2367" s="95"/>
      <c r="S2367" s="87"/>
      <c r="T2367" s="95"/>
      <c r="U2367" s="94"/>
      <c r="V2367" s="94"/>
      <c r="W2367" s="93"/>
      <c r="X2367" s="87"/>
      <c r="Y2367" s="87"/>
      <c r="Z2367" s="96"/>
      <c r="AA2367" s="90"/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3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2"/>
      <c r="DB2367" s="1"/>
      <c r="DC2367" s="1"/>
      <c r="DD2367" s="1"/>
      <c r="DE2367" s="1"/>
      <c r="DF2367" s="1"/>
      <c r="DG2367" s="1"/>
    </row>
    <row r="2368" spans="1:111" x14ac:dyDescent="0.2">
      <c r="A2368" s="86"/>
      <c r="B2368" s="87"/>
      <c r="C2368" s="87"/>
      <c r="D2368" s="88"/>
      <c r="E2368" s="89"/>
      <c r="F2368" s="98"/>
      <c r="G2368" s="91"/>
      <c r="H2368" s="90"/>
      <c r="I2368" s="90"/>
      <c r="J2368" s="92"/>
      <c r="K2368" s="92"/>
      <c r="L2368" s="87"/>
      <c r="M2368" s="93"/>
      <c r="N2368" s="93"/>
      <c r="O2368" s="87"/>
      <c r="P2368" s="87"/>
      <c r="Q2368" s="94"/>
      <c r="R2368" s="95"/>
      <c r="S2368" s="87"/>
      <c r="T2368" s="95"/>
      <c r="U2368" s="94"/>
      <c r="V2368" s="94"/>
      <c r="W2368" s="93"/>
      <c r="X2368" s="87"/>
      <c r="Y2368" s="87"/>
      <c r="Z2368" s="96"/>
      <c r="AA2368" s="90"/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3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2"/>
      <c r="DB2368" s="1"/>
      <c r="DC2368" s="1"/>
      <c r="DD2368" s="1"/>
      <c r="DE2368" s="1"/>
      <c r="DF2368" s="1"/>
      <c r="DG2368" s="1"/>
    </row>
    <row r="2369" spans="1:111" x14ac:dyDescent="0.2">
      <c r="A2369" s="86"/>
      <c r="B2369" s="87"/>
      <c r="C2369" s="87"/>
      <c r="D2369" s="88"/>
      <c r="E2369" s="89"/>
      <c r="F2369" s="98"/>
      <c r="G2369" s="91"/>
      <c r="H2369" s="90"/>
      <c r="I2369" s="90"/>
      <c r="J2369" s="92"/>
      <c r="K2369" s="92"/>
      <c r="L2369" s="87"/>
      <c r="M2369" s="93"/>
      <c r="N2369" s="93"/>
      <c r="O2369" s="87"/>
      <c r="P2369" s="87"/>
      <c r="Q2369" s="94"/>
      <c r="R2369" s="95"/>
      <c r="S2369" s="87"/>
      <c r="T2369" s="95"/>
      <c r="U2369" s="94"/>
      <c r="V2369" s="94"/>
      <c r="W2369" s="93"/>
      <c r="X2369" s="87"/>
      <c r="Y2369" s="87"/>
      <c r="Z2369" s="96"/>
      <c r="AA2369" s="90"/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3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2"/>
      <c r="DB2369" s="1"/>
      <c r="DC2369" s="1"/>
      <c r="DD2369" s="1"/>
      <c r="DE2369" s="1"/>
      <c r="DF2369" s="1"/>
      <c r="DG2369" s="1"/>
    </row>
    <row r="2370" spans="1:111" x14ac:dyDescent="0.2">
      <c r="A2370" s="86"/>
      <c r="B2370" s="87"/>
      <c r="C2370" s="87"/>
      <c r="D2370" s="88"/>
      <c r="E2370" s="89"/>
      <c r="F2370" s="98"/>
      <c r="G2370" s="91"/>
      <c r="H2370" s="90"/>
      <c r="I2370" s="90"/>
      <c r="J2370" s="92"/>
      <c r="K2370" s="92"/>
      <c r="L2370" s="87"/>
      <c r="M2370" s="93"/>
      <c r="N2370" s="93"/>
      <c r="O2370" s="87"/>
      <c r="P2370" s="87"/>
      <c r="Q2370" s="94"/>
      <c r="R2370" s="95"/>
      <c r="S2370" s="87"/>
      <c r="T2370" s="95"/>
      <c r="U2370" s="94"/>
      <c r="V2370" s="94"/>
      <c r="W2370" s="93"/>
      <c r="X2370" s="87"/>
      <c r="Y2370" s="87"/>
      <c r="Z2370" s="96"/>
      <c r="AA2370" s="90"/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3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2"/>
      <c r="DB2370" s="1"/>
      <c r="DC2370" s="1"/>
      <c r="DD2370" s="1"/>
      <c r="DE2370" s="1"/>
      <c r="DF2370" s="1"/>
      <c r="DG2370" s="1"/>
    </row>
    <row r="2371" spans="1:111" x14ac:dyDescent="0.2">
      <c r="A2371" s="86"/>
      <c r="B2371" s="87"/>
      <c r="C2371" s="87"/>
      <c r="D2371" s="88"/>
      <c r="E2371" s="89"/>
      <c r="F2371" s="98"/>
      <c r="G2371" s="91"/>
      <c r="H2371" s="90"/>
      <c r="I2371" s="90"/>
      <c r="J2371" s="92"/>
      <c r="K2371" s="92"/>
      <c r="L2371" s="87"/>
      <c r="M2371" s="93"/>
      <c r="N2371" s="93"/>
      <c r="O2371" s="87"/>
      <c r="P2371" s="87"/>
      <c r="Q2371" s="94"/>
      <c r="R2371" s="95"/>
      <c r="S2371" s="87"/>
      <c r="T2371" s="95"/>
      <c r="U2371" s="94"/>
      <c r="V2371" s="94"/>
      <c r="W2371" s="93"/>
      <c r="X2371" s="87"/>
      <c r="Y2371" s="87"/>
      <c r="Z2371" s="96"/>
      <c r="AA2371" s="90"/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3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2"/>
      <c r="DB2371" s="1"/>
      <c r="DC2371" s="1"/>
      <c r="DD2371" s="1"/>
      <c r="DE2371" s="1"/>
      <c r="DF2371" s="1"/>
      <c r="DG2371" s="1"/>
    </row>
    <row r="2372" spans="1:111" x14ac:dyDescent="0.2">
      <c r="A2372" s="86"/>
      <c r="B2372" s="87"/>
      <c r="C2372" s="87"/>
      <c r="D2372" s="88"/>
      <c r="E2372" s="89"/>
      <c r="F2372" s="98"/>
      <c r="G2372" s="91"/>
      <c r="H2372" s="90"/>
      <c r="I2372" s="90"/>
      <c r="J2372" s="92"/>
      <c r="K2372" s="92"/>
      <c r="L2372" s="87"/>
      <c r="M2372" s="93"/>
      <c r="N2372" s="93"/>
      <c r="O2372" s="87"/>
      <c r="P2372" s="87"/>
      <c r="Q2372" s="94"/>
      <c r="R2372" s="95"/>
      <c r="S2372" s="87"/>
      <c r="T2372" s="95"/>
      <c r="U2372" s="94"/>
      <c r="V2372" s="94"/>
      <c r="W2372" s="93"/>
      <c r="X2372" s="87"/>
      <c r="Y2372" s="87"/>
      <c r="Z2372" s="96"/>
      <c r="AA2372" s="90"/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3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2"/>
      <c r="DB2372" s="1"/>
      <c r="DC2372" s="1"/>
      <c r="DD2372" s="1"/>
      <c r="DE2372" s="1"/>
      <c r="DF2372" s="1"/>
      <c r="DG2372" s="1"/>
    </row>
    <row r="2373" spans="1:111" x14ac:dyDescent="0.2">
      <c r="A2373" s="86"/>
      <c r="B2373" s="87"/>
      <c r="C2373" s="87"/>
      <c r="D2373" s="88"/>
      <c r="E2373" s="89"/>
      <c r="F2373" s="98"/>
      <c r="G2373" s="91"/>
      <c r="H2373" s="90"/>
      <c r="I2373" s="90"/>
      <c r="J2373" s="92"/>
      <c r="K2373" s="92"/>
      <c r="L2373" s="87"/>
      <c r="M2373" s="93"/>
      <c r="N2373" s="93"/>
      <c r="O2373" s="87"/>
      <c r="P2373" s="87"/>
      <c r="Q2373" s="94"/>
      <c r="R2373" s="95"/>
      <c r="S2373" s="87"/>
      <c r="T2373" s="95"/>
      <c r="U2373" s="94"/>
      <c r="V2373" s="94"/>
      <c r="W2373" s="93"/>
      <c r="X2373" s="87"/>
      <c r="Y2373" s="87"/>
      <c r="Z2373" s="96"/>
      <c r="AA2373" s="90"/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3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2"/>
      <c r="DB2373" s="1"/>
      <c r="DC2373" s="1"/>
      <c r="DD2373" s="1"/>
      <c r="DE2373" s="1"/>
      <c r="DF2373" s="1"/>
      <c r="DG2373" s="1"/>
    </row>
    <row r="2374" spans="1:111" x14ac:dyDescent="0.2">
      <c r="A2374" s="86"/>
      <c r="B2374" s="87"/>
      <c r="C2374" s="87"/>
      <c r="D2374" s="88"/>
      <c r="E2374" s="89"/>
      <c r="F2374" s="98"/>
      <c r="G2374" s="91"/>
      <c r="H2374" s="90"/>
      <c r="I2374" s="90"/>
      <c r="J2374" s="92"/>
      <c r="K2374" s="92"/>
      <c r="L2374" s="87"/>
      <c r="M2374" s="93"/>
      <c r="N2374" s="93"/>
      <c r="O2374" s="87"/>
      <c r="P2374" s="87"/>
      <c r="Q2374" s="94"/>
      <c r="R2374" s="95"/>
      <c r="S2374" s="87"/>
      <c r="T2374" s="95"/>
      <c r="U2374" s="94"/>
      <c r="V2374" s="94"/>
      <c r="W2374" s="93"/>
      <c r="X2374" s="87"/>
      <c r="Y2374" s="87"/>
      <c r="Z2374" s="96"/>
      <c r="AA2374" s="90"/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3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2"/>
      <c r="DB2374" s="1"/>
      <c r="DC2374" s="1"/>
      <c r="DD2374" s="1"/>
      <c r="DE2374" s="1"/>
      <c r="DF2374" s="1"/>
      <c r="DG2374" s="1"/>
    </row>
    <row r="2375" spans="1:111" x14ac:dyDescent="0.2">
      <c r="A2375" s="86"/>
      <c r="B2375" s="87"/>
      <c r="C2375" s="87"/>
      <c r="D2375" s="88"/>
      <c r="E2375" s="89"/>
      <c r="F2375" s="98"/>
      <c r="G2375" s="91"/>
      <c r="H2375" s="90"/>
      <c r="I2375" s="90"/>
      <c r="J2375" s="92"/>
      <c r="K2375" s="92"/>
      <c r="L2375" s="87"/>
      <c r="M2375" s="93"/>
      <c r="N2375" s="93"/>
      <c r="O2375" s="87"/>
      <c r="P2375" s="87"/>
      <c r="Q2375" s="94"/>
      <c r="R2375" s="95"/>
      <c r="S2375" s="87"/>
      <c r="T2375" s="95"/>
      <c r="U2375" s="94"/>
      <c r="V2375" s="94"/>
      <c r="W2375" s="93"/>
      <c r="X2375" s="87"/>
      <c r="Y2375" s="87"/>
      <c r="Z2375" s="96"/>
      <c r="AA2375" s="90"/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3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2"/>
      <c r="DB2375" s="1"/>
      <c r="DC2375" s="1"/>
      <c r="DD2375" s="1"/>
      <c r="DE2375" s="1"/>
      <c r="DF2375" s="1"/>
      <c r="DG2375" s="1"/>
    </row>
    <row r="2376" spans="1:111" x14ac:dyDescent="0.2">
      <c r="A2376" s="86"/>
      <c r="B2376" s="87"/>
      <c r="C2376" s="87"/>
      <c r="D2376" s="88"/>
      <c r="E2376" s="89"/>
      <c r="F2376" s="98"/>
      <c r="G2376" s="91"/>
      <c r="H2376" s="90"/>
      <c r="I2376" s="90"/>
      <c r="J2376" s="92"/>
      <c r="K2376" s="92"/>
      <c r="L2376" s="87"/>
      <c r="M2376" s="93"/>
      <c r="N2376" s="93"/>
      <c r="O2376" s="87"/>
      <c r="P2376" s="87"/>
      <c r="Q2376" s="94"/>
      <c r="R2376" s="95"/>
      <c r="S2376" s="87"/>
      <c r="T2376" s="95"/>
      <c r="U2376" s="94"/>
      <c r="V2376" s="94"/>
      <c r="W2376" s="93"/>
      <c r="X2376" s="87"/>
      <c r="Y2376" s="87"/>
      <c r="Z2376" s="96"/>
      <c r="AA2376" s="90"/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3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2"/>
      <c r="DB2376" s="1"/>
      <c r="DC2376" s="1"/>
      <c r="DD2376" s="1"/>
      <c r="DE2376" s="1"/>
      <c r="DF2376" s="1"/>
      <c r="DG2376" s="1"/>
    </row>
    <row r="2377" spans="1:111" x14ac:dyDescent="0.2">
      <c r="A2377" s="86"/>
      <c r="B2377" s="87"/>
      <c r="C2377" s="87"/>
      <c r="D2377" s="88"/>
      <c r="E2377" s="89"/>
      <c r="F2377" s="98"/>
      <c r="G2377" s="91"/>
      <c r="H2377" s="90"/>
      <c r="I2377" s="90"/>
      <c r="J2377" s="92"/>
      <c r="K2377" s="92"/>
      <c r="L2377" s="87"/>
      <c r="M2377" s="93"/>
      <c r="N2377" s="93"/>
      <c r="O2377" s="87"/>
      <c r="P2377" s="87"/>
      <c r="Q2377" s="94"/>
      <c r="R2377" s="95"/>
      <c r="S2377" s="87"/>
      <c r="T2377" s="95"/>
      <c r="U2377" s="94"/>
      <c r="V2377" s="94"/>
      <c r="W2377" s="93"/>
      <c r="X2377" s="87"/>
      <c r="Y2377" s="87"/>
      <c r="Z2377" s="96"/>
      <c r="AA2377" s="90"/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3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2"/>
      <c r="DB2377" s="1"/>
      <c r="DC2377" s="1"/>
      <c r="DD2377" s="1"/>
      <c r="DE2377" s="1"/>
      <c r="DF2377" s="1"/>
      <c r="DG2377" s="1"/>
    </row>
    <row r="2378" spans="1:111" x14ac:dyDescent="0.2">
      <c r="A2378" s="86"/>
      <c r="B2378" s="87"/>
      <c r="C2378" s="87"/>
      <c r="D2378" s="88"/>
      <c r="E2378" s="89"/>
      <c r="F2378" s="98"/>
      <c r="G2378" s="91"/>
      <c r="H2378" s="90"/>
      <c r="I2378" s="90"/>
      <c r="J2378" s="92"/>
      <c r="K2378" s="92"/>
      <c r="L2378" s="87"/>
      <c r="M2378" s="93"/>
      <c r="N2378" s="93"/>
      <c r="O2378" s="87"/>
      <c r="P2378" s="87"/>
      <c r="Q2378" s="94"/>
      <c r="R2378" s="95"/>
      <c r="S2378" s="87"/>
      <c r="T2378" s="95"/>
      <c r="U2378" s="94"/>
      <c r="V2378" s="94"/>
      <c r="W2378" s="93"/>
      <c r="X2378" s="87"/>
      <c r="Y2378" s="87"/>
      <c r="Z2378" s="96"/>
      <c r="AA2378" s="90"/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3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2"/>
      <c r="DB2378" s="1"/>
      <c r="DC2378" s="1"/>
      <c r="DD2378" s="1"/>
      <c r="DE2378" s="1"/>
      <c r="DF2378" s="1"/>
      <c r="DG2378" s="1"/>
    </row>
    <row r="2379" spans="1:111" x14ac:dyDescent="0.2">
      <c r="A2379" s="86"/>
      <c r="B2379" s="87"/>
      <c r="C2379" s="87"/>
      <c r="D2379" s="88"/>
      <c r="E2379" s="89"/>
      <c r="F2379" s="98"/>
      <c r="G2379" s="91"/>
      <c r="H2379" s="90"/>
      <c r="I2379" s="90"/>
      <c r="J2379" s="92"/>
      <c r="K2379" s="92"/>
      <c r="L2379" s="87"/>
      <c r="M2379" s="93"/>
      <c r="N2379" s="93"/>
      <c r="O2379" s="87"/>
      <c r="P2379" s="87"/>
      <c r="Q2379" s="94"/>
      <c r="R2379" s="95"/>
      <c r="S2379" s="87"/>
      <c r="T2379" s="95"/>
      <c r="U2379" s="94"/>
      <c r="V2379" s="94"/>
      <c r="W2379" s="93"/>
      <c r="X2379" s="87"/>
      <c r="Y2379" s="87"/>
      <c r="Z2379" s="96"/>
      <c r="AA2379" s="90"/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3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2"/>
      <c r="DB2379" s="1"/>
      <c r="DC2379" s="1"/>
      <c r="DD2379" s="1"/>
      <c r="DE2379" s="1"/>
      <c r="DF2379" s="1"/>
      <c r="DG2379" s="1"/>
    </row>
    <row r="2380" spans="1:111" x14ac:dyDescent="0.2">
      <c r="A2380" s="86"/>
      <c r="B2380" s="87"/>
      <c r="C2380" s="87"/>
      <c r="D2380" s="88"/>
      <c r="E2380" s="89"/>
      <c r="F2380" s="98"/>
      <c r="G2380" s="91"/>
      <c r="H2380" s="90"/>
      <c r="I2380" s="90"/>
      <c r="J2380" s="92"/>
      <c r="K2380" s="92"/>
      <c r="L2380" s="87"/>
      <c r="M2380" s="93"/>
      <c r="N2380" s="93"/>
      <c r="O2380" s="87"/>
      <c r="P2380" s="87"/>
      <c r="Q2380" s="94"/>
      <c r="R2380" s="95"/>
      <c r="S2380" s="87"/>
      <c r="T2380" s="95"/>
      <c r="U2380" s="94"/>
      <c r="V2380" s="94"/>
      <c r="W2380" s="93"/>
      <c r="X2380" s="87"/>
      <c r="Y2380" s="87"/>
      <c r="Z2380" s="96"/>
      <c r="AA2380" s="90"/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3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2"/>
      <c r="DB2380" s="1"/>
      <c r="DC2380" s="1"/>
      <c r="DD2380" s="1"/>
      <c r="DE2380" s="1"/>
      <c r="DF2380" s="1"/>
      <c r="DG2380" s="1"/>
    </row>
    <row r="2381" spans="1:111" x14ac:dyDescent="0.2">
      <c r="A2381" s="86"/>
      <c r="B2381" s="87"/>
      <c r="C2381" s="87"/>
      <c r="D2381" s="88"/>
      <c r="E2381" s="89"/>
      <c r="F2381" s="98"/>
      <c r="G2381" s="91"/>
      <c r="H2381" s="90"/>
      <c r="I2381" s="90"/>
      <c r="J2381" s="92"/>
      <c r="K2381" s="92"/>
      <c r="L2381" s="87"/>
      <c r="M2381" s="93"/>
      <c r="N2381" s="93"/>
      <c r="O2381" s="87"/>
      <c r="P2381" s="87"/>
      <c r="Q2381" s="94"/>
      <c r="R2381" s="95"/>
      <c r="S2381" s="87"/>
      <c r="T2381" s="95"/>
      <c r="U2381" s="94"/>
      <c r="V2381" s="94"/>
      <c r="W2381" s="93"/>
      <c r="X2381" s="87"/>
      <c r="Y2381" s="87"/>
      <c r="Z2381" s="96"/>
      <c r="AA2381" s="90"/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3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2"/>
      <c r="DB2381" s="1"/>
      <c r="DC2381" s="1"/>
      <c r="DD2381" s="1"/>
      <c r="DE2381" s="1"/>
      <c r="DF2381" s="1"/>
      <c r="DG2381" s="1"/>
    </row>
    <row r="2382" spans="1:111" x14ac:dyDescent="0.2">
      <c r="A2382" s="86"/>
      <c r="B2382" s="87"/>
      <c r="C2382" s="87"/>
      <c r="D2382" s="88"/>
      <c r="E2382" s="89"/>
      <c r="F2382" s="98"/>
      <c r="G2382" s="91"/>
      <c r="H2382" s="90"/>
      <c r="I2382" s="90"/>
      <c r="J2382" s="92"/>
      <c r="K2382" s="92"/>
      <c r="L2382" s="87"/>
      <c r="M2382" s="93"/>
      <c r="N2382" s="93"/>
      <c r="O2382" s="87"/>
      <c r="P2382" s="87"/>
      <c r="Q2382" s="94"/>
      <c r="R2382" s="95"/>
      <c r="S2382" s="87"/>
      <c r="T2382" s="95"/>
      <c r="U2382" s="94"/>
      <c r="V2382" s="94"/>
      <c r="W2382" s="93"/>
      <c r="X2382" s="87"/>
      <c r="Y2382" s="87"/>
      <c r="Z2382" s="96"/>
      <c r="AA2382" s="90"/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3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2"/>
      <c r="DB2382" s="1"/>
      <c r="DC2382" s="1"/>
      <c r="DD2382" s="1"/>
      <c r="DE2382" s="1"/>
      <c r="DF2382" s="1"/>
      <c r="DG2382" s="1"/>
    </row>
    <row r="2383" spans="1:111" x14ac:dyDescent="0.2">
      <c r="A2383" s="86"/>
      <c r="B2383" s="87"/>
      <c r="C2383" s="87"/>
      <c r="D2383" s="88"/>
      <c r="E2383" s="89"/>
      <c r="F2383" s="98"/>
      <c r="G2383" s="91"/>
      <c r="H2383" s="90"/>
      <c r="I2383" s="90"/>
      <c r="J2383" s="92"/>
      <c r="K2383" s="92"/>
      <c r="L2383" s="87"/>
      <c r="M2383" s="93"/>
      <c r="N2383" s="93"/>
      <c r="O2383" s="87"/>
      <c r="P2383" s="87"/>
      <c r="Q2383" s="94"/>
      <c r="R2383" s="95"/>
      <c r="S2383" s="87"/>
      <c r="T2383" s="95"/>
      <c r="U2383" s="94"/>
      <c r="V2383" s="94"/>
      <c r="W2383" s="93"/>
      <c r="X2383" s="87"/>
      <c r="Y2383" s="87"/>
      <c r="Z2383" s="96"/>
      <c r="AA2383" s="90"/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3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2"/>
      <c r="DB2383" s="1"/>
      <c r="DC2383" s="1"/>
      <c r="DD2383" s="1"/>
      <c r="DE2383" s="1"/>
      <c r="DF2383" s="1"/>
      <c r="DG2383" s="1"/>
    </row>
    <row r="2384" spans="1:111" x14ac:dyDescent="0.2">
      <c r="A2384" s="86"/>
      <c r="B2384" s="87"/>
      <c r="C2384" s="87"/>
      <c r="D2384" s="88"/>
      <c r="E2384" s="89"/>
      <c r="F2384" s="98"/>
      <c r="G2384" s="91"/>
      <c r="H2384" s="90"/>
      <c r="I2384" s="90"/>
      <c r="J2384" s="92"/>
      <c r="K2384" s="92"/>
      <c r="L2384" s="87"/>
      <c r="M2384" s="93"/>
      <c r="N2384" s="93"/>
      <c r="O2384" s="87"/>
      <c r="P2384" s="87"/>
      <c r="Q2384" s="94"/>
      <c r="R2384" s="95"/>
      <c r="S2384" s="87"/>
      <c r="T2384" s="95"/>
      <c r="U2384" s="94"/>
      <c r="V2384" s="94"/>
      <c r="W2384" s="93"/>
      <c r="X2384" s="87"/>
      <c r="Y2384" s="87"/>
      <c r="Z2384" s="96"/>
      <c r="AA2384" s="90"/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3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2"/>
      <c r="DB2384" s="1"/>
      <c r="DC2384" s="1"/>
      <c r="DD2384" s="1"/>
      <c r="DE2384" s="1"/>
      <c r="DF2384" s="1"/>
      <c r="DG2384" s="1"/>
    </row>
    <row r="2385" spans="1:111" x14ac:dyDescent="0.2">
      <c r="A2385" s="86"/>
      <c r="B2385" s="87"/>
      <c r="C2385" s="87"/>
      <c r="D2385" s="88"/>
      <c r="E2385" s="89"/>
      <c r="F2385" s="98"/>
      <c r="G2385" s="91"/>
      <c r="H2385" s="90"/>
      <c r="I2385" s="90"/>
      <c r="J2385" s="92"/>
      <c r="K2385" s="92"/>
      <c r="L2385" s="87"/>
      <c r="M2385" s="93"/>
      <c r="N2385" s="93"/>
      <c r="O2385" s="87"/>
      <c r="P2385" s="87"/>
      <c r="Q2385" s="94"/>
      <c r="R2385" s="95"/>
      <c r="S2385" s="87"/>
      <c r="T2385" s="95"/>
      <c r="U2385" s="94"/>
      <c r="V2385" s="94"/>
      <c r="W2385" s="93"/>
      <c r="X2385" s="87"/>
      <c r="Y2385" s="87"/>
      <c r="Z2385" s="96"/>
      <c r="AA2385" s="90"/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3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2"/>
      <c r="DB2385" s="1"/>
      <c r="DC2385" s="1"/>
      <c r="DD2385" s="1"/>
      <c r="DE2385" s="1"/>
      <c r="DF2385" s="1"/>
      <c r="DG2385" s="1"/>
    </row>
    <row r="2386" spans="1:111" x14ac:dyDescent="0.2">
      <c r="A2386" s="86"/>
      <c r="B2386" s="87"/>
      <c r="C2386" s="87"/>
      <c r="D2386" s="88"/>
      <c r="E2386" s="89"/>
      <c r="F2386" s="98"/>
      <c r="G2386" s="91"/>
      <c r="H2386" s="90"/>
      <c r="I2386" s="90"/>
      <c r="J2386" s="92"/>
      <c r="K2386" s="92"/>
      <c r="L2386" s="87"/>
      <c r="M2386" s="93"/>
      <c r="N2386" s="93"/>
      <c r="O2386" s="87"/>
      <c r="P2386" s="87"/>
      <c r="Q2386" s="94"/>
      <c r="R2386" s="95"/>
      <c r="S2386" s="87"/>
      <c r="T2386" s="95"/>
      <c r="U2386" s="94"/>
      <c r="V2386" s="94"/>
      <c r="W2386" s="93"/>
      <c r="X2386" s="87"/>
      <c r="Y2386" s="87"/>
      <c r="Z2386" s="96"/>
      <c r="AA2386" s="90"/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3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2"/>
      <c r="DB2386" s="1"/>
      <c r="DC2386" s="1"/>
      <c r="DD2386" s="1"/>
      <c r="DE2386" s="1"/>
      <c r="DF2386" s="1"/>
      <c r="DG2386" s="1"/>
    </row>
    <row r="2387" spans="1:111" x14ac:dyDescent="0.2">
      <c r="A2387" s="86"/>
      <c r="B2387" s="87"/>
      <c r="C2387" s="87"/>
      <c r="D2387" s="88"/>
      <c r="E2387" s="89"/>
      <c r="F2387" s="98"/>
      <c r="G2387" s="91"/>
      <c r="H2387" s="90"/>
      <c r="I2387" s="90"/>
      <c r="J2387" s="92"/>
      <c r="K2387" s="92"/>
      <c r="L2387" s="87"/>
      <c r="M2387" s="93"/>
      <c r="N2387" s="93"/>
      <c r="O2387" s="87"/>
      <c r="P2387" s="87"/>
      <c r="Q2387" s="94"/>
      <c r="R2387" s="95"/>
      <c r="S2387" s="87"/>
      <c r="T2387" s="95"/>
      <c r="U2387" s="94"/>
      <c r="V2387" s="94"/>
      <c r="W2387" s="93"/>
      <c r="X2387" s="87"/>
      <c r="Y2387" s="87"/>
      <c r="Z2387" s="96"/>
      <c r="AA2387" s="90"/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3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2"/>
      <c r="DB2387" s="1"/>
      <c r="DC2387" s="1"/>
      <c r="DD2387" s="1"/>
      <c r="DE2387" s="1"/>
      <c r="DF2387" s="1"/>
      <c r="DG2387" s="1"/>
    </row>
    <row r="2388" spans="1:111" x14ac:dyDescent="0.2">
      <c r="A2388" s="86"/>
      <c r="B2388" s="87"/>
      <c r="C2388" s="87"/>
      <c r="D2388" s="88"/>
      <c r="E2388" s="89"/>
      <c r="F2388" s="98"/>
      <c r="G2388" s="91"/>
      <c r="H2388" s="90"/>
      <c r="I2388" s="90"/>
      <c r="J2388" s="92"/>
      <c r="K2388" s="92"/>
      <c r="L2388" s="87"/>
      <c r="M2388" s="93"/>
      <c r="N2388" s="93"/>
      <c r="O2388" s="87"/>
      <c r="P2388" s="87"/>
      <c r="Q2388" s="94"/>
      <c r="R2388" s="95"/>
      <c r="S2388" s="87"/>
      <c r="T2388" s="95"/>
      <c r="U2388" s="94"/>
      <c r="V2388" s="94"/>
      <c r="W2388" s="93"/>
      <c r="X2388" s="87"/>
      <c r="Y2388" s="87"/>
      <c r="Z2388" s="96"/>
      <c r="AA2388" s="90"/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3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2"/>
      <c r="DB2388" s="1"/>
      <c r="DC2388" s="1"/>
      <c r="DD2388" s="1"/>
      <c r="DE2388" s="1"/>
      <c r="DF2388" s="1"/>
      <c r="DG2388" s="1"/>
    </row>
    <row r="2389" spans="1:111" x14ac:dyDescent="0.2">
      <c r="A2389" s="86"/>
      <c r="B2389" s="87"/>
      <c r="C2389" s="87"/>
      <c r="D2389" s="88"/>
      <c r="E2389" s="89"/>
      <c r="F2389" s="98"/>
      <c r="G2389" s="91"/>
      <c r="H2389" s="90"/>
      <c r="I2389" s="90"/>
      <c r="J2389" s="92"/>
      <c r="K2389" s="92"/>
      <c r="L2389" s="87"/>
      <c r="M2389" s="93"/>
      <c r="N2389" s="93"/>
      <c r="O2389" s="87"/>
      <c r="P2389" s="87"/>
      <c r="Q2389" s="94"/>
      <c r="R2389" s="95"/>
      <c r="S2389" s="87"/>
      <c r="T2389" s="95"/>
      <c r="U2389" s="94"/>
      <c r="V2389" s="94"/>
      <c r="W2389" s="93"/>
      <c r="X2389" s="87"/>
      <c r="Y2389" s="87"/>
      <c r="Z2389" s="96"/>
      <c r="AA2389" s="90"/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3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2"/>
      <c r="DB2389" s="1"/>
      <c r="DC2389" s="1"/>
      <c r="DD2389" s="1"/>
      <c r="DE2389" s="1"/>
      <c r="DF2389" s="1"/>
      <c r="DG2389" s="1"/>
    </row>
    <row r="2390" spans="1:111" x14ac:dyDescent="0.2">
      <c r="A2390" s="86"/>
      <c r="B2390" s="87"/>
      <c r="C2390" s="87"/>
      <c r="D2390" s="88"/>
      <c r="E2390" s="89"/>
      <c r="F2390" s="98"/>
      <c r="G2390" s="91"/>
      <c r="H2390" s="90"/>
      <c r="I2390" s="90"/>
      <c r="J2390" s="92"/>
      <c r="K2390" s="92"/>
      <c r="L2390" s="87"/>
      <c r="M2390" s="93"/>
      <c r="N2390" s="93"/>
      <c r="O2390" s="87"/>
      <c r="P2390" s="87"/>
      <c r="Q2390" s="94"/>
      <c r="R2390" s="95"/>
      <c r="S2390" s="87"/>
      <c r="T2390" s="95"/>
      <c r="U2390" s="94"/>
      <c r="V2390" s="94"/>
      <c r="W2390" s="93"/>
      <c r="X2390" s="87"/>
      <c r="Y2390" s="87"/>
      <c r="Z2390" s="96"/>
      <c r="AA2390" s="90"/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3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2"/>
      <c r="DB2390" s="1"/>
      <c r="DC2390" s="1"/>
      <c r="DD2390" s="1"/>
      <c r="DE2390" s="1"/>
      <c r="DF2390" s="1"/>
      <c r="DG2390" s="1"/>
    </row>
    <row r="2391" spans="1:111" x14ac:dyDescent="0.2">
      <c r="A2391" s="86"/>
      <c r="B2391" s="87"/>
      <c r="C2391" s="87"/>
      <c r="D2391" s="88"/>
      <c r="E2391" s="89"/>
      <c r="F2391" s="98"/>
      <c r="G2391" s="91"/>
      <c r="H2391" s="90"/>
      <c r="I2391" s="90"/>
      <c r="J2391" s="92"/>
      <c r="K2391" s="92"/>
      <c r="L2391" s="87"/>
      <c r="M2391" s="93"/>
      <c r="N2391" s="93"/>
      <c r="O2391" s="87"/>
      <c r="P2391" s="87"/>
      <c r="Q2391" s="94"/>
      <c r="R2391" s="95"/>
      <c r="S2391" s="87"/>
      <c r="T2391" s="95"/>
      <c r="U2391" s="94"/>
      <c r="V2391" s="94"/>
      <c r="W2391" s="93"/>
      <c r="X2391" s="87"/>
      <c r="Y2391" s="87"/>
      <c r="Z2391" s="96"/>
      <c r="AA2391" s="90"/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3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2"/>
      <c r="DB2391" s="1"/>
      <c r="DC2391" s="1"/>
      <c r="DD2391" s="1"/>
      <c r="DE2391" s="1"/>
      <c r="DF2391" s="1"/>
      <c r="DG2391" s="1"/>
    </row>
    <row r="2392" spans="1:111" x14ac:dyDescent="0.2">
      <c r="A2392" s="86"/>
      <c r="B2392" s="87"/>
      <c r="C2392" s="87"/>
      <c r="D2392" s="88"/>
      <c r="E2392" s="89"/>
      <c r="F2392" s="98"/>
      <c r="G2392" s="91"/>
      <c r="H2392" s="90"/>
      <c r="I2392" s="90"/>
      <c r="J2392" s="92"/>
      <c r="K2392" s="92"/>
      <c r="L2392" s="87"/>
      <c r="M2392" s="93"/>
      <c r="N2392" s="93"/>
      <c r="O2392" s="87"/>
      <c r="P2392" s="87"/>
      <c r="Q2392" s="94"/>
      <c r="R2392" s="95"/>
      <c r="S2392" s="87"/>
      <c r="T2392" s="95"/>
      <c r="U2392" s="94"/>
      <c r="V2392" s="94"/>
      <c r="W2392" s="93"/>
      <c r="X2392" s="87"/>
      <c r="Y2392" s="87"/>
      <c r="Z2392" s="96"/>
      <c r="AA2392" s="90"/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3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2"/>
      <c r="DB2392" s="1"/>
      <c r="DC2392" s="1"/>
      <c r="DD2392" s="1"/>
      <c r="DE2392" s="1"/>
      <c r="DF2392" s="1"/>
      <c r="DG2392" s="1"/>
    </row>
    <row r="2393" spans="1:111" x14ac:dyDescent="0.2">
      <c r="A2393" s="86"/>
      <c r="B2393" s="87"/>
      <c r="C2393" s="87"/>
      <c r="D2393" s="88"/>
      <c r="E2393" s="89"/>
      <c r="F2393" s="98"/>
      <c r="G2393" s="91"/>
      <c r="H2393" s="90"/>
      <c r="I2393" s="90"/>
      <c r="J2393" s="92"/>
      <c r="K2393" s="92"/>
      <c r="L2393" s="87"/>
      <c r="M2393" s="93"/>
      <c r="N2393" s="93"/>
      <c r="O2393" s="87"/>
      <c r="P2393" s="87"/>
      <c r="Q2393" s="94"/>
      <c r="R2393" s="95"/>
      <c r="S2393" s="87"/>
      <c r="T2393" s="95"/>
      <c r="U2393" s="94"/>
      <c r="V2393" s="94"/>
      <c r="W2393" s="93"/>
      <c r="X2393" s="87"/>
      <c r="Y2393" s="87"/>
      <c r="Z2393" s="96"/>
      <c r="AA2393" s="90"/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3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2"/>
      <c r="DB2393" s="1"/>
      <c r="DC2393" s="1"/>
      <c r="DD2393" s="1"/>
      <c r="DE2393" s="1"/>
      <c r="DF2393" s="1"/>
      <c r="DG2393" s="1"/>
    </row>
    <row r="2394" spans="1:111" x14ac:dyDescent="0.2">
      <c r="A2394" s="86"/>
      <c r="B2394" s="87"/>
      <c r="C2394" s="87"/>
      <c r="D2394" s="88"/>
      <c r="E2394" s="89"/>
      <c r="F2394" s="98"/>
      <c r="G2394" s="91"/>
      <c r="H2394" s="90"/>
      <c r="I2394" s="90"/>
      <c r="J2394" s="92"/>
      <c r="K2394" s="92"/>
      <c r="L2394" s="87"/>
      <c r="M2394" s="93"/>
      <c r="N2394" s="93"/>
      <c r="O2394" s="87"/>
      <c r="P2394" s="87"/>
      <c r="Q2394" s="94"/>
      <c r="R2394" s="95"/>
      <c r="S2394" s="87"/>
      <c r="T2394" s="95"/>
      <c r="U2394" s="94"/>
      <c r="V2394" s="94"/>
      <c r="W2394" s="93"/>
      <c r="X2394" s="87"/>
      <c r="Y2394" s="87"/>
      <c r="Z2394" s="96"/>
      <c r="AA2394" s="90"/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3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2"/>
      <c r="DB2394" s="1"/>
      <c r="DC2394" s="1"/>
      <c r="DD2394" s="1"/>
      <c r="DE2394" s="1"/>
      <c r="DF2394" s="1"/>
      <c r="DG2394" s="1"/>
    </row>
    <row r="2395" spans="1:111" x14ac:dyDescent="0.2">
      <c r="A2395" s="86"/>
      <c r="B2395" s="87"/>
      <c r="C2395" s="87"/>
      <c r="D2395" s="88"/>
      <c r="E2395" s="89"/>
      <c r="F2395" s="98"/>
      <c r="G2395" s="91"/>
      <c r="H2395" s="90"/>
      <c r="I2395" s="90"/>
      <c r="J2395" s="92"/>
      <c r="K2395" s="92"/>
      <c r="L2395" s="87"/>
      <c r="M2395" s="93"/>
      <c r="N2395" s="93"/>
      <c r="O2395" s="87"/>
      <c r="P2395" s="87"/>
      <c r="Q2395" s="94"/>
      <c r="R2395" s="95"/>
      <c r="S2395" s="87"/>
      <c r="T2395" s="95"/>
      <c r="U2395" s="94"/>
      <c r="V2395" s="94"/>
      <c r="W2395" s="93"/>
      <c r="X2395" s="87"/>
      <c r="Y2395" s="87"/>
      <c r="Z2395" s="96"/>
      <c r="AA2395" s="90"/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3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2"/>
      <c r="DB2395" s="1"/>
      <c r="DC2395" s="1"/>
      <c r="DD2395" s="1"/>
      <c r="DE2395" s="1"/>
      <c r="DF2395" s="1"/>
      <c r="DG2395" s="1"/>
    </row>
    <row r="2396" spans="1:111" x14ac:dyDescent="0.2">
      <c r="A2396" s="86"/>
      <c r="B2396" s="87"/>
      <c r="C2396" s="87"/>
      <c r="D2396" s="88"/>
      <c r="E2396" s="89"/>
      <c r="F2396" s="98"/>
      <c r="G2396" s="91"/>
      <c r="H2396" s="90"/>
      <c r="I2396" s="90"/>
      <c r="J2396" s="92"/>
      <c r="K2396" s="92"/>
      <c r="L2396" s="87"/>
      <c r="M2396" s="93"/>
      <c r="N2396" s="93"/>
      <c r="O2396" s="87"/>
      <c r="P2396" s="87"/>
      <c r="Q2396" s="94"/>
      <c r="R2396" s="95"/>
      <c r="S2396" s="87"/>
      <c r="T2396" s="95"/>
      <c r="U2396" s="94"/>
      <c r="V2396" s="94"/>
      <c r="W2396" s="93"/>
      <c r="X2396" s="87"/>
      <c r="Y2396" s="87"/>
      <c r="Z2396" s="96"/>
      <c r="AA2396" s="90"/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3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2"/>
      <c r="DB2396" s="1"/>
      <c r="DC2396" s="1"/>
      <c r="DD2396" s="1"/>
      <c r="DE2396" s="1"/>
      <c r="DF2396" s="1"/>
      <c r="DG2396" s="1"/>
    </row>
    <row r="2397" spans="1:111" x14ac:dyDescent="0.2">
      <c r="A2397" s="86"/>
      <c r="B2397" s="87"/>
      <c r="C2397" s="87"/>
      <c r="D2397" s="88"/>
      <c r="E2397" s="89"/>
      <c r="F2397" s="98"/>
      <c r="G2397" s="91"/>
      <c r="H2397" s="90"/>
      <c r="I2397" s="90"/>
      <c r="J2397" s="92"/>
      <c r="K2397" s="92"/>
      <c r="L2397" s="87"/>
      <c r="M2397" s="93"/>
      <c r="N2397" s="93"/>
      <c r="O2397" s="87"/>
      <c r="P2397" s="87"/>
      <c r="Q2397" s="94"/>
      <c r="R2397" s="95"/>
      <c r="S2397" s="87"/>
      <c r="T2397" s="95"/>
      <c r="U2397" s="94"/>
      <c r="V2397" s="94"/>
      <c r="W2397" s="93"/>
      <c r="X2397" s="87"/>
      <c r="Y2397" s="87"/>
      <c r="Z2397" s="96"/>
      <c r="AA2397" s="90"/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3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2"/>
      <c r="DB2397" s="1"/>
      <c r="DC2397" s="1"/>
      <c r="DD2397" s="1"/>
      <c r="DE2397" s="1"/>
      <c r="DF2397" s="1"/>
      <c r="DG2397" s="1"/>
    </row>
    <row r="2398" spans="1:111" x14ac:dyDescent="0.2">
      <c r="A2398" s="86"/>
      <c r="B2398" s="87"/>
      <c r="C2398" s="87"/>
      <c r="D2398" s="88"/>
      <c r="E2398" s="89"/>
      <c r="F2398" s="98"/>
      <c r="G2398" s="91"/>
      <c r="H2398" s="90"/>
      <c r="I2398" s="90"/>
      <c r="J2398" s="92"/>
      <c r="K2398" s="92"/>
      <c r="L2398" s="87"/>
      <c r="M2398" s="93"/>
      <c r="N2398" s="93"/>
      <c r="O2398" s="87"/>
      <c r="P2398" s="87"/>
      <c r="Q2398" s="94"/>
      <c r="R2398" s="95"/>
      <c r="S2398" s="87"/>
      <c r="T2398" s="95"/>
      <c r="U2398" s="94"/>
      <c r="V2398" s="94"/>
      <c r="W2398" s="93"/>
      <c r="X2398" s="87"/>
      <c r="Y2398" s="87"/>
      <c r="Z2398" s="96"/>
      <c r="AA2398" s="90"/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3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2"/>
      <c r="DB2398" s="1"/>
      <c r="DC2398" s="1"/>
      <c r="DD2398" s="1"/>
      <c r="DE2398" s="1"/>
      <c r="DF2398" s="1"/>
      <c r="DG2398" s="1"/>
    </row>
    <row r="2399" spans="1:111" x14ac:dyDescent="0.2">
      <c r="A2399" s="86"/>
      <c r="B2399" s="87"/>
      <c r="C2399" s="87"/>
      <c r="D2399" s="88"/>
      <c r="E2399" s="89"/>
      <c r="F2399" s="98"/>
      <c r="G2399" s="91"/>
      <c r="H2399" s="90"/>
      <c r="I2399" s="90"/>
      <c r="J2399" s="92"/>
      <c r="K2399" s="92"/>
      <c r="L2399" s="87"/>
      <c r="M2399" s="93"/>
      <c r="N2399" s="93"/>
      <c r="O2399" s="87"/>
      <c r="P2399" s="87"/>
      <c r="Q2399" s="94"/>
      <c r="R2399" s="95"/>
      <c r="S2399" s="87"/>
      <c r="T2399" s="95"/>
      <c r="U2399" s="94"/>
      <c r="V2399" s="94"/>
      <c r="W2399" s="93"/>
      <c r="X2399" s="87"/>
      <c r="Y2399" s="87"/>
      <c r="Z2399" s="96"/>
      <c r="AA2399" s="90"/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3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2"/>
      <c r="DB2399" s="1"/>
      <c r="DC2399" s="1"/>
      <c r="DD2399" s="1"/>
      <c r="DE2399" s="1"/>
      <c r="DF2399" s="1"/>
      <c r="DG2399" s="1"/>
    </row>
    <row r="2400" spans="1:111" x14ac:dyDescent="0.2">
      <c r="A2400" s="86"/>
      <c r="B2400" s="87"/>
      <c r="C2400" s="87"/>
      <c r="D2400" s="88"/>
      <c r="E2400" s="89"/>
      <c r="F2400" s="98"/>
      <c r="G2400" s="91"/>
      <c r="H2400" s="90"/>
      <c r="I2400" s="90"/>
      <c r="J2400" s="92"/>
      <c r="K2400" s="92"/>
      <c r="L2400" s="87"/>
      <c r="M2400" s="93"/>
      <c r="N2400" s="93"/>
      <c r="O2400" s="87"/>
      <c r="P2400" s="87"/>
      <c r="Q2400" s="94"/>
      <c r="R2400" s="95"/>
      <c r="S2400" s="87"/>
      <c r="T2400" s="95"/>
      <c r="U2400" s="94"/>
      <c r="V2400" s="94"/>
      <c r="W2400" s="93"/>
      <c r="X2400" s="87"/>
      <c r="Y2400" s="87"/>
      <c r="Z2400" s="96"/>
      <c r="AA2400" s="90"/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3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2"/>
      <c r="DB2400" s="1"/>
      <c r="DC2400" s="1"/>
      <c r="DD2400" s="1"/>
      <c r="DE2400" s="1"/>
      <c r="DF2400" s="1"/>
      <c r="DG2400" s="1"/>
    </row>
    <row r="2401" spans="1:111" x14ac:dyDescent="0.2">
      <c r="A2401" s="86"/>
      <c r="B2401" s="87"/>
      <c r="C2401" s="87"/>
      <c r="D2401" s="88"/>
      <c r="E2401" s="89"/>
      <c r="F2401" s="98"/>
      <c r="G2401" s="91"/>
      <c r="H2401" s="90"/>
      <c r="I2401" s="90"/>
      <c r="J2401" s="92"/>
      <c r="K2401" s="92"/>
      <c r="L2401" s="87"/>
      <c r="M2401" s="93"/>
      <c r="N2401" s="93"/>
      <c r="O2401" s="87"/>
      <c r="P2401" s="87"/>
      <c r="Q2401" s="94"/>
      <c r="R2401" s="95"/>
      <c r="S2401" s="87"/>
      <c r="T2401" s="95"/>
      <c r="U2401" s="94"/>
      <c r="V2401" s="94"/>
      <c r="W2401" s="93"/>
      <c r="X2401" s="87"/>
      <c r="Y2401" s="87"/>
      <c r="Z2401" s="96"/>
      <c r="AA2401" s="90"/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3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2"/>
      <c r="DB2401" s="1"/>
      <c r="DC2401" s="1"/>
      <c r="DD2401" s="1"/>
      <c r="DE2401" s="1"/>
      <c r="DF2401" s="1"/>
      <c r="DG2401" s="1"/>
    </row>
    <row r="2402" spans="1:111" x14ac:dyDescent="0.2">
      <c r="A2402" s="86"/>
      <c r="B2402" s="87"/>
      <c r="C2402" s="87"/>
      <c r="D2402" s="88"/>
      <c r="E2402" s="89"/>
      <c r="F2402" s="98"/>
      <c r="G2402" s="91"/>
      <c r="H2402" s="90"/>
      <c r="I2402" s="90"/>
      <c r="J2402" s="92"/>
      <c r="K2402" s="92"/>
      <c r="L2402" s="87"/>
      <c r="M2402" s="93"/>
      <c r="N2402" s="93"/>
      <c r="O2402" s="87"/>
      <c r="P2402" s="87"/>
      <c r="Q2402" s="94"/>
      <c r="R2402" s="95"/>
      <c r="S2402" s="87"/>
      <c r="T2402" s="95"/>
      <c r="U2402" s="94"/>
      <c r="V2402" s="94"/>
      <c r="W2402" s="93"/>
      <c r="X2402" s="87"/>
      <c r="Y2402" s="87"/>
      <c r="Z2402" s="96"/>
      <c r="AA2402" s="90"/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3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2"/>
      <c r="DB2402" s="1"/>
      <c r="DC2402" s="1"/>
      <c r="DD2402" s="1"/>
      <c r="DE2402" s="1"/>
      <c r="DF2402" s="1"/>
      <c r="DG2402" s="1"/>
    </row>
    <row r="2403" spans="1:111" x14ac:dyDescent="0.2">
      <c r="A2403" s="86"/>
      <c r="B2403" s="87"/>
      <c r="C2403" s="87"/>
      <c r="D2403" s="88"/>
      <c r="E2403" s="89"/>
      <c r="F2403" s="98"/>
      <c r="G2403" s="91"/>
      <c r="H2403" s="90"/>
      <c r="I2403" s="90"/>
      <c r="J2403" s="92"/>
      <c r="K2403" s="92"/>
      <c r="L2403" s="87"/>
      <c r="M2403" s="93"/>
      <c r="N2403" s="93"/>
      <c r="O2403" s="87"/>
      <c r="P2403" s="87"/>
      <c r="Q2403" s="94"/>
      <c r="R2403" s="95"/>
      <c r="S2403" s="87"/>
      <c r="T2403" s="95"/>
      <c r="U2403" s="94"/>
      <c r="V2403" s="94"/>
      <c r="W2403" s="93"/>
      <c r="X2403" s="87"/>
      <c r="Y2403" s="87"/>
      <c r="Z2403" s="96"/>
      <c r="AA2403" s="90"/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3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2"/>
      <c r="DB2403" s="1"/>
      <c r="DC2403" s="1"/>
      <c r="DD2403" s="1"/>
      <c r="DE2403" s="1"/>
      <c r="DF2403" s="1"/>
      <c r="DG2403" s="1"/>
    </row>
    <row r="2404" spans="1:111" x14ac:dyDescent="0.2">
      <c r="A2404" s="86"/>
      <c r="B2404" s="87"/>
      <c r="C2404" s="87"/>
      <c r="D2404" s="88"/>
      <c r="E2404" s="89"/>
      <c r="F2404" s="98"/>
      <c r="G2404" s="91"/>
      <c r="H2404" s="90"/>
      <c r="I2404" s="90"/>
      <c r="J2404" s="92"/>
      <c r="K2404" s="92"/>
      <c r="L2404" s="87"/>
      <c r="M2404" s="93"/>
      <c r="N2404" s="93"/>
      <c r="O2404" s="87"/>
      <c r="P2404" s="87"/>
      <c r="Q2404" s="94"/>
      <c r="R2404" s="95"/>
      <c r="S2404" s="87"/>
      <c r="T2404" s="95"/>
      <c r="U2404" s="94"/>
      <c r="V2404" s="94"/>
      <c r="W2404" s="93"/>
      <c r="X2404" s="87"/>
      <c r="Y2404" s="87"/>
      <c r="Z2404" s="96"/>
      <c r="AA2404" s="90"/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3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2"/>
      <c r="DB2404" s="1"/>
      <c r="DC2404" s="1"/>
      <c r="DD2404" s="1"/>
      <c r="DE2404" s="1"/>
      <c r="DF2404" s="1"/>
      <c r="DG2404" s="1"/>
    </row>
    <row r="2405" spans="1:111" x14ac:dyDescent="0.2">
      <c r="A2405" s="86"/>
      <c r="B2405" s="87"/>
      <c r="C2405" s="87"/>
      <c r="D2405" s="88"/>
      <c r="E2405" s="89"/>
      <c r="F2405" s="98"/>
      <c r="G2405" s="91"/>
      <c r="H2405" s="90"/>
      <c r="I2405" s="90"/>
      <c r="J2405" s="92"/>
      <c r="K2405" s="92"/>
      <c r="L2405" s="87"/>
      <c r="M2405" s="93"/>
      <c r="N2405" s="93"/>
      <c r="O2405" s="87"/>
      <c r="P2405" s="87"/>
      <c r="Q2405" s="94"/>
      <c r="R2405" s="95"/>
      <c r="S2405" s="87"/>
      <c r="T2405" s="95"/>
      <c r="U2405" s="94"/>
      <c r="V2405" s="94"/>
      <c r="W2405" s="93"/>
      <c r="X2405" s="87"/>
      <c r="Y2405" s="87"/>
      <c r="Z2405" s="96"/>
      <c r="AA2405" s="90"/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3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2"/>
      <c r="DB2405" s="1"/>
      <c r="DC2405" s="1"/>
      <c r="DD2405" s="1"/>
      <c r="DE2405" s="1"/>
      <c r="DF2405" s="1"/>
      <c r="DG2405" s="1"/>
    </row>
    <row r="2406" spans="1:111" x14ac:dyDescent="0.2">
      <c r="A2406" s="86"/>
      <c r="B2406" s="87"/>
      <c r="C2406" s="87"/>
      <c r="D2406" s="88"/>
      <c r="E2406" s="89"/>
      <c r="F2406" s="98"/>
      <c r="G2406" s="91"/>
      <c r="H2406" s="90"/>
      <c r="I2406" s="90"/>
      <c r="J2406" s="92"/>
      <c r="K2406" s="92"/>
      <c r="L2406" s="87"/>
      <c r="M2406" s="93"/>
      <c r="N2406" s="93"/>
      <c r="O2406" s="87"/>
      <c r="P2406" s="87"/>
      <c r="Q2406" s="94"/>
      <c r="R2406" s="95"/>
      <c r="S2406" s="87"/>
      <c r="T2406" s="95"/>
      <c r="U2406" s="94"/>
      <c r="V2406" s="94"/>
      <c r="W2406" s="93"/>
      <c r="X2406" s="87"/>
      <c r="Y2406" s="87"/>
      <c r="Z2406" s="96"/>
      <c r="AA2406" s="90"/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3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2"/>
      <c r="DB2406" s="1"/>
      <c r="DC2406" s="1"/>
      <c r="DD2406" s="1"/>
      <c r="DE2406" s="1"/>
      <c r="DF2406" s="1"/>
      <c r="DG2406" s="1"/>
    </row>
    <row r="2407" spans="1:111" x14ac:dyDescent="0.2">
      <c r="A2407" s="86"/>
      <c r="B2407" s="87"/>
      <c r="C2407" s="87"/>
      <c r="D2407" s="88"/>
      <c r="E2407" s="89"/>
      <c r="F2407" s="98"/>
      <c r="G2407" s="91"/>
      <c r="H2407" s="90"/>
      <c r="I2407" s="90"/>
      <c r="J2407" s="92"/>
      <c r="K2407" s="92"/>
      <c r="L2407" s="87"/>
      <c r="M2407" s="93"/>
      <c r="N2407" s="93"/>
      <c r="O2407" s="87"/>
      <c r="P2407" s="87"/>
      <c r="Q2407" s="94"/>
      <c r="R2407" s="95"/>
      <c r="S2407" s="87"/>
      <c r="T2407" s="95"/>
      <c r="U2407" s="94"/>
      <c r="V2407" s="94"/>
      <c r="W2407" s="93"/>
      <c r="X2407" s="87"/>
      <c r="Y2407" s="87"/>
      <c r="Z2407" s="96"/>
      <c r="AA2407" s="90"/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3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2"/>
      <c r="DB2407" s="1"/>
      <c r="DC2407" s="1"/>
      <c r="DD2407" s="1"/>
      <c r="DE2407" s="1"/>
      <c r="DF2407" s="1"/>
      <c r="DG2407" s="1"/>
    </row>
    <row r="2408" spans="1:111" x14ac:dyDescent="0.2">
      <c r="A2408" s="86"/>
      <c r="B2408" s="87"/>
      <c r="C2408" s="87"/>
      <c r="D2408" s="88"/>
      <c r="E2408" s="89"/>
      <c r="F2408" s="98"/>
      <c r="G2408" s="91"/>
      <c r="H2408" s="90"/>
      <c r="I2408" s="90"/>
      <c r="J2408" s="92"/>
      <c r="K2408" s="92"/>
      <c r="L2408" s="87"/>
      <c r="M2408" s="93"/>
      <c r="N2408" s="93"/>
      <c r="O2408" s="87"/>
      <c r="P2408" s="87"/>
      <c r="Q2408" s="94"/>
      <c r="R2408" s="95"/>
      <c r="S2408" s="87"/>
      <c r="T2408" s="95"/>
      <c r="U2408" s="94"/>
      <c r="V2408" s="94"/>
      <c r="W2408" s="93"/>
      <c r="X2408" s="87"/>
      <c r="Y2408" s="87"/>
      <c r="Z2408" s="96"/>
      <c r="AA2408" s="90"/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3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2"/>
      <c r="DB2408" s="1"/>
      <c r="DC2408" s="1"/>
      <c r="DD2408" s="1"/>
      <c r="DE2408" s="1"/>
      <c r="DF2408" s="1"/>
      <c r="DG2408" s="1"/>
    </row>
    <row r="2409" spans="1:111" x14ac:dyDescent="0.2">
      <c r="A2409" s="86"/>
      <c r="B2409" s="87"/>
      <c r="C2409" s="87"/>
      <c r="D2409" s="88"/>
      <c r="E2409" s="89"/>
      <c r="F2409" s="98"/>
      <c r="G2409" s="91"/>
      <c r="H2409" s="90"/>
      <c r="I2409" s="90"/>
      <c r="J2409" s="92"/>
      <c r="K2409" s="92"/>
      <c r="L2409" s="87"/>
      <c r="M2409" s="93"/>
      <c r="N2409" s="93"/>
      <c r="O2409" s="87"/>
      <c r="P2409" s="87"/>
      <c r="Q2409" s="94"/>
      <c r="R2409" s="95"/>
      <c r="S2409" s="87"/>
      <c r="T2409" s="95"/>
      <c r="U2409" s="94"/>
      <c r="V2409" s="94"/>
      <c r="W2409" s="93"/>
      <c r="X2409" s="87"/>
      <c r="Y2409" s="87"/>
      <c r="Z2409" s="96"/>
      <c r="AA2409" s="90"/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3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2"/>
      <c r="DB2409" s="1"/>
      <c r="DC2409" s="1"/>
      <c r="DD2409" s="1"/>
      <c r="DE2409" s="1"/>
      <c r="DF2409" s="1"/>
      <c r="DG2409" s="1"/>
    </row>
    <row r="2410" spans="1:111" x14ac:dyDescent="0.2">
      <c r="A2410" s="86"/>
      <c r="B2410" s="87"/>
      <c r="C2410" s="87"/>
      <c r="D2410" s="88"/>
      <c r="E2410" s="89"/>
      <c r="F2410" s="98"/>
      <c r="G2410" s="91"/>
      <c r="H2410" s="90"/>
      <c r="I2410" s="90"/>
      <c r="J2410" s="92"/>
      <c r="K2410" s="92"/>
      <c r="L2410" s="87"/>
      <c r="M2410" s="93"/>
      <c r="N2410" s="93"/>
      <c r="O2410" s="87"/>
      <c r="P2410" s="87"/>
      <c r="Q2410" s="94"/>
      <c r="R2410" s="95"/>
      <c r="S2410" s="87"/>
      <c r="T2410" s="95"/>
      <c r="U2410" s="94"/>
      <c r="V2410" s="94"/>
      <c r="W2410" s="93"/>
      <c r="X2410" s="87"/>
      <c r="Y2410" s="87"/>
      <c r="Z2410" s="96"/>
      <c r="AA2410" s="90"/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3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2"/>
      <c r="DB2410" s="1"/>
      <c r="DC2410" s="1"/>
      <c r="DD2410" s="1"/>
      <c r="DE2410" s="1"/>
      <c r="DF2410" s="1"/>
      <c r="DG2410" s="1"/>
    </row>
    <row r="2411" spans="1:111" x14ac:dyDescent="0.2">
      <c r="A2411" s="86"/>
      <c r="B2411" s="87"/>
      <c r="C2411" s="87"/>
      <c r="D2411" s="88"/>
      <c r="E2411" s="89"/>
      <c r="F2411" s="98"/>
      <c r="G2411" s="91"/>
      <c r="H2411" s="90"/>
      <c r="I2411" s="90"/>
      <c r="J2411" s="92"/>
      <c r="K2411" s="92"/>
      <c r="L2411" s="87"/>
      <c r="M2411" s="93"/>
      <c r="N2411" s="93"/>
      <c r="O2411" s="87"/>
      <c r="P2411" s="87"/>
      <c r="Q2411" s="94"/>
      <c r="R2411" s="95"/>
      <c r="S2411" s="87"/>
      <c r="T2411" s="95"/>
      <c r="U2411" s="94"/>
      <c r="V2411" s="94"/>
      <c r="W2411" s="93"/>
      <c r="X2411" s="87"/>
      <c r="Y2411" s="87"/>
      <c r="Z2411" s="96"/>
      <c r="AA2411" s="90"/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3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2"/>
      <c r="DB2411" s="1"/>
      <c r="DC2411" s="1"/>
      <c r="DD2411" s="1"/>
      <c r="DE2411" s="1"/>
      <c r="DF2411" s="1"/>
      <c r="DG2411" s="1"/>
    </row>
    <row r="2412" spans="1:111" x14ac:dyDescent="0.2">
      <c r="A2412" s="86"/>
      <c r="B2412" s="87"/>
      <c r="C2412" s="87"/>
      <c r="D2412" s="88"/>
      <c r="E2412" s="89"/>
      <c r="F2412" s="98"/>
      <c r="G2412" s="91"/>
      <c r="H2412" s="90"/>
      <c r="I2412" s="90"/>
      <c r="J2412" s="92"/>
      <c r="K2412" s="92"/>
      <c r="L2412" s="87"/>
      <c r="M2412" s="93"/>
      <c r="N2412" s="93"/>
      <c r="O2412" s="87"/>
      <c r="P2412" s="87"/>
      <c r="Q2412" s="94"/>
      <c r="R2412" s="95"/>
      <c r="S2412" s="87"/>
      <c r="T2412" s="95"/>
      <c r="U2412" s="94"/>
      <c r="V2412" s="94"/>
      <c r="W2412" s="93"/>
      <c r="X2412" s="87"/>
      <c r="Y2412" s="87"/>
      <c r="Z2412" s="96"/>
      <c r="AA2412" s="90"/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3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2"/>
      <c r="DB2412" s="1"/>
      <c r="DC2412" s="1"/>
      <c r="DD2412" s="1"/>
      <c r="DE2412" s="1"/>
      <c r="DF2412" s="1"/>
      <c r="DG2412" s="1"/>
    </row>
    <row r="2413" spans="1:111" x14ac:dyDescent="0.2">
      <c r="A2413" s="86"/>
      <c r="B2413" s="87"/>
      <c r="C2413" s="87"/>
      <c r="D2413" s="88"/>
      <c r="E2413" s="89"/>
      <c r="F2413" s="98"/>
      <c r="G2413" s="91"/>
      <c r="H2413" s="90"/>
      <c r="I2413" s="90"/>
      <c r="J2413" s="92"/>
      <c r="K2413" s="92"/>
      <c r="L2413" s="87"/>
      <c r="M2413" s="93"/>
      <c r="N2413" s="93"/>
      <c r="O2413" s="87"/>
      <c r="P2413" s="87"/>
      <c r="Q2413" s="94"/>
      <c r="R2413" s="95"/>
      <c r="S2413" s="87"/>
      <c r="T2413" s="95"/>
      <c r="U2413" s="94"/>
      <c r="V2413" s="94"/>
      <c r="W2413" s="93"/>
      <c r="X2413" s="87"/>
      <c r="Y2413" s="87"/>
      <c r="Z2413" s="96"/>
      <c r="AA2413" s="90"/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3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2"/>
      <c r="DB2413" s="1"/>
      <c r="DC2413" s="1"/>
      <c r="DD2413" s="1"/>
      <c r="DE2413" s="1"/>
      <c r="DF2413" s="1"/>
      <c r="DG2413" s="1"/>
    </row>
    <row r="2414" spans="1:111" x14ac:dyDescent="0.2">
      <c r="A2414" s="86"/>
      <c r="B2414" s="87"/>
      <c r="C2414" s="87"/>
      <c r="D2414" s="88"/>
      <c r="E2414" s="89"/>
      <c r="F2414" s="98"/>
      <c r="G2414" s="91"/>
      <c r="H2414" s="90"/>
      <c r="I2414" s="90"/>
      <c r="J2414" s="92"/>
      <c r="K2414" s="92"/>
      <c r="L2414" s="87"/>
      <c r="M2414" s="93"/>
      <c r="N2414" s="93"/>
      <c r="O2414" s="87"/>
      <c r="P2414" s="87"/>
      <c r="Q2414" s="94"/>
      <c r="R2414" s="95"/>
      <c r="S2414" s="87"/>
      <c r="T2414" s="95"/>
      <c r="U2414" s="94"/>
      <c r="V2414" s="94"/>
      <c r="W2414" s="93"/>
      <c r="X2414" s="87"/>
      <c r="Y2414" s="87"/>
      <c r="Z2414" s="96"/>
      <c r="AA2414" s="90"/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3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2"/>
      <c r="DB2414" s="1"/>
      <c r="DC2414" s="1"/>
      <c r="DD2414" s="1"/>
      <c r="DE2414" s="1"/>
      <c r="DF2414" s="1"/>
      <c r="DG2414" s="1"/>
    </row>
    <row r="2415" spans="1:111" x14ac:dyDescent="0.2">
      <c r="A2415" s="86"/>
      <c r="B2415" s="87"/>
      <c r="C2415" s="87"/>
      <c r="D2415" s="88"/>
      <c r="E2415" s="89"/>
      <c r="F2415" s="98"/>
      <c r="G2415" s="91"/>
      <c r="H2415" s="90"/>
      <c r="I2415" s="90"/>
      <c r="J2415" s="92"/>
      <c r="K2415" s="92"/>
      <c r="L2415" s="87"/>
      <c r="M2415" s="93"/>
      <c r="N2415" s="93"/>
      <c r="O2415" s="87"/>
      <c r="P2415" s="87"/>
      <c r="Q2415" s="94"/>
      <c r="R2415" s="95"/>
      <c r="S2415" s="87"/>
      <c r="T2415" s="95"/>
      <c r="U2415" s="94"/>
      <c r="V2415" s="94"/>
      <c r="W2415" s="93"/>
      <c r="X2415" s="87"/>
      <c r="Y2415" s="87"/>
      <c r="Z2415" s="96"/>
      <c r="AA2415" s="90"/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3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2"/>
      <c r="DB2415" s="1"/>
      <c r="DC2415" s="1"/>
      <c r="DD2415" s="1"/>
      <c r="DE2415" s="1"/>
      <c r="DF2415" s="1"/>
      <c r="DG2415" s="1"/>
    </row>
    <row r="2416" spans="1:111" x14ac:dyDescent="0.2">
      <c r="A2416" s="86"/>
      <c r="B2416" s="87"/>
      <c r="C2416" s="87"/>
      <c r="D2416" s="88"/>
      <c r="E2416" s="89"/>
      <c r="F2416" s="98"/>
      <c r="G2416" s="91"/>
      <c r="H2416" s="90"/>
      <c r="I2416" s="90"/>
      <c r="J2416" s="92"/>
      <c r="K2416" s="92"/>
      <c r="L2416" s="87"/>
      <c r="M2416" s="93"/>
      <c r="N2416" s="93"/>
      <c r="O2416" s="87"/>
      <c r="P2416" s="87"/>
      <c r="Q2416" s="94"/>
      <c r="R2416" s="95"/>
      <c r="S2416" s="87"/>
      <c r="T2416" s="95"/>
      <c r="U2416" s="94"/>
      <c r="V2416" s="94"/>
      <c r="W2416" s="93"/>
      <c r="X2416" s="87"/>
      <c r="Y2416" s="87"/>
      <c r="Z2416" s="96"/>
      <c r="AA2416" s="90"/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3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2"/>
      <c r="DB2416" s="1"/>
      <c r="DC2416" s="1"/>
      <c r="DD2416" s="1"/>
      <c r="DE2416" s="1"/>
      <c r="DF2416" s="1"/>
      <c r="DG2416" s="1"/>
    </row>
    <row r="2417" spans="1:111" x14ac:dyDescent="0.2">
      <c r="A2417" s="86"/>
      <c r="B2417" s="87"/>
      <c r="C2417" s="87"/>
      <c r="D2417" s="88"/>
      <c r="E2417" s="89"/>
      <c r="F2417" s="98"/>
      <c r="G2417" s="91"/>
      <c r="H2417" s="90"/>
      <c r="I2417" s="90"/>
      <c r="J2417" s="92"/>
      <c r="K2417" s="92"/>
      <c r="L2417" s="87"/>
      <c r="M2417" s="93"/>
      <c r="N2417" s="93"/>
      <c r="O2417" s="87"/>
      <c r="P2417" s="87"/>
      <c r="Q2417" s="94"/>
      <c r="R2417" s="95"/>
      <c r="S2417" s="87"/>
      <c r="T2417" s="95"/>
      <c r="U2417" s="94"/>
      <c r="V2417" s="94"/>
      <c r="W2417" s="93"/>
      <c r="X2417" s="87"/>
      <c r="Y2417" s="87"/>
      <c r="Z2417" s="96"/>
      <c r="AA2417" s="90"/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3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2"/>
      <c r="DB2417" s="1"/>
      <c r="DC2417" s="1"/>
      <c r="DD2417" s="1"/>
      <c r="DE2417" s="1"/>
      <c r="DF2417" s="1"/>
      <c r="DG2417" s="1"/>
    </row>
    <row r="2418" spans="1:111" x14ac:dyDescent="0.2">
      <c r="A2418" s="86"/>
      <c r="B2418" s="87"/>
      <c r="C2418" s="87"/>
      <c r="D2418" s="88"/>
      <c r="E2418" s="89"/>
      <c r="F2418" s="98"/>
      <c r="G2418" s="91"/>
      <c r="H2418" s="90"/>
      <c r="I2418" s="90"/>
      <c r="J2418" s="92"/>
      <c r="K2418" s="92"/>
      <c r="L2418" s="87"/>
      <c r="M2418" s="93"/>
      <c r="N2418" s="93"/>
      <c r="O2418" s="87"/>
      <c r="P2418" s="87"/>
      <c r="Q2418" s="94"/>
      <c r="R2418" s="95"/>
      <c r="S2418" s="87"/>
      <c r="T2418" s="95"/>
      <c r="U2418" s="94"/>
      <c r="V2418" s="94"/>
      <c r="W2418" s="93"/>
      <c r="X2418" s="87"/>
      <c r="Y2418" s="87"/>
      <c r="Z2418" s="96"/>
      <c r="AA2418" s="90"/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3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2"/>
      <c r="DB2418" s="1"/>
      <c r="DC2418" s="1"/>
      <c r="DD2418" s="1"/>
      <c r="DE2418" s="1"/>
      <c r="DF2418" s="1"/>
      <c r="DG2418" s="1"/>
    </row>
    <row r="2419" spans="1:111" x14ac:dyDescent="0.2">
      <c r="A2419" s="86"/>
      <c r="B2419" s="87"/>
      <c r="C2419" s="87"/>
      <c r="D2419" s="88"/>
      <c r="E2419" s="89"/>
      <c r="F2419" s="98"/>
      <c r="G2419" s="91"/>
      <c r="H2419" s="90"/>
      <c r="I2419" s="90"/>
      <c r="J2419" s="92"/>
      <c r="K2419" s="92"/>
      <c r="L2419" s="87"/>
      <c r="M2419" s="93"/>
      <c r="N2419" s="93"/>
      <c r="O2419" s="87"/>
      <c r="P2419" s="87"/>
      <c r="Q2419" s="94"/>
      <c r="R2419" s="95"/>
      <c r="S2419" s="87"/>
      <c r="T2419" s="95"/>
      <c r="U2419" s="94"/>
      <c r="V2419" s="94"/>
      <c r="W2419" s="93"/>
      <c r="X2419" s="87"/>
      <c r="Y2419" s="87"/>
      <c r="Z2419" s="96"/>
      <c r="AA2419" s="90"/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3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2"/>
      <c r="DB2419" s="1"/>
      <c r="DC2419" s="1"/>
      <c r="DD2419" s="1"/>
      <c r="DE2419" s="1"/>
      <c r="DF2419" s="1"/>
      <c r="DG2419" s="1"/>
    </row>
    <row r="2420" spans="1:111" x14ac:dyDescent="0.2">
      <c r="A2420" s="86"/>
      <c r="B2420" s="87"/>
      <c r="C2420" s="87"/>
      <c r="D2420" s="88"/>
      <c r="E2420" s="89"/>
      <c r="F2420" s="98"/>
      <c r="G2420" s="91"/>
      <c r="H2420" s="90"/>
      <c r="I2420" s="90"/>
      <c r="J2420" s="92"/>
      <c r="K2420" s="92"/>
      <c r="L2420" s="87"/>
      <c r="M2420" s="93"/>
      <c r="N2420" s="93"/>
      <c r="O2420" s="87"/>
      <c r="P2420" s="87"/>
      <c r="Q2420" s="94"/>
      <c r="R2420" s="95"/>
      <c r="S2420" s="87"/>
      <c r="T2420" s="95"/>
      <c r="U2420" s="94"/>
      <c r="V2420" s="94"/>
      <c r="W2420" s="93"/>
      <c r="X2420" s="87"/>
      <c r="Y2420" s="87"/>
      <c r="Z2420" s="96"/>
      <c r="AA2420" s="90"/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3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2"/>
      <c r="DB2420" s="1"/>
      <c r="DC2420" s="1"/>
      <c r="DD2420" s="1"/>
      <c r="DE2420" s="1"/>
      <c r="DF2420" s="1"/>
      <c r="DG2420" s="1"/>
    </row>
    <row r="2421" spans="1:111" x14ac:dyDescent="0.2">
      <c r="A2421" s="86"/>
      <c r="B2421" s="87"/>
      <c r="C2421" s="87"/>
      <c r="D2421" s="88"/>
      <c r="E2421" s="89"/>
      <c r="F2421" s="98"/>
      <c r="G2421" s="91"/>
      <c r="H2421" s="90"/>
      <c r="I2421" s="90"/>
      <c r="J2421" s="92"/>
      <c r="K2421" s="92"/>
      <c r="L2421" s="87"/>
      <c r="M2421" s="93"/>
      <c r="N2421" s="93"/>
      <c r="O2421" s="87"/>
      <c r="P2421" s="87"/>
      <c r="Q2421" s="94"/>
      <c r="R2421" s="95"/>
      <c r="S2421" s="87"/>
      <c r="T2421" s="95"/>
      <c r="U2421" s="94"/>
      <c r="V2421" s="94"/>
      <c r="W2421" s="93"/>
      <c r="X2421" s="87"/>
      <c r="Y2421" s="87"/>
      <c r="Z2421" s="96"/>
      <c r="AA2421" s="90"/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3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2"/>
      <c r="DB2421" s="1"/>
      <c r="DC2421" s="1"/>
      <c r="DD2421" s="1"/>
      <c r="DE2421" s="1"/>
      <c r="DF2421" s="1"/>
      <c r="DG2421" s="1"/>
    </row>
    <row r="2422" spans="1:111" x14ac:dyDescent="0.2">
      <c r="A2422" s="86"/>
      <c r="B2422" s="87"/>
      <c r="C2422" s="87"/>
      <c r="D2422" s="88"/>
      <c r="E2422" s="89"/>
      <c r="F2422" s="98"/>
      <c r="G2422" s="91"/>
      <c r="H2422" s="90"/>
      <c r="I2422" s="90"/>
      <c r="J2422" s="92"/>
      <c r="K2422" s="92"/>
      <c r="L2422" s="87"/>
      <c r="M2422" s="93"/>
      <c r="N2422" s="93"/>
      <c r="O2422" s="87"/>
      <c r="P2422" s="87"/>
      <c r="Q2422" s="94"/>
      <c r="R2422" s="95"/>
      <c r="S2422" s="87"/>
      <c r="T2422" s="95"/>
      <c r="U2422" s="94"/>
      <c r="V2422" s="94"/>
      <c r="W2422" s="93"/>
      <c r="X2422" s="87"/>
      <c r="Y2422" s="87"/>
      <c r="Z2422" s="96"/>
      <c r="AA2422" s="90"/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3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2"/>
      <c r="DB2422" s="1"/>
      <c r="DC2422" s="1"/>
      <c r="DD2422" s="1"/>
      <c r="DE2422" s="1"/>
      <c r="DF2422" s="1"/>
      <c r="DG2422" s="1"/>
    </row>
    <row r="2423" spans="1:111" x14ac:dyDescent="0.2">
      <c r="A2423" s="86"/>
      <c r="B2423" s="87"/>
      <c r="C2423" s="87"/>
      <c r="D2423" s="88"/>
      <c r="E2423" s="89"/>
      <c r="F2423" s="98"/>
      <c r="G2423" s="91"/>
      <c r="H2423" s="90"/>
      <c r="I2423" s="90"/>
      <c r="J2423" s="92"/>
      <c r="K2423" s="92"/>
      <c r="L2423" s="87"/>
      <c r="M2423" s="93"/>
      <c r="N2423" s="93"/>
      <c r="O2423" s="87"/>
      <c r="P2423" s="87"/>
      <c r="Q2423" s="94"/>
      <c r="R2423" s="95"/>
      <c r="S2423" s="87"/>
      <c r="T2423" s="95"/>
      <c r="U2423" s="94"/>
      <c r="V2423" s="94"/>
      <c r="W2423" s="93"/>
      <c r="X2423" s="87"/>
      <c r="Y2423" s="87"/>
      <c r="Z2423" s="96"/>
      <c r="AA2423" s="90"/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3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2"/>
      <c r="DB2423" s="1"/>
      <c r="DC2423" s="1"/>
      <c r="DD2423" s="1"/>
      <c r="DE2423" s="1"/>
      <c r="DF2423" s="1"/>
      <c r="DG2423" s="1"/>
    </row>
    <row r="2424" spans="1:111" x14ac:dyDescent="0.2">
      <c r="A2424" s="86"/>
      <c r="B2424" s="87"/>
      <c r="C2424" s="87"/>
      <c r="D2424" s="88"/>
      <c r="E2424" s="89"/>
      <c r="F2424" s="98"/>
      <c r="G2424" s="91"/>
      <c r="H2424" s="90"/>
      <c r="I2424" s="90"/>
      <c r="J2424" s="92"/>
      <c r="K2424" s="92"/>
      <c r="L2424" s="87"/>
      <c r="M2424" s="93"/>
      <c r="N2424" s="93"/>
      <c r="O2424" s="87"/>
      <c r="P2424" s="87"/>
      <c r="Q2424" s="94"/>
      <c r="R2424" s="95"/>
      <c r="S2424" s="87"/>
      <c r="T2424" s="95"/>
      <c r="U2424" s="94"/>
      <c r="V2424" s="94"/>
      <c r="W2424" s="93"/>
      <c r="X2424" s="87"/>
      <c r="Y2424" s="87"/>
      <c r="Z2424" s="96"/>
      <c r="AA2424" s="90"/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3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2"/>
      <c r="DB2424" s="1"/>
      <c r="DC2424" s="1"/>
      <c r="DD2424" s="1"/>
      <c r="DE2424" s="1"/>
      <c r="DF2424" s="1"/>
      <c r="DG2424" s="1"/>
    </row>
    <row r="2425" spans="1:111" x14ac:dyDescent="0.2">
      <c r="A2425" s="86"/>
      <c r="B2425" s="87"/>
      <c r="C2425" s="87"/>
      <c r="D2425" s="88"/>
      <c r="E2425" s="89"/>
      <c r="F2425" s="98"/>
      <c r="G2425" s="91"/>
      <c r="H2425" s="90"/>
      <c r="I2425" s="90"/>
      <c r="J2425" s="92"/>
      <c r="K2425" s="92"/>
      <c r="L2425" s="87"/>
      <c r="M2425" s="93"/>
      <c r="N2425" s="93"/>
      <c r="O2425" s="87"/>
      <c r="P2425" s="87"/>
      <c r="Q2425" s="94"/>
      <c r="R2425" s="95"/>
      <c r="S2425" s="87"/>
      <c r="T2425" s="95"/>
      <c r="U2425" s="94"/>
      <c r="V2425" s="94"/>
      <c r="W2425" s="93"/>
      <c r="X2425" s="87"/>
      <c r="Y2425" s="87"/>
      <c r="Z2425" s="96"/>
      <c r="AA2425" s="90"/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3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2"/>
      <c r="DB2425" s="1"/>
      <c r="DC2425" s="1"/>
      <c r="DD2425" s="1"/>
      <c r="DE2425" s="1"/>
      <c r="DF2425" s="1"/>
      <c r="DG2425" s="1"/>
    </row>
    <row r="2426" spans="1:111" x14ac:dyDescent="0.2">
      <c r="A2426" s="86"/>
      <c r="B2426" s="87"/>
      <c r="C2426" s="87"/>
      <c r="D2426" s="88"/>
      <c r="E2426" s="89"/>
      <c r="F2426" s="98"/>
      <c r="G2426" s="91"/>
      <c r="H2426" s="90"/>
      <c r="I2426" s="90"/>
      <c r="J2426" s="92"/>
      <c r="K2426" s="92"/>
      <c r="L2426" s="87"/>
      <c r="M2426" s="93"/>
      <c r="N2426" s="93"/>
      <c r="O2426" s="87"/>
      <c r="P2426" s="87"/>
      <c r="Q2426" s="94"/>
      <c r="R2426" s="95"/>
      <c r="S2426" s="87"/>
      <c r="T2426" s="95"/>
      <c r="U2426" s="94"/>
      <c r="V2426" s="94"/>
      <c r="W2426" s="93"/>
      <c r="X2426" s="87"/>
      <c r="Y2426" s="87"/>
      <c r="Z2426" s="96"/>
      <c r="AA2426" s="90"/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3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2"/>
      <c r="DB2426" s="1"/>
      <c r="DC2426" s="1"/>
      <c r="DD2426" s="1"/>
      <c r="DE2426" s="1"/>
      <c r="DF2426" s="1"/>
      <c r="DG2426" s="1"/>
    </row>
    <row r="2427" spans="1:111" x14ac:dyDescent="0.2">
      <c r="A2427" s="86"/>
      <c r="B2427" s="87"/>
      <c r="C2427" s="87"/>
      <c r="D2427" s="88"/>
      <c r="E2427" s="89"/>
      <c r="F2427" s="98"/>
      <c r="G2427" s="91"/>
      <c r="H2427" s="90"/>
      <c r="I2427" s="90"/>
      <c r="J2427" s="92"/>
      <c r="K2427" s="92"/>
      <c r="L2427" s="87"/>
      <c r="M2427" s="93"/>
      <c r="N2427" s="93"/>
      <c r="O2427" s="87"/>
      <c r="P2427" s="87"/>
      <c r="Q2427" s="94"/>
      <c r="R2427" s="95"/>
      <c r="S2427" s="87"/>
      <c r="T2427" s="95"/>
      <c r="U2427" s="94"/>
      <c r="V2427" s="94"/>
      <c r="W2427" s="93"/>
      <c r="X2427" s="87"/>
      <c r="Y2427" s="87"/>
      <c r="Z2427" s="96"/>
      <c r="AA2427" s="90"/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3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2"/>
      <c r="DB2427" s="1"/>
      <c r="DC2427" s="1"/>
      <c r="DD2427" s="1"/>
      <c r="DE2427" s="1"/>
      <c r="DF2427" s="1"/>
      <c r="DG2427" s="1"/>
    </row>
    <row r="2428" spans="1:111" x14ac:dyDescent="0.2">
      <c r="A2428" s="86"/>
      <c r="B2428" s="87"/>
      <c r="C2428" s="87"/>
      <c r="D2428" s="88"/>
      <c r="E2428" s="89"/>
      <c r="F2428" s="98"/>
      <c r="G2428" s="91"/>
      <c r="H2428" s="90"/>
      <c r="I2428" s="90"/>
      <c r="J2428" s="92"/>
      <c r="K2428" s="92"/>
      <c r="L2428" s="87"/>
      <c r="M2428" s="93"/>
      <c r="N2428" s="93"/>
      <c r="O2428" s="87"/>
      <c r="P2428" s="87"/>
      <c r="Q2428" s="94"/>
      <c r="R2428" s="95"/>
      <c r="S2428" s="87"/>
      <c r="T2428" s="95"/>
      <c r="U2428" s="94"/>
      <c r="V2428" s="94"/>
      <c r="W2428" s="93"/>
      <c r="X2428" s="87"/>
      <c r="Y2428" s="87"/>
      <c r="Z2428" s="96"/>
      <c r="AA2428" s="90"/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3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2"/>
      <c r="DB2428" s="1"/>
      <c r="DC2428" s="1"/>
      <c r="DD2428" s="1"/>
      <c r="DE2428" s="1"/>
      <c r="DF2428" s="1"/>
      <c r="DG2428" s="1"/>
    </row>
    <row r="2429" spans="1:111" x14ac:dyDescent="0.2">
      <c r="A2429" s="86"/>
      <c r="B2429" s="87"/>
      <c r="C2429" s="87"/>
      <c r="D2429" s="88"/>
      <c r="E2429" s="89"/>
      <c r="F2429" s="98"/>
      <c r="G2429" s="91"/>
      <c r="H2429" s="90"/>
      <c r="I2429" s="90"/>
      <c r="J2429" s="92"/>
      <c r="K2429" s="92"/>
      <c r="L2429" s="87"/>
      <c r="M2429" s="93"/>
      <c r="N2429" s="93"/>
      <c r="O2429" s="87"/>
      <c r="P2429" s="87"/>
      <c r="Q2429" s="94"/>
      <c r="R2429" s="95"/>
      <c r="S2429" s="87"/>
      <c r="T2429" s="95"/>
      <c r="U2429" s="94"/>
      <c r="V2429" s="94"/>
      <c r="W2429" s="93"/>
      <c r="X2429" s="87"/>
      <c r="Y2429" s="87"/>
      <c r="Z2429" s="96"/>
      <c r="AA2429" s="90"/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3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2"/>
      <c r="DB2429" s="1"/>
      <c r="DC2429" s="1"/>
      <c r="DD2429" s="1"/>
      <c r="DE2429" s="1"/>
      <c r="DF2429" s="1"/>
      <c r="DG2429" s="1"/>
    </row>
    <row r="2430" spans="1:111" x14ac:dyDescent="0.2">
      <c r="A2430" s="86"/>
      <c r="B2430" s="87"/>
      <c r="C2430" s="87"/>
      <c r="D2430" s="88"/>
      <c r="E2430" s="89"/>
      <c r="F2430" s="98"/>
      <c r="G2430" s="91"/>
      <c r="H2430" s="90"/>
      <c r="I2430" s="90"/>
      <c r="J2430" s="92"/>
      <c r="K2430" s="92"/>
      <c r="L2430" s="87"/>
      <c r="M2430" s="93"/>
      <c r="N2430" s="93"/>
      <c r="O2430" s="87"/>
      <c r="P2430" s="87"/>
      <c r="Q2430" s="94"/>
      <c r="R2430" s="95"/>
      <c r="S2430" s="87"/>
      <c r="T2430" s="95"/>
      <c r="U2430" s="94"/>
      <c r="V2430" s="94"/>
      <c r="W2430" s="93"/>
      <c r="X2430" s="87"/>
      <c r="Y2430" s="87"/>
      <c r="Z2430" s="96"/>
      <c r="AA2430" s="90"/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3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2"/>
      <c r="DB2430" s="1"/>
      <c r="DC2430" s="1"/>
      <c r="DD2430" s="1"/>
      <c r="DE2430" s="1"/>
      <c r="DF2430" s="1"/>
      <c r="DG2430" s="1"/>
    </row>
    <row r="2431" spans="1:111" x14ac:dyDescent="0.2">
      <c r="A2431" s="86"/>
      <c r="B2431" s="87"/>
      <c r="C2431" s="87"/>
      <c r="D2431" s="88"/>
      <c r="E2431" s="89"/>
      <c r="F2431" s="98"/>
      <c r="G2431" s="91"/>
      <c r="H2431" s="90"/>
      <c r="I2431" s="90"/>
      <c r="J2431" s="92"/>
      <c r="K2431" s="92"/>
      <c r="L2431" s="87"/>
      <c r="M2431" s="93"/>
      <c r="N2431" s="93"/>
      <c r="O2431" s="87"/>
      <c r="P2431" s="87"/>
      <c r="Q2431" s="94"/>
      <c r="R2431" s="95"/>
      <c r="S2431" s="87"/>
      <c r="T2431" s="95"/>
      <c r="U2431" s="94"/>
      <c r="V2431" s="94"/>
      <c r="W2431" s="93"/>
      <c r="X2431" s="87"/>
      <c r="Y2431" s="87"/>
      <c r="Z2431" s="96"/>
      <c r="AA2431" s="90"/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3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2"/>
      <c r="DB2431" s="1"/>
      <c r="DC2431" s="1"/>
      <c r="DD2431" s="1"/>
      <c r="DE2431" s="1"/>
      <c r="DF2431" s="1"/>
      <c r="DG2431" s="1"/>
    </row>
    <row r="2432" spans="1:111" x14ac:dyDescent="0.2">
      <c r="A2432" s="86"/>
      <c r="B2432" s="87"/>
      <c r="C2432" s="87"/>
      <c r="D2432" s="88"/>
      <c r="E2432" s="89"/>
      <c r="F2432" s="98"/>
      <c r="G2432" s="91"/>
      <c r="H2432" s="90"/>
      <c r="I2432" s="90"/>
      <c r="J2432" s="92"/>
      <c r="K2432" s="92"/>
      <c r="L2432" s="87"/>
      <c r="M2432" s="93"/>
      <c r="N2432" s="93"/>
      <c r="O2432" s="87"/>
      <c r="P2432" s="87"/>
      <c r="Q2432" s="94"/>
      <c r="R2432" s="95"/>
      <c r="S2432" s="87"/>
      <c r="T2432" s="95"/>
      <c r="U2432" s="94"/>
      <c r="V2432" s="94"/>
      <c r="W2432" s="93"/>
      <c r="X2432" s="87"/>
      <c r="Y2432" s="87"/>
      <c r="Z2432" s="96"/>
      <c r="AA2432" s="90"/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3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2"/>
      <c r="DB2432" s="1"/>
      <c r="DC2432" s="1"/>
      <c r="DD2432" s="1"/>
      <c r="DE2432" s="1"/>
      <c r="DF2432" s="1"/>
      <c r="DG2432" s="1"/>
    </row>
    <row r="2433" spans="1:111" x14ac:dyDescent="0.2">
      <c r="A2433" s="86"/>
      <c r="B2433" s="87"/>
      <c r="C2433" s="87"/>
      <c r="D2433" s="88"/>
      <c r="E2433" s="89"/>
      <c r="F2433" s="98"/>
      <c r="G2433" s="91"/>
      <c r="H2433" s="90"/>
      <c r="I2433" s="90"/>
      <c r="J2433" s="92"/>
      <c r="K2433" s="92"/>
      <c r="L2433" s="87"/>
      <c r="M2433" s="93"/>
      <c r="N2433" s="93"/>
      <c r="O2433" s="87"/>
      <c r="P2433" s="87"/>
      <c r="Q2433" s="94"/>
      <c r="R2433" s="95"/>
      <c r="S2433" s="87"/>
      <c r="T2433" s="95"/>
      <c r="U2433" s="94"/>
      <c r="V2433" s="94"/>
      <c r="W2433" s="93"/>
      <c r="X2433" s="87"/>
      <c r="Y2433" s="87"/>
      <c r="Z2433" s="96"/>
      <c r="AA2433" s="90"/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3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2"/>
      <c r="DB2433" s="1"/>
      <c r="DC2433" s="1"/>
      <c r="DD2433" s="1"/>
      <c r="DE2433" s="1"/>
      <c r="DF2433" s="1"/>
      <c r="DG2433" s="1"/>
    </row>
    <row r="2434" spans="1:111" x14ac:dyDescent="0.2">
      <c r="A2434" s="86"/>
      <c r="B2434" s="87"/>
      <c r="C2434" s="87"/>
      <c r="D2434" s="88"/>
      <c r="E2434" s="89"/>
      <c r="F2434" s="98"/>
      <c r="G2434" s="91"/>
      <c r="H2434" s="90"/>
      <c r="I2434" s="90"/>
      <c r="J2434" s="92"/>
      <c r="K2434" s="92"/>
      <c r="L2434" s="87"/>
      <c r="M2434" s="93"/>
      <c r="N2434" s="93"/>
      <c r="O2434" s="87"/>
      <c r="P2434" s="87"/>
      <c r="Q2434" s="94"/>
      <c r="R2434" s="95"/>
      <c r="S2434" s="87"/>
      <c r="T2434" s="95"/>
      <c r="U2434" s="94"/>
      <c r="V2434" s="94"/>
      <c r="W2434" s="93"/>
      <c r="X2434" s="87"/>
      <c r="Y2434" s="87"/>
      <c r="Z2434" s="96"/>
      <c r="AA2434" s="90"/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3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2"/>
      <c r="DB2434" s="1"/>
      <c r="DC2434" s="1"/>
      <c r="DD2434" s="1"/>
      <c r="DE2434" s="1"/>
      <c r="DF2434" s="1"/>
      <c r="DG2434" s="1"/>
    </row>
    <row r="2435" spans="1:111" x14ac:dyDescent="0.2">
      <c r="A2435" s="86"/>
      <c r="B2435" s="87"/>
      <c r="C2435" s="87"/>
      <c r="D2435" s="88"/>
      <c r="E2435" s="89"/>
      <c r="F2435" s="98"/>
      <c r="G2435" s="91"/>
      <c r="H2435" s="90"/>
      <c r="I2435" s="90"/>
      <c r="J2435" s="92"/>
      <c r="K2435" s="92"/>
      <c r="L2435" s="87"/>
      <c r="M2435" s="93"/>
      <c r="N2435" s="93"/>
      <c r="O2435" s="87"/>
      <c r="P2435" s="87"/>
      <c r="Q2435" s="94"/>
      <c r="R2435" s="95"/>
      <c r="S2435" s="87"/>
      <c r="T2435" s="95"/>
      <c r="U2435" s="94"/>
      <c r="V2435" s="94"/>
      <c r="W2435" s="93"/>
      <c r="X2435" s="87"/>
      <c r="Y2435" s="87"/>
      <c r="Z2435" s="96"/>
      <c r="AA2435" s="90"/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3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2"/>
      <c r="DB2435" s="1"/>
      <c r="DC2435" s="1"/>
      <c r="DD2435" s="1"/>
      <c r="DE2435" s="1"/>
      <c r="DF2435" s="1"/>
      <c r="DG2435" s="1"/>
    </row>
    <row r="2436" spans="1:111" x14ac:dyDescent="0.2">
      <c r="A2436" s="86"/>
      <c r="B2436" s="87"/>
      <c r="C2436" s="87"/>
      <c r="D2436" s="88"/>
      <c r="E2436" s="89"/>
      <c r="F2436" s="98"/>
      <c r="G2436" s="91"/>
      <c r="H2436" s="90"/>
      <c r="I2436" s="90"/>
      <c r="J2436" s="92"/>
      <c r="K2436" s="92"/>
      <c r="L2436" s="87"/>
      <c r="M2436" s="93"/>
      <c r="N2436" s="93"/>
      <c r="O2436" s="87"/>
      <c r="P2436" s="87"/>
      <c r="Q2436" s="94"/>
      <c r="R2436" s="95"/>
      <c r="S2436" s="87"/>
      <c r="T2436" s="95"/>
      <c r="U2436" s="94"/>
      <c r="V2436" s="94"/>
      <c r="W2436" s="93"/>
      <c r="X2436" s="87"/>
      <c r="Y2436" s="87"/>
      <c r="Z2436" s="96"/>
      <c r="AA2436" s="90"/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3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2"/>
      <c r="DB2436" s="1"/>
      <c r="DC2436" s="1"/>
      <c r="DD2436" s="1"/>
      <c r="DE2436" s="1"/>
      <c r="DF2436" s="1"/>
      <c r="DG2436" s="1"/>
    </row>
    <row r="2437" spans="1:111" x14ac:dyDescent="0.2">
      <c r="A2437" s="86"/>
      <c r="B2437" s="87"/>
      <c r="C2437" s="87"/>
      <c r="D2437" s="88"/>
      <c r="E2437" s="89"/>
      <c r="F2437" s="98"/>
      <c r="G2437" s="91"/>
      <c r="H2437" s="90"/>
      <c r="I2437" s="90"/>
      <c r="J2437" s="92"/>
      <c r="K2437" s="92"/>
      <c r="L2437" s="87"/>
      <c r="M2437" s="93"/>
      <c r="N2437" s="93"/>
      <c r="O2437" s="87"/>
      <c r="P2437" s="87"/>
      <c r="Q2437" s="94"/>
      <c r="R2437" s="95"/>
      <c r="S2437" s="87"/>
      <c r="T2437" s="95"/>
      <c r="U2437" s="94"/>
      <c r="V2437" s="94"/>
      <c r="W2437" s="93"/>
      <c r="X2437" s="87"/>
      <c r="Y2437" s="87"/>
      <c r="Z2437" s="96"/>
      <c r="AA2437" s="90"/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3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2"/>
      <c r="DB2437" s="1"/>
      <c r="DC2437" s="1"/>
      <c r="DD2437" s="1"/>
      <c r="DE2437" s="1"/>
      <c r="DF2437" s="1"/>
      <c r="DG2437" s="1"/>
    </row>
    <row r="2438" spans="1:111" x14ac:dyDescent="0.2">
      <c r="A2438" s="86"/>
      <c r="B2438" s="87"/>
      <c r="C2438" s="87"/>
      <c r="D2438" s="88"/>
      <c r="E2438" s="89"/>
      <c r="F2438" s="98"/>
      <c r="G2438" s="91"/>
      <c r="H2438" s="90"/>
      <c r="I2438" s="90"/>
      <c r="J2438" s="92"/>
      <c r="K2438" s="92"/>
      <c r="L2438" s="87"/>
      <c r="M2438" s="93"/>
      <c r="N2438" s="93"/>
      <c r="O2438" s="87"/>
      <c r="P2438" s="87"/>
      <c r="Q2438" s="94"/>
      <c r="R2438" s="95"/>
      <c r="S2438" s="87"/>
      <c r="T2438" s="95"/>
      <c r="U2438" s="94"/>
      <c r="V2438" s="94"/>
      <c r="W2438" s="93"/>
      <c r="X2438" s="87"/>
      <c r="Y2438" s="87"/>
      <c r="Z2438" s="96"/>
      <c r="AA2438" s="90"/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3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2"/>
      <c r="DB2438" s="1"/>
      <c r="DC2438" s="1"/>
      <c r="DD2438" s="1"/>
      <c r="DE2438" s="1"/>
      <c r="DF2438" s="1"/>
      <c r="DG2438" s="1"/>
    </row>
    <row r="2439" spans="1:111" x14ac:dyDescent="0.2">
      <c r="A2439" s="86"/>
      <c r="B2439" s="87"/>
      <c r="C2439" s="87"/>
      <c r="D2439" s="88"/>
      <c r="E2439" s="89"/>
      <c r="F2439" s="98"/>
      <c r="G2439" s="91"/>
      <c r="H2439" s="90"/>
      <c r="I2439" s="90"/>
      <c r="J2439" s="92"/>
      <c r="K2439" s="92"/>
      <c r="L2439" s="87"/>
      <c r="M2439" s="93"/>
      <c r="N2439" s="93"/>
      <c r="O2439" s="87"/>
      <c r="P2439" s="87"/>
      <c r="Q2439" s="94"/>
      <c r="R2439" s="95"/>
      <c r="S2439" s="87"/>
      <c r="T2439" s="95"/>
      <c r="U2439" s="94"/>
      <c r="V2439" s="94"/>
      <c r="W2439" s="93"/>
      <c r="X2439" s="87"/>
      <c r="Y2439" s="87"/>
      <c r="Z2439" s="96"/>
      <c r="AA2439" s="90"/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3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2"/>
      <c r="DB2439" s="1"/>
      <c r="DC2439" s="1"/>
      <c r="DD2439" s="1"/>
      <c r="DE2439" s="1"/>
      <c r="DF2439" s="1"/>
      <c r="DG2439" s="1"/>
    </row>
    <row r="2440" spans="1:111" x14ac:dyDescent="0.2">
      <c r="A2440" s="86"/>
      <c r="B2440" s="87"/>
      <c r="C2440" s="87"/>
      <c r="D2440" s="88"/>
      <c r="E2440" s="89"/>
      <c r="F2440" s="98"/>
      <c r="G2440" s="91"/>
      <c r="H2440" s="90"/>
      <c r="I2440" s="90"/>
      <c r="J2440" s="92"/>
      <c r="K2440" s="92"/>
      <c r="L2440" s="87"/>
      <c r="M2440" s="93"/>
      <c r="N2440" s="93"/>
      <c r="O2440" s="87"/>
      <c r="P2440" s="87"/>
      <c r="Q2440" s="94"/>
      <c r="R2440" s="95"/>
      <c r="S2440" s="87"/>
      <c r="T2440" s="95"/>
      <c r="U2440" s="94"/>
      <c r="V2440" s="94"/>
      <c r="W2440" s="93"/>
      <c r="X2440" s="87"/>
      <c r="Y2440" s="87"/>
      <c r="Z2440" s="96"/>
      <c r="AA2440" s="90"/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3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2"/>
      <c r="DB2440" s="1"/>
      <c r="DC2440" s="1"/>
      <c r="DD2440" s="1"/>
      <c r="DE2440" s="1"/>
      <c r="DF2440" s="1"/>
      <c r="DG2440" s="1"/>
    </row>
    <row r="2441" spans="1:111" x14ac:dyDescent="0.2">
      <c r="A2441" s="86"/>
      <c r="B2441" s="87"/>
      <c r="C2441" s="87"/>
      <c r="D2441" s="88"/>
      <c r="E2441" s="89"/>
      <c r="F2441" s="98"/>
      <c r="G2441" s="91"/>
      <c r="H2441" s="90"/>
      <c r="I2441" s="90"/>
      <c r="J2441" s="92"/>
      <c r="K2441" s="92"/>
      <c r="L2441" s="87"/>
      <c r="M2441" s="93"/>
      <c r="N2441" s="93"/>
      <c r="O2441" s="87"/>
      <c r="P2441" s="87"/>
      <c r="Q2441" s="94"/>
      <c r="R2441" s="95"/>
      <c r="S2441" s="87"/>
      <c r="T2441" s="95"/>
      <c r="U2441" s="94"/>
      <c r="V2441" s="94"/>
      <c r="W2441" s="93"/>
      <c r="X2441" s="87"/>
      <c r="Y2441" s="87"/>
      <c r="Z2441" s="96"/>
      <c r="AA2441" s="90"/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3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2"/>
      <c r="DB2441" s="1"/>
      <c r="DC2441" s="1"/>
      <c r="DD2441" s="1"/>
      <c r="DE2441" s="1"/>
      <c r="DF2441" s="1"/>
      <c r="DG2441" s="1"/>
    </row>
    <row r="2442" spans="1:111" x14ac:dyDescent="0.2">
      <c r="A2442" s="86"/>
      <c r="B2442" s="87"/>
      <c r="C2442" s="87"/>
      <c r="D2442" s="88"/>
      <c r="E2442" s="89"/>
      <c r="F2442" s="98"/>
      <c r="G2442" s="91"/>
      <c r="H2442" s="90"/>
      <c r="I2442" s="90"/>
      <c r="J2442" s="92"/>
      <c r="K2442" s="92"/>
      <c r="L2442" s="87"/>
      <c r="M2442" s="93"/>
      <c r="N2442" s="93"/>
      <c r="O2442" s="87"/>
      <c r="P2442" s="87"/>
      <c r="Q2442" s="94"/>
      <c r="R2442" s="95"/>
      <c r="S2442" s="87"/>
      <c r="T2442" s="95"/>
      <c r="U2442" s="94"/>
      <c r="V2442" s="94"/>
      <c r="W2442" s="93"/>
      <c r="X2442" s="87"/>
      <c r="Y2442" s="87"/>
      <c r="Z2442" s="96"/>
      <c r="AA2442" s="90"/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3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2"/>
      <c r="DB2442" s="1"/>
      <c r="DC2442" s="1"/>
      <c r="DD2442" s="1"/>
      <c r="DE2442" s="1"/>
      <c r="DF2442" s="1"/>
      <c r="DG2442" s="1"/>
    </row>
    <row r="2443" spans="1:111" x14ac:dyDescent="0.2">
      <c r="A2443" s="86"/>
      <c r="B2443" s="87"/>
      <c r="C2443" s="87"/>
      <c r="D2443" s="88"/>
      <c r="E2443" s="89"/>
      <c r="F2443" s="98"/>
      <c r="G2443" s="91"/>
      <c r="H2443" s="90"/>
      <c r="I2443" s="90"/>
      <c r="J2443" s="92"/>
      <c r="K2443" s="92"/>
      <c r="L2443" s="87"/>
      <c r="M2443" s="93"/>
      <c r="N2443" s="93"/>
      <c r="O2443" s="87"/>
      <c r="P2443" s="87"/>
      <c r="Q2443" s="94"/>
      <c r="R2443" s="95"/>
      <c r="S2443" s="87"/>
      <c r="T2443" s="95"/>
      <c r="U2443" s="94"/>
      <c r="V2443" s="94"/>
      <c r="W2443" s="93"/>
      <c r="X2443" s="87"/>
      <c r="Y2443" s="87"/>
      <c r="Z2443" s="96"/>
      <c r="AA2443" s="90"/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3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2"/>
      <c r="DB2443" s="1"/>
      <c r="DC2443" s="1"/>
      <c r="DD2443" s="1"/>
      <c r="DE2443" s="1"/>
      <c r="DF2443" s="1"/>
      <c r="DG2443" s="1"/>
    </row>
    <row r="2444" spans="1:111" x14ac:dyDescent="0.2">
      <c r="A2444" s="86"/>
      <c r="B2444" s="87"/>
      <c r="C2444" s="87"/>
      <c r="D2444" s="88"/>
      <c r="E2444" s="89"/>
      <c r="F2444" s="98"/>
      <c r="G2444" s="91"/>
      <c r="H2444" s="90"/>
      <c r="I2444" s="90"/>
      <c r="J2444" s="92"/>
      <c r="K2444" s="92"/>
      <c r="L2444" s="87"/>
      <c r="M2444" s="93"/>
      <c r="N2444" s="93"/>
      <c r="O2444" s="87"/>
      <c r="P2444" s="87"/>
      <c r="Q2444" s="94"/>
      <c r="R2444" s="95"/>
      <c r="S2444" s="87"/>
      <c r="T2444" s="95"/>
      <c r="U2444" s="94"/>
      <c r="V2444" s="94"/>
      <c r="W2444" s="93"/>
      <c r="X2444" s="87"/>
      <c r="Y2444" s="87"/>
      <c r="Z2444" s="96"/>
      <c r="AA2444" s="90"/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3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2"/>
      <c r="DB2444" s="1"/>
      <c r="DC2444" s="1"/>
      <c r="DD2444" s="1"/>
      <c r="DE2444" s="1"/>
      <c r="DF2444" s="1"/>
      <c r="DG2444" s="1"/>
    </row>
    <row r="2445" spans="1:111" x14ac:dyDescent="0.2">
      <c r="A2445" s="86"/>
      <c r="B2445" s="87"/>
      <c r="C2445" s="87"/>
      <c r="D2445" s="88"/>
      <c r="E2445" s="89"/>
      <c r="F2445" s="98"/>
      <c r="G2445" s="91"/>
      <c r="H2445" s="90"/>
      <c r="I2445" s="90"/>
      <c r="J2445" s="92"/>
      <c r="K2445" s="92"/>
      <c r="L2445" s="87"/>
      <c r="M2445" s="93"/>
      <c r="N2445" s="93"/>
      <c r="O2445" s="87"/>
      <c r="P2445" s="87"/>
      <c r="Q2445" s="94"/>
      <c r="R2445" s="95"/>
      <c r="S2445" s="87"/>
      <c r="T2445" s="95"/>
      <c r="U2445" s="94"/>
      <c r="V2445" s="94"/>
      <c r="W2445" s="93"/>
      <c r="X2445" s="87"/>
      <c r="Y2445" s="87"/>
      <c r="Z2445" s="96"/>
      <c r="AA2445" s="90"/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3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2"/>
      <c r="DB2445" s="1"/>
      <c r="DC2445" s="1"/>
      <c r="DD2445" s="1"/>
      <c r="DE2445" s="1"/>
      <c r="DF2445" s="1"/>
      <c r="DG2445" s="1"/>
    </row>
    <row r="2446" spans="1:111" x14ac:dyDescent="0.2">
      <c r="A2446" s="86"/>
      <c r="B2446" s="87"/>
      <c r="C2446" s="87"/>
      <c r="D2446" s="88"/>
      <c r="E2446" s="89"/>
      <c r="F2446" s="98"/>
      <c r="G2446" s="91"/>
      <c r="H2446" s="90"/>
      <c r="I2446" s="90"/>
      <c r="J2446" s="92"/>
      <c r="K2446" s="92"/>
      <c r="L2446" s="87"/>
      <c r="M2446" s="93"/>
      <c r="N2446" s="93"/>
      <c r="O2446" s="87"/>
      <c r="P2446" s="87"/>
      <c r="Q2446" s="94"/>
      <c r="R2446" s="95"/>
      <c r="S2446" s="87"/>
      <c r="T2446" s="95"/>
      <c r="U2446" s="94"/>
      <c r="V2446" s="94"/>
      <c r="W2446" s="93"/>
      <c r="X2446" s="87"/>
      <c r="Y2446" s="87"/>
      <c r="Z2446" s="96"/>
      <c r="AA2446" s="90"/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3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2"/>
      <c r="DB2446" s="1"/>
      <c r="DC2446" s="1"/>
      <c r="DD2446" s="1"/>
      <c r="DE2446" s="1"/>
      <c r="DF2446" s="1"/>
      <c r="DG2446" s="1"/>
    </row>
    <row r="2447" spans="1:111" x14ac:dyDescent="0.2">
      <c r="A2447" s="86"/>
      <c r="B2447" s="87"/>
      <c r="C2447" s="87"/>
      <c r="D2447" s="88"/>
      <c r="E2447" s="89"/>
      <c r="F2447" s="98"/>
      <c r="G2447" s="91"/>
      <c r="H2447" s="90"/>
      <c r="I2447" s="90"/>
      <c r="J2447" s="92"/>
      <c r="K2447" s="92"/>
      <c r="L2447" s="87"/>
      <c r="M2447" s="93"/>
      <c r="N2447" s="93"/>
      <c r="O2447" s="87"/>
      <c r="P2447" s="87"/>
      <c r="Q2447" s="94"/>
      <c r="R2447" s="95"/>
      <c r="S2447" s="87"/>
      <c r="T2447" s="95"/>
      <c r="U2447" s="94"/>
      <c r="V2447" s="94"/>
      <c r="W2447" s="93"/>
      <c r="X2447" s="87"/>
      <c r="Y2447" s="87"/>
      <c r="Z2447" s="96"/>
      <c r="AA2447" s="90"/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3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2"/>
      <c r="DB2447" s="1"/>
      <c r="DC2447" s="1"/>
      <c r="DD2447" s="1"/>
      <c r="DE2447" s="1"/>
      <c r="DF2447" s="1"/>
      <c r="DG2447" s="1"/>
    </row>
    <row r="2448" spans="1:111" x14ac:dyDescent="0.2">
      <c r="A2448" s="86"/>
      <c r="B2448" s="87"/>
      <c r="C2448" s="87"/>
      <c r="D2448" s="88"/>
      <c r="E2448" s="89"/>
      <c r="F2448" s="98"/>
      <c r="G2448" s="91"/>
      <c r="H2448" s="90"/>
      <c r="I2448" s="90"/>
      <c r="J2448" s="92"/>
      <c r="K2448" s="92"/>
      <c r="L2448" s="87"/>
      <c r="M2448" s="93"/>
      <c r="N2448" s="93"/>
      <c r="O2448" s="87"/>
      <c r="P2448" s="87"/>
      <c r="Q2448" s="94"/>
      <c r="R2448" s="95"/>
      <c r="S2448" s="87"/>
      <c r="T2448" s="95"/>
      <c r="U2448" s="94"/>
      <c r="V2448" s="94"/>
      <c r="W2448" s="93"/>
      <c r="X2448" s="87"/>
      <c r="Y2448" s="87"/>
      <c r="Z2448" s="96"/>
      <c r="AA2448" s="90"/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3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2"/>
      <c r="DB2448" s="1"/>
      <c r="DC2448" s="1"/>
      <c r="DD2448" s="1"/>
      <c r="DE2448" s="1"/>
      <c r="DF2448" s="1"/>
      <c r="DG2448" s="1"/>
    </row>
    <row r="2449" spans="1:111" x14ac:dyDescent="0.2">
      <c r="A2449" s="86"/>
      <c r="B2449" s="87"/>
      <c r="C2449" s="87"/>
      <c r="D2449" s="88"/>
      <c r="E2449" s="89"/>
      <c r="F2449" s="98"/>
      <c r="G2449" s="91"/>
      <c r="H2449" s="90"/>
      <c r="I2449" s="90"/>
      <c r="J2449" s="92"/>
      <c r="K2449" s="92"/>
      <c r="L2449" s="87"/>
      <c r="M2449" s="93"/>
      <c r="N2449" s="93"/>
      <c r="O2449" s="87"/>
      <c r="P2449" s="87"/>
      <c r="Q2449" s="94"/>
      <c r="R2449" s="95"/>
      <c r="S2449" s="87"/>
      <c r="T2449" s="95"/>
      <c r="U2449" s="94"/>
      <c r="V2449" s="94"/>
      <c r="W2449" s="93"/>
      <c r="X2449" s="87"/>
      <c r="Y2449" s="87"/>
      <c r="Z2449" s="96"/>
      <c r="AA2449" s="90"/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3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2"/>
      <c r="DB2449" s="1"/>
      <c r="DC2449" s="1"/>
      <c r="DD2449" s="1"/>
      <c r="DE2449" s="1"/>
      <c r="DF2449" s="1"/>
      <c r="DG2449" s="1"/>
    </row>
    <row r="2450" spans="1:111" x14ac:dyDescent="0.2">
      <c r="A2450" s="86"/>
      <c r="B2450" s="87"/>
      <c r="C2450" s="87"/>
      <c r="D2450" s="88"/>
      <c r="E2450" s="89"/>
      <c r="F2450" s="98"/>
      <c r="G2450" s="91"/>
      <c r="H2450" s="90"/>
      <c r="I2450" s="90"/>
      <c r="J2450" s="92"/>
      <c r="K2450" s="92"/>
      <c r="L2450" s="87"/>
      <c r="M2450" s="93"/>
      <c r="N2450" s="93"/>
      <c r="O2450" s="87"/>
      <c r="P2450" s="87"/>
      <c r="Q2450" s="94"/>
      <c r="R2450" s="95"/>
      <c r="S2450" s="87"/>
      <c r="T2450" s="95"/>
      <c r="U2450" s="94"/>
      <c r="V2450" s="94"/>
      <c r="W2450" s="93"/>
      <c r="X2450" s="87"/>
      <c r="Y2450" s="87"/>
      <c r="Z2450" s="96"/>
      <c r="AA2450" s="90"/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3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2"/>
      <c r="DB2450" s="1"/>
      <c r="DC2450" s="1"/>
      <c r="DD2450" s="1"/>
      <c r="DE2450" s="1"/>
      <c r="DF2450" s="1"/>
      <c r="DG2450" s="1"/>
    </row>
    <row r="2451" spans="1:111" x14ac:dyDescent="0.2">
      <c r="A2451" s="86"/>
      <c r="B2451" s="87"/>
      <c r="C2451" s="87"/>
      <c r="D2451" s="88"/>
      <c r="E2451" s="89"/>
      <c r="F2451" s="98"/>
      <c r="G2451" s="91"/>
      <c r="H2451" s="90"/>
      <c r="I2451" s="90"/>
      <c r="J2451" s="92"/>
      <c r="K2451" s="92"/>
      <c r="L2451" s="87"/>
      <c r="M2451" s="93"/>
      <c r="N2451" s="93"/>
      <c r="O2451" s="87"/>
      <c r="P2451" s="87"/>
      <c r="Q2451" s="94"/>
      <c r="R2451" s="95"/>
      <c r="S2451" s="87"/>
      <c r="T2451" s="95"/>
      <c r="U2451" s="94"/>
      <c r="V2451" s="94"/>
      <c r="W2451" s="93"/>
      <c r="X2451" s="87"/>
      <c r="Y2451" s="87"/>
      <c r="Z2451" s="96"/>
      <c r="AA2451" s="90"/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3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2"/>
      <c r="DB2451" s="1"/>
      <c r="DC2451" s="1"/>
      <c r="DD2451" s="1"/>
      <c r="DE2451" s="1"/>
      <c r="DF2451" s="1"/>
      <c r="DG2451" s="1"/>
    </row>
    <row r="2452" spans="1:111" x14ac:dyDescent="0.2">
      <c r="A2452" s="86"/>
      <c r="B2452" s="87"/>
      <c r="C2452" s="87"/>
      <c r="D2452" s="88"/>
      <c r="E2452" s="89"/>
      <c r="F2452" s="98"/>
      <c r="G2452" s="91"/>
      <c r="H2452" s="90"/>
      <c r="I2452" s="90"/>
      <c r="J2452" s="92"/>
      <c r="K2452" s="92"/>
      <c r="L2452" s="87"/>
      <c r="M2452" s="93"/>
      <c r="N2452" s="93"/>
      <c r="O2452" s="87"/>
      <c r="P2452" s="87"/>
      <c r="Q2452" s="94"/>
      <c r="R2452" s="95"/>
      <c r="S2452" s="87"/>
      <c r="T2452" s="95"/>
      <c r="U2452" s="94"/>
      <c r="V2452" s="94"/>
      <c r="W2452" s="93"/>
      <c r="X2452" s="87"/>
      <c r="Y2452" s="87"/>
      <c r="Z2452" s="96"/>
      <c r="AA2452" s="90"/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3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2"/>
      <c r="DB2452" s="1"/>
      <c r="DC2452" s="1"/>
      <c r="DD2452" s="1"/>
      <c r="DE2452" s="1"/>
      <c r="DF2452" s="1"/>
      <c r="DG2452" s="1"/>
    </row>
    <row r="2453" spans="1:111" x14ac:dyDescent="0.2">
      <c r="A2453" s="86"/>
      <c r="B2453" s="87"/>
      <c r="C2453" s="87"/>
      <c r="D2453" s="88"/>
      <c r="E2453" s="89"/>
      <c r="F2453" s="98"/>
      <c r="G2453" s="91"/>
      <c r="H2453" s="90"/>
      <c r="I2453" s="90"/>
      <c r="J2453" s="92"/>
      <c r="K2453" s="92"/>
      <c r="L2453" s="87"/>
      <c r="M2453" s="93"/>
      <c r="N2453" s="93"/>
      <c r="O2453" s="87"/>
      <c r="P2453" s="87"/>
      <c r="Q2453" s="94"/>
      <c r="R2453" s="95"/>
      <c r="S2453" s="87"/>
      <c r="T2453" s="95"/>
      <c r="U2453" s="94"/>
      <c r="V2453" s="94"/>
      <c r="W2453" s="93"/>
      <c r="X2453" s="87"/>
      <c r="Y2453" s="87"/>
      <c r="Z2453" s="96"/>
      <c r="AA2453" s="90"/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3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2"/>
      <c r="DB2453" s="1"/>
      <c r="DC2453" s="1"/>
      <c r="DD2453" s="1"/>
      <c r="DE2453" s="1"/>
      <c r="DF2453" s="1"/>
      <c r="DG2453" s="1"/>
    </row>
    <row r="2454" spans="1:111" x14ac:dyDescent="0.2">
      <c r="A2454" s="86"/>
      <c r="B2454" s="87"/>
      <c r="C2454" s="87"/>
      <c r="D2454" s="88"/>
      <c r="E2454" s="89"/>
      <c r="F2454" s="98"/>
      <c r="G2454" s="91"/>
      <c r="H2454" s="90"/>
      <c r="I2454" s="90"/>
      <c r="J2454" s="92"/>
      <c r="K2454" s="92"/>
      <c r="L2454" s="87"/>
      <c r="M2454" s="93"/>
      <c r="N2454" s="93"/>
      <c r="O2454" s="87"/>
      <c r="P2454" s="87"/>
      <c r="Q2454" s="94"/>
      <c r="R2454" s="95"/>
      <c r="S2454" s="87"/>
      <c r="T2454" s="95"/>
      <c r="U2454" s="94"/>
      <c r="V2454" s="94"/>
      <c r="W2454" s="93"/>
      <c r="X2454" s="87"/>
      <c r="Y2454" s="87"/>
      <c r="Z2454" s="96"/>
      <c r="AA2454" s="90"/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3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2"/>
      <c r="DB2454" s="1"/>
      <c r="DC2454" s="1"/>
      <c r="DD2454" s="1"/>
      <c r="DE2454" s="1"/>
      <c r="DF2454" s="1"/>
      <c r="DG2454" s="1"/>
    </row>
    <row r="2455" spans="1:111" x14ac:dyDescent="0.2">
      <c r="A2455" s="86"/>
      <c r="B2455" s="87"/>
      <c r="C2455" s="87"/>
      <c r="D2455" s="88"/>
      <c r="E2455" s="89"/>
      <c r="F2455" s="98"/>
      <c r="G2455" s="91"/>
      <c r="H2455" s="90"/>
      <c r="I2455" s="90"/>
      <c r="J2455" s="92"/>
      <c r="K2455" s="92"/>
      <c r="L2455" s="87"/>
      <c r="M2455" s="93"/>
      <c r="N2455" s="93"/>
      <c r="O2455" s="87"/>
      <c r="P2455" s="87"/>
      <c r="Q2455" s="94"/>
      <c r="R2455" s="95"/>
      <c r="S2455" s="87"/>
      <c r="T2455" s="95"/>
      <c r="U2455" s="94"/>
      <c r="V2455" s="94"/>
      <c r="W2455" s="93"/>
      <c r="X2455" s="87"/>
      <c r="Y2455" s="87"/>
      <c r="Z2455" s="96"/>
      <c r="AA2455" s="90"/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3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2"/>
      <c r="DB2455" s="1"/>
      <c r="DC2455" s="1"/>
      <c r="DD2455" s="1"/>
      <c r="DE2455" s="1"/>
      <c r="DF2455" s="1"/>
      <c r="DG2455" s="1"/>
    </row>
    <row r="2456" spans="1:111" x14ac:dyDescent="0.2">
      <c r="A2456" s="86"/>
      <c r="B2456" s="87"/>
      <c r="C2456" s="87"/>
      <c r="D2456" s="88"/>
      <c r="E2456" s="89"/>
      <c r="F2456" s="98"/>
      <c r="G2456" s="91"/>
      <c r="H2456" s="90"/>
      <c r="I2456" s="90"/>
      <c r="J2456" s="92"/>
      <c r="K2456" s="92"/>
      <c r="L2456" s="87"/>
      <c r="M2456" s="93"/>
      <c r="N2456" s="93"/>
      <c r="O2456" s="87"/>
      <c r="P2456" s="87"/>
      <c r="Q2456" s="94"/>
      <c r="R2456" s="95"/>
      <c r="S2456" s="87"/>
      <c r="T2456" s="95"/>
      <c r="U2456" s="94"/>
      <c r="V2456" s="94"/>
      <c r="W2456" s="93"/>
      <c r="X2456" s="87"/>
      <c r="Y2456" s="87"/>
      <c r="Z2456" s="96"/>
      <c r="AA2456" s="90"/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3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2"/>
      <c r="DB2456" s="1"/>
      <c r="DC2456" s="1"/>
      <c r="DD2456" s="1"/>
      <c r="DE2456" s="1"/>
      <c r="DF2456" s="1"/>
      <c r="DG2456" s="1"/>
    </row>
    <row r="2457" spans="1:111" x14ac:dyDescent="0.2">
      <c r="A2457" s="86"/>
      <c r="B2457" s="87"/>
      <c r="C2457" s="87"/>
      <c r="D2457" s="88"/>
      <c r="E2457" s="89"/>
      <c r="F2457" s="98"/>
      <c r="G2457" s="91"/>
      <c r="H2457" s="90"/>
      <c r="I2457" s="90"/>
      <c r="J2457" s="92"/>
      <c r="K2457" s="92"/>
      <c r="L2457" s="87"/>
      <c r="M2457" s="93"/>
      <c r="N2457" s="93"/>
      <c r="O2457" s="87"/>
      <c r="P2457" s="87"/>
      <c r="Q2457" s="94"/>
      <c r="R2457" s="95"/>
      <c r="S2457" s="87"/>
      <c r="T2457" s="95"/>
      <c r="U2457" s="94"/>
      <c r="V2457" s="94"/>
      <c r="W2457" s="93"/>
      <c r="X2457" s="87"/>
      <c r="Y2457" s="87"/>
      <c r="Z2457" s="96"/>
      <c r="AA2457" s="90"/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3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2"/>
      <c r="DB2457" s="1"/>
      <c r="DC2457" s="1"/>
      <c r="DD2457" s="1"/>
      <c r="DE2457" s="1"/>
      <c r="DF2457" s="1"/>
      <c r="DG2457" s="1"/>
    </row>
    <row r="2458" spans="1:111" x14ac:dyDescent="0.2">
      <c r="A2458" s="86"/>
      <c r="B2458" s="87"/>
      <c r="C2458" s="87"/>
      <c r="D2458" s="88"/>
      <c r="E2458" s="89"/>
      <c r="F2458" s="98"/>
      <c r="G2458" s="91"/>
      <c r="H2458" s="90"/>
      <c r="I2458" s="90"/>
      <c r="J2458" s="92"/>
      <c r="K2458" s="92"/>
      <c r="L2458" s="87"/>
      <c r="M2458" s="93"/>
      <c r="N2458" s="93"/>
      <c r="O2458" s="87"/>
      <c r="P2458" s="87"/>
      <c r="Q2458" s="94"/>
      <c r="R2458" s="95"/>
      <c r="S2458" s="87"/>
      <c r="T2458" s="95"/>
      <c r="U2458" s="94"/>
      <c r="V2458" s="94"/>
      <c r="W2458" s="93"/>
      <c r="X2458" s="87"/>
      <c r="Y2458" s="87"/>
      <c r="Z2458" s="96"/>
      <c r="AA2458" s="90"/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3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2"/>
      <c r="DB2458" s="1"/>
      <c r="DC2458" s="1"/>
      <c r="DD2458" s="1"/>
      <c r="DE2458" s="1"/>
      <c r="DF2458" s="1"/>
      <c r="DG2458" s="1"/>
    </row>
    <row r="2459" spans="1:111" x14ac:dyDescent="0.2">
      <c r="A2459" s="86"/>
      <c r="B2459" s="87"/>
      <c r="C2459" s="87"/>
      <c r="D2459" s="88"/>
      <c r="E2459" s="89"/>
      <c r="F2459" s="98"/>
      <c r="G2459" s="91"/>
      <c r="H2459" s="90"/>
      <c r="I2459" s="90"/>
      <c r="J2459" s="92"/>
      <c r="K2459" s="92"/>
      <c r="L2459" s="87"/>
      <c r="M2459" s="93"/>
      <c r="N2459" s="93"/>
      <c r="O2459" s="87"/>
      <c r="P2459" s="87"/>
      <c r="Q2459" s="94"/>
      <c r="R2459" s="95"/>
      <c r="S2459" s="87"/>
      <c r="T2459" s="95"/>
      <c r="U2459" s="94"/>
      <c r="V2459" s="94"/>
      <c r="W2459" s="93"/>
      <c r="X2459" s="87"/>
      <c r="Y2459" s="87"/>
      <c r="Z2459" s="96"/>
      <c r="AA2459" s="90"/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3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2"/>
      <c r="DB2459" s="1"/>
      <c r="DC2459" s="1"/>
      <c r="DD2459" s="1"/>
      <c r="DE2459" s="1"/>
      <c r="DF2459" s="1"/>
      <c r="DG2459" s="1"/>
    </row>
    <row r="2460" spans="1:111" x14ac:dyDescent="0.2">
      <c r="A2460" s="86"/>
      <c r="B2460" s="87"/>
      <c r="C2460" s="87"/>
      <c r="D2460" s="88"/>
      <c r="E2460" s="89"/>
      <c r="F2460" s="98"/>
      <c r="G2460" s="91"/>
      <c r="H2460" s="90"/>
      <c r="I2460" s="90"/>
      <c r="J2460" s="92"/>
      <c r="K2460" s="92"/>
      <c r="L2460" s="87"/>
      <c r="M2460" s="93"/>
      <c r="N2460" s="93"/>
      <c r="O2460" s="87"/>
      <c r="P2460" s="87"/>
      <c r="Q2460" s="94"/>
      <c r="R2460" s="95"/>
      <c r="S2460" s="87"/>
      <c r="T2460" s="95"/>
      <c r="U2460" s="94"/>
      <c r="V2460" s="94"/>
      <c r="W2460" s="93"/>
      <c r="X2460" s="87"/>
      <c r="Y2460" s="87"/>
      <c r="Z2460" s="96"/>
      <c r="AA2460" s="90"/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3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2"/>
      <c r="DB2460" s="1"/>
      <c r="DC2460" s="1"/>
      <c r="DD2460" s="1"/>
      <c r="DE2460" s="1"/>
      <c r="DF2460" s="1"/>
      <c r="DG2460" s="1"/>
    </row>
    <row r="2461" spans="1:111" x14ac:dyDescent="0.2">
      <c r="A2461" s="86"/>
      <c r="B2461" s="87"/>
      <c r="C2461" s="87"/>
      <c r="D2461" s="88"/>
      <c r="E2461" s="89"/>
      <c r="F2461" s="98"/>
      <c r="G2461" s="91"/>
      <c r="H2461" s="90"/>
      <c r="I2461" s="90"/>
      <c r="J2461" s="92"/>
      <c r="K2461" s="92"/>
      <c r="L2461" s="87"/>
      <c r="M2461" s="93"/>
      <c r="N2461" s="93"/>
      <c r="O2461" s="87"/>
      <c r="P2461" s="87"/>
      <c r="Q2461" s="94"/>
      <c r="R2461" s="95"/>
      <c r="S2461" s="87"/>
      <c r="T2461" s="95"/>
      <c r="U2461" s="94"/>
      <c r="V2461" s="94"/>
      <c r="W2461" s="93"/>
      <c r="X2461" s="87"/>
      <c r="Y2461" s="87"/>
      <c r="Z2461" s="96"/>
      <c r="AA2461" s="90"/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3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2"/>
      <c r="DB2461" s="1"/>
      <c r="DC2461" s="1"/>
      <c r="DD2461" s="1"/>
      <c r="DE2461" s="1"/>
      <c r="DF2461" s="1"/>
      <c r="DG2461" s="1"/>
    </row>
    <row r="2462" spans="1:111" x14ac:dyDescent="0.2">
      <c r="A2462" s="86"/>
      <c r="B2462" s="87"/>
      <c r="C2462" s="87"/>
      <c r="D2462" s="88"/>
      <c r="E2462" s="89"/>
      <c r="F2462" s="98"/>
      <c r="G2462" s="91"/>
      <c r="H2462" s="90"/>
      <c r="I2462" s="90"/>
      <c r="J2462" s="92"/>
      <c r="K2462" s="92"/>
      <c r="L2462" s="87"/>
      <c r="M2462" s="93"/>
      <c r="N2462" s="93"/>
      <c r="O2462" s="87"/>
      <c r="P2462" s="87"/>
      <c r="Q2462" s="94"/>
      <c r="R2462" s="95"/>
      <c r="S2462" s="87"/>
      <c r="T2462" s="95"/>
      <c r="U2462" s="94"/>
      <c r="V2462" s="94"/>
      <c r="W2462" s="93"/>
      <c r="X2462" s="87"/>
      <c r="Y2462" s="87"/>
      <c r="Z2462" s="96"/>
      <c r="AA2462" s="90"/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3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2"/>
      <c r="DB2462" s="1"/>
      <c r="DC2462" s="1"/>
      <c r="DD2462" s="1"/>
      <c r="DE2462" s="1"/>
      <c r="DF2462" s="1"/>
      <c r="DG2462" s="1"/>
    </row>
    <row r="2463" spans="1:111" x14ac:dyDescent="0.2">
      <c r="A2463" s="86"/>
      <c r="B2463" s="87"/>
      <c r="C2463" s="87"/>
      <c r="D2463" s="88"/>
      <c r="E2463" s="89"/>
      <c r="F2463" s="98"/>
      <c r="G2463" s="91"/>
      <c r="H2463" s="90"/>
      <c r="I2463" s="90"/>
      <c r="J2463" s="92"/>
      <c r="K2463" s="92"/>
      <c r="L2463" s="87"/>
      <c r="M2463" s="93"/>
      <c r="N2463" s="93"/>
      <c r="O2463" s="87"/>
      <c r="P2463" s="87"/>
      <c r="Q2463" s="94"/>
      <c r="R2463" s="95"/>
      <c r="S2463" s="87"/>
      <c r="T2463" s="95"/>
      <c r="U2463" s="94"/>
      <c r="V2463" s="94"/>
      <c r="W2463" s="93"/>
      <c r="X2463" s="87"/>
      <c r="Y2463" s="87"/>
      <c r="Z2463" s="96"/>
      <c r="AA2463" s="90"/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3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2"/>
      <c r="DB2463" s="1"/>
      <c r="DC2463" s="1"/>
      <c r="DD2463" s="1"/>
      <c r="DE2463" s="1"/>
      <c r="DF2463" s="1"/>
      <c r="DG2463" s="1"/>
    </row>
    <row r="2464" spans="1:111" x14ac:dyDescent="0.2">
      <c r="A2464" s="86"/>
      <c r="B2464" s="87"/>
      <c r="C2464" s="87"/>
      <c r="D2464" s="88"/>
      <c r="E2464" s="89"/>
      <c r="F2464" s="98"/>
      <c r="G2464" s="91"/>
      <c r="H2464" s="90"/>
      <c r="I2464" s="90"/>
      <c r="J2464" s="92"/>
      <c r="K2464" s="92"/>
      <c r="L2464" s="87"/>
      <c r="M2464" s="93"/>
      <c r="N2464" s="93"/>
      <c r="O2464" s="87"/>
      <c r="P2464" s="87"/>
      <c r="Q2464" s="94"/>
      <c r="R2464" s="95"/>
      <c r="S2464" s="87"/>
      <c r="T2464" s="95"/>
      <c r="U2464" s="94"/>
      <c r="V2464" s="94"/>
      <c r="W2464" s="93"/>
      <c r="X2464" s="87"/>
      <c r="Y2464" s="87"/>
      <c r="Z2464" s="96"/>
      <c r="AA2464" s="90"/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3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2"/>
      <c r="DB2464" s="1"/>
      <c r="DC2464" s="1"/>
      <c r="DD2464" s="1"/>
      <c r="DE2464" s="1"/>
      <c r="DF2464" s="1"/>
      <c r="DG2464" s="1"/>
    </row>
    <row r="2465" spans="1:111" x14ac:dyDescent="0.2">
      <c r="A2465" s="86"/>
      <c r="B2465" s="87"/>
      <c r="C2465" s="87"/>
      <c r="D2465" s="88"/>
      <c r="E2465" s="89"/>
      <c r="F2465" s="98"/>
      <c r="G2465" s="91"/>
      <c r="H2465" s="90"/>
      <c r="I2465" s="90"/>
      <c r="J2465" s="92"/>
      <c r="K2465" s="92"/>
      <c r="L2465" s="87"/>
      <c r="M2465" s="93"/>
      <c r="N2465" s="93"/>
      <c r="O2465" s="87"/>
      <c r="P2465" s="87"/>
      <c r="Q2465" s="94"/>
      <c r="R2465" s="95"/>
      <c r="S2465" s="87"/>
      <c r="T2465" s="95"/>
      <c r="U2465" s="94"/>
      <c r="V2465" s="94"/>
      <c r="W2465" s="93"/>
      <c r="X2465" s="87"/>
      <c r="Y2465" s="87"/>
      <c r="Z2465" s="96"/>
      <c r="AA2465" s="90"/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3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2"/>
      <c r="DB2465" s="1"/>
      <c r="DC2465" s="1"/>
      <c r="DD2465" s="1"/>
      <c r="DE2465" s="1"/>
      <c r="DF2465" s="1"/>
      <c r="DG2465" s="1"/>
    </row>
    <row r="2466" spans="1:111" x14ac:dyDescent="0.2">
      <c r="A2466" s="86"/>
      <c r="B2466" s="87"/>
      <c r="C2466" s="87"/>
      <c r="D2466" s="88"/>
      <c r="E2466" s="89"/>
      <c r="F2466" s="98"/>
      <c r="G2466" s="91"/>
      <c r="H2466" s="90"/>
      <c r="I2466" s="90"/>
      <c r="J2466" s="92"/>
      <c r="K2466" s="92"/>
      <c r="L2466" s="87"/>
      <c r="M2466" s="93"/>
      <c r="N2466" s="93"/>
      <c r="O2466" s="87"/>
      <c r="P2466" s="87"/>
      <c r="Q2466" s="94"/>
      <c r="R2466" s="95"/>
      <c r="S2466" s="87"/>
      <c r="T2466" s="95"/>
      <c r="U2466" s="94"/>
      <c r="V2466" s="94"/>
      <c r="W2466" s="93"/>
      <c r="X2466" s="87"/>
      <c r="Y2466" s="87"/>
      <c r="Z2466" s="96"/>
      <c r="AA2466" s="90"/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3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2"/>
      <c r="DB2466" s="1"/>
      <c r="DC2466" s="1"/>
      <c r="DD2466" s="1"/>
      <c r="DE2466" s="1"/>
      <c r="DF2466" s="1"/>
      <c r="DG2466" s="1"/>
    </row>
    <row r="2467" spans="1:111" x14ac:dyDescent="0.2">
      <c r="A2467" s="86"/>
      <c r="B2467" s="87"/>
      <c r="C2467" s="87"/>
      <c r="D2467" s="88"/>
      <c r="E2467" s="89"/>
      <c r="F2467" s="98"/>
      <c r="G2467" s="91"/>
      <c r="H2467" s="90"/>
      <c r="I2467" s="90"/>
      <c r="J2467" s="92"/>
      <c r="K2467" s="92"/>
      <c r="L2467" s="87"/>
      <c r="M2467" s="93"/>
      <c r="N2467" s="93"/>
      <c r="O2467" s="87"/>
      <c r="P2467" s="87"/>
      <c r="Q2467" s="94"/>
      <c r="R2467" s="95"/>
      <c r="S2467" s="87"/>
      <c r="T2467" s="95"/>
      <c r="U2467" s="94"/>
      <c r="V2467" s="94"/>
      <c r="W2467" s="93"/>
      <c r="X2467" s="87"/>
      <c r="Y2467" s="87"/>
      <c r="Z2467" s="96"/>
      <c r="AA2467" s="90"/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3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2"/>
      <c r="DB2467" s="1"/>
      <c r="DC2467" s="1"/>
      <c r="DD2467" s="1"/>
      <c r="DE2467" s="1"/>
      <c r="DF2467" s="1"/>
      <c r="DG2467" s="1"/>
    </row>
    <row r="2468" spans="1:111" x14ac:dyDescent="0.2">
      <c r="A2468" s="86"/>
      <c r="B2468" s="87"/>
      <c r="C2468" s="87"/>
      <c r="D2468" s="88"/>
      <c r="E2468" s="89"/>
      <c r="F2468" s="98"/>
      <c r="G2468" s="91"/>
      <c r="H2468" s="90"/>
      <c r="I2468" s="90"/>
      <c r="J2468" s="92"/>
      <c r="K2468" s="92"/>
      <c r="L2468" s="87"/>
      <c r="M2468" s="93"/>
      <c r="N2468" s="93"/>
      <c r="O2468" s="87"/>
      <c r="P2468" s="87"/>
      <c r="Q2468" s="94"/>
      <c r="R2468" s="95"/>
      <c r="S2468" s="87"/>
      <c r="T2468" s="95"/>
      <c r="U2468" s="94"/>
      <c r="V2468" s="94"/>
      <c r="W2468" s="93"/>
      <c r="X2468" s="87"/>
      <c r="Y2468" s="87"/>
      <c r="Z2468" s="96"/>
      <c r="AA2468" s="90"/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3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2"/>
      <c r="DB2468" s="1"/>
      <c r="DC2468" s="1"/>
      <c r="DD2468" s="1"/>
      <c r="DE2468" s="1"/>
      <c r="DF2468" s="1"/>
      <c r="DG2468" s="1"/>
    </row>
    <row r="2469" spans="1:111" x14ac:dyDescent="0.2">
      <c r="A2469" s="86"/>
      <c r="B2469" s="87"/>
      <c r="C2469" s="87"/>
      <c r="D2469" s="88"/>
      <c r="E2469" s="89"/>
      <c r="F2469" s="98"/>
      <c r="G2469" s="91"/>
      <c r="H2469" s="90"/>
      <c r="I2469" s="90"/>
      <c r="J2469" s="92"/>
      <c r="K2469" s="92"/>
      <c r="L2469" s="87"/>
      <c r="M2469" s="93"/>
      <c r="N2469" s="93"/>
      <c r="O2469" s="87"/>
      <c r="P2469" s="87"/>
      <c r="Q2469" s="94"/>
      <c r="R2469" s="95"/>
      <c r="S2469" s="87"/>
      <c r="T2469" s="95"/>
      <c r="U2469" s="94"/>
      <c r="V2469" s="94"/>
      <c r="W2469" s="93"/>
      <c r="X2469" s="87"/>
      <c r="Y2469" s="87"/>
      <c r="Z2469" s="96"/>
      <c r="AA2469" s="90"/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3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2"/>
      <c r="DB2469" s="1"/>
      <c r="DC2469" s="1"/>
      <c r="DD2469" s="1"/>
      <c r="DE2469" s="1"/>
      <c r="DF2469" s="1"/>
      <c r="DG2469" s="1"/>
    </row>
    <row r="2470" spans="1:111" x14ac:dyDescent="0.2">
      <c r="A2470" s="86"/>
      <c r="B2470" s="87"/>
      <c r="C2470" s="87"/>
      <c r="D2470" s="88"/>
      <c r="E2470" s="89"/>
      <c r="F2470" s="98"/>
      <c r="G2470" s="91"/>
      <c r="H2470" s="90"/>
      <c r="I2470" s="90"/>
      <c r="J2470" s="92"/>
      <c r="K2470" s="92"/>
      <c r="L2470" s="87"/>
      <c r="M2470" s="93"/>
      <c r="N2470" s="93"/>
      <c r="O2470" s="87"/>
      <c r="P2470" s="87"/>
      <c r="Q2470" s="94"/>
      <c r="R2470" s="95"/>
      <c r="S2470" s="87"/>
      <c r="T2470" s="95"/>
      <c r="U2470" s="94"/>
      <c r="V2470" s="94"/>
      <c r="W2470" s="93"/>
      <c r="X2470" s="87"/>
      <c r="Y2470" s="87"/>
      <c r="Z2470" s="96"/>
      <c r="AA2470" s="90"/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3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2"/>
      <c r="DB2470" s="1"/>
      <c r="DC2470" s="1"/>
      <c r="DD2470" s="1"/>
      <c r="DE2470" s="1"/>
      <c r="DF2470" s="1"/>
      <c r="DG2470" s="1"/>
    </row>
    <row r="2471" spans="1:111" x14ac:dyDescent="0.2">
      <c r="A2471" s="86"/>
      <c r="B2471" s="87"/>
      <c r="C2471" s="87"/>
      <c r="D2471" s="88"/>
      <c r="E2471" s="89"/>
      <c r="F2471" s="98"/>
      <c r="G2471" s="91"/>
      <c r="H2471" s="90"/>
      <c r="I2471" s="90"/>
      <c r="J2471" s="92"/>
      <c r="K2471" s="92"/>
      <c r="L2471" s="87"/>
      <c r="M2471" s="93"/>
      <c r="N2471" s="93"/>
      <c r="O2471" s="87"/>
      <c r="P2471" s="87"/>
      <c r="Q2471" s="94"/>
      <c r="R2471" s="95"/>
      <c r="S2471" s="87"/>
      <c r="T2471" s="95"/>
      <c r="U2471" s="94"/>
      <c r="V2471" s="94"/>
      <c r="W2471" s="93"/>
      <c r="X2471" s="87"/>
      <c r="Y2471" s="87"/>
      <c r="Z2471" s="96"/>
      <c r="AA2471" s="90"/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3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2"/>
      <c r="DB2471" s="1"/>
      <c r="DC2471" s="1"/>
      <c r="DD2471" s="1"/>
      <c r="DE2471" s="1"/>
      <c r="DF2471" s="1"/>
      <c r="DG2471" s="1"/>
    </row>
    <row r="2472" spans="1:111" x14ac:dyDescent="0.2">
      <c r="A2472" s="86"/>
      <c r="B2472" s="87"/>
      <c r="C2472" s="87"/>
      <c r="D2472" s="88"/>
      <c r="E2472" s="89"/>
      <c r="F2472" s="98"/>
      <c r="G2472" s="91"/>
      <c r="H2472" s="90"/>
      <c r="I2472" s="90"/>
      <c r="J2472" s="92"/>
      <c r="K2472" s="92"/>
      <c r="L2472" s="87"/>
      <c r="M2472" s="93"/>
      <c r="N2472" s="93"/>
      <c r="O2472" s="87"/>
      <c r="P2472" s="87"/>
      <c r="Q2472" s="94"/>
      <c r="R2472" s="95"/>
      <c r="S2472" s="87"/>
      <c r="T2472" s="95"/>
      <c r="U2472" s="94"/>
      <c r="V2472" s="94"/>
      <c r="W2472" s="93"/>
      <c r="X2472" s="87"/>
      <c r="Y2472" s="87"/>
      <c r="Z2472" s="96"/>
      <c r="AA2472" s="90"/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3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2"/>
      <c r="DB2472" s="1"/>
      <c r="DC2472" s="1"/>
      <c r="DD2472" s="1"/>
      <c r="DE2472" s="1"/>
      <c r="DF2472" s="1"/>
      <c r="DG2472" s="1"/>
    </row>
    <row r="2473" spans="1:111" x14ac:dyDescent="0.2">
      <c r="A2473" s="86"/>
      <c r="B2473" s="87"/>
      <c r="C2473" s="87"/>
      <c r="D2473" s="88"/>
      <c r="E2473" s="89"/>
      <c r="F2473" s="98"/>
      <c r="G2473" s="91"/>
      <c r="H2473" s="90"/>
      <c r="I2473" s="90"/>
      <c r="J2473" s="92"/>
      <c r="K2473" s="92"/>
      <c r="L2473" s="87"/>
      <c r="M2473" s="93"/>
      <c r="N2473" s="93"/>
      <c r="O2473" s="87"/>
      <c r="P2473" s="87"/>
      <c r="Q2473" s="94"/>
      <c r="R2473" s="95"/>
      <c r="S2473" s="87"/>
      <c r="T2473" s="95"/>
      <c r="U2473" s="94"/>
      <c r="V2473" s="94"/>
      <c r="W2473" s="93"/>
      <c r="X2473" s="87"/>
      <c r="Y2473" s="87"/>
      <c r="Z2473" s="96"/>
      <c r="AA2473" s="90"/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3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2"/>
      <c r="DB2473" s="1"/>
      <c r="DC2473" s="1"/>
      <c r="DD2473" s="1"/>
      <c r="DE2473" s="1"/>
      <c r="DF2473" s="1"/>
      <c r="DG2473" s="1"/>
    </row>
    <row r="2474" spans="1:111" x14ac:dyDescent="0.2">
      <c r="A2474" s="86"/>
      <c r="B2474" s="87"/>
      <c r="C2474" s="87"/>
      <c r="D2474" s="88"/>
      <c r="E2474" s="89"/>
      <c r="F2474" s="98"/>
      <c r="G2474" s="91"/>
      <c r="H2474" s="90"/>
      <c r="I2474" s="90"/>
      <c r="J2474" s="92"/>
      <c r="K2474" s="92"/>
      <c r="L2474" s="87"/>
      <c r="M2474" s="93"/>
      <c r="N2474" s="93"/>
      <c r="O2474" s="87"/>
      <c r="P2474" s="87"/>
      <c r="Q2474" s="94"/>
      <c r="R2474" s="95"/>
      <c r="S2474" s="87"/>
      <c r="T2474" s="95"/>
      <c r="U2474" s="94"/>
      <c r="V2474" s="94"/>
      <c r="W2474" s="93"/>
      <c r="X2474" s="87"/>
      <c r="Y2474" s="87"/>
      <c r="Z2474" s="96"/>
      <c r="AA2474" s="90"/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3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2"/>
      <c r="DB2474" s="1"/>
      <c r="DC2474" s="1"/>
      <c r="DD2474" s="1"/>
      <c r="DE2474" s="1"/>
      <c r="DF2474" s="1"/>
      <c r="DG2474" s="1"/>
    </row>
    <row r="2475" spans="1:111" x14ac:dyDescent="0.2">
      <c r="A2475" s="86"/>
      <c r="B2475" s="87"/>
      <c r="C2475" s="87"/>
      <c r="D2475" s="88"/>
      <c r="E2475" s="89"/>
      <c r="F2475" s="98"/>
      <c r="G2475" s="91"/>
      <c r="H2475" s="90"/>
      <c r="I2475" s="90"/>
      <c r="J2475" s="92"/>
      <c r="K2475" s="92"/>
      <c r="L2475" s="87"/>
      <c r="M2475" s="93"/>
      <c r="N2475" s="93"/>
      <c r="O2475" s="87"/>
      <c r="P2475" s="87"/>
      <c r="Q2475" s="94"/>
      <c r="R2475" s="95"/>
      <c r="S2475" s="87"/>
      <c r="T2475" s="95"/>
      <c r="U2475" s="94"/>
      <c r="V2475" s="94"/>
      <c r="W2475" s="93"/>
      <c r="X2475" s="87"/>
      <c r="Y2475" s="87"/>
      <c r="Z2475" s="96"/>
      <c r="AA2475" s="90"/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3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2"/>
      <c r="DB2475" s="1"/>
      <c r="DC2475" s="1"/>
      <c r="DD2475" s="1"/>
      <c r="DE2475" s="1"/>
      <c r="DF2475" s="1"/>
      <c r="DG2475" s="1"/>
    </row>
    <row r="2476" spans="1:111" x14ac:dyDescent="0.2">
      <c r="A2476" s="86"/>
      <c r="B2476" s="87"/>
      <c r="C2476" s="87"/>
      <c r="D2476" s="88"/>
      <c r="E2476" s="89"/>
      <c r="F2476" s="98"/>
      <c r="G2476" s="91"/>
      <c r="H2476" s="90"/>
      <c r="I2476" s="90"/>
      <c r="J2476" s="92"/>
      <c r="K2476" s="92"/>
      <c r="L2476" s="87"/>
      <c r="M2476" s="93"/>
      <c r="N2476" s="93"/>
      <c r="O2476" s="87"/>
      <c r="P2476" s="87"/>
      <c r="Q2476" s="94"/>
      <c r="R2476" s="95"/>
      <c r="S2476" s="87"/>
      <c r="T2476" s="95"/>
      <c r="U2476" s="94"/>
      <c r="V2476" s="94"/>
      <c r="W2476" s="93"/>
      <c r="X2476" s="87"/>
      <c r="Y2476" s="87"/>
      <c r="Z2476" s="96"/>
      <c r="AA2476" s="90"/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3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2"/>
      <c r="DB2476" s="1"/>
      <c r="DC2476" s="1"/>
      <c r="DD2476" s="1"/>
      <c r="DE2476" s="1"/>
      <c r="DF2476" s="1"/>
      <c r="DG2476" s="1"/>
    </row>
    <row r="2477" spans="1:111" x14ac:dyDescent="0.2">
      <c r="A2477" s="86"/>
      <c r="B2477" s="87"/>
      <c r="C2477" s="87"/>
      <c r="D2477" s="88"/>
      <c r="E2477" s="89"/>
      <c r="F2477" s="98"/>
      <c r="G2477" s="91"/>
      <c r="H2477" s="90"/>
      <c r="I2477" s="90"/>
      <c r="J2477" s="92"/>
      <c r="K2477" s="92"/>
      <c r="L2477" s="87"/>
      <c r="M2477" s="93"/>
      <c r="N2477" s="93"/>
      <c r="O2477" s="87"/>
      <c r="P2477" s="87"/>
      <c r="Q2477" s="94"/>
      <c r="R2477" s="95"/>
      <c r="S2477" s="87"/>
      <c r="T2477" s="95"/>
      <c r="U2477" s="94"/>
      <c r="V2477" s="94"/>
      <c r="W2477" s="93"/>
      <c r="X2477" s="87"/>
      <c r="Y2477" s="87"/>
      <c r="Z2477" s="96"/>
      <c r="AA2477" s="90"/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3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2"/>
      <c r="DB2477" s="1"/>
      <c r="DC2477" s="1"/>
      <c r="DD2477" s="1"/>
      <c r="DE2477" s="1"/>
      <c r="DF2477" s="1"/>
      <c r="DG2477" s="1"/>
    </row>
    <row r="2478" spans="1:111" x14ac:dyDescent="0.2">
      <c r="A2478" s="86"/>
      <c r="B2478" s="87"/>
      <c r="C2478" s="87"/>
      <c r="D2478" s="88"/>
      <c r="E2478" s="89"/>
      <c r="F2478" s="98"/>
      <c r="G2478" s="91"/>
      <c r="H2478" s="90"/>
      <c r="I2478" s="90"/>
      <c r="J2478" s="92"/>
      <c r="K2478" s="92"/>
      <c r="L2478" s="87"/>
      <c r="M2478" s="93"/>
      <c r="N2478" s="93"/>
      <c r="O2478" s="87"/>
      <c r="P2478" s="87"/>
      <c r="Q2478" s="94"/>
      <c r="R2478" s="95"/>
      <c r="S2478" s="87"/>
      <c r="T2478" s="95"/>
      <c r="U2478" s="94"/>
      <c r="V2478" s="94"/>
      <c r="W2478" s="93"/>
      <c r="X2478" s="87"/>
      <c r="Y2478" s="87"/>
      <c r="Z2478" s="96"/>
      <c r="AA2478" s="90"/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3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2"/>
      <c r="DB2478" s="1"/>
      <c r="DC2478" s="1"/>
      <c r="DD2478" s="1"/>
      <c r="DE2478" s="1"/>
      <c r="DF2478" s="1"/>
      <c r="DG2478" s="1"/>
    </row>
    <row r="2479" spans="1:111" x14ac:dyDescent="0.2">
      <c r="A2479" s="86"/>
      <c r="B2479" s="87"/>
      <c r="C2479" s="87"/>
      <c r="D2479" s="88"/>
      <c r="E2479" s="89"/>
      <c r="F2479" s="98"/>
      <c r="G2479" s="91"/>
      <c r="H2479" s="90"/>
      <c r="I2479" s="90"/>
      <c r="J2479" s="92"/>
      <c r="K2479" s="92"/>
      <c r="L2479" s="87"/>
      <c r="M2479" s="93"/>
      <c r="N2479" s="93"/>
      <c r="O2479" s="87"/>
      <c r="P2479" s="87"/>
      <c r="Q2479" s="94"/>
      <c r="R2479" s="95"/>
      <c r="S2479" s="87"/>
      <c r="T2479" s="95"/>
      <c r="U2479" s="94"/>
      <c r="V2479" s="94"/>
      <c r="W2479" s="93"/>
      <c r="X2479" s="87"/>
      <c r="Y2479" s="87"/>
      <c r="Z2479" s="96"/>
      <c r="AA2479" s="90"/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3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2"/>
      <c r="DB2479" s="1"/>
      <c r="DC2479" s="1"/>
      <c r="DD2479" s="1"/>
      <c r="DE2479" s="1"/>
      <c r="DF2479" s="1"/>
      <c r="DG2479" s="1"/>
    </row>
    <row r="2480" spans="1:111" x14ac:dyDescent="0.2">
      <c r="A2480" s="86"/>
      <c r="B2480" s="87"/>
      <c r="C2480" s="87"/>
      <c r="D2480" s="88"/>
      <c r="E2480" s="89"/>
      <c r="F2480" s="98"/>
      <c r="G2480" s="91"/>
      <c r="H2480" s="90"/>
      <c r="I2480" s="90"/>
      <c r="J2480" s="92"/>
      <c r="K2480" s="92"/>
      <c r="L2480" s="87"/>
      <c r="M2480" s="93"/>
      <c r="N2480" s="93"/>
      <c r="O2480" s="87"/>
      <c r="P2480" s="87"/>
      <c r="Q2480" s="94"/>
      <c r="R2480" s="95"/>
      <c r="S2480" s="87"/>
      <c r="T2480" s="95"/>
      <c r="U2480" s="94"/>
      <c r="V2480" s="94"/>
      <c r="W2480" s="93"/>
      <c r="X2480" s="87"/>
      <c r="Y2480" s="87"/>
      <c r="Z2480" s="96"/>
      <c r="AA2480" s="90"/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3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2"/>
      <c r="DB2480" s="1"/>
      <c r="DC2480" s="1"/>
      <c r="DD2480" s="1"/>
      <c r="DE2480" s="1"/>
      <c r="DF2480" s="1"/>
      <c r="DG2480" s="1"/>
    </row>
    <row r="2481" spans="1:111" x14ac:dyDescent="0.2">
      <c r="A2481" s="86"/>
      <c r="B2481" s="87"/>
      <c r="C2481" s="87"/>
      <c r="D2481" s="88"/>
      <c r="E2481" s="89"/>
      <c r="F2481" s="98"/>
      <c r="G2481" s="91"/>
      <c r="H2481" s="90"/>
      <c r="I2481" s="90"/>
      <c r="J2481" s="92"/>
      <c r="K2481" s="92"/>
      <c r="L2481" s="87"/>
      <c r="M2481" s="93"/>
      <c r="N2481" s="93"/>
      <c r="O2481" s="87"/>
      <c r="P2481" s="87"/>
      <c r="Q2481" s="94"/>
      <c r="R2481" s="95"/>
      <c r="S2481" s="87"/>
      <c r="T2481" s="95"/>
      <c r="U2481" s="94"/>
      <c r="V2481" s="94"/>
      <c r="W2481" s="93"/>
      <c r="X2481" s="87"/>
      <c r="Y2481" s="87"/>
      <c r="Z2481" s="96"/>
      <c r="AA2481" s="90"/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3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2"/>
      <c r="DB2481" s="1"/>
      <c r="DC2481" s="1"/>
      <c r="DD2481" s="1"/>
      <c r="DE2481" s="1"/>
      <c r="DF2481" s="1"/>
      <c r="DG2481" s="1"/>
    </row>
    <row r="2482" spans="1:111" x14ac:dyDescent="0.2">
      <c r="A2482" s="86"/>
      <c r="B2482" s="87"/>
      <c r="C2482" s="87"/>
      <c r="D2482" s="88"/>
      <c r="E2482" s="89"/>
      <c r="F2482" s="98"/>
      <c r="G2482" s="91"/>
      <c r="H2482" s="90"/>
      <c r="I2482" s="90"/>
      <c r="J2482" s="92"/>
      <c r="K2482" s="92"/>
      <c r="L2482" s="87"/>
      <c r="M2482" s="93"/>
      <c r="N2482" s="93"/>
      <c r="O2482" s="87"/>
      <c r="P2482" s="87"/>
      <c r="Q2482" s="94"/>
      <c r="R2482" s="95"/>
      <c r="S2482" s="87"/>
      <c r="T2482" s="95"/>
      <c r="U2482" s="94"/>
      <c r="V2482" s="94"/>
      <c r="W2482" s="93"/>
      <c r="X2482" s="87"/>
      <c r="Y2482" s="87"/>
      <c r="Z2482" s="96"/>
      <c r="AA2482" s="90"/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3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2"/>
      <c r="DB2482" s="1"/>
      <c r="DC2482" s="1"/>
      <c r="DD2482" s="1"/>
      <c r="DE2482" s="1"/>
      <c r="DF2482" s="1"/>
      <c r="DG2482" s="1"/>
    </row>
    <row r="2483" spans="1:111" x14ac:dyDescent="0.2">
      <c r="A2483" s="86"/>
      <c r="B2483" s="87"/>
      <c r="C2483" s="87"/>
      <c r="D2483" s="88"/>
      <c r="E2483" s="89"/>
      <c r="F2483" s="98"/>
      <c r="G2483" s="91"/>
      <c r="H2483" s="90"/>
      <c r="I2483" s="90"/>
      <c r="J2483" s="92"/>
      <c r="K2483" s="92"/>
      <c r="L2483" s="87"/>
      <c r="M2483" s="93"/>
      <c r="N2483" s="93"/>
      <c r="O2483" s="87"/>
      <c r="P2483" s="87"/>
      <c r="Q2483" s="94"/>
      <c r="R2483" s="95"/>
      <c r="S2483" s="87"/>
      <c r="T2483" s="95"/>
      <c r="U2483" s="94"/>
      <c r="V2483" s="94"/>
      <c r="W2483" s="93"/>
      <c r="X2483" s="87"/>
      <c r="Y2483" s="87"/>
      <c r="Z2483" s="96"/>
      <c r="AA2483" s="90"/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3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2"/>
      <c r="DB2483" s="1"/>
      <c r="DC2483" s="1"/>
      <c r="DD2483" s="1"/>
      <c r="DE2483" s="1"/>
      <c r="DF2483" s="1"/>
      <c r="DG2483" s="1"/>
    </row>
    <row r="2484" spans="1:111" x14ac:dyDescent="0.2">
      <c r="A2484" s="86"/>
      <c r="B2484" s="87"/>
      <c r="C2484" s="87"/>
      <c r="D2484" s="88"/>
      <c r="E2484" s="89"/>
      <c r="F2484" s="98"/>
      <c r="G2484" s="91"/>
      <c r="H2484" s="90"/>
      <c r="I2484" s="90"/>
      <c r="J2484" s="92"/>
      <c r="K2484" s="92"/>
      <c r="L2484" s="87"/>
      <c r="M2484" s="93"/>
      <c r="N2484" s="93"/>
      <c r="O2484" s="87"/>
      <c r="P2484" s="87"/>
      <c r="Q2484" s="94"/>
      <c r="R2484" s="95"/>
      <c r="S2484" s="87"/>
      <c r="T2484" s="95"/>
      <c r="U2484" s="94"/>
      <c r="V2484" s="94"/>
      <c r="W2484" s="93"/>
      <c r="X2484" s="87"/>
      <c r="Y2484" s="87"/>
      <c r="Z2484" s="96"/>
      <c r="AA2484" s="90"/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3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2"/>
      <c r="DB2484" s="1"/>
      <c r="DC2484" s="1"/>
      <c r="DD2484" s="1"/>
      <c r="DE2484" s="1"/>
      <c r="DF2484" s="1"/>
      <c r="DG2484" s="1"/>
    </row>
    <row r="2485" spans="1:111" x14ac:dyDescent="0.2">
      <c r="A2485" s="86"/>
      <c r="B2485" s="87"/>
      <c r="C2485" s="87"/>
      <c r="D2485" s="88"/>
      <c r="E2485" s="89"/>
      <c r="F2485" s="98"/>
      <c r="G2485" s="91"/>
      <c r="H2485" s="90"/>
      <c r="I2485" s="90"/>
      <c r="J2485" s="92"/>
      <c r="K2485" s="92"/>
      <c r="L2485" s="87"/>
      <c r="M2485" s="93"/>
      <c r="N2485" s="93"/>
      <c r="O2485" s="87"/>
      <c r="P2485" s="87"/>
      <c r="Q2485" s="94"/>
      <c r="R2485" s="95"/>
      <c r="S2485" s="87"/>
      <c r="T2485" s="95"/>
      <c r="U2485" s="94"/>
      <c r="V2485" s="94"/>
      <c r="W2485" s="93"/>
      <c r="X2485" s="87"/>
      <c r="Y2485" s="87"/>
      <c r="Z2485" s="96"/>
      <c r="AA2485" s="90"/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3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2"/>
      <c r="DB2485" s="1"/>
      <c r="DC2485" s="1"/>
      <c r="DD2485" s="1"/>
      <c r="DE2485" s="1"/>
      <c r="DF2485" s="1"/>
      <c r="DG2485" s="1"/>
    </row>
    <row r="2486" spans="1:111" x14ac:dyDescent="0.2">
      <c r="A2486" s="86"/>
      <c r="B2486" s="87"/>
      <c r="C2486" s="87"/>
      <c r="D2486" s="88"/>
      <c r="E2486" s="89"/>
      <c r="F2486" s="98"/>
      <c r="G2486" s="91"/>
      <c r="H2486" s="90"/>
      <c r="I2486" s="90"/>
      <c r="J2486" s="92"/>
      <c r="K2486" s="92"/>
      <c r="L2486" s="87"/>
      <c r="M2486" s="93"/>
      <c r="N2486" s="93"/>
      <c r="O2486" s="87"/>
      <c r="P2486" s="87"/>
      <c r="Q2486" s="94"/>
      <c r="R2486" s="95"/>
      <c r="S2486" s="87"/>
      <c r="T2486" s="95"/>
      <c r="U2486" s="94"/>
      <c r="V2486" s="94"/>
      <c r="W2486" s="93"/>
      <c r="X2486" s="87"/>
      <c r="Y2486" s="87"/>
      <c r="Z2486" s="96"/>
      <c r="AA2486" s="90"/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3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2"/>
      <c r="DB2486" s="1"/>
      <c r="DC2486" s="1"/>
      <c r="DD2486" s="1"/>
      <c r="DE2486" s="1"/>
      <c r="DF2486" s="1"/>
      <c r="DG2486" s="1"/>
    </row>
    <row r="2487" spans="1:111" x14ac:dyDescent="0.2">
      <c r="A2487" s="86"/>
      <c r="B2487" s="87"/>
      <c r="C2487" s="87"/>
      <c r="D2487" s="88"/>
      <c r="E2487" s="89"/>
      <c r="F2487" s="98"/>
      <c r="G2487" s="91"/>
      <c r="H2487" s="90"/>
      <c r="I2487" s="90"/>
      <c r="J2487" s="92"/>
      <c r="K2487" s="92"/>
      <c r="L2487" s="87"/>
      <c r="M2487" s="93"/>
      <c r="N2487" s="93"/>
      <c r="O2487" s="87"/>
      <c r="P2487" s="87"/>
      <c r="Q2487" s="94"/>
      <c r="R2487" s="95"/>
      <c r="S2487" s="87"/>
      <c r="T2487" s="95"/>
      <c r="U2487" s="94"/>
      <c r="V2487" s="94"/>
      <c r="W2487" s="93"/>
      <c r="X2487" s="87"/>
      <c r="Y2487" s="87"/>
      <c r="Z2487" s="96"/>
      <c r="AA2487" s="90"/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3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2"/>
      <c r="DB2487" s="1"/>
      <c r="DC2487" s="1"/>
      <c r="DD2487" s="1"/>
      <c r="DE2487" s="1"/>
      <c r="DF2487" s="1"/>
      <c r="DG2487" s="1"/>
    </row>
    <row r="2488" spans="1:111" x14ac:dyDescent="0.2">
      <c r="A2488" s="86"/>
      <c r="B2488" s="87"/>
      <c r="C2488" s="87"/>
      <c r="D2488" s="88"/>
      <c r="E2488" s="89"/>
      <c r="F2488" s="98"/>
      <c r="G2488" s="91"/>
      <c r="H2488" s="90"/>
      <c r="I2488" s="90"/>
      <c r="J2488" s="92"/>
      <c r="K2488" s="92"/>
      <c r="L2488" s="87"/>
      <c r="M2488" s="93"/>
      <c r="N2488" s="93"/>
      <c r="O2488" s="87"/>
      <c r="P2488" s="87"/>
      <c r="Q2488" s="94"/>
      <c r="R2488" s="95"/>
      <c r="S2488" s="87"/>
      <c r="T2488" s="95"/>
      <c r="U2488" s="94"/>
      <c r="V2488" s="94"/>
      <c r="W2488" s="93"/>
      <c r="X2488" s="87"/>
      <c r="Y2488" s="87"/>
      <c r="Z2488" s="96"/>
      <c r="AA2488" s="90"/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3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2"/>
      <c r="DB2488" s="1"/>
      <c r="DC2488" s="1"/>
      <c r="DD2488" s="1"/>
      <c r="DE2488" s="1"/>
      <c r="DF2488" s="1"/>
      <c r="DG2488" s="1"/>
    </row>
    <row r="2489" spans="1:111" x14ac:dyDescent="0.2">
      <c r="A2489" s="86"/>
      <c r="B2489" s="87"/>
      <c r="C2489" s="87"/>
      <c r="D2489" s="88"/>
      <c r="E2489" s="89"/>
      <c r="F2489" s="98"/>
      <c r="G2489" s="91"/>
      <c r="H2489" s="90"/>
      <c r="I2489" s="90"/>
      <c r="J2489" s="92"/>
      <c r="K2489" s="92"/>
      <c r="L2489" s="87"/>
      <c r="M2489" s="93"/>
      <c r="N2489" s="93"/>
      <c r="O2489" s="87"/>
      <c r="P2489" s="87"/>
      <c r="Q2489" s="94"/>
      <c r="R2489" s="95"/>
      <c r="S2489" s="87"/>
      <c r="T2489" s="95"/>
      <c r="U2489" s="94"/>
      <c r="V2489" s="94"/>
      <c r="W2489" s="93"/>
      <c r="X2489" s="87"/>
      <c r="Y2489" s="87"/>
      <c r="Z2489" s="96"/>
      <c r="AA2489" s="90"/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3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2"/>
      <c r="DB2489" s="1"/>
      <c r="DC2489" s="1"/>
      <c r="DD2489" s="1"/>
      <c r="DE2489" s="1"/>
      <c r="DF2489" s="1"/>
      <c r="DG2489" s="1"/>
    </row>
    <row r="2490" spans="1:111" x14ac:dyDescent="0.2">
      <c r="A2490" s="86"/>
      <c r="B2490" s="87"/>
      <c r="C2490" s="87"/>
      <c r="D2490" s="88"/>
      <c r="E2490" s="89"/>
      <c r="F2490" s="98"/>
      <c r="G2490" s="91"/>
      <c r="H2490" s="90"/>
      <c r="I2490" s="90"/>
      <c r="J2490" s="92"/>
      <c r="K2490" s="92"/>
      <c r="L2490" s="87"/>
      <c r="M2490" s="93"/>
      <c r="N2490" s="93"/>
      <c r="O2490" s="87"/>
      <c r="P2490" s="87"/>
      <c r="Q2490" s="94"/>
      <c r="R2490" s="95"/>
      <c r="S2490" s="87"/>
      <c r="T2490" s="95"/>
      <c r="U2490" s="94"/>
      <c r="V2490" s="94"/>
      <c r="W2490" s="93"/>
      <c r="X2490" s="87"/>
      <c r="Y2490" s="87"/>
      <c r="Z2490" s="96"/>
      <c r="AA2490" s="90"/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3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2"/>
      <c r="DB2490" s="1"/>
      <c r="DC2490" s="1"/>
      <c r="DD2490" s="1"/>
      <c r="DE2490" s="1"/>
      <c r="DF2490" s="1"/>
      <c r="DG2490" s="1"/>
    </row>
    <row r="2491" spans="1:111" x14ac:dyDescent="0.2">
      <c r="A2491" s="86"/>
      <c r="B2491" s="87"/>
      <c r="C2491" s="87"/>
      <c r="D2491" s="88"/>
      <c r="E2491" s="89"/>
      <c r="F2491" s="98"/>
      <c r="G2491" s="91"/>
      <c r="H2491" s="90"/>
      <c r="I2491" s="90"/>
      <c r="J2491" s="92"/>
      <c r="K2491" s="92"/>
      <c r="L2491" s="87"/>
      <c r="M2491" s="93"/>
      <c r="N2491" s="93"/>
      <c r="O2491" s="87"/>
      <c r="P2491" s="87"/>
      <c r="Q2491" s="94"/>
      <c r="R2491" s="95"/>
      <c r="S2491" s="87"/>
      <c r="T2491" s="95"/>
      <c r="U2491" s="94"/>
      <c r="V2491" s="94"/>
      <c r="W2491" s="93"/>
      <c r="X2491" s="87"/>
      <c r="Y2491" s="87"/>
      <c r="Z2491" s="96"/>
      <c r="AA2491" s="90"/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3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2"/>
      <c r="DB2491" s="1"/>
      <c r="DC2491" s="1"/>
      <c r="DD2491" s="1"/>
      <c r="DE2491" s="1"/>
      <c r="DF2491" s="1"/>
      <c r="DG2491" s="1"/>
    </row>
    <row r="2492" spans="1:111" x14ac:dyDescent="0.2">
      <c r="A2492" s="86"/>
      <c r="B2492" s="87"/>
      <c r="C2492" s="87"/>
      <c r="D2492" s="88"/>
      <c r="E2492" s="89"/>
      <c r="F2492" s="98"/>
      <c r="G2492" s="91"/>
      <c r="H2492" s="90"/>
      <c r="I2492" s="90"/>
      <c r="J2492" s="92"/>
      <c r="K2492" s="92"/>
      <c r="L2492" s="87"/>
      <c r="M2492" s="93"/>
      <c r="N2492" s="93"/>
      <c r="O2492" s="87"/>
      <c r="P2492" s="87"/>
      <c r="Q2492" s="94"/>
      <c r="R2492" s="95"/>
      <c r="S2492" s="87"/>
      <c r="T2492" s="95"/>
      <c r="U2492" s="94"/>
      <c r="V2492" s="94"/>
      <c r="W2492" s="93"/>
      <c r="X2492" s="87"/>
      <c r="Y2492" s="87"/>
      <c r="Z2492" s="96"/>
      <c r="AA2492" s="90"/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3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2"/>
      <c r="DB2492" s="1"/>
      <c r="DC2492" s="1"/>
      <c r="DD2492" s="1"/>
      <c r="DE2492" s="1"/>
      <c r="DF2492" s="1"/>
      <c r="DG2492" s="1"/>
    </row>
    <row r="2493" spans="1:111" x14ac:dyDescent="0.2">
      <c r="A2493" s="86"/>
      <c r="B2493" s="87"/>
      <c r="C2493" s="87"/>
      <c r="D2493" s="88"/>
      <c r="E2493" s="89"/>
      <c r="F2493" s="98"/>
      <c r="G2493" s="91"/>
      <c r="H2493" s="90"/>
      <c r="I2493" s="90"/>
      <c r="J2493" s="92"/>
      <c r="K2493" s="92"/>
      <c r="L2493" s="87"/>
      <c r="M2493" s="93"/>
      <c r="N2493" s="93"/>
      <c r="O2493" s="87"/>
      <c r="P2493" s="87"/>
      <c r="Q2493" s="94"/>
      <c r="R2493" s="95"/>
      <c r="S2493" s="87"/>
      <c r="T2493" s="95"/>
      <c r="U2493" s="94"/>
      <c r="V2493" s="94"/>
      <c r="W2493" s="93"/>
      <c r="X2493" s="87"/>
      <c r="Y2493" s="87"/>
      <c r="Z2493" s="96"/>
      <c r="AA2493" s="90"/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3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2"/>
      <c r="DB2493" s="1"/>
      <c r="DC2493" s="1"/>
      <c r="DD2493" s="1"/>
      <c r="DE2493" s="1"/>
      <c r="DF2493" s="1"/>
      <c r="DG2493" s="1"/>
    </row>
    <row r="2494" spans="1:111" x14ac:dyDescent="0.2">
      <c r="A2494" s="86"/>
      <c r="B2494" s="87"/>
      <c r="C2494" s="87"/>
      <c r="D2494" s="88"/>
      <c r="E2494" s="89"/>
      <c r="F2494" s="98"/>
      <c r="G2494" s="91"/>
      <c r="H2494" s="90"/>
      <c r="I2494" s="90"/>
      <c r="J2494" s="92"/>
      <c r="K2494" s="92"/>
      <c r="L2494" s="87"/>
      <c r="M2494" s="93"/>
      <c r="N2494" s="93"/>
      <c r="O2494" s="87"/>
      <c r="P2494" s="87"/>
      <c r="Q2494" s="94"/>
      <c r="R2494" s="95"/>
      <c r="S2494" s="87"/>
      <c r="T2494" s="95"/>
      <c r="U2494" s="94"/>
      <c r="V2494" s="94"/>
      <c r="W2494" s="93"/>
      <c r="X2494" s="87"/>
      <c r="Y2494" s="87"/>
      <c r="Z2494" s="96"/>
      <c r="AA2494" s="90"/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3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2"/>
      <c r="DB2494" s="1"/>
      <c r="DC2494" s="1"/>
      <c r="DD2494" s="1"/>
      <c r="DE2494" s="1"/>
      <c r="DF2494" s="1"/>
      <c r="DG2494" s="1"/>
    </row>
    <row r="2495" spans="1:111" x14ac:dyDescent="0.2">
      <c r="A2495" s="86"/>
      <c r="B2495" s="87"/>
      <c r="C2495" s="87"/>
      <c r="D2495" s="88"/>
      <c r="E2495" s="89"/>
      <c r="F2495" s="98"/>
      <c r="G2495" s="91"/>
      <c r="H2495" s="90"/>
      <c r="I2495" s="90"/>
      <c r="J2495" s="92"/>
      <c r="K2495" s="92"/>
      <c r="L2495" s="87"/>
      <c r="M2495" s="93"/>
      <c r="N2495" s="93"/>
      <c r="O2495" s="87"/>
      <c r="P2495" s="87"/>
      <c r="Q2495" s="94"/>
      <c r="R2495" s="95"/>
      <c r="S2495" s="87"/>
      <c r="T2495" s="95"/>
      <c r="U2495" s="94"/>
      <c r="V2495" s="94"/>
      <c r="W2495" s="93"/>
      <c r="X2495" s="87"/>
      <c r="Y2495" s="87"/>
      <c r="Z2495" s="96"/>
      <c r="AA2495" s="90"/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3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2"/>
      <c r="DB2495" s="1"/>
      <c r="DC2495" s="1"/>
      <c r="DD2495" s="1"/>
      <c r="DE2495" s="1"/>
      <c r="DF2495" s="1"/>
      <c r="DG2495" s="1"/>
    </row>
    <row r="2496" spans="1:111" x14ac:dyDescent="0.2">
      <c r="A2496" s="86"/>
      <c r="B2496" s="87"/>
      <c r="C2496" s="87"/>
      <c r="D2496" s="88"/>
      <c r="E2496" s="89"/>
      <c r="F2496" s="98"/>
      <c r="G2496" s="91"/>
      <c r="H2496" s="90"/>
      <c r="I2496" s="90"/>
      <c r="J2496" s="92"/>
      <c r="K2496" s="92"/>
      <c r="L2496" s="87"/>
      <c r="M2496" s="93"/>
      <c r="N2496" s="93"/>
      <c r="O2496" s="87"/>
      <c r="P2496" s="87"/>
      <c r="Q2496" s="94"/>
      <c r="R2496" s="95"/>
      <c r="S2496" s="87"/>
      <c r="T2496" s="95"/>
      <c r="U2496" s="94"/>
      <c r="V2496" s="94"/>
      <c r="W2496" s="93"/>
      <c r="X2496" s="87"/>
      <c r="Y2496" s="87"/>
      <c r="Z2496" s="96"/>
      <c r="AA2496" s="90"/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3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2"/>
      <c r="DB2496" s="1"/>
      <c r="DC2496" s="1"/>
      <c r="DD2496" s="1"/>
      <c r="DE2496" s="1"/>
      <c r="DF2496" s="1"/>
      <c r="DG2496" s="1"/>
    </row>
    <row r="2497" spans="1:111" x14ac:dyDescent="0.2">
      <c r="A2497" s="86"/>
      <c r="B2497" s="87"/>
      <c r="C2497" s="87"/>
      <c r="D2497" s="88"/>
      <c r="E2497" s="89"/>
      <c r="F2497" s="98"/>
      <c r="G2497" s="91"/>
      <c r="H2497" s="90"/>
      <c r="I2497" s="90"/>
      <c r="J2497" s="92"/>
      <c r="K2497" s="92"/>
      <c r="L2497" s="87"/>
      <c r="M2497" s="93"/>
      <c r="N2497" s="93"/>
      <c r="O2497" s="87"/>
      <c r="P2497" s="87"/>
      <c r="Q2497" s="94"/>
      <c r="R2497" s="95"/>
      <c r="S2497" s="87"/>
      <c r="T2497" s="95"/>
      <c r="U2497" s="94"/>
      <c r="V2497" s="94"/>
      <c r="W2497" s="93"/>
      <c r="X2497" s="87"/>
      <c r="Y2497" s="87"/>
      <c r="Z2497" s="96"/>
      <c r="AA2497" s="90"/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3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2"/>
      <c r="DB2497" s="1"/>
      <c r="DC2497" s="1"/>
      <c r="DD2497" s="1"/>
      <c r="DE2497" s="1"/>
      <c r="DF2497" s="1"/>
      <c r="DG2497" s="1"/>
    </row>
    <row r="2498" spans="1:111" x14ac:dyDescent="0.2">
      <c r="A2498" s="86"/>
      <c r="B2498" s="87"/>
      <c r="C2498" s="87"/>
      <c r="D2498" s="88"/>
      <c r="E2498" s="89"/>
      <c r="F2498" s="98"/>
      <c r="G2498" s="91"/>
      <c r="H2498" s="90"/>
      <c r="I2498" s="90"/>
      <c r="J2498" s="92"/>
      <c r="K2498" s="92"/>
      <c r="L2498" s="87"/>
      <c r="M2498" s="93"/>
      <c r="N2498" s="93"/>
      <c r="O2498" s="87"/>
      <c r="P2498" s="87"/>
      <c r="Q2498" s="94"/>
      <c r="R2498" s="95"/>
      <c r="S2498" s="87"/>
      <c r="T2498" s="95"/>
      <c r="U2498" s="94"/>
      <c r="V2498" s="94"/>
      <c r="W2498" s="93"/>
      <c r="X2498" s="87"/>
      <c r="Y2498" s="87"/>
      <c r="Z2498" s="96"/>
      <c r="AA2498" s="90"/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3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2"/>
      <c r="DB2498" s="1"/>
      <c r="DC2498" s="1"/>
      <c r="DD2498" s="1"/>
      <c r="DE2498" s="1"/>
      <c r="DF2498" s="1"/>
      <c r="DG2498" s="1"/>
    </row>
    <row r="2499" spans="1:111" x14ac:dyDescent="0.2">
      <c r="A2499" s="86"/>
      <c r="B2499" s="87"/>
      <c r="C2499" s="87"/>
      <c r="D2499" s="88"/>
      <c r="E2499" s="89"/>
      <c r="F2499" s="98"/>
      <c r="G2499" s="91"/>
      <c r="H2499" s="90"/>
      <c r="I2499" s="90"/>
      <c r="J2499" s="92"/>
      <c r="K2499" s="92"/>
      <c r="L2499" s="87"/>
      <c r="M2499" s="93"/>
      <c r="N2499" s="93"/>
      <c r="O2499" s="87"/>
      <c r="P2499" s="87"/>
      <c r="Q2499" s="94"/>
      <c r="R2499" s="95"/>
      <c r="S2499" s="87"/>
      <c r="T2499" s="95"/>
      <c r="U2499" s="94"/>
      <c r="V2499" s="94"/>
      <c r="W2499" s="93"/>
      <c r="X2499" s="87"/>
      <c r="Y2499" s="87"/>
      <c r="Z2499" s="96"/>
      <c r="AA2499" s="90"/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3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2"/>
      <c r="DB2499" s="1"/>
      <c r="DC2499" s="1"/>
      <c r="DD2499" s="1"/>
      <c r="DE2499" s="1"/>
      <c r="DF2499" s="1"/>
      <c r="DG2499" s="1"/>
    </row>
    <row r="2500" spans="1:111" x14ac:dyDescent="0.2">
      <c r="A2500" s="86"/>
      <c r="B2500" s="87"/>
      <c r="C2500" s="87"/>
      <c r="D2500" s="88"/>
      <c r="E2500" s="89"/>
      <c r="F2500" s="98"/>
      <c r="G2500" s="91"/>
      <c r="H2500" s="90"/>
      <c r="I2500" s="90"/>
      <c r="J2500" s="92"/>
      <c r="K2500" s="92"/>
      <c r="L2500" s="87"/>
      <c r="M2500" s="93"/>
      <c r="N2500" s="93"/>
      <c r="O2500" s="87"/>
      <c r="P2500" s="87"/>
      <c r="Q2500" s="94"/>
      <c r="R2500" s="95"/>
      <c r="S2500" s="87"/>
      <c r="T2500" s="95"/>
      <c r="U2500" s="94"/>
      <c r="V2500" s="94"/>
      <c r="W2500" s="93"/>
      <c r="X2500" s="87"/>
      <c r="Y2500" s="87"/>
      <c r="Z2500" s="96"/>
      <c r="AA2500" s="90"/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3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2"/>
      <c r="DB2500" s="1"/>
      <c r="DC2500" s="1"/>
      <c r="DD2500" s="1"/>
      <c r="DE2500" s="1"/>
      <c r="DF2500" s="1"/>
      <c r="DG2500" s="1"/>
    </row>
    <row r="2501" spans="1:111" x14ac:dyDescent="0.2">
      <c r="A2501" s="86"/>
      <c r="B2501" s="87"/>
      <c r="C2501" s="87"/>
      <c r="D2501" s="88"/>
      <c r="E2501" s="89"/>
      <c r="F2501" s="98"/>
      <c r="G2501" s="91"/>
      <c r="H2501" s="90"/>
      <c r="I2501" s="90"/>
      <c r="J2501" s="92"/>
      <c r="K2501" s="92"/>
      <c r="L2501" s="87"/>
      <c r="M2501" s="93"/>
      <c r="N2501" s="93"/>
      <c r="O2501" s="87"/>
      <c r="P2501" s="87"/>
      <c r="Q2501" s="94"/>
      <c r="R2501" s="95"/>
      <c r="S2501" s="87"/>
      <c r="T2501" s="95"/>
      <c r="U2501" s="94"/>
      <c r="V2501" s="94"/>
      <c r="W2501" s="93"/>
      <c r="X2501" s="87"/>
      <c r="Y2501" s="87"/>
      <c r="Z2501" s="96"/>
      <c r="AA2501" s="90"/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3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2"/>
      <c r="DB2501" s="1"/>
      <c r="DC2501" s="1"/>
      <c r="DD2501" s="1"/>
      <c r="DE2501" s="1"/>
      <c r="DF2501" s="1"/>
      <c r="DG2501" s="1"/>
    </row>
    <row r="2502" spans="1:111" x14ac:dyDescent="0.2">
      <c r="A2502" s="86"/>
      <c r="B2502" s="87"/>
      <c r="C2502" s="87"/>
      <c r="D2502" s="88"/>
      <c r="E2502" s="89"/>
      <c r="F2502" s="98"/>
      <c r="G2502" s="91"/>
      <c r="H2502" s="90"/>
      <c r="I2502" s="90"/>
      <c r="J2502" s="92"/>
      <c r="K2502" s="92"/>
      <c r="L2502" s="87"/>
      <c r="M2502" s="93"/>
      <c r="N2502" s="93"/>
      <c r="O2502" s="87"/>
      <c r="P2502" s="87"/>
      <c r="Q2502" s="94"/>
      <c r="R2502" s="95"/>
      <c r="S2502" s="87"/>
      <c r="T2502" s="95"/>
      <c r="U2502" s="94"/>
      <c r="V2502" s="94"/>
      <c r="W2502" s="93"/>
      <c r="X2502" s="87"/>
      <c r="Y2502" s="87"/>
      <c r="Z2502" s="96"/>
      <c r="AA2502" s="90"/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3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2"/>
      <c r="DB2502" s="1"/>
      <c r="DC2502" s="1"/>
      <c r="DD2502" s="1"/>
      <c r="DE2502" s="1"/>
      <c r="DF2502" s="1"/>
      <c r="DG2502" s="1"/>
    </row>
    <row r="2503" spans="1:111" x14ac:dyDescent="0.2">
      <c r="A2503" s="86"/>
      <c r="B2503" s="87"/>
      <c r="C2503" s="87"/>
      <c r="D2503" s="88"/>
      <c r="E2503" s="89"/>
      <c r="F2503" s="98"/>
      <c r="G2503" s="91"/>
      <c r="H2503" s="90"/>
      <c r="I2503" s="90"/>
      <c r="J2503" s="92"/>
      <c r="K2503" s="92"/>
      <c r="L2503" s="87"/>
      <c r="M2503" s="93"/>
      <c r="N2503" s="93"/>
      <c r="O2503" s="87"/>
      <c r="P2503" s="87"/>
      <c r="Q2503" s="94"/>
      <c r="R2503" s="95"/>
      <c r="S2503" s="87"/>
      <c r="T2503" s="95"/>
      <c r="U2503" s="94"/>
      <c r="V2503" s="94"/>
      <c r="W2503" s="93"/>
      <c r="X2503" s="87"/>
      <c r="Y2503" s="87"/>
      <c r="Z2503" s="96"/>
      <c r="AA2503" s="90"/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3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2"/>
      <c r="DB2503" s="1"/>
      <c r="DC2503" s="1"/>
      <c r="DD2503" s="1"/>
      <c r="DE2503" s="1"/>
      <c r="DF2503" s="1"/>
      <c r="DG2503" s="1"/>
    </row>
    <row r="2504" spans="1:111" x14ac:dyDescent="0.2">
      <c r="A2504" s="86"/>
      <c r="B2504" s="87"/>
      <c r="C2504" s="87"/>
      <c r="D2504" s="88"/>
      <c r="E2504" s="89"/>
      <c r="F2504" s="98"/>
      <c r="G2504" s="91"/>
      <c r="H2504" s="90"/>
      <c r="I2504" s="90"/>
      <c r="J2504" s="92"/>
      <c r="K2504" s="92"/>
      <c r="L2504" s="87"/>
      <c r="M2504" s="93"/>
      <c r="N2504" s="93"/>
      <c r="O2504" s="87"/>
      <c r="P2504" s="87"/>
      <c r="Q2504" s="94"/>
      <c r="R2504" s="95"/>
      <c r="S2504" s="87"/>
      <c r="T2504" s="95"/>
      <c r="U2504" s="94"/>
      <c r="V2504" s="94"/>
      <c r="W2504" s="93"/>
      <c r="X2504" s="87"/>
      <c r="Y2504" s="87"/>
      <c r="Z2504" s="96"/>
      <c r="AA2504" s="90"/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3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2"/>
      <c r="DB2504" s="1"/>
      <c r="DC2504" s="1"/>
      <c r="DD2504" s="1"/>
      <c r="DE2504" s="1"/>
      <c r="DF2504" s="1"/>
      <c r="DG2504" s="1"/>
    </row>
    <row r="2505" spans="1:111" x14ac:dyDescent="0.2">
      <c r="A2505" s="86"/>
      <c r="B2505" s="87"/>
      <c r="C2505" s="87"/>
      <c r="D2505" s="88"/>
      <c r="E2505" s="89"/>
      <c r="F2505" s="98"/>
      <c r="G2505" s="91"/>
      <c r="H2505" s="90"/>
      <c r="I2505" s="90"/>
      <c r="J2505" s="92"/>
      <c r="K2505" s="92"/>
      <c r="L2505" s="87"/>
      <c r="M2505" s="93"/>
      <c r="N2505" s="93"/>
      <c r="O2505" s="87"/>
      <c r="P2505" s="87"/>
      <c r="Q2505" s="94"/>
      <c r="R2505" s="95"/>
      <c r="S2505" s="87"/>
      <c r="T2505" s="95"/>
      <c r="U2505" s="94"/>
      <c r="V2505" s="94"/>
      <c r="W2505" s="93"/>
      <c r="X2505" s="87"/>
      <c r="Y2505" s="87"/>
      <c r="Z2505" s="96"/>
      <c r="AA2505" s="90"/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3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2"/>
      <c r="DB2505" s="1"/>
      <c r="DC2505" s="1"/>
      <c r="DD2505" s="1"/>
      <c r="DE2505" s="1"/>
      <c r="DF2505" s="1"/>
      <c r="DG2505" s="1"/>
    </row>
    <row r="2506" spans="1:111" x14ac:dyDescent="0.2">
      <c r="A2506" s="86"/>
      <c r="B2506" s="87"/>
      <c r="C2506" s="87"/>
      <c r="D2506" s="88"/>
      <c r="E2506" s="89"/>
      <c r="F2506" s="98"/>
      <c r="G2506" s="91"/>
      <c r="H2506" s="90"/>
      <c r="I2506" s="90"/>
      <c r="J2506" s="92"/>
      <c r="K2506" s="92"/>
      <c r="L2506" s="87"/>
      <c r="M2506" s="93"/>
      <c r="N2506" s="93"/>
      <c r="O2506" s="87"/>
      <c r="P2506" s="87"/>
      <c r="Q2506" s="94"/>
      <c r="R2506" s="95"/>
      <c r="S2506" s="87"/>
      <c r="T2506" s="95"/>
      <c r="U2506" s="94"/>
      <c r="V2506" s="94"/>
      <c r="W2506" s="93"/>
      <c r="X2506" s="87"/>
      <c r="Y2506" s="87"/>
      <c r="Z2506" s="96"/>
      <c r="AA2506" s="90"/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3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2"/>
      <c r="DB2506" s="1"/>
      <c r="DC2506" s="1"/>
      <c r="DD2506" s="1"/>
      <c r="DE2506" s="1"/>
      <c r="DF2506" s="1"/>
      <c r="DG2506" s="1"/>
    </row>
    <row r="2507" spans="1:111" x14ac:dyDescent="0.2">
      <c r="A2507" s="86"/>
      <c r="B2507" s="87"/>
      <c r="C2507" s="87"/>
      <c r="D2507" s="88"/>
      <c r="E2507" s="89"/>
      <c r="F2507" s="98"/>
      <c r="G2507" s="91"/>
      <c r="H2507" s="90"/>
      <c r="I2507" s="90"/>
      <c r="J2507" s="92"/>
      <c r="K2507" s="92"/>
      <c r="L2507" s="87"/>
      <c r="M2507" s="93"/>
      <c r="N2507" s="93"/>
      <c r="O2507" s="87"/>
      <c r="P2507" s="87"/>
      <c r="Q2507" s="94"/>
      <c r="R2507" s="95"/>
      <c r="S2507" s="87"/>
      <c r="T2507" s="95"/>
      <c r="U2507" s="94"/>
      <c r="V2507" s="94"/>
      <c r="W2507" s="93"/>
      <c r="X2507" s="87"/>
      <c r="Y2507" s="87"/>
      <c r="Z2507" s="96"/>
      <c r="AA2507" s="90"/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3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2"/>
      <c r="DB2507" s="1"/>
      <c r="DC2507" s="1"/>
      <c r="DD2507" s="1"/>
      <c r="DE2507" s="1"/>
      <c r="DF2507" s="1"/>
      <c r="DG2507" s="1"/>
    </row>
    <row r="2508" spans="1:111" x14ac:dyDescent="0.2">
      <c r="A2508" s="86"/>
      <c r="B2508" s="87"/>
      <c r="C2508" s="87"/>
      <c r="D2508" s="88"/>
      <c r="E2508" s="89"/>
      <c r="F2508" s="98"/>
      <c r="G2508" s="91"/>
      <c r="H2508" s="90"/>
      <c r="I2508" s="90"/>
      <c r="J2508" s="92"/>
      <c r="K2508" s="92"/>
      <c r="L2508" s="87"/>
      <c r="M2508" s="93"/>
      <c r="N2508" s="93"/>
      <c r="O2508" s="87"/>
      <c r="P2508" s="87"/>
      <c r="Q2508" s="94"/>
      <c r="R2508" s="95"/>
      <c r="S2508" s="87"/>
      <c r="T2508" s="95"/>
      <c r="U2508" s="94"/>
      <c r="V2508" s="94"/>
      <c r="W2508" s="93"/>
      <c r="X2508" s="87"/>
      <c r="Y2508" s="87"/>
      <c r="Z2508" s="96"/>
      <c r="AA2508" s="90"/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3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2"/>
      <c r="DB2508" s="1"/>
      <c r="DC2508" s="1"/>
      <c r="DD2508" s="1"/>
      <c r="DE2508" s="1"/>
      <c r="DF2508" s="1"/>
      <c r="DG2508" s="1"/>
    </row>
    <row r="2509" spans="1:111" x14ac:dyDescent="0.2">
      <c r="A2509" s="86"/>
      <c r="B2509" s="87"/>
      <c r="C2509" s="87"/>
      <c r="D2509" s="88"/>
      <c r="E2509" s="89"/>
      <c r="F2509" s="98"/>
      <c r="G2509" s="91"/>
      <c r="H2509" s="90"/>
      <c r="I2509" s="90"/>
      <c r="J2509" s="92"/>
      <c r="K2509" s="92"/>
      <c r="L2509" s="87"/>
      <c r="M2509" s="93"/>
      <c r="N2509" s="93"/>
      <c r="O2509" s="87"/>
      <c r="P2509" s="87"/>
      <c r="Q2509" s="94"/>
      <c r="R2509" s="95"/>
      <c r="S2509" s="87"/>
      <c r="T2509" s="95"/>
      <c r="U2509" s="94"/>
      <c r="V2509" s="94"/>
      <c r="W2509" s="93"/>
      <c r="X2509" s="87"/>
      <c r="Y2509" s="87"/>
      <c r="Z2509" s="96"/>
      <c r="AA2509" s="90"/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3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2"/>
      <c r="DB2509" s="1"/>
      <c r="DC2509" s="1"/>
      <c r="DD2509" s="1"/>
      <c r="DE2509" s="1"/>
      <c r="DF2509" s="1"/>
      <c r="DG2509" s="1"/>
    </row>
    <row r="2510" spans="1:111" x14ac:dyDescent="0.2">
      <c r="A2510" s="86"/>
      <c r="B2510" s="87"/>
      <c r="C2510" s="87"/>
      <c r="D2510" s="88"/>
      <c r="E2510" s="89"/>
      <c r="F2510" s="98"/>
      <c r="G2510" s="91"/>
      <c r="H2510" s="90"/>
      <c r="I2510" s="90"/>
      <c r="J2510" s="92"/>
      <c r="K2510" s="92"/>
      <c r="L2510" s="87"/>
      <c r="M2510" s="93"/>
      <c r="N2510" s="93"/>
      <c r="O2510" s="87"/>
      <c r="P2510" s="87"/>
      <c r="Q2510" s="94"/>
      <c r="R2510" s="95"/>
      <c r="S2510" s="87"/>
      <c r="T2510" s="95"/>
      <c r="U2510" s="94"/>
      <c r="V2510" s="94"/>
      <c r="W2510" s="93"/>
      <c r="X2510" s="87"/>
      <c r="Y2510" s="87"/>
      <c r="Z2510" s="96"/>
      <c r="AA2510" s="90"/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3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2"/>
      <c r="DB2510" s="1"/>
      <c r="DC2510" s="1"/>
      <c r="DD2510" s="1"/>
      <c r="DE2510" s="1"/>
      <c r="DF2510" s="1"/>
      <c r="DG2510" s="1"/>
    </row>
    <row r="2511" spans="1:111" x14ac:dyDescent="0.2">
      <c r="A2511" s="86"/>
      <c r="B2511" s="87"/>
      <c r="C2511" s="87"/>
      <c r="D2511" s="88"/>
      <c r="E2511" s="89"/>
      <c r="F2511" s="98"/>
      <c r="G2511" s="91"/>
      <c r="H2511" s="90"/>
      <c r="I2511" s="90"/>
      <c r="J2511" s="92"/>
      <c r="K2511" s="92"/>
      <c r="L2511" s="87"/>
      <c r="M2511" s="93"/>
      <c r="N2511" s="93"/>
      <c r="O2511" s="87"/>
      <c r="P2511" s="87"/>
      <c r="Q2511" s="94"/>
      <c r="R2511" s="95"/>
      <c r="S2511" s="87"/>
      <c r="T2511" s="95"/>
      <c r="U2511" s="94"/>
      <c r="V2511" s="94"/>
      <c r="W2511" s="93"/>
      <c r="X2511" s="87"/>
      <c r="Y2511" s="87"/>
      <c r="Z2511" s="96"/>
      <c r="AA2511" s="90"/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3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2"/>
      <c r="DB2511" s="1"/>
      <c r="DC2511" s="1"/>
      <c r="DD2511" s="1"/>
      <c r="DE2511" s="1"/>
      <c r="DF2511" s="1"/>
      <c r="DG2511" s="1"/>
    </row>
    <row r="2512" spans="1:111" x14ac:dyDescent="0.2">
      <c r="A2512" s="86"/>
      <c r="B2512" s="87"/>
      <c r="C2512" s="87"/>
      <c r="D2512" s="88"/>
      <c r="E2512" s="89"/>
      <c r="F2512" s="98"/>
      <c r="G2512" s="91"/>
      <c r="H2512" s="90"/>
      <c r="I2512" s="90"/>
      <c r="J2512" s="92"/>
      <c r="K2512" s="92"/>
      <c r="L2512" s="87"/>
      <c r="M2512" s="93"/>
      <c r="N2512" s="93"/>
      <c r="O2512" s="87"/>
      <c r="P2512" s="87"/>
      <c r="Q2512" s="94"/>
      <c r="R2512" s="95"/>
      <c r="S2512" s="87"/>
      <c r="T2512" s="95"/>
      <c r="U2512" s="94"/>
      <c r="V2512" s="94"/>
      <c r="W2512" s="93"/>
      <c r="X2512" s="87"/>
      <c r="Y2512" s="87"/>
      <c r="Z2512" s="96"/>
      <c r="AA2512" s="90"/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3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2"/>
      <c r="DB2512" s="1"/>
      <c r="DC2512" s="1"/>
      <c r="DD2512" s="1"/>
      <c r="DE2512" s="1"/>
      <c r="DF2512" s="1"/>
      <c r="DG2512" s="1"/>
    </row>
    <row r="2513" spans="1:111" x14ac:dyDescent="0.2">
      <c r="A2513" s="86"/>
      <c r="B2513" s="87"/>
      <c r="C2513" s="87"/>
      <c r="D2513" s="88"/>
      <c r="E2513" s="89"/>
      <c r="F2513" s="98"/>
      <c r="G2513" s="91"/>
      <c r="H2513" s="90"/>
      <c r="I2513" s="90"/>
      <c r="J2513" s="92"/>
      <c r="K2513" s="92"/>
      <c r="L2513" s="87"/>
      <c r="M2513" s="93"/>
      <c r="N2513" s="93"/>
      <c r="O2513" s="87"/>
      <c r="P2513" s="87"/>
      <c r="Q2513" s="94"/>
      <c r="R2513" s="95"/>
      <c r="S2513" s="87"/>
      <c r="T2513" s="95"/>
      <c r="U2513" s="94"/>
      <c r="V2513" s="94"/>
      <c r="W2513" s="93"/>
      <c r="X2513" s="87"/>
      <c r="Y2513" s="87"/>
      <c r="Z2513" s="96"/>
      <c r="AA2513" s="90"/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3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2"/>
      <c r="DB2513" s="1"/>
      <c r="DC2513" s="1"/>
      <c r="DD2513" s="1"/>
      <c r="DE2513" s="1"/>
      <c r="DF2513" s="1"/>
      <c r="DG2513" s="1"/>
    </row>
    <row r="2514" spans="1:111" x14ac:dyDescent="0.2">
      <c r="A2514" s="86"/>
      <c r="B2514" s="87"/>
      <c r="C2514" s="87"/>
      <c r="D2514" s="88"/>
      <c r="E2514" s="89"/>
      <c r="F2514" s="98"/>
      <c r="G2514" s="91"/>
      <c r="H2514" s="90"/>
      <c r="I2514" s="90"/>
      <c r="J2514" s="92"/>
      <c r="K2514" s="92"/>
      <c r="L2514" s="87"/>
      <c r="M2514" s="93"/>
      <c r="N2514" s="93"/>
      <c r="O2514" s="87"/>
      <c r="P2514" s="87"/>
      <c r="Q2514" s="94"/>
      <c r="R2514" s="95"/>
      <c r="S2514" s="87"/>
      <c r="T2514" s="95"/>
      <c r="U2514" s="94"/>
      <c r="V2514" s="94"/>
      <c r="W2514" s="93"/>
      <c r="X2514" s="87"/>
      <c r="Y2514" s="87"/>
      <c r="Z2514" s="96"/>
      <c r="AA2514" s="90"/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3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2"/>
      <c r="DB2514" s="1"/>
      <c r="DC2514" s="1"/>
      <c r="DD2514" s="1"/>
      <c r="DE2514" s="1"/>
      <c r="DF2514" s="1"/>
      <c r="DG2514" s="1"/>
    </row>
    <row r="2515" spans="1:111" x14ac:dyDescent="0.2">
      <c r="A2515" s="86"/>
      <c r="B2515" s="87"/>
      <c r="C2515" s="87"/>
      <c r="D2515" s="88"/>
      <c r="E2515" s="89"/>
      <c r="F2515" s="98"/>
      <c r="G2515" s="91"/>
      <c r="H2515" s="90"/>
      <c r="I2515" s="90"/>
      <c r="J2515" s="92"/>
      <c r="K2515" s="92"/>
      <c r="L2515" s="87"/>
      <c r="M2515" s="93"/>
      <c r="N2515" s="93"/>
      <c r="O2515" s="87"/>
      <c r="P2515" s="87"/>
      <c r="Q2515" s="94"/>
      <c r="R2515" s="95"/>
      <c r="S2515" s="87"/>
      <c r="T2515" s="95"/>
      <c r="U2515" s="94"/>
      <c r="V2515" s="94"/>
      <c r="W2515" s="93"/>
      <c r="X2515" s="87"/>
      <c r="Y2515" s="87"/>
      <c r="Z2515" s="96"/>
      <c r="AA2515" s="90"/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3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2"/>
      <c r="DB2515" s="1"/>
      <c r="DC2515" s="1"/>
      <c r="DD2515" s="1"/>
      <c r="DE2515" s="1"/>
      <c r="DF2515" s="1"/>
      <c r="DG2515" s="1"/>
    </row>
    <row r="2516" spans="1:111" x14ac:dyDescent="0.2">
      <c r="A2516" s="86"/>
      <c r="B2516" s="87"/>
      <c r="C2516" s="87"/>
      <c r="D2516" s="88"/>
      <c r="E2516" s="89"/>
      <c r="F2516" s="98"/>
      <c r="G2516" s="91"/>
      <c r="H2516" s="90"/>
      <c r="I2516" s="90"/>
      <c r="J2516" s="92"/>
      <c r="K2516" s="92"/>
      <c r="L2516" s="87"/>
      <c r="M2516" s="93"/>
      <c r="N2516" s="93"/>
      <c r="O2516" s="87"/>
      <c r="P2516" s="87"/>
      <c r="Q2516" s="94"/>
      <c r="R2516" s="95"/>
      <c r="S2516" s="87"/>
      <c r="T2516" s="95"/>
      <c r="U2516" s="94"/>
      <c r="V2516" s="94"/>
      <c r="W2516" s="93"/>
      <c r="X2516" s="87"/>
      <c r="Y2516" s="87"/>
      <c r="Z2516" s="96"/>
      <c r="AA2516" s="90"/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3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2"/>
      <c r="DB2516" s="1"/>
      <c r="DC2516" s="1"/>
      <c r="DD2516" s="1"/>
      <c r="DE2516" s="1"/>
      <c r="DF2516" s="1"/>
      <c r="DG2516" s="1"/>
    </row>
    <row r="2517" spans="1:111" x14ac:dyDescent="0.2">
      <c r="A2517" s="86"/>
      <c r="B2517" s="87"/>
      <c r="C2517" s="87"/>
      <c r="D2517" s="88"/>
      <c r="E2517" s="89"/>
      <c r="F2517" s="98"/>
      <c r="G2517" s="91"/>
      <c r="H2517" s="90"/>
      <c r="I2517" s="90"/>
      <c r="J2517" s="92"/>
      <c r="K2517" s="92"/>
      <c r="L2517" s="87"/>
      <c r="M2517" s="93"/>
      <c r="N2517" s="93"/>
      <c r="O2517" s="87"/>
      <c r="P2517" s="87"/>
      <c r="Q2517" s="94"/>
      <c r="R2517" s="95"/>
      <c r="S2517" s="87"/>
      <c r="T2517" s="95"/>
      <c r="U2517" s="94"/>
      <c r="V2517" s="94"/>
      <c r="W2517" s="93"/>
      <c r="X2517" s="87"/>
      <c r="Y2517" s="87"/>
      <c r="Z2517" s="96"/>
      <c r="AA2517" s="90"/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3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2"/>
      <c r="DB2517" s="1"/>
      <c r="DC2517" s="1"/>
      <c r="DD2517" s="1"/>
      <c r="DE2517" s="1"/>
      <c r="DF2517" s="1"/>
      <c r="DG2517" s="1"/>
    </row>
    <row r="2518" spans="1:111" x14ac:dyDescent="0.2">
      <c r="A2518" s="86"/>
      <c r="B2518" s="87"/>
      <c r="C2518" s="87"/>
      <c r="D2518" s="88"/>
      <c r="E2518" s="89"/>
      <c r="F2518" s="98"/>
      <c r="G2518" s="91"/>
      <c r="H2518" s="90"/>
      <c r="I2518" s="90"/>
      <c r="J2518" s="92"/>
      <c r="K2518" s="92"/>
      <c r="L2518" s="87"/>
      <c r="M2518" s="93"/>
      <c r="N2518" s="93"/>
      <c r="O2518" s="87"/>
      <c r="P2518" s="87"/>
      <c r="Q2518" s="94"/>
      <c r="R2518" s="95"/>
      <c r="S2518" s="87"/>
      <c r="T2518" s="95"/>
      <c r="U2518" s="94"/>
      <c r="V2518" s="94"/>
      <c r="W2518" s="93"/>
      <c r="X2518" s="87"/>
      <c r="Y2518" s="87"/>
      <c r="Z2518" s="96"/>
      <c r="AA2518" s="90"/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3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2"/>
      <c r="DB2518" s="1"/>
      <c r="DC2518" s="1"/>
      <c r="DD2518" s="1"/>
      <c r="DE2518" s="1"/>
      <c r="DF2518" s="1"/>
      <c r="DG2518" s="1"/>
    </row>
    <row r="2519" spans="1:111" x14ac:dyDescent="0.2">
      <c r="A2519" s="86"/>
      <c r="B2519" s="87"/>
      <c r="C2519" s="87"/>
      <c r="D2519" s="88"/>
      <c r="E2519" s="89"/>
      <c r="F2519" s="98"/>
      <c r="G2519" s="91"/>
      <c r="H2519" s="90"/>
      <c r="I2519" s="90"/>
      <c r="J2519" s="92"/>
      <c r="K2519" s="92"/>
      <c r="L2519" s="87"/>
      <c r="M2519" s="93"/>
      <c r="N2519" s="93"/>
      <c r="O2519" s="87"/>
      <c r="P2519" s="87"/>
      <c r="Q2519" s="94"/>
      <c r="R2519" s="95"/>
      <c r="S2519" s="87"/>
      <c r="T2519" s="95"/>
      <c r="U2519" s="94"/>
      <c r="V2519" s="94"/>
      <c r="W2519" s="93"/>
      <c r="X2519" s="87"/>
      <c r="Y2519" s="87"/>
      <c r="Z2519" s="96"/>
      <c r="AA2519" s="90"/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3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2"/>
      <c r="DB2519" s="1"/>
      <c r="DC2519" s="1"/>
      <c r="DD2519" s="1"/>
      <c r="DE2519" s="1"/>
      <c r="DF2519" s="1"/>
      <c r="DG2519" s="1"/>
    </row>
    <row r="2520" spans="1:111" x14ac:dyDescent="0.2">
      <c r="A2520" s="86"/>
      <c r="B2520" s="87"/>
      <c r="C2520" s="87"/>
      <c r="D2520" s="88"/>
      <c r="E2520" s="89"/>
      <c r="F2520" s="98"/>
      <c r="G2520" s="91"/>
      <c r="H2520" s="90"/>
      <c r="I2520" s="90"/>
      <c r="J2520" s="92"/>
      <c r="K2520" s="92"/>
      <c r="L2520" s="87"/>
      <c r="M2520" s="93"/>
      <c r="N2520" s="93"/>
      <c r="O2520" s="87"/>
      <c r="P2520" s="87"/>
      <c r="Q2520" s="94"/>
      <c r="R2520" s="95"/>
      <c r="S2520" s="87"/>
      <c r="T2520" s="95"/>
      <c r="U2520" s="94"/>
      <c r="V2520" s="94"/>
      <c r="W2520" s="93"/>
      <c r="X2520" s="87"/>
      <c r="Y2520" s="87"/>
      <c r="Z2520" s="96"/>
      <c r="AA2520" s="90"/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3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2"/>
      <c r="DB2520" s="1"/>
      <c r="DC2520" s="1"/>
      <c r="DD2520" s="1"/>
      <c r="DE2520" s="1"/>
      <c r="DF2520" s="1"/>
      <c r="DG2520" s="1"/>
    </row>
    <row r="2521" spans="1:111" x14ac:dyDescent="0.2">
      <c r="A2521" s="86"/>
      <c r="B2521" s="87"/>
      <c r="C2521" s="87"/>
      <c r="D2521" s="88"/>
      <c r="E2521" s="89"/>
      <c r="F2521" s="98"/>
      <c r="G2521" s="91"/>
      <c r="H2521" s="90"/>
      <c r="I2521" s="90"/>
      <c r="J2521" s="92"/>
      <c r="K2521" s="92"/>
      <c r="L2521" s="87"/>
      <c r="M2521" s="93"/>
      <c r="N2521" s="93"/>
      <c r="O2521" s="87"/>
      <c r="P2521" s="87"/>
      <c r="Q2521" s="94"/>
      <c r="R2521" s="95"/>
      <c r="S2521" s="87"/>
      <c r="T2521" s="95"/>
      <c r="U2521" s="94"/>
      <c r="V2521" s="94"/>
      <c r="W2521" s="93"/>
      <c r="X2521" s="87"/>
      <c r="Y2521" s="87"/>
      <c r="Z2521" s="96"/>
      <c r="AA2521" s="90"/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3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2"/>
      <c r="DB2521" s="1"/>
      <c r="DC2521" s="1"/>
      <c r="DD2521" s="1"/>
      <c r="DE2521" s="1"/>
      <c r="DF2521" s="1"/>
      <c r="DG2521" s="1"/>
    </row>
    <row r="2522" spans="1:111" x14ac:dyDescent="0.2">
      <c r="A2522" s="86"/>
      <c r="B2522" s="87"/>
      <c r="C2522" s="87"/>
      <c r="D2522" s="88"/>
      <c r="E2522" s="89"/>
      <c r="F2522" s="98"/>
      <c r="G2522" s="91"/>
      <c r="H2522" s="90"/>
      <c r="I2522" s="90"/>
      <c r="J2522" s="92"/>
      <c r="K2522" s="92"/>
      <c r="L2522" s="87"/>
      <c r="M2522" s="93"/>
      <c r="N2522" s="93"/>
      <c r="O2522" s="87"/>
      <c r="P2522" s="87"/>
      <c r="Q2522" s="94"/>
      <c r="R2522" s="95"/>
      <c r="S2522" s="87"/>
      <c r="T2522" s="95"/>
      <c r="U2522" s="94"/>
      <c r="V2522" s="94"/>
      <c r="W2522" s="93"/>
      <c r="X2522" s="87"/>
      <c r="Y2522" s="87"/>
      <c r="Z2522" s="96"/>
      <c r="AA2522" s="90"/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3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2"/>
      <c r="DB2522" s="1"/>
      <c r="DC2522" s="1"/>
      <c r="DD2522" s="1"/>
      <c r="DE2522" s="1"/>
      <c r="DF2522" s="1"/>
      <c r="DG2522" s="1"/>
    </row>
    <row r="2523" spans="1:111" x14ac:dyDescent="0.2">
      <c r="A2523" s="86"/>
      <c r="B2523" s="87"/>
      <c r="C2523" s="87"/>
      <c r="D2523" s="88"/>
      <c r="E2523" s="89"/>
      <c r="F2523" s="98"/>
      <c r="G2523" s="91"/>
      <c r="H2523" s="90"/>
      <c r="I2523" s="90"/>
      <c r="J2523" s="92"/>
      <c r="K2523" s="92"/>
      <c r="L2523" s="87"/>
      <c r="M2523" s="93"/>
      <c r="N2523" s="93"/>
      <c r="O2523" s="87"/>
      <c r="P2523" s="87"/>
      <c r="Q2523" s="94"/>
      <c r="R2523" s="95"/>
      <c r="S2523" s="87"/>
      <c r="T2523" s="95"/>
      <c r="U2523" s="94"/>
      <c r="V2523" s="94"/>
      <c r="W2523" s="93"/>
      <c r="X2523" s="87"/>
      <c r="Y2523" s="87"/>
      <c r="Z2523" s="96"/>
      <c r="AA2523" s="90"/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3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2"/>
      <c r="DB2523" s="1"/>
      <c r="DC2523" s="1"/>
      <c r="DD2523" s="1"/>
      <c r="DE2523" s="1"/>
      <c r="DF2523" s="1"/>
      <c r="DG2523" s="1"/>
    </row>
    <row r="2524" spans="1:111" x14ac:dyDescent="0.2">
      <c r="A2524" s="86"/>
      <c r="B2524" s="87"/>
      <c r="C2524" s="87"/>
      <c r="D2524" s="88"/>
      <c r="E2524" s="89"/>
      <c r="F2524" s="98"/>
      <c r="G2524" s="91"/>
      <c r="H2524" s="90"/>
      <c r="I2524" s="90"/>
      <c r="J2524" s="92"/>
      <c r="K2524" s="92"/>
      <c r="L2524" s="87"/>
      <c r="M2524" s="93"/>
      <c r="N2524" s="93"/>
      <c r="O2524" s="87"/>
      <c r="P2524" s="87"/>
      <c r="Q2524" s="94"/>
      <c r="R2524" s="95"/>
      <c r="S2524" s="87"/>
      <c r="T2524" s="95"/>
      <c r="U2524" s="94"/>
      <c r="V2524" s="94"/>
      <c r="W2524" s="93"/>
      <c r="X2524" s="87"/>
      <c r="Y2524" s="87"/>
      <c r="Z2524" s="96"/>
      <c r="AA2524" s="90"/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3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2"/>
      <c r="DB2524" s="1"/>
      <c r="DC2524" s="1"/>
      <c r="DD2524" s="1"/>
      <c r="DE2524" s="1"/>
      <c r="DF2524" s="1"/>
      <c r="DG2524" s="1"/>
    </row>
    <row r="2525" spans="1:111" x14ac:dyDescent="0.2">
      <c r="A2525" s="86"/>
      <c r="B2525" s="87"/>
      <c r="C2525" s="87"/>
      <c r="D2525" s="88"/>
      <c r="E2525" s="89"/>
      <c r="F2525" s="98"/>
      <c r="G2525" s="91"/>
      <c r="H2525" s="90"/>
      <c r="I2525" s="90"/>
      <c r="J2525" s="92"/>
      <c r="K2525" s="92"/>
      <c r="L2525" s="87"/>
      <c r="M2525" s="93"/>
      <c r="N2525" s="93"/>
      <c r="O2525" s="87"/>
      <c r="P2525" s="87"/>
      <c r="Q2525" s="94"/>
      <c r="R2525" s="95"/>
      <c r="S2525" s="87"/>
      <c r="T2525" s="95"/>
      <c r="U2525" s="94"/>
      <c r="V2525" s="94"/>
      <c r="W2525" s="93"/>
      <c r="X2525" s="87"/>
      <c r="Y2525" s="87"/>
      <c r="Z2525" s="96"/>
      <c r="AA2525" s="90"/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3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2"/>
      <c r="DB2525" s="1"/>
      <c r="DC2525" s="1"/>
      <c r="DD2525" s="1"/>
      <c r="DE2525" s="1"/>
      <c r="DF2525" s="1"/>
      <c r="DG2525" s="1"/>
    </row>
    <row r="2526" spans="1:111" x14ac:dyDescent="0.2">
      <c r="A2526" s="86"/>
      <c r="B2526" s="87"/>
      <c r="C2526" s="87"/>
      <c r="D2526" s="88"/>
      <c r="E2526" s="89"/>
      <c r="F2526" s="98"/>
      <c r="G2526" s="91"/>
      <c r="H2526" s="90"/>
      <c r="I2526" s="90"/>
      <c r="J2526" s="92"/>
      <c r="K2526" s="92"/>
      <c r="L2526" s="87"/>
      <c r="M2526" s="93"/>
      <c r="N2526" s="93"/>
      <c r="O2526" s="87"/>
      <c r="P2526" s="87"/>
      <c r="Q2526" s="94"/>
      <c r="R2526" s="95"/>
      <c r="S2526" s="87"/>
      <c r="T2526" s="95"/>
      <c r="U2526" s="94"/>
      <c r="V2526" s="94"/>
      <c r="W2526" s="93"/>
      <c r="X2526" s="87"/>
      <c r="Y2526" s="87"/>
      <c r="Z2526" s="96"/>
      <c r="AA2526" s="90"/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3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2"/>
      <c r="DB2526" s="1"/>
      <c r="DC2526" s="1"/>
      <c r="DD2526" s="1"/>
      <c r="DE2526" s="1"/>
      <c r="DF2526" s="1"/>
      <c r="DG2526" s="1"/>
    </row>
    <row r="2527" spans="1:111" x14ac:dyDescent="0.2">
      <c r="A2527" s="86"/>
      <c r="B2527" s="87"/>
      <c r="C2527" s="87"/>
      <c r="D2527" s="88"/>
      <c r="E2527" s="89"/>
      <c r="F2527" s="98"/>
      <c r="G2527" s="91"/>
      <c r="H2527" s="90"/>
      <c r="I2527" s="90"/>
      <c r="J2527" s="92"/>
      <c r="K2527" s="92"/>
      <c r="L2527" s="87"/>
      <c r="M2527" s="93"/>
      <c r="N2527" s="93"/>
      <c r="O2527" s="87"/>
      <c r="P2527" s="87"/>
      <c r="Q2527" s="94"/>
      <c r="R2527" s="95"/>
      <c r="S2527" s="87"/>
      <c r="T2527" s="95"/>
      <c r="U2527" s="94"/>
      <c r="V2527" s="94"/>
      <c r="W2527" s="93"/>
      <c r="X2527" s="87"/>
      <c r="Y2527" s="87"/>
      <c r="Z2527" s="96"/>
      <c r="AA2527" s="90"/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3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2"/>
      <c r="DB2527" s="1"/>
      <c r="DC2527" s="1"/>
      <c r="DD2527" s="1"/>
      <c r="DE2527" s="1"/>
      <c r="DF2527" s="1"/>
      <c r="DG2527" s="1"/>
    </row>
    <row r="2528" spans="1:111" x14ac:dyDescent="0.2">
      <c r="A2528" s="86"/>
      <c r="B2528" s="87"/>
      <c r="C2528" s="87"/>
      <c r="D2528" s="88"/>
      <c r="E2528" s="89"/>
      <c r="F2528" s="98"/>
      <c r="G2528" s="91"/>
      <c r="H2528" s="90"/>
      <c r="I2528" s="90"/>
      <c r="J2528" s="92"/>
      <c r="K2528" s="92"/>
      <c r="L2528" s="87"/>
      <c r="M2528" s="93"/>
      <c r="N2528" s="93"/>
      <c r="O2528" s="87"/>
      <c r="P2528" s="87"/>
      <c r="Q2528" s="94"/>
      <c r="R2528" s="95"/>
      <c r="S2528" s="87"/>
      <c r="T2528" s="95"/>
      <c r="U2528" s="94"/>
      <c r="V2528" s="94"/>
      <c r="W2528" s="93"/>
      <c r="X2528" s="87"/>
      <c r="Y2528" s="87"/>
      <c r="Z2528" s="96"/>
      <c r="AA2528" s="90"/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3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2"/>
      <c r="DB2528" s="1"/>
      <c r="DC2528" s="1"/>
      <c r="DD2528" s="1"/>
      <c r="DE2528" s="1"/>
      <c r="DF2528" s="1"/>
      <c r="DG2528" s="1"/>
    </row>
    <row r="2529" spans="1:111" x14ac:dyDescent="0.2">
      <c r="A2529" s="86"/>
      <c r="B2529" s="87"/>
      <c r="C2529" s="87"/>
      <c r="D2529" s="88"/>
      <c r="E2529" s="89"/>
      <c r="F2529" s="98"/>
      <c r="G2529" s="91"/>
      <c r="H2529" s="90"/>
      <c r="I2529" s="90"/>
      <c r="J2529" s="92"/>
      <c r="K2529" s="92"/>
      <c r="L2529" s="87"/>
      <c r="M2529" s="93"/>
      <c r="N2529" s="93"/>
      <c r="O2529" s="87"/>
      <c r="P2529" s="87"/>
      <c r="Q2529" s="94"/>
      <c r="R2529" s="95"/>
      <c r="S2529" s="87"/>
      <c r="T2529" s="95"/>
      <c r="U2529" s="94"/>
      <c r="V2529" s="94"/>
      <c r="W2529" s="93"/>
      <c r="X2529" s="87"/>
      <c r="Y2529" s="87"/>
      <c r="Z2529" s="96"/>
      <c r="AA2529" s="90"/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3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2"/>
      <c r="DB2529" s="1"/>
      <c r="DC2529" s="1"/>
      <c r="DD2529" s="1"/>
      <c r="DE2529" s="1"/>
      <c r="DF2529" s="1"/>
      <c r="DG2529" s="1"/>
    </row>
    <row r="2530" spans="1:111" x14ac:dyDescent="0.2">
      <c r="A2530" s="86"/>
      <c r="B2530" s="87"/>
      <c r="C2530" s="87"/>
      <c r="D2530" s="88"/>
      <c r="E2530" s="89"/>
      <c r="F2530" s="98"/>
      <c r="G2530" s="91"/>
      <c r="H2530" s="90"/>
      <c r="I2530" s="90"/>
      <c r="J2530" s="92"/>
      <c r="K2530" s="92"/>
      <c r="L2530" s="87"/>
      <c r="M2530" s="93"/>
      <c r="N2530" s="93"/>
      <c r="O2530" s="87"/>
      <c r="P2530" s="87"/>
      <c r="Q2530" s="94"/>
      <c r="R2530" s="95"/>
      <c r="S2530" s="87"/>
      <c r="T2530" s="95"/>
      <c r="U2530" s="94"/>
      <c r="V2530" s="94"/>
      <c r="W2530" s="93"/>
      <c r="X2530" s="87"/>
      <c r="Y2530" s="87"/>
      <c r="Z2530" s="96"/>
      <c r="AA2530" s="90"/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3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2"/>
      <c r="DB2530" s="1"/>
      <c r="DC2530" s="1"/>
      <c r="DD2530" s="1"/>
      <c r="DE2530" s="1"/>
      <c r="DF2530" s="1"/>
      <c r="DG2530" s="1"/>
    </row>
    <row r="2531" spans="1:111" x14ac:dyDescent="0.2">
      <c r="A2531" s="86"/>
      <c r="B2531" s="87"/>
      <c r="C2531" s="87"/>
      <c r="D2531" s="88"/>
      <c r="E2531" s="89"/>
      <c r="F2531" s="98"/>
      <c r="G2531" s="91"/>
      <c r="H2531" s="90"/>
      <c r="I2531" s="90"/>
      <c r="J2531" s="92"/>
      <c r="K2531" s="92"/>
      <c r="L2531" s="87"/>
      <c r="M2531" s="93"/>
      <c r="N2531" s="93"/>
      <c r="O2531" s="87"/>
      <c r="P2531" s="87"/>
      <c r="Q2531" s="94"/>
      <c r="R2531" s="95"/>
      <c r="S2531" s="87"/>
      <c r="T2531" s="95"/>
      <c r="U2531" s="94"/>
      <c r="V2531" s="94"/>
      <c r="W2531" s="93"/>
      <c r="X2531" s="87"/>
      <c r="Y2531" s="87"/>
      <c r="Z2531" s="96"/>
      <c r="AA2531" s="90"/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3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2"/>
      <c r="DB2531" s="1"/>
      <c r="DC2531" s="1"/>
      <c r="DD2531" s="1"/>
      <c r="DE2531" s="1"/>
      <c r="DF2531" s="1"/>
      <c r="DG2531" s="1"/>
    </row>
    <row r="2532" spans="1:111" x14ac:dyDescent="0.2">
      <c r="A2532" s="86"/>
      <c r="B2532" s="87"/>
      <c r="C2532" s="87"/>
      <c r="D2532" s="88"/>
      <c r="E2532" s="89"/>
      <c r="F2532" s="98"/>
      <c r="G2532" s="91"/>
      <c r="H2532" s="90"/>
      <c r="I2532" s="90"/>
      <c r="J2532" s="92"/>
      <c r="K2532" s="92"/>
      <c r="L2532" s="87"/>
      <c r="M2532" s="93"/>
      <c r="N2532" s="93"/>
      <c r="O2532" s="87"/>
      <c r="P2532" s="87"/>
      <c r="Q2532" s="94"/>
      <c r="R2532" s="95"/>
      <c r="S2532" s="87"/>
      <c r="T2532" s="95"/>
      <c r="U2532" s="94"/>
      <c r="V2532" s="94"/>
      <c r="W2532" s="93"/>
      <c r="X2532" s="87"/>
      <c r="Y2532" s="87"/>
      <c r="Z2532" s="96"/>
      <c r="AA2532" s="90"/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3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2"/>
      <c r="DB2532" s="1"/>
      <c r="DC2532" s="1"/>
      <c r="DD2532" s="1"/>
      <c r="DE2532" s="1"/>
      <c r="DF2532" s="1"/>
      <c r="DG2532" s="1"/>
    </row>
    <row r="2533" spans="1:111" x14ac:dyDescent="0.2">
      <c r="A2533" s="86"/>
      <c r="B2533" s="87"/>
      <c r="C2533" s="87"/>
      <c r="D2533" s="88"/>
      <c r="E2533" s="89"/>
      <c r="F2533" s="98"/>
      <c r="G2533" s="91"/>
      <c r="H2533" s="90"/>
      <c r="I2533" s="90"/>
      <c r="J2533" s="92"/>
      <c r="K2533" s="92"/>
      <c r="L2533" s="87"/>
      <c r="M2533" s="93"/>
      <c r="N2533" s="93"/>
      <c r="O2533" s="87"/>
      <c r="P2533" s="87"/>
      <c r="Q2533" s="94"/>
      <c r="R2533" s="95"/>
      <c r="S2533" s="87"/>
      <c r="T2533" s="95"/>
      <c r="U2533" s="94"/>
      <c r="V2533" s="94"/>
      <c r="W2533" s="93"/>
      <c r="X2533" s="87"/>
      <c r="Y2533" s="87"/>
      <c r="Z2533" s="96"/>
      <c r="AA2533" s="90"/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3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2"/>
      <c r="DB2533" s="1"/>
      <c r="DC2533" s="1"/>
      <c r="DD2533" s="1"/>
      <c r="DE2533" s="1"/>
      <c r="DF2533" s="1"/>
      <c r="DG2533" s="1"/>
    </row>
    <row r="2534" spans="1:111" x14ac:dyDescent="0.2">
      <c r="A2534" s="86"/>
      <c r="B2534" s="87"/>
      <c r="C2534" s="87"/>
      <c r="D2534" s="88"/>
      <c r="E2534" s="89"/>
      <c r="F2534" s="98"/>
      <c r="G2534" s="91"/>
      <c r="H2534" s="90"/>
      <c r="I2534" s="90"/>
      <c r="J2534" s="92"/>
      <c r="K2534" s="92"/>
      <c r="L2534" s="87"/>
      <c r="M2534" s="93"/>
      <c r="N2534" s="93"/>
      <c r="O2534" s="87"/>
      <c r="P2534" s="87"/>
      <c r="Q2534" s="94"/>
      <c r="R2534" s="95"/>
      <c r="S2534" s="87"/>
      <c r="T2534" s="95"/>
      <c r="U2534" s="94"/>
      <c r="V2534" s="94"/>
      <c r="W2534" s="93"/>
      <c r="X2534" s="87"/>
      <c r="Y2534" s="87"/>
      <c r="Z2534" s="96"/>
      <c r="AA2534" s="90"/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3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2"/>
      <c r="DB2534" s="1"/>
      <c r="DC2534" s="1"/>
      <c r="DD2534" s="1"/>
      <c r="DE2534" s="1"/>
      <c r="DF2534" s="1"/>
      <c r="DG2534" s="1"/>
    </row>
    <row r="2535" spans="1:111" x14ac:dyDescent="0.2">
      <c r="A2535" s="86"/>
      <c r="B2535" s="87"/>
      <c r="C2535" s="87"/>
      <c r="D2535" s="88"/>
      <c r="E2535" s="89"/>
      <c r="F2535" s="98"/>
      <c r="G2535" s="91"/>
      <c r="H2535" s="90"/>
      <c r="I2535" s="90"/>
      <c r="J2535" s="92"/>
      <c r="K2535" s="92"/>
      <c r="L2535" s="87"/>
      <c r="M2535" s="93"/>
      <c r="N2535" s="93"/>
      <c r="O2535" s="87"/>
      <c r="P2535" s="87"/>
      <c r="Q2535" s="94"/>
      <c r="R2535" s="95"/>
      <c r="S2535" s="87"/>
      <c r="T2535" s="95"/>
      <c r="U2535" s="94"/>
      <c r="V2535" s="94"/>
      <c r="W2535" s="93"/>
      <c r="X2535" s="87"/>
      <c r="Y2535" s="87"/>
      <c r="Z2535" s="96"/>
      <c r="AA2535" s="90"/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3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2"/>
      <c r="DB2535" s="1"/>
      <c r="DC2535" s="1"/>
      <c r="DD2535" s="1"/>
      <c r="DE2535" s="1"/>
      <c r="DF2535" s="1"/>
      <c r="DG2535" s="1"/>
    </row>
    <row r="2536" spans="1:111" x14ac:dyDescent="0.2">
      <c r="A2536" s="86"/>
      <c r="B2536" s="87"/>
      <c r="C2536" s="87"/>
      <c r="D2536" s="88"/>
      <c r="E2536" s="89"/>
      <c r="F2536" s="98"/>
      <c r="G2536" s="91"/>
      <c r="H2536" s="90"/>
      <c r="I2536" s="90"/>
      <c r="J2536" s="92"/>
      <c r="K2536" s="92"/>
      <c r="L2536" s="87"/>
      <c r="M2536" s="93"/>
      <c r="N2536" s="93"/>
      <c r="O2536" s="87"/>
      <c r="P2536" s="87"/>
      <c r="Q2536" s="94"/>
      <c r="R2536" s="95"/>
      <c r="S2536" s="87"/>
      <c r="T2536" s="95"/>
      <c r="U2536" s="94"/>
      <c r="V2536" s="94"/>
      <c r="W2536" s="93"/>
      <c r="X2536" s="87"/>
      <c r="Y2536" s="87"/>
      <c r="Z2536" s="96"/>
      <c r="AA2536" s="90"/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3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2"/>
      <c r="DB2536" s="1"/>
      <c r="DC2536" s="1"/>
      <c r="DD2536" s="1"/>
      <c r="DE2536" s="1"/>
      <c r="DF2536" s="1"/>
      <c r="DG2536" s="1"/>
    </row>
    <row r="2537" spans="1:111" x14ac:dyDescent="0.2">
      <c r="A2537" s="86"/>
      <c r="B2537" s="87"/>
      <c r="C2537" s="87"/>
      <c r="D2537" s="88"/>
      <c r="E2537" s="89"/>
      <c r="F2537" s="98"/>
      <c r="G2537" s="91"/>
      <c r="H2537" s="90"/>
      <c r="I2537" s="90"/>
      <c r="J2537" s="92"/>
      <c r="K2537" s="92"/>
      <c r="L2537" s="87"/>
      <c r="M2537" s="93"/>
      <c r="N2537" s="93"/>
      <c r="O2537" s="87"/>
      <c r="P2537" s="87"/>
      <c r="Q2537" s="94"/>
      <c r="R2537" s="95"/>
      <c r="S2537" s="87"/>
      <c r="T2537" s="95"/>
      <c r="U2537" s="94"/>
      <c r="V2537" s="94"/>
      <c r="W2537" s="93"/>
      <c r="X2537" s="87"/>
      <c r="Y2537" s="87"/>
      <c r="Z2537" s="96"/>
      <c r="AA2537" s="90"/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3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2"/>
      <c r="DB2537" s="1"/>
      <c r="DC2537" s="1"/>
      <c r="DD2537" s="1"/>
      <c r="DE2537" s="1"/>
      <c r="DF2537" s="1"/>
      <c r="DG2537" s="1"/>
    </row>
    <row r="2538" spans="1:111" x14ac:dyDescent="0.2">
      <c r="A2538" s="86"/>
      <c r="B2538" s="87"/>
      <c r="C2538" s="87"/>
      <c r="D2538" s="88"/>
      <c r="E2538" s="89"/>
      <c r="F2538" s="98"/>
      <c r="G2538" s="91"/>
      <c r="H2538" s="90"/>
      <c r="I2538" s="90"/>
      <c r="J2538" s="92"/>
      <c r="K2538" s="92"/>
      <c r="L2538" s="87"/>
      <c r="M2538" s="93"/>
      <c r="N2538" s="93"/>
      <c r="O2538" s="87"/>
      <c r="P2538" s="87"/>
      <c r="Q2538" s="94"/>
      <c r="R2538" s="95"/>
      <c r="S2538" s="87"/>
      <c r="T2538" s="95"/>
      <c r="U2538" s="94"/>
      <c r="V2538" s="94"/>
      <c r="W2538" s="93"/>
      <c r="X2538" s="87"/>
      <c r="Y2538" s="87"/>
      <c r="Z2538" s="96"/>
      <c r="AA2538" s="90"/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3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2"/>
      <c r="DB2538" s="1"/>
      <c r="DC2538" s="1"/>
      <c r="DD2538" s="1"/>
      <c r="DE2538" s="1"/>
      <c r="DF2538" s="1"/>
      <c r="DG2538" s="1"/>
    </row>
    <row r="2539" spans="1:111" x14ac:dyDescent="0.2">
      <c r="A2539" s="86"/>
      <c r="B2539" s="87"/>
      <c r="C2539" s="87"/>
      <c r="D2539" s="88"/>
      <c r="E2539" s="89"/>
      <c r="F2539" s="98"/>
      <c r="G2539" s="91"/>
      <c r="H2539" s="90"/>
      <c r="I2539" s="90"/>
      <c r="J2539" s="92"/>
      <c r="K2539" s="92"/>
      <c r="L2539" s="87"/>
      <c r="M2539" s="93"/>
      <c r="N2539" s="93"/>
      <c r="O2539" s="87"/>
      <c r="P2539" s="87"/>
      <c r="Q2539" s="94"/>
      <c r="R2539" s="95"/>
      <c r="S2539" s="87"/>
      <c r="T2539" s="95"/>
      <c r="U2539" s="94"/>
      <c r="V2539" s="94"/>
      <c r="W2539" s="93"/>
      <c r="X2539" s="87"/>
      <c r="Y2539" s="87"/>
      <c r="Z2539" s="96"/>
      <c r="AA2539" s="90"/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3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2"/>
      <c r="DB2539" s="1"/>
      <c r="DC2539" s="1"/>
      <c r="DD2539" s="1"/>
      <c r="DE2539" s="1"/>
      <c r="DF2539" s="1"/>
      <c r="DG2539" s="1"/>
    </row>
    <row r="2540" spans="1:111" x14ac:dyDescent="0.2">
      <c r="A2540" s="86"/>
      <c r="B2540" s="87"/>
      <c r="C2540" s="87"/>
      <c r="D2540" s="88"/>
      <c r="E2540" s="89"/>
      <c r="F2540" s="98"/>
      <c r="G2540" s="91"/>
      <c r="H2540" s="90"/>
      <c r="I2540" s="90"/>
      <c r="J2540" s="92"/>
      <c r="K2540" s="92"/>
      <c r="L2540" s="87"/>
      <c r="M2540" s="93"/>
      <c r="N2540" s="93"/>
      <c r="O2540" s="87"/>
      <c r="P2540" s="87"/>
      <c r="Q2540" s="94"/>
      <c r="R2540" s="95"/>
      <c r="S2540" s="87"/>
      <c r="T2540" s="95"/>
      <c r="U2540" s="94"/>
      <c r="V2540" s="94"/>
      <c r="W2540" s="93"/>
      <c r="X2540" s="87"/>
      <c r="Y2540" s="87"/>
      <c r="Z2540" s="96"/>
      <c r="AA2540" s="90"/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3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2"/>
      <c r="DB2540" s="1"/>
      <c r="DC2540" s="1"/>
      <c r="DD2540" s="1"/>
      <c r="DE2540" s="1"/>
      <c r="DF2540" s="1"/>
      <c r="DG2540" s="1"/>
    </row>
    <row r="2541" spans="1:111" x14ac:dyDescent="0.2">
      <c r="A2541" s="86"/>
      <c r="B2541" s="87"/>
      <c r="C2541" s="87"/>
      <c r="D2541" s="88"/>
      <c r="E2541" s="89"/>
      <c r="F2541" s="98"/>
      <c r="G2541" s="91"/>
      <c r="H2541" s="90"/>
      <c r="I2541" s="90"/>
      <c r="J2541" s="92"/>
      <c r="K2541" s="92"/>
      <c r="L2541" s="87"/>
      <c r="M2541" s="93"/>
      <c r="N2541" s="93"/>
      <c r="O2541" s="87"/>
      <c r="P2541" s="87"/>
      <c r="Q2541" s="94"/>
      <c r="R2541" s="95"/>
      <c r="S2541" s="87"/>
      <c r="T2541" s="95"/>
      <c r="U2541" s="94"/>
      <c r="V2541" s="94"/>
      <c r="W2541" s="93"/>
      <c r="X2541" s="87"/>
      <c r="Y2541" s="87"/>
      <c r="Z2541" s="96"/>
      <c r="AA2541" s="90"/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3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2"/>
      <c r="DB2541" s="1"/>
      <c r="DC2541" s="1"/>
      <c r="DD2541" s="1"/>
      <c r="DE2541" s="1"/>
      <c r="DF2541" s="1"/>
      <c r="DG2541" s="1"/>
    </row>
    <row r="2542" spans="1:111" x14ac:dyDescent="0.2">
      <c r="A2542" s="86"/>
      <c r="B2542" s="87"/>
      <c r="C2542" s="87"/>
      <c r="D2542" s="88"/>
      <c r="E2542" s="89"/>
      <c r="F2542" s="98"/>
      <c r="G2542" s="91"/>
      <c r="H2542" s="90"/>
      <c r="I2542" s="90"/>
      <c r="J2542" s="92"/>
      <c r="K2542" s="92"/>
      <c r="L2542" s="87"/>
      <c r="M2542" s="93"/>
      <c r="N2542" s="93"/>
      <c r="O2542" s="87"/>
      <c r="P2542" s="87"/>
      <c r="Q2542" s="94"/>
      <c r="R2542" s="95"/>
      <c r="S2542" s="87"/>
      <c r="T2542" s="95"/>
      <c r="U2542" s="94"/>
      <c r="V2542" s="94"/>
      <c r="W2542" s="93"/>
      <c r="X2542" s="87"/>
      <c r="Y2542" s="87"/>
      <c r="Z2542" s="96"/>
      <c r="AA2542" s="90"/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3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2"/>
      <c r="DB2542" s="1"/>
      <c r="DC2542" s="1"/>
      <c r="DD2542" s="1"/>
      <c r="DE2542" s="1"/>
      <c r="DF2542" s="1"/>
      <c r="DG2542" s="1"/>
    </row>
    <row r="2543" spans="1:111" x14ac:dyDescent="0.2">
      <c r="A2543" s="86"/>
      <c r="B2543" s="87"/>
      <c r="C2543" s="87"/>
      <c r="D2543" s="88"/>
      <c r="E2543" s="89"/>
      <c r="F2543" s="98"/>
      <c r="G2543" s="91"/>
      <c r="H2543" s="90"/>
      <c r="I2543" s="90"/>
      <c r="J2543" s="92"/>
      <c r="K2543" s="92"/>
      <c r="L2543" s="87"/>
      <c r="M2543" s="93"/>
      <c r="N2543" s="93"/>
      <c r="O2543" s="87"/>
      <c r="P2543" s="87"/>
      <c r="Q2543" s="94"/>
      <c r="R2543" s="95"/>
      <c r="S2543" s="87"/>
      <c r="T2543" s="95"/>
      <c r="U2543" s="94"/>
      <c r="V2543" s="94"/>
      <c r="W2543" s="93"/>
      <c r="X2543" s="87"/>
      <c r="Y2543" s="87"/>
      <c r="Z2543" s="96"/>
      <c r="AA2543" s="90"/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3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2"/>
      <c r="DB2543" s="1"/>
      <c r="DC2543" s="1"/>
      <c r="DD2543" s="1"/>
      <c r="DE2543" s="1"/>
      <c r="DF2543" s="1"/>
      <c r="DG2543" s="1"/>
    </row>
    <row r="2544" spans="1:111" x14ac:dyDescent="0.2">
      <c r="A2544" s="86"/>
      <c r="B2544" s="87"/>
      <c r="C2544" s="87"/>
      <c r="D2544" s="88"/>
      <c r="E2544" s="89"/>
      <c r="F2544" s="98"/>
      <c r="G2544" s="91"/>
      <c r="H2544" s="90"/>
      <c r="I2544" s="90"/>
      <c r="J2544" s="92"/>
      <c r="K2544" s="92"/>
      <c r="L2544" s="87"/>
      <c r="M2544" s="93"/>
      <c r="N2544" s="93"/>
      <c r="O2544" s="87"/>
      <c r="P2544" s="87"/>
      <c r="Q2544" s="94"/>
      <c r="R2544" s="95"/>
      <c r="S2544" s="87"/>
      <c r="T2544" s="95"/>
      <c r="U2544" s="94"/>
      <c r="V2544" s="94"/>
      <c r="W2544" s="93"/>
      <c r="X2544" s="87"/>
      <c r="Y2544" s="87"/>
      <c r="Z2544" s="96"/>
      <c r="AA2544" s="90"/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3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2"/>
      <c r="DB2544" s="1"/>
      <c r="DC2544" s="1"/>
      <c r="DD2544" s="1"/>
      <c r="DE2544" s="1"/>
      <c r="DF2544" s="1"/>
      <c r="DG2544" s="1"/>
    </row>
    <row r="2545" spans="1:111" x14ac:dyDescent="0.2">
      <c r="A2545" s="86"/>
      <c r="B2545" s="87"/>
      <c r="C2545" s="87"/>
      <c r="D2545" s="88"/>
      <c r="E2545" s="89"/>
      <c r="F2545" s="98"/>
      <c r="G2545" s="91"/>
      <c r="H2545" s="90"/>
      <c r="I2545" s="90"/>
      <c r="J2545" s="92"/>
      <c r="K2545" s="92"/>
      <c r="L2545" s="87"/>
      <c r="M2545" s="93"/>
      <c r="N2545" s="93"/>
      <c r="O2545" s="87"/>
      <c r="P2545" s="87"/>
      <c r="Q2545" s="94"/>
      <c r="R2545" s="95"/>
      <c r="S2545" s="87"/>
      <c r="T2545" s="95"/>
      <c r="U2545" s="94"/>
      <c r="V2545" s="94"/>
      <c r="W2545" s="93"/>
      <c r="X2545" s="87"/>
      <c r="Y2545" s="87"/>
      <c r="Z2545" s="96"/>
      <c r="AA2545" s="90"/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3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2"/>
      <c r="DB2545" s="1"/>
      <c r="DC2545" s="1"/>
      <c r="DD2545" s="1"/>
      <c r="DE2545" s="1"/>
      <c r="DF2545" s="1"/>
      <c r="DG2545" s="1"/>
    </row>
    <row r="2546" spans="1:111" x14ac:dyDescent="0.2">
      <c r="A2546" s="86"/>
      <c r="B2546" s="87"/>
      <c r="C2546" s="87"/>
      <c r="D2546" s="88"/>
      <c r="E2546" s="89"/>
      <c r="F2546" s="98"/>
      <c r="G2546" s="91"/>
      <c r="H2546" s="90"/>
      <c r="I2546" s="90"/>
      <c r="J2546" s="92"/>
      <c r="K2546" s="92"/>
      <c r="L2546" s="87"/>
      <c r="M2546" s="93"/>
      <c r="N2546" s="93"/>
      <c r="O2546" s="87"/>
      <c r="P2546" s="87"/>
      <c r="Q2546" s="94"/>
      <c r="R2546" s="95"/>
      <c r="S2546" s="87"/>
      <c r="T2546" s="95"/>
      <c r="U2546" s="94"/>
      <c r="V2546" s="94"/>
      <c r="W2546" s="93"/>
      <c r="X2546" s="87"/>
      <c r="Y2546" s="87"/>
      <c r="Z2546" s="96"/>
      <c r="AA2546" s="90"/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3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2"/>
      <c r="DB2546" s="1"/>
      <c r="DC2546" s="1"/>
      <c r="DD2546" s="1"/>
      <c r="DE2546" s="1"/>
      <c r="DF2546" s="1"/>
      <c r="DG2546" s="1"/>
    </row>
    <row r="2547" spans="1:111" x14ac:dyDescent="0.2">
      <c r="A2547" s="86"/>
      <c r="B2547" s="87"/>
      <c r="C2547" s="87"/>
      <c r="D2547" s="88"/>
      <c r="E2547" s="89"/>
      <c r="F2547" s="98"/>
      <c r="G2547" s="91"/>
      <c r="H2547" s="90"/>
      <c r="I2547" s="90"/>
      <c r="J2547" s="92"/>
      <c r="K2547" s="92"/>
      <c r="L2547" s="87"/>
      <c r="M2547" s="93"/>
      <c r="N2547" s="93"/>
      <c r="O2547" s="87"/>
      <c r="P2547" s="87"/>
      <c r="Q2547" s="94"/>
      <c r="R2547" s="95"/>
      <c r="S2547" s="87"/>
      <c r="T2547" s="95"/>
      <c r="U2547" s="94"/>
      <c r="V2547" s="94"/>
      <c r="W2547" s="93"/>
      <c r="X2547" s="87"/>
      <c r="Y2547" s="87"/>
      <c r="Z2547" s="96"/>
      <c r="AA2547" s="90"/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3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2"/>
      <c r="DB2547" s="1"/>
      <c r="DC2547" s="1"/>
      <c r="DD2547" s="1"/>
      <c r="DE2547" s="1"/>
      <c r="DF2547" s="1"/>
      <c r="DG2547" s="1"/>
    </row>
    <row r="2548" spans="1:111" x14ac:dyDescent="0.2">
      <c r="A2548" s="86"/>
      <c r="B2548" s="87"/>
      <c r="C2548" s="87"/>
      <c r="D2548" s="88"/>
      <c r="E2548" s="89"/>
      <c r="F2548" s="98"/>
      <c r="G2548" s="91"/>
      <c r="H2548" s="90"/>
      <c r="I2548" s="90"/>
      <c r="J2548" s="92"/>
      <c r="K2548" s="92"/>
      <c r="L2548" s="87"/>
      <c r="M2548" s="93"/>
      <c r="N2548" s="93"/>
      <c r="O2548" s="87"/>
      <c r="P2548" s="87"/>
      <c r="Q2548" s="94"/>
      <c r="R2548" s="95"/>
      <c r="S2548" s="87"/>
      <c r="T2548" s="95"/>
      <c r="U2548" s="94"/>
      <c r="V2548" s="94"/>
      <c r="W2548" s="93"/>
      <c r="X2548" s="87"/>
      <c r="Y2548" s="87"/>
      <c r="Z2548" s="96"/>
      <c r="AA2548" s="90"/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3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2"/>
      <c r="DB2548" s="1"/>
      <c r="DC2548" s="1"/>
      <c r="DD2548" s="1"/>
      <c r="DE2548" s="1"/>
      <c r="DF2548" s="1"/>
      <c r="DG2548" s="1"/>
    </row>
    <row r="2549" spans="1:111" x14ac:dyDescent="0.2">
      <c r="A2549" s="86"/>
      <c r="B2549" s="87"/>
      <c r="C2549" s="87"/>
      <c r="D2549" s="88"/>
      <c r="E2549" s="89"/>
      <c r="F2549" s="98"/>
      <c r="G2549" s="91"/>
      <c r="H2549" s="90"/>
      <c r="I2549" s="90"/>
      <c r="J2549" s="92"/>
      <c r="K2549" s="92"/>
      <c r="L2549" s="87"/>
      <c r="M2549" s="93"/>
      <c r="N2549" s="93"/>
      <c r="O2549" s="87"/>
      <c r="P2549" s="87"/>
      <c r="Q2549" s="94"/>
      <c r="R2549" s="95"/>
      <c r="S2549" s="87"/>
      <c r="T2549" s="95"/>
      <c r="U2549" s="94"/>
      <c r="V2549" s="94"/>
      <c r="W2549" s="93"/>
      <c r="X2549" s="87"/>
      <c r="Y2549" s="87"/>
      <c r="Z2549" s="96"/>
      <c r="AA2549" s="90"/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3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2"/>
      <c r="DB2549" s="1"/>
      <c r="DC2549" s="1"/>
      <c r="DD2549" s="1"/>
      <c r="DE2549" s="1"/>
      <c r="DF2549" s="1"/>
      <c r="DG2549" s="1"/>
    </row>
    <row r="2550" spans="1:111" x14ac:dyDescent="0.2">
      <c r="A2550" s="86"/>
      <c r="B2550" s="87"/>
      <c r="C2550" s="87"/>
      <c r="D2550" s="88"/>
      <c r="E2550" s="89"/>
      <c r="F2550" s="98"/>
      <c r="G2550" s="91"/>
      <c r="H2550" s="90"/>
      <c r="I2550" s="90"/>
      <c r="J2550" s="92"/>
      <c r="K2550" s="92"/>
      <c r="L2550" s="87"/>
      <c r="M2550" s="93"/>
      <c r="N2550" s="93"/>
      <c r="O2550" s="87"/>
      <c r="P2550" s="87"/>
      <c r="Q2550" s="94"/>
      <c r="R2550" s="95"/>
      <c r="S2550" s="87"/>
      <c r="T2550" s="95"/>
      <c r="U2550" s="94"/>
      <c r="V2550" s="94"/>
      <c r="W2550" s="93"/>
      <c r="X2550" s="87"/>
      <c r="Y2550" s="87"/>
      <c r="Z2550" s="96"/>
      <c r="AA2550" s="90"/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3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2"/>
      <c r="DB2550" s="1"/>
      <c r="DC2550" s="1"/>
      <c r="DD2550" s="1"/>
      <c r="DE2550" s="1"/>
      <c r="DF2550" s="1"/>
      <c r="DG2550" s="1"/>
    </row>
    <row r="2551" spans="1:111" x14ac:dyDescent="0.2">
      <c r="A2551" s="86"/>
      <c r="B2551" s="87"/>
      <c r="C2551" s="87"/>
      <c r="D2551" s="88"/>
      <c r="E2551" s="89"/>
      <c r="F2551" s="98"/>
      <c r="G2551" s="91"/>
      <c r="H2551" s="90"/>
      <c r="I2551" s="90"/>
      <c r="J2551" s="92"/>
      <c r="K2551" s="92"/>
      <c r="L2551" s="87"/>
      <c r="M2551" s="93"/>
      <c r="N2551" s="93"/>
      <c r="O2551" s="87"/>
      <c r="P2551" s="87"/>
      <c r="Q2551" s="94"/>
      <c r="R2551" s="95"/>
      <c r="S2551" s="87"/>
      <c r="T2551" s="95"/>
      <c r="U2551" s="94"/>
      <c r="V2551" s="94"/>
      <c r="W2551" s="93"/>
      <c r="X2551" s="87"/>
      <c r="Y2551" s="87"/>
      <c r="Z2551" s="96"/>
      <c r="AA2551" s="90"/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3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2"/>
      <c r="DB2551" s="1"/>
      <c r="DC2551" s="1"/>
      <c r="DD2551" s="1"/>
      <c r="DE2551" s="1"/>
      <c r="DF2551" s="1"/>
      <c r="DG2551" s="1"/>
    </row>
    <row r="2552" spans="1:111" x14ac:dyDescent="0.2">
      <c r="A2552" s="86"/>
      <c r="B2552" s="87"/>
      <c r="C2552" s="87"/>
      <c r="D2552" s="88"/>
      <c r="E2552" s="89"/>
      <c r="F2552" s="98"/>
      <c r="G2552" s="91"/>
      <c r="H2552" s="90"/>
      <c r="I2552" s="90"/>
      <c r="J2552" s="92"/>
      <c r="K2552" s="92"/>
      <c r="L2552" s="87"/>
      <c r="M2552" s="93"/>
      <c r="N2552" s="93"/>
      <c r="O2552" s="87"/>
      <c r="P2552" s="87"/>
      <c r="Q2552" s="94"/>
      <c r="R2552" s="95"/>
      <c r="S2552" s="87"/>
      <c r="T2552" s="95"/>
      <c r="U2552" s="94"/>
      <c r="V2552" s="94"/>
      <c r="W2552" s="93"/>
      <c r="X2552" s="87"/>
      <c r="Y2552" s="87"/>
      <c r="Z2552" s="96"/>
      <c r="AA2552" s="90"/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3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2"/>
      <c r="DB2552" s="1"/>
      <c r="DC2552" s="1"/>
      <c r="DD2552" s="1"/>
      <c r="DE2552" s="1"/>
      <c r="DF2552" s="1"/>
      <c r="DG2552" s="1"/>
    </row>
    <row r="2553" spans="1:111" x14ac:dyDescent="0.2">
      <c r="A2553" s="86"/>
      <c r="B2553" s="87"/>
      <c r="C2553" s="87"/>
      <c r="D2553" s="88"/>
      <c r="E2553" s="89"/>
      <c r="F2553" s="98"/>
      <c r="G2553" s="91"/>
      <c r="H2553" s="90"/>
      <c r="I2553" s="90"/>
      <c r="J2553" s="92"/>
      <c r="K2553" s="92"/>
      <c r="L2553" s="87"/>
      <c r="M2553" s="93"/>
      <c r="N2553" s="93"/>
      <c r="O2553" s="87"/>
      <c r="P2553" s="87"/>
      <c r="Q2553" s="94"/>
      <c r="R2553" s="95"/>
      <c r="S2553" s="87"/>
      <c r="T2553" s="95"/>
      <c r="U2553" s="94"/>
      <c r="V2553" s="94"/>
      <c r="W2553" s="93"/>
      <c r="X2553" s="87"/>
      <c r="Y2553" s="87"/>
      <c r="Z2553" s="96"/>
      <c r="AA2553" s="90"/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3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2"/>
      <c r="DB2553" s="1"/>
      <c r="DC2553" s="1"/>
      <c r="DD2553" s="1"/>
      <c r="DE2553" s="1"/>
      <c r="DF2553" s="1"/>
      <c r="DG2553" s="1"/>
    </row>
    <row r="2554" spans="1:111" x14ac:dyDescent="0.2">
      <c r="A2554" s="86"/>
      <c r="B2554" s="87"/>
      <c r="C2554" s="87"/>
      <c r="D2554" s="88"/>
      <c r="E2554" s="89"/>
      <c r="F2554" s="98"/>
      <c r="G2554" s="91"/>
      <c r="H2554" s="90"/>
      <c r="I2554" s="90"/>
      <c r="J2554" s="92"/>
      <c r="K2554" s="92"/>
      <c r="L2554" s="87"/>
      <c r="M2554" s="93"/>
      <c r="N2554" s="93"/>
      <c r="O2554" s="87"/>
      <c r="P2554" s="87"/>
      <c r="Q2554" s="94"/>
      <c r="R2554" s="95"/>
      <c r="S2554" s="87"/>
      <c r="T2554" s="95"/>
      <c r="U2554" s="94"/>
      <c r="V2554" s="94"/>
      <c r="W2554" s="93"/>
      <c r="X2554" s="87"/>
      <c r="Y2554" s="87"/>
      <c r="Z2554" s="96"/>
      <c r="AA2554" s="90"/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3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2"/>
      <c r="DB2554" s="1"/>
      <c r="DC2554" s="1"/>
      <c r="DD2554" s="1"/>
      <c r="DE2554" s="1"/>
      <c r="DF2554" s="1"/>
      <c r="DG2554" s="1"/>
    </row>
    <row r="2555" spans="1:111" x14ac:dyDescent="0.2">
      <c r="A2555" s="86"/>
      <c r="B2555" s="87"/>
      <c r="C2555" s="87"/>
      <c r="D2555" s="88"/>
      <c r="E2555" s="89"/>
      <c r="F2555" s="98"/>
      <c r="G2555" s="91"/>
      <c r="H2555" s="90"/>
      <c r="I2555" s="90"/>
      <c r="J2555" s="92"/>
      <c r="K2555" s="92"/>
      <c r="L2555" s="87"/>
      <c r="M2555" s="93"/>
      <c r="N2555" s="93"/>
      <c r="O2555" s="87"/>
      <c r="P2555" s="87"/>
      <c r="Q2555" s="94"/>
      <c r="R2555" s="95"/>
      <c r="S2555" s="87"/>
      <c r="T2555" s="95"/>
      <c r="U2555" s="94"/>
      <c r="V2555" s="94"/>
      <c r="W2555" s="93"/>
      <c r="X2555" s="87"/>
      <c r="Y2555" s="87"/>
      <c r="Z2555" s="96"/>
      <c r="AA2555" s="90"/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3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2"/>
      <c r="DB2555" s="1"/>
      <c r="DC2555" s="1"/>
      <c r="DD2555" s="1"/>
      <c r="DE2555" s="1"/>
      <c r="DF2555" s="1"/>
      <c r="DG2555" s="1"/>
    </row>
    <row r="2556" spans="1:111" x14ac:dyDescent="0.2">
      <c r="A2556" s="86"/>
      <c r="B2556" s="87"/>
      <c r="C2556" s="87"/>
      <c r="D2556" s="88"/>
      <c r="E2556" s="89"/>
      <c r="F2556" s="98"/>
      <c r="G2556" s="91"/>
      <c r="H2556" s="90"/>
      <c r="I2556" s="90"/>
      <c r="J2556" s="92"/>
      <c r="K2556" s="92"/>
      <c r="L2556" s="87"/>
      <c r="M2556" s="93"/>
      <c r="N2556" s="93"/>
      <c r="O2556" s="87"/>
      <c r="P2556" s="87"/>
      <c r="Q2556" s="94"/>
      <c r="R2556" s="95"/>
      <c r="S2556" s="87"/>
      <c r="T2556" s="95"/>
      <c r="U2556" s="94"/>
      <c r="V2556" s="94"/>
      <c r="W2556" s="93"/>
      <c r="X2556" s="87"/>
      <c r="Y2556" s="87"/>
      <c r="Z2556" s="96"/>
      <c r="AA2556" s="90"/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3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2"/>
      <c r="DB2556" s="1"/>
      <c r="DC2556" s="1"/>
      <c r="DD2556" s="1"/>
      <c r="DE2556" s="1"/>
      <c r="DF2556" s="1"/>
      <c r="DG2556" s="1"/>
    </row>
    <row r="2557" spans="1:111" x14ac:dyDescent="0.2">
      <c r="A2557" s="86"/>
      <c r="B2557" s="87"/>
      <c r="C2557" s="87"/>
      <c r="D2557" s="88"/>
      <c r="E2557" s="89"/>
      <c r="F2557" s="98"/>
      <c r="G2557" s="91"/>
      <c r="H2557" s="90"/>
      <c r="I2557" s="90"/>
      <c r="J2557" s="92"/>
      <c r="K2557" s="92"/>
      <c r="L2557" s="87"/>
      <c r="M2557" s="93"/>
      <c r="N2557" s="93"/>
      <c r="O2557" s="87"/>
      <c r="P2557" s="87"/>
      <c r="Q2557" s="94"/>
      <c r="R2557" s="95"/>
      <c r="S2557" s="87"/>
      <c r="T2557" s="95"/>
      <c r="U2557" s="94"/>
      <c r="V2557" s="94"/>
      <c r="W2557" s="93"/>
      <c r="X2557" s="87"/>
      <c r="Y2557" s="87"/>
      <c r="Z2557" s="96"/>
      <c r="AA2557" s="90"/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3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2"/>
      <c r="DB2557" s="1"/>
      <c r="DC2557" s="1"/>
      <c r="DD2557" s="1"/>
      <c r="DE2557" s="1"/>
      <c r="DF2557" s="1"/>
      <c r="DG2557" s="1"/>
    </row>
    <row r="2558" spans="1:111" x14ac:dyDescent="0.2">
      <c r="A2558" s="86"/>
      <c r="B2558" s="87"/>
      <c r="C2558" s="87"/>
      <c r="D2558" s="88"/>
      <c r="E2558" s="89"/>
      <c r="F2558" s="98"/>
      <c r="G2558" s="91"/>
      <c r="H2558" s="90"/>
      <c r="I2558" s="90"/>
      <c r="J2558" s="92"/>
      <c r="K2558" s="92"/>
      <c r="L2558" s="87"/>
      <c r="M2558" s="93"/>
      <c r="N2558" s="93"/>
      <c r="O2558" s="87"/>
      <c r="P2558" s="87"/>
      <c r="Q2558" s="94"/>
      <c r="R2558" s="95"/>
      <c r="S2558" s="87"/>
      <c r="T2558" s="95"/>
      <c r="U2558" s="94"/>
      <c r="V2558" s="94"/>
      <c r="W2558" s="93"/>
      <c r="X2558" s="87"/>
      <c r="Y2558" s="87"/>
      <c r="Z2558" s="96"/>
      <c r="AA2558" s="90"/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3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2"/>
      <c r="DB2558" s="1"/>
      <c r="DC2558" s="1"/>
      <c r="DD2558" s="1"/>
      <c r="DE2558" s="1"/>
      <c r="DF2558" s="1"/>
      <c r="DG2558" s="1"/>
    </row>
    <row r="2559" spans="1:111" x14ac:dyDescent="0.2">
      <c r="A2559" s="86"/>
      <c r="B2559" s="87"/>
      <c r="C2559" s="87"/>
      <c r="D2559" s="88"/>
      <c r="E2559" s="89"/>
      <c r="F2559" s="98"/>
      <c r="G2559" s="91"/>
      <c r="H2559" s="90"/>
      <c r="I2559" s="90"/>
      <c r="J2559" s="92"/>
      <c r="K2559" s="92"/>
      <c r="L2559" s="87"/>
      <c r="M2559" s="93"/>
      <c r="N2559" s="93"/>
      <c r="O2559" s="87"/>
      <c r="P2559" s="87"/>
      <c r="Q2559" s="94"/>
      <c r="R2559" s="95"/>
      <c r="S2559" s="87"/>
      <c r="T2559" s="95"/>
      <c r="U2559" s="94"/>
      <c r="V2559" s="94"/>
      <c r="W2559" s="93"/>
      <c r="X2559" s="87"/>
      <c r="Y2559" s="87"/>
      <c r="Z2559" s="96"/>
      <c r="AA2559" s="90"/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3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2"/>
      <c r="DB2559" s="1"/>
      <c r="DC2559" s="1"/>
      <c r="DD2559" s="1"/>
      <c r="DE2559" s="1"/>
      <c r="DF2559" s="1"/>
      <c r="DG2559" s="1"/>
    </row>
    <row r="2560" spans="1:111" x14ac:dyDescent="0.2">
      <c r="A2560" s="86"/>
      <c r="B2560" s="87"/>
      <c r="C2560" s="87"/>
      <c r="D2560" s="88"/>
      <c r="E2560" s="89"/>
      <c r="F2560" s="98"/>
      <c r="G2560" s="91"/>
      <c r="H2560" s="90"/>
      <c r="I2560" s="90"/>
      <c r="J2560" s="92"/>
      <c r="K2560" s="92"/>
      <c r="L2560" s="87"/>
      <c r="M2560" s="93"/>
      <c r="N2560" s="93"/>
      <c r="O2560" s="87"/>
      <c r="P2560" s="87"/>
      <c r="Q2560" s="94"/>
      <c r="R2560" s="95"/>
      <c r="S2560" s="87"/>
      <c r="T2560" s="95"/>
      <c r="U2560" s="94"/>
      <c r="V2560" s="94"/>
      <c r="W2560" s="93"/>
      <c r="X2560" s="87"/>
      <c r="Y2560" s="87"/>
      <c r="Z2560" s="96"/>
      <c r="AA2560" s="90"/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3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2"/>
      <c r="DB2560" s="1"/>
      <c r="DC2560" s="1"/>
      <c r="DD2560" s="1"/>
      <c r="DE2560" s="1"/>
      <c r="DF2560" s="1"/>
      <c r="DG2560" s="1"/>
    </row>
    <row r="2561" spans="1:111" x14ac:dyDescent="0.2">
      <c r="A2561" s="86"/>
      <c r="B2561" s="87"/>
      <c r="C2561" s="87"/>
      <c r="D2561" s="88"/>
      <c r="E2561" s="89"/>
      <c r="F2561" s="98"/>
      <c r="G2561" s="91"/>
      <c r="H2561" s="90"/>
      <c r="I2561" s="90"/>
      <c r="J2561" s="92"/>
      <c r="K2561" s="92"/>
      <c r="L2561" s="87"/>
      <c r="M2561" s="93"/>
      <c r="N2561" s="93"/>
      <c r="O2561" s="87"/>
      <c r="P2561" s="87"/>
      <c r="Q2561" s="94"/>
      <c r="R2561" s="95"/>
      <c r="S2561" s="87"/>
      <c r="T2561" s="95"/>
      <c r="U2561" s="94"/>
      <c r="V2561" s="94"/>
      <c r="W2561" s="93"/>
      <c r="X2561" s="87"/>
      <c r="Y2561" s="87"/>
      <c r="Z2561" s="96"/>
      <c r="AA2561" s="90"/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3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2"/>
      <c r="DB2561" s="1"/>
      <c r="DC2561" s="1"/>
      <c r="DD2561" s="1"/>
      <c r="DE2561" s="1"/>
      <c r="DF2561" s="1"/>
      <c r="DG2561" s="1"/>
    </row>
    <row r="2562" spans="1:111" x14ac:dyDescent="0.2">
      <c r="A2562" s="86"/>
      <c r="B2562" s="87"/>
      <c r="C2562" s="87"/>
      <c r="D2562" s="88"/>
      <c r="E2562" s="89"/>
      <c r="F2562" s="98"/>
      <c r="G2562" s="91"/>
      <c r="H2562" s="90"/>
      <c r="I2562" s="90"/>
      <c r="J2562" s="92"/>
      <c r="K2562" s="92"/>
      <c r="L2562" s="87"/>
      <c r="M2562" s="93"/>
      <c r="N2562" s="93"/>
      <c r="O2562" s="87"/>
      <c r="P2562" s="87"/>
      <c r="Q2562" s="94"/>
      <c r="R2562" s="95"/>
      <c r="S2562" s="87"/>
      <c r="T2562" s="95"/>
      <c r="U2562" s="94"/>
      <c r="V2562" s="94"/>
      <c r="W2562" s="93"/>
      <c r="X2562" s="87"/>
      <c r="Y2562" s="87"/>
      <c r="Z2562" s="96"/>
      <c r="AA2562" s="90"/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3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2"/>
      <c r="DB2562" s="1"/>
      <c r="DC2562" s="1"/>
      <c r="DD2562" s="1"/>
      <c r="DE2562" s="1"/>
      <c r="DF2562" s="1"/>
      <c r="DG2562" s="1"/>
    </row>
    <row r="2563" spans="1:111" x14ac:dyDescent="0.2">
      <c r="A2563" s="86"/>
      <c r="B2563" s="87"/>
      <c r="C2563" s="87"/>
      <c r="D2563" s="88"/>
      <c r="E2563" s="89"/>
      <c r="F2563" s="98"/>
      <c r="G2563" s="91"/>
      <c r="H2563" s="90"/>
      <c r="I2563" s="90"/>
      <c r="J2563" s="92"/>
      <c r="K2563" s="92"/>
      <c r="L2563" s="87"/>
      <c r="M2563" s="93"/>
      <c r="N2563" s="93"/>
      <c r="O2563" s="87"/>
      <c r="P2563" s="87"/>
      <c r="Q2563" s="94"/>
      <c r="R2563" s="95"/>
      <c r="S2563" s="87"/>
      <c r="T2563" s="95"/>
      <c r="U2563" s="94"/>
      <c r="V2563" s="94"/>
      <c r="W2563" s="93"/>
      <c r="X2563" s="87"/>
      <c r="Y2563" s="87"/>
      <c r="Z2563" s="96"/>
      <c r="AA2563" s="90"/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3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2"/>
      <c r="DB2563" s="1"/>
      <c r="DC2563" s="1"/>
      <c r="DD2563" s="1"/>
      <c r="DE2563" s="1"/>
      <c r="DF2563" s="1"/>
      <c r="DG2563" s="1"/>
    </row>
    <row r="2564" spans="1:111" x14ac:dyDescent="0.2">
      <c r="A2564" s="86"/>
      <c r="B2564" s="87"/>
      <c r="C2564" s="87"/>
      <c r="D2564" s="88"/>
      <c r="E2564" s="89"/>
      <c r="F2564" s="98"/>
      <c r="G2564" s="91"/>
      <c r="H2564" s="90"/>
      <c r="I2564" s="90"/>
      <c r="J2564" s="92"/>
      <c r="K2564" s="92"/>
      <c r="L2564" s="87"/>
      <c r="M2564" s="93"/>
      <c r="N2564" s="93"/>
      <c r="O2564" s="87"/>
      <c r="P2564" s="87"/>
      <c r="Q2564" s="94"/>
      <c r="R2564" s="95"/>
      <c r="S2564" s="87"/>
      <c r="T2564" s="95"/>
      <c r="U2564" s="94"/>
      <c r="V2564" s="94"/>
      <c r="W2564" s="93"/>
      <c r="X2564" s="87"/>
      <c r="Y2564" s="87"/>
      <c r="Z2564" s="96"/>
      <c r="AA2564" s="90"/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3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2"/>
      <c r="DB2564" s="1"/>
      <c r="DC2564" s="1"/>
      <c r="DD2564" s="1"/>
      <c r="DE2564" s="1"/>
      <c r="DF2564" s="1"/>
      <c r="DG2564" s="1"/>
    </row>
    <row r="2565" spans="1:111" x14ac:dyDescent="0.2">
      <c r="A2565" s="86"/>
      <c r="B2565" s="87"/>
      <c r="C2565" s="87"/>
      <c r="D2565" s="88"/>
      <c r="E2565" s="89"/>
      <c r="F2565" s="98"/>
      <c r="G2565" s="91"/>
      <c r="H2565" s="90"/>
      <c r="I2565" s="90"/>
      <c r="J2565" s="92"/>
      <c r="K2565" s="92"/>
      <c r="L2565" s="87"/>
      <c r="M2565" s="93"/>
      <c r="N2565" s="93"/>
      <c r="O2565" s="87"/>
      <c r="P2565" s="87"/>
      <c r="Q2565" s="94"/>
      <c r="R2565" s="95"/>
      <c r="S2565" s="87"/>
      <c r="T2565" s="95"/>
      <c r="U2565" s="94"/>
      <c r="V2565" s="94"/>
      <c r="W2565" s="93"/>
      <c r="X2565" s="87"/>
      <c r="Y2565" s="87"/>
      <c r="Z2565" s="96"/>
      <c r="AA2565" s="90"/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3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2"/>
      <c r="DB2565" s="1"/>
      <c r="DC2565" s="1"/>
      <c r="DD2565" s="1"/>
      <c r="DE2565" s="1"/>
      <c r="DF2565" s="1"/>
      <c r="DG2565" s="1"/>
    </row>
    <row r="2566" spans="1:111" x14ac:dyDescent="0.2">
      <c r="A2566" s="86"/>
      <c r="B2566" s="87"/>
      <c r="C2566" s="87"/>
      <c r="D2566" s="88"/>
      <c r="E2566" s="89"/>
      <c r="F2566" s="98"/>
      <c r="G2566" s="91"/>
      <c r="H2566" s="90"/>
      <c r="I2566" s="90"/>
      <c r="J2566" s="92"/>
      <c r="K2566" s="92"/>
      <c r="L2566" s="87"/>
      <c r="M2566" s="93"/>
      <c r="N2566" s="93"/>
      <c r="O2566" s="87"/>
      <c r="P2566" s="87"/>
      <c r="Q2566" s="94"/>
      <c r="R2566" s="95"/>
      <c r="S2566" s="87"/>
      <c r="T2566" s="95"/>
      <c r="U2566" s="94"/>
      <c r="V2566" s="94"/>
      <c r="W2566" s="93"/>
      <c r="X2566" s="87"/>
      <c r="Y2566" s="87"/>
      <c r="Z2566" s="96"/>
      <c r="AA2566" s="90"/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3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2"/>
      <c r="DB2566" s="1"/>
      <c r="DC2566" s="1"/>
      <c r="DD2566" s="1"/>
      <c r="DE2566" s="1"/>
      <c r="DF2566" s="1"/>
      <c r="DG2566" s="1"/>
    </row>
    <row r="2567" spans="1:111" x14ac:dyDescent="0.2">
      <c r="A2567" s="86"/>
      <c r="B2567" s="87"/>
      <c r="C2567" s="87"/>
      <c r="D2567" s="88"/>
      <c r="E2567" s="89"/>
      <c r="F2567" s="98"/>
      <c r="G2567" s="91"/>
      <c r="H2567" s="90"/>
      <c r="I2567" s="90"/>
      <c r="J2567" s="92"/>
      <c r="K2567" s="92"/>
      <c r="L2567" s="87"/>
      <c r="M2567" s="93"/>
      <c r="N2567" s="93"/>
      <c r="O2567" s="87"/>
      <c r="P2567" s="87"/>
      <c r="Q2567" s="94"/>
      <c r="R2567" s="95"/>
      <c r="S2567" s="87"/>
      <c r="T2567" s="95"/>
      <c r="U2567" s="94"/>
      <c r="V2567" s="94"/>
      <c r="W2567" s="93"/>
      <c r="X2567" s="87"/>
      <c r="Y2567" s="87"/>
      <c r="Z2567" s="96"/>
      <c r="AA2567" s="90"/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3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2"/>
      <c r="DB2567" s="1"/>
      <c r="DC2567" s="1"/>
      <c r="DD2567" s="1"/>
      <c r="DE2567" s="1"/>
      <c r="DF2567" s="1"/>
      <c r="DG2567" s="1"/>
    </row>
    <row r="2568" spans="1:111" x14ac:dyDescent="0.2">
      <c r="A2568" s="86"/>
      <c r="B2568" s="87"/>
      <c r="C2568" s="87"/>
      <c r="D2568" s="88"/>
      <c r="E2568" s="89"/>
      <c r="F2568" s="98"/>
      <c r="G2568" s="91"/>
      <c r="H2568" s="90"/>
      <c r="I2568" s="90"/>
      <c r="J2568" s="92"/>
      <c r="K2568" s="92"/>
      <c r="L2568" s="87"/>
      <c r="M2568" s="93"/>
      <c r="N2568" s="93"/>
      <c r="O2568" s="87"/>
      <c r="P2568" s="87"/>
      <c r="Q2568" s="94"/>
      <c r="R2568" s="95"/>
      <c r="S2568" s="87"/>
      <c r="T2568" s="95"/>
      <c r="U2568" s="94"/>
      <c r="V2568" s="94"/>
      <c r="W2568" s="93"/>
      <c r="X2568" s="87"/>
      <c r="Y2568" s="87"/>
      <c r="Z2568" s="96"/>
      <c r="AA2568" s="90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3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2"/>
      <c r="DB2568" s="1"/>
      <c r="DC2568" s="1"/>
      <c r="DD2568" s="1"/>
      <c r="DE2568" s="1"/>
      <c r="DF2568" s="1"/>
      <c r="DG2568" s="1"/>
    </row>
    <row r="2569" spans="1:111" x14ac:dyDescent="0.2">
      <c r="A2569" s="86"/>
      <c r="B2569" s="87"/>
      <c r="C2569" s="87"/>
      <c r="D2569" s="88"/>
      <c r="E2569" s="89"/>
      <c r="F2569" s="98"/>
      <c r="G2569" s="91"/>
      <c r="H2569" s="90"/>
      <c r="I2569" s="90"/>
      <c r="J2569" s="92"/>
      <c r="K2569" s="92"/>
      <c r="L2569" s="87"/>
      <c r="M2569" s="93"/>
      <c r="N2569" s="93"/>
      <c r="O2569" s="87"/>
      <c r="P2569" s="87"/>
      <c r="Q2569" s="94"/>
      <c r="R2569" s="95"/>
      <c r="S2569" s="87"/>
      <c r="T2569" s="95"/>
      <c r="U2569" s="94"/>
      <c r="V2569" s="94"/>
      <c r="W2569" s="93"/>
      <c r="X2569" s="87"/>
      <c r="Y2569" s="87"/>
      <c r="Z2569" s="96"/>
      <c r="AA2569" s="90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3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2"/>
      <c r="DB2569" s="1"/>
      <c r="DC2569" s="1"/>
      <c r="DD2569" s="1"/>
      <c r="DE2569" s="1"/>
      <c r="DF2569" s="1"/>
      <c r="DG2569" s="1"/>
    </row>
    <row r="2570" spans="1:111" x14ac:dyDescent="0.2">
      <c r="A2570" s="86"/>
      <c r="B2570" s="87"/>
      <c r="C2570" s="87"/>
      <c r="D2570" s="88"/>
      <c r="E2570" s="89"/>
      <c r="F2570" s="98"/>
      <c r="G2570" s="91"/>
      <c r="H2570" s="90"/>
      <c r="I2570" s="90"/>
      <c r="J2570" s="92"/>
      <c r="K2570" s="92"/>
      <c r="L2570" s="87"/>
      <c r="M2570" s="93"/>
      <c r="N2570" s="93"/>
      <c r="O2570" s="87"/>
      <c r="P2570" s="87"/>
      <c r="Q2570" s="94"/>
      <c r="R2570" s="95"/>
      <c r="S2570" s="87"/>
      <c r="T2570" s="95"/>
      <c r="U2570" s="94"/>
      <c r="V2570" s="94"/>
      <c r="W2570" s="93"/>
      <c r="X2570" s="87"/>
      <c r="Y2570" s="87"/>
      <c r="Z2570" s="96"/>
      <c r="AA2570" s="90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3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2"/>
      <c r="DB2570" s="1"/>
      <c r="DC2570" s="1"/>
      <c r="DD2570" s="1"/>
      <c r="DE2570" s="1"/>
      <c r="DF2570" s="1"/>
      <c r="DG2570" s="1"/>
    </row>
    <row r="2571" spans="1:111" x14ac:dyDescent="0.2">
      <c r="A2571" s="86"/>
      <c r="B2571" s="87"/>
      <c r="C2571" s="87"/>
      <c r="D2571" s="88"/>
      <c r="E2571" s="89"/>
      <c r="F2571" s="98"/>
      <c r="G2571" s="91"/>
      <c r="H2571" s="90"/>
      <c r="I2571" s="90"/>
      <c r="J2571" s="92"/>
      <c r="K2571" s="92"/>
      <c r="L2571" s="87"/>
      <c r="M2571" s="93"/>
      <c r="N2571" s="93"/>
      <c r="O2571" s="87"/>
      <c r="P2571" s="87"/>
      <c r="Q2571" s="94"/>
      <c r="R2571" s="95"/>
      <c r="S2571" s="87"/>
      <c r="T2571" s="95"/>
      <c r="U2571" s="94"/>
      <c r="V2571" s="94"/>
      <c r="W2571" s="93"/>
      <c r="X2571" s="87"/>
      <c r="Y2571" s="87"/>
      <c r="Z2571" s="96"/>
      <c r="AA2571" s="90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3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2"/>
      <c r="DB2571" s="1"/>
      <c r="DC2571" s="1"/>
      <c r="DD2571" s="1"/>
      <c r="DE2571" s="1"/>
      <c r="DF2571" s="1"/>
      <c r="DG2571" s="1"/>
    </row>
    <row r="2572" spans="1:111" x14ac:dyDescent="0.2">
      <c r="A2572" s="86"/>
      <c r="B2572" s="87"/>
      <c r="C2572" s="87"/>
      <c r="D2572" s="88"/>
      <c r="E2572" s="89"/>
      <c r="F2572" s="98"/>
      <c r="G2572" s="91"/>
      <c r="H2572" s="90"/>
      <c r="I2572" s="90"/>
      <c r="J2572" s="92"/>
      <c r="K2572" s="92"/>
      <c r="L2572" s="87"/>
      <c r="M2572" s="93"/>
      <c r="N2572" s="93"/>
      <c r="O2572" s="87"/>
      <c r="P2572" s="87"/>
      <c r="Q2572" s="94"/>
      <c r="R2572" s="95"/>
      <c r="S2572" s="87"/>
      <c r="T2572" s="95"/>
      <c r="U2572" s="94"/>
      <c r="V2572" s="94"/>
      <c r="W2572" s="93"/>
      <c r="X2572" s="87"/>
      <c r="Y2572" s="87"/>
      <c r="Z2572" s="96"/>
      <c r="AA2572" s="90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3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2"/>
      <c r="DB2572" s="1"/>
      <c r="DC2572" s="1"/>
      <c r="DD2572" s="1"/>
      <c r="DE2572" s="1"/>
      <c r="DF2572" s="1"/>
      <c r="DG2572" s="1"/>
    </row>
    <row r="2573" spans="1:111" x14ac:dyDescent="0.2">
      <c r="A2573" s="86"/>
      <c r="B2573" s="87"/>
      <c r="C2573" s="87"/>
      <c r="D2573" s="88"/>
      <c r="E2573" s="89"/>
      <c r="F2573" s="98"/>
      <c r="G2573" s="91"/>
      <c r="H2573" s="90"/>
      <c r="I2573" s="90"/>
      <c r="J2573" s="92"/>
      <c r="K2573" s="92"/>
      <c r="L2573" s="87"/>
      <c r="M2573" s="93"/>
      <c r="N2573" s="93"/>
      <c r="O2573" s="87"/>
      <c r="P2573" s="87"/>
      <c r="Q2573" s="94"/>
      <c r="R2573" s="95"/>
      <c r="S2573" s="87"/>
      <c r="T2573" s="95"/>
      <c r="U2573" s="94"/>
      <c r="V2573" s="94"/>
      <c r="W2573" s="93"/>
      <c r="X2573" s="87"/>
      <c r="Y2573" s="87"/>
      <c r="Z2573" s="96"/>
      <c r="AA2573" s="90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3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2"/>
      <c r="DB2573" s="1"/>
      <c r="DC2573" s="1"/>
      <c r="DD2573" s="1"/>
      <c r="DE2573" s="1"/>
      <c r="DF2573" s="1"/>
      <c r="DG2573" s="1"/>
    </row>
    <row r="2574" spans="1:111" x14ac:dyDescent="0.2">
      <c r="A2574" s="86"/>
      <c r="B2574" s="87"/>
      <c r="C2574" s="87"/>
      <c r="D2574" s="88"/>
      <c r="E2574" s="89"/>
      <c r="F2574" s="98"/>
      <c r="G2574" s="91"/>
      <c r="H2574" s="90"/>
      <c r="I2574" s="90"/>
      <c r="J2574" s="92"/>
      <c r="K2574" s="92"/>
      <c r="L2574" s="87"/>
      <c r="M2574" s="93"/>
      <c r="N2574" s="93"/>
      <c r="O2574" s="87"/>
      <c r="P2574" s="87"/>
      <c r="Q2574" s="94"/>
      <c r="R2574" s="95"/>
      <c r="S2574" s="87"/>
      <c r="T2574" s="95"/>
      <c r="U2574" s="94"/>
      <c r="V2574" s="94"/>
      <c r="W2574" s="93"/>
      <c r="X2574" s="87"/>
      <c r="Y2574" s="87"/>
      <c r="Z2574" s="96"/>
      <c r="AA2574" s="90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3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2"/>
      <c r="DB2574" s="1"/>
      <c r="DC2574" s="1"/>
      <c r="DD2574" s="1"/>
      <c r="DE2574" s="1"/>
      <c r="DF2574" s="1"/>
      <c r="DG2574" s="1"/>
    </row>
    <row r="2575" spans="1:111" x14ac:dyDescent="0.2">
      <c r="A2575" s="86"/>
      <c r="B2575" s="87"/>
      <c r="C2575" s="87"/>
      <c r="D2575" s="88"/>
      <c r="E2575" s="89"/>
      <c r="F2575" s="98"/>
      <c r="G2575" s="91"/>
      <c r="H2575" s="90"/>
      <c r="I2575" s="90"/>
      <c r="J2575" s="92"/>
      <c r="K2575" s="92"/>
      <c r="L2575" s="87"/>
      <c r="M2575" s="93"/>
      <c r="N2575" s="93"/>
      <c r="O2575" s="87"/>
      <c r="P2575" s="87"/>
      <c r="Q2575" s="94"/>
      <c r="R2575" s="95"/>
      <c r="S2575" s="87"/>
      <c r="T2575" s="95"/>
      <c r="U2575" s="94"/>
      <c r="V2575" s="94"/>
      <c r="W2575" s="93"/>
      <c r="X2575" s="87"/>
      <c r="Y2575" s="87"/>
      <c r="Z2575" s="96"/>
      <c r="AA2575" s="90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3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2"/>
      <c r="DB2575" s="1"/>
      <c r="DC2575" s="1"/>
      <c r="DD2575" s="1"/>
      <c r="DE2575" s="1"/>
      <c r="DF2575" s="1"/>
      <c r="DG2575" s="1"/>
    </row>
    <row r="2576" spans="1:111" x14ac:dyDescent="0.2">
      <c r="A2576" s="86"/>
      <c r="B2576" s="87"/>
      <c r="C2576" s="87"/>
      <c r="D2576" s="88"/>
      <c r="E2576" s="89"/>
      <c r="F2576" s="98"/>
      <c r="G2576" s="91"/>
      <c r="H2576" s="90"/>
      <c r="I2576" s="90"/>
      <c r="J2576" s="92"/>
      <c r="K2576" s="92"/>
      <c r="L2576" s="87"/>
      <c r="M2576" s="93"/>
      <c r="N2576" s="93"/>
      <c r="O2576" s="87"/>
      <c r="P2576" s="87"/>
      <c r="Q2576" s="94"/>
      <c r="R2576" s="95"/>
      <c r="S2576" s="87"/>
      <c r="T2576" s="95"/>
      <c r="U2576" s="94"/>
      <c r="V2576" s="94"/>
      <c r="W2576" s="93"/>
      <c r="X2576" s="87"/>
      <c r="Y2576" s="87"/>
      <c r="Z2576" s="96"/>
      <c r="AA2576" s="90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3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2"/>
      <c r="DB2576" s="1"/>
      <c r="DC2576" s="1"/>
      <c r="DD2576" s="1"/>
      <c r="DE2576" s="1"/>
      <c r="DF2576" s="1"/>
      <c r="DG2576" s="1"/>
    </row>
    <row r="2577" spans="1:111" x14ac:dyDescent="0.2">
      <c r="A2577" s="86"/>
      <c r="B2577" s="87"/>
      <c r="C2577" s="87"/>
      <c r="D2577" s="88"/>
      <c r="E2577" s="89"/>
      <c r="F2577" s="98"/>
      <c r="G2577" s="91"/>
      <c r="H2577" s="90"/>
      <c r="I2577" s="90"/>
      <c r="J2577" s="92"/>
      <c r="K2577" s="92"/>
      <c r="L2577" s="87"/>
      <c r="M2577" s="93"/>
      <c r="N2577" s="93"/>
      <c r="O2577" s="87"/>
      <c r="P2577" s="87"/>
      <c r="Q2577" s="94"/>
      <c r="R2577" s="95"/>
      <c r="S2577" s="87"/>
      <c r="T2577" s="95"/>
      <c r="U2577" s="94"/>
      <c r="V2577" s="94"/>
      <c r="W2577" s="93"/>
      <c r="X2577" s="87"/>
      <c r="Y2577" s="87"/>
      <c r="Z2577" s="96"/>
      <c r="AA2577" s="90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3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2"/>
      <c r="DB2577" s="1"/>
      <c r="DC2577" s="1"/>
      <c r="DD2577" s="1"/>
      <c r="DE2577" s="1"/>
      <c r="DF2577" s="1"/>
      <c r="DG2577" s="1"/>
    </row>
    <row r="2578" spans="1:111" x14ac:dyDescent="0.2">
      <c r="A2578" s="86"/>
      <c r="B2578" s="87"/>
      <c r="C2578" s="87"/>
      <c r="D2578" s="88"/>
      <c r="E2578" s="89"/>
      <c r="F2578" s="98"/>
      <c r="G2578" s="91"/>
      <c r="H2578" s="90"/>
      <c r="I2578" s="90"/>
      <c r="J2578" s="92"/>
      <c r="K2578" s="92"/>
      <c r="L2578" s="87"/>
      <c r="M2578" s="93"/>
      <c r="N2578" s="93"/>
      <c r="O2578" s="87"/>
      <c r="P2578" s="87"/>
      <c r="Q2578" s="94"/>
      <c r="R2578" s="95"/>
      <c r="S2578" s="87"/>
      <c r="T2578" s="95"/>
      <c r="U2578" s="94"/>
      <c r="V2578" s="94"/>
      <c r="W2578" s="93"/>
      <c r="X2578" s="87"/>
      <c r="Y2578" s="87"/>
      <c r="Z2578" s="96"/>
      <c r="AA2578" s="90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3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2"/>
      <c r="DB2578" s="1"/>
      <c r="DC2578" s="1"/>
      <c r="DD2578" s="1"/>
      <c r="DE2578" s="1"/>
      <c r="DF2578" s="1"/>
      <c r="DG2578" s="1"/>
    </row>
    <row r="2579" spans="1:111" x14ac:dyDescent="0.2">
      <c r="A2579" s="86"/>
      <c r="B2579" s="87"/>
      <c r="C2579" s="87"/>
      <c r="D2579" s="88"/>
      <c r="E2579" s="89"/>
      <c r="F2579" s="98"/>
      <c r="G2579" s="91"/>
      <c r="H2579" s="90"/>
      <c r="I2579" s="90"/>
      <c r="J2579" s="92"/>
      <c r="K2579" s="92"/>
      <c r="L2579" s="87"/>
      <c r="M2579" s="93"/>
      <c r="N2579" s="93"/>
      <c r="O2579" s="87"/>
      <c r="P2579" s="87"/>
      <c r="Q2579" s="94"/>
      <c r="R2579" s="95"/>
      <c r="S2579" s="87"/>
      <c r="T2579" s="95"/>
      <c r="U2579" s="94"/>
      <c r="V2579" s="94"/>
      <c r="W2579" s="93"/>
      <c r="X2579" s="87"/>
      <c r="Y2579" s="87"/>
      <c r="Z2579" s="96"/>
      <c r="AA2579" s="90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3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2"/>
      <c r="DB2579" s="1"/>
      <c r="DC2579" s="1"/>
      <c r="DD2579" s="1"/>
      <c r="DE2579" s="1"/>
      <c r="DF2579" s="1"/>
      <c r="DG2579" s="1"/>
    </row>
    <row r="2580" spans="1:111" x14ac:dyDescent="0.2">
      <c r="A2580" s="86"/>
      <c r="B2580" s="87"/>
      <c r="C2580" s="87"/>
      <c r="D2580" s="88"/>
      <c r="E2580" s="89"/>
      <c r="F2580" s="98"/>
      <c r="G2580" s="91"/>
      <c r="H2580" s="90"/>
      <c r="I2580" s="90"/>
      <c r="J2580" s="92"/>
      <c r="K2580" s="92"/>
      <c r="L2580" s="87"/>
      <c r="M2580" s="93"/>
      <c r="N2580" s="93"/>
      <c r="O2580" s="87"/>
      <c r="P2580" s="87"/>
      <c r="Q2580" s="94"/>
      <c r="R2580" s="95"/>
      <c r="S2580" s="87"/>
      <c r="T2580" s="95"/>
      <c r="U2580" s="94"/>
      <c r="V2580" s="94"/>
      <c r="W2580" s="93"/>
      <c r="X2580" s="87"/>
      <c r="Y2580" s="87"/>
      <c r="Z2580" s="96"/>
      <c r="AA2580" s="90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3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2"/>
      <c r="DB2580" s="1"/>
      <c r="DC2580" s="1"/>
      <c r="DD2580" s="1"/>
      <c r="DE2580" s="1"/>
      <c r="DF2580" s="1"/>
      <c r="DG2580" s="1"/>
    </row>
    <row r="2581" spans="1:111" x14ac:dyDescent="0.2">
      <c r="A2581" s="86"/>
      <c r="B2581" s="87"/>
      <c r="C2581" s="87"/>
      <c r="D2581" s="88"/>
      <c r="E2581" s="89"/>
      <c r="F2581" s="98"/>
      <c r="G2581" s="91"/>
      <c r="H2581" s="90"/>
      <c r="I2581" s="90"/>
      <c r="J2581" s="92"/>
      <c r="K2581" s="92"/>
      <c r="L2581" s="87"/>
      <c r="M2581" s="93"/>
      <c r="N2581" s="93"/>
      <c r="O2581" s="87"/>
      <c r="P2581" s="87"/>
      <c r="Q2581" s="94"/>
      <c r="R2581" s="95"/>
      <c r="S2581" s="87"/>
      <c r="T2581" s="95"/>
      <c r="U2581" s="94"/>
      <c r="V2581" s="94"/>
      <c r="W2581" s="93"/>
      <c r="X2581" s="87"/>
      <c r="Y2581" s="87"/>
      <c r="Z2581" s="96"/>
      <c r="AA2581" s="90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3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2"/>
      <c r="DB2581" s="1"/>
      <c r="DC2581" s="1"/>
      <c r="DD2581" s="1"/>
      <c r="DE2581" s="1"/>
      <c r="DF2581" s="1"/>
      <c r="DG2581" s="1"/>
    </row>
    <row r="2582" spans="1:111" x14ac:dyDescent="0.2">
      <c r="A2582" s="86"/>
      <c r="B2582" s="87"/>
      <c r="C2582" s="87"/>
      <c r="D2582" s="88"/>
      <c r="E2582" s="89"/>
      <c r="F2582" s="98"/>
      <c r="G2582" s="91"/>
      <c r="H2582" s="90"/>
      <c r="I2582" s="90"/>
      <c r="J2582" s="92"/>
      <c r="K2582" s="92"/>
      <c r="L2582" s="87"/>
      <c r="M2582" s="93"/>
      <c r="N2582" s="93"/>
      <c r="O2582" s="87"/>
      <c r="P2582" s="87"/>
      <c r="Q2582" s="94"/>
      <c r="R2582" s="95"/>
      <c r="S2582" s="87"/>
      <c r="T2582" s="95"/>
      <c r="U2582" s="94"/>
      <c r="V2582" s="94"/>
      <c r="W2582" s="93"/>
      <c r="X2582" s="87"/>
      <c r="Y2582" s="87"/>
      <c r="Z2582" s="96"/>
      <c r="AA2582" s="90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3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2"/>
      <c r="DB2582" s="1"/>
      <c r="DC2582" s="1"/>
      <c r="DD2582" s="1"/>
      <c r="DE2582" s="1"/>
      <c r="DF2582" s="1"/>
      <c r="DG2582" s="1"/>
    </row>
    <row r="2583" spans="1:111" x14ac:dyDescent="0.2">
      <c r="A2583" s="86"/>
      <c r="B2583" s="87"/>
      <c r="C2583" s="87"/>
      <c r="D2583" s="88"/>
      <c r="E2583" s="89"/>
      <c r="F2583" s="98"/>
      <c r="G2583" s="91"/>
      <c r="H2583" s="90"/>
      <c r="I2583" s="90"/>
      <c r="J2583" s="92"/>
      <c r="K2583" s="92"/>
      <c r="L2583" s="87"/>
      <c r="M2583" s="93"/>
      <c r="N2583" s="93"/>
      <c r="O2583" s="87"/>
      <c r="P2583" s="87"/>
      <c r="Q2583" s="94"/>
      <c r="R2583" s="95"/>
      <c r="S2583" s="87"/>
      <c r="T2583" s="95"/>
      <c r="U2583" s="94"/>
      <c r="V2583" s="94"/>
      <c r="W2583" s="93"/>
      <c r="X2583" s="87"/>
      <c r="Y2583" s="87"/>
      <c r="Z2583" s="96"/>
      <c r="AA2583" s="90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3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2"/>
      <c r="DB2583" s="1"/>
      <c r="DC2583" s="1"/>
      <c r="DD2583" s="1"/>
      <c r="DE2583" s="1"/>
      <c r="DF2583" s="1"/>
      <c r="DG2583" s="1"/>
    </row>
    <row r="2584" spans="1:111" x14ac:dyDescent="0.2">
      <c r="A2584" s="86"/>
      <c r="B2584" s="87"/>
      <c r="C2584" s="87"/>
      <c r="D2584" s="88"/>
      <c r="E2584" s="89"/>
      <c r="F2584" s="98"/>
      <c r="G2584" s="91"/>
      <c r="H2584" s="90"/>
      <c r="I2584" s="90"/>
      <c r="J2584" s="92"/>
      <c r="K2584" s="92"/>
      <c r="L2584" s="87"/>
      <c r="M2584" s="93"/>
      <c r="N2584" s="93"/>
      <c r="O2584" s="87"/>
      <c r="P2584" s="87"/>
      <c r="Q2584" s="94"/>
      <c r="R2584" s="95"/>
      <c r="S2584" s="87"/>
      <c r="T2584" s="95"/>
      <c r="U2584" s="94"/>
      <c r="V2584" s="94"/>
      <c r="W2584" s="93"/>
      <c r="X2584" s="87"/>
      <c r="Y2584" s="87"/>
      <c r="Z2584" s="96"/>
      <c r="AA2584" s="90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3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2"/>
      <c r="DB2584" s="1"/>
      <c r="DC2584" s="1"/>
      <c r="DD2584" s="1"/>
      <c r="DE2584" s="1"/>
      <c r="DF2584" s="1"/>
      <c r="DG2584" s="1"/>
    </row>
    <row r="2585" spans="1:111" x14ac:dyDescent="0.2">
      <c r="A2585" s="86"/>
      <c r="B2585" s="87"/>
      <c r="C2585" s="87"/>
      <c r="D2585" s="88"/>
      <c r="E2585" s="89"/>
      <c r="F2585" s="98"/>
      <c r="G2585" s="91"/>
      <c r="H2585" s="90"/>
      <c r="I2585" s="90"/>
      <c r="J2585" s="92"/>
      <c r="K2585" s="92"/>
      <c r="L2585" s="87"/>
      <c r="M2585" s="93"/>
      <c r="N2585" s="93"/>
      <c r="O2585" s="87"/>
      <c r="P2585" s="87"/>
      <c r="Q2585" s="94"/>
      <c r="R2585" s="95"/>
      <c r="S2585" s="87"/>
      <c r="T2585" s="95"/>
      <c r="U2585" s="94"/>
      <c r="V2585" s="94"/>
      <c r="W2585" s="93"/>
      <c r="X2585" s="87"/>
      <c r="Y2585" s="87"/>
      <c r="Z2585" s="96"/>
      <c r="AA2585" s="90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3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2"/>
      <c r="DB2585" s="1"/>
      <c r="DC2585" s="1"/>
      <c r="DD2585" s="1"/>
      <c r="DE2585" s="1"/>
      <c r="DF2585" s="1"/>
      <c r="DG2585" s="1"/>
    </row>
    <row r="2586" spans="1:111" x14ac:dyDescent="0.2">
      <c r="A2586" s="86"/>
      <c r="B2586" s="87"/>
      <c r="C2586" s="87"/>
      <c r="D2586" s="88"/>
      <c r="E2586" s="89"/>
      <c r="F2586" s="98"/>
      <c r="G2586" s="91"/>
      <c r="H2586" s="90"/>
      <c r="I2586" s="90"/>
      <c r="J2586" s="92"/>
      <c r="K2586" s="92"/>
      <c r="L2586" s="87"/>
      <c r="M2586" s="93"/>
      <c r="N2586" s="93"/>
      <c r="O2586" s="87"/>
      <c r="P2586" s="87"/>
      <c r="Q2586" s="94"/>
      <c r="R2586" s="95"/>
      <c r="S2586" s="87"/>
      <c r="T2586" s="95"/>
      <c r="U2586" s="94"/>
      <c r="V2586" s="94"/>
      <c r="W2586" s="93"/>
      <c r="X2586" s="87"/>
      <c r="Y2586" s="87"/>
      <c r="Z2586" s="96"/>
      <c r="AA2586" s="90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3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2"/>
      <c r="DB2586" s="1"/>
      <c r="DC2586" s="1"/>
      <c r="DD2586" s="1"/>
      <c r="DE2586" s="1"/>
      <c r="DF2586" s="1"/>
      <c r="DG2586" s="1"/>
    </row>
    <row r="2587" spans="1:111" x14ac:dyDescent="0.2">
      <c r="A2587" s="86"/>
      <c r="B2587" s="87"/>
      <c r="C2587" s="87"/>
      <c r="D2587" s="88"/>
      <c r="E2587" s="89"/>
      <c r="F2587" s="98"/>
      <c r="G2587" s="91"/>
      <c r="H2587" s="90"/>
      <c r="I2587" s="90"/>
      <c r="J2587" s="92"/>
      <c r="K2587" s="92"/>
      <c r="L2587" s="87"/>
      <c r="M2587" s="93"/>
      <c r="N2587" s="93"/>
      <c r="O2587" s="87"/>
      <c r="P2587" s="87"/>
      <c r="Q2587" s="94"/>
      <c r="R2587" s="95"/>
      <c r="S2587" s="87"/>
      <c r="T2587" s="95"/>
      <c r="U2587" s="94"/>
      <c r="V2587" s="94"/>
      <c r="W2587" s="93"/>
      <c r="X2587" s="87"/>
      <c r="Y2587" s="87"/>
      <c r="Z2587" s="96"/>
      <c r="AA2587" s="90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3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2"/>
      <c r="DB2587" s="1"/>
      <c r="DC2587" s="1"/>
      <c r="DD2587" s="1"/>
      <c r="DE2587" s="1"/>
      <c r="DF2587" s="1"/>
      <c r="DG2587" s="1"/>
    </row>
    <row r="2588" spans="1:111" x14ac:dyDescent="0.2">
      <c r="A2588" s="86"/>
      <c r="B2588" s="87"/>
      <c r="C2588" s="87"/>
      <c r="D2588" s="88"/>
      <c r="E2588" s="89"/>
      <c r="F2588" s="98"/>
      <c r="G2588" s="91"/>
      <c r="H2588" s="90"/>
      <c r="I2588" s="90"/>
      <c r="J2588" s="92"/>
      <c r="K2588" s="92"/>
      <c r="L2588" s="87"/>
      <c r="M2588" s="93"/>
      <c r="N2588" s="93"/>
      <c r="O2588" s="87"/>
      <c r="P2588" s="87"/>
      <c r="Q2588" s="94"/>
      <c r="R2588" s="95"/>
      <c r="S2588" s="87"/>
      <c r="T2588" s="95"/>
      <c r="U2588" s="94"/>
      <c r="V2588" s="94"/>
      <c r="W2588" s="93"/>
      <c r="X2588" s="87"/>
      <c r="Y2588" s="87"/>
      <c r="Z2588" s="96"/>
      <c r="AA2588" s="90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3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2"/>
      <c r="DB2588" s="1"/>
      <c r="DC2588" s="1"/>
      <c r="DD2588" s="1"/>
      <c r="DE2588" s="1"/>
      <c r="DF2588" s="1"/>
      <c r="DG2588" s="1"/>
    </row>
    <row r="2589" spans="1:111" x14ac:dyDescent="0.2">
      <c r="A2589" s="86"/>
      <c r="B2589" s="87"/>
      <c r="C2589" s="87"/>
      <c r="D2589" s="88"/>
      <c r="E2589" s="89"/>
      <c r="F2589" s="98"/>
      <c r="G2589" s="91"/>
      <c r="H2589" s="90"/>
      <c r="I2589" s="90"/>
      <c r="J2589" s="92"/>
      <c r="K2589" s="92"/>
      <c r="L2589" s="87"/>
      <c r="M2589" s="93"/>
      <c r="N2589" s="93"/>
      <c r="O2589" s="87"/>
      <c r="P2589" s="87"/>
      <c r="Q2589" s="94"/>
      <c r="R2589" s="95"/>
      <c r="S2589" s="87"/>
      <c r="T2589" s="95"/>
      <c r="U2589" s="94"/>
      <c r="V2589" s="94"/>
      <c r="W2589" s="93"/>
      <c r="X2589" s="87"/>
      <c r="Y2589" s="87"/>
      <c r="Z2589" s="96"/>
      <c r="AA2589" s="90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3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2"/>
      <c r="DB2589" s="1"/>
      <c r="DC2589" s="1"/>
      <c r="DD2589" s="1"/>
      <c r="DE2589" s="1"/>
      <c r="DF2589" s="1"/>
      <c r="DG2589" s="1"/>
    </row>
    <row r="2590" spans="1:111" x14ac:dyDescent="0.2">
      <c r="A2590" s="86"/>
      <c r="B2590" s="87"/>
      <c r="C2590" s="87"/>
      <c r="D2590" s="88"/>
      <c r="E2590" s="89"/>
      <c r="F2590" s="98"/>
      <c r="G2590" s="91"/>
      <c r="H2590" s="90"/>
      <c r="I2590" s="90"/>
      <c r="J2590" s="92"/>
      <c r="K2590" s="92"/>
      <c r="L2590" s="87"/>
      <c r="M2590" s="93"/>
      <c r="N2590" s="93"/>
      <c r="O2590" s="87"/>
      <c r="P2590" s="87"/>
      <c r="Q2590" s="94"/>
      <c r="R2590" s="95"/>
      <c r="S2590" s="87"/>
      <c r="T2590" s="95"/>
      <c r="U2590" s="94"/>
      <c r="V2590" s="94"/>
      <c r="W2590" s="93"/>
      <c r="X2590" s="87"/>
      <c r="Y2590" s="87"/>
      <c r="Z2590" s="96"/>
      <c r="AA2590" s="90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3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2"/>
      <c r="DB2590" s="1"/>
      <c r="DC2590" s="1"/>
      <c r="DD2590" s="1"/>
      <c r="DE2590" s="1"/>
      <c r="DF2590" s="1"/>
      <c r="DG2590" s="1"/>
    </row>
    <row r="2591" spans="1:111" x14ac:dyDescent="0.2">
      <c r="A2591" s="86"/>
      <c r="B2591" s="87"/>
      <c r="C2591" s="87"/>
      <c r="D2591" s="88"/>
      <c r="E2591" s="89"/>
      <c r="F2591" s="98"/>
      <c r="G2591" s="91"/>
      <c r="H2591" s="90"/>
      <c r="I2591" s="90"/>
      <c r="J2591" s="92"/>
      <c r="K2591" s="92"/>
      <c r="L2591" s="87"/>
      <c r="M2591" s="93"/>
      <c r="N2591" s="93"/>
      <c r="O2591" s="87"/>
      <c r="P2591" s="87"/>
      <c r="Q2591" s="94"/>
      <c r="R2591" s="95"/>
      <c r="S2591" s="87"/>
      <c r="T2591" s="95"/>
      <c r="U2591" s="94"/>
      <c r="V2591" s="94"/>
      <c r="W2591" s="93"/>
      <c r="X2591" s="87"/>
      <c r="Y2591" s="87"/>
      <c r="Z2591" s="96"/>
      <c r="AA2591" s="90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3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2"/>
      <c r="DB2591" s="1"/>
      <c r="DC2591" s="1"/>
      <c r="DD2591" s="1"/>
      <c r="DE2591" s="1"/>
      <c r="DF2591" s="1"/>
      <c r="DG2591" s="1"/>
    </row>
    <row r="2592" spans="1:111" x14ac:dyDescent="0.2">
      <c r="A2592" s="86"/>
      <c r="B2592" s="87"/>
      <c r="C2592" s="87"/>
      <c r="D2592" s="88"/>
      <c r="E2592" s="89"/>
      <c r="F2592" s="98"/>
      <c r="G2592" s="91"/>
      <c r="H2592" s="90"/>
      <c r="I2592" s="90"/>
      <c r="J2592" s="92"/>
      <c r="K2592" s="92"/>
      <c r="L2592" s="87"/>
      <c r="M2592" s="93"/>
      <c r="N2592" s="93"/>
      <c r="O2592" s="87"/>
      <c r="P2592" s="87"/>
      <c r="Q2592" s="94"/>
      <c r="R2592" s="95"/>
      <c r="S2592" s="87"/>
      <c r="T2592" s="95"/>
      <c r="U2592" s="94"/>
      <c r="V2592" s="94"/>
      <c r="W2592" s="93"/>
      <c r="X2592" s="87"/>
      <c r="Y2592" s="87"/>
      <c r="Z2592" s="96"/>
      <c r="AA2592" s="90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3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2"/>
      <c r="DB2592" s="1"/>
      <c r="DC2592" s="1"/>
      <c r="DD2592" s="1"/>
      <c r="DE2592" s="1"/>
      <c r="DF2592" s="1"/>
      <c r="DG2592" s="1"/>
    </row>
    <row r="2593" spans="1:111" x14ac:dyDescent="0.2">
      <c r="A2593" s="86"/>
      <c r="B2593" s="87"/>
      <c r="C2593" s="87"/>
      <c r="D2593" s="88"/>
      <c r="E2593" s="89"/>
      <c r="F2593" s="98"/>
      <c r="G2593" s="91"/>
      <c r="H2593" s="90"/>
      <c r="I2593" s="90"/>
      <c r="J2593" s="92"/>
      <c r="K2593" s="92"/>
      <c r="L2593" s="87"/>
      <c r="M2593" s="93"/>
      <c r="N2593" s="93"/>
      <c r="O2593" s="87"/>
      <c r="P2593" s="87"/>
      <c r="Q2593" s="94"/>
      <c r="R2593" s="95"/>
      <c r="S2593" s="87"/>
      <c r="T2593" s="95"/>
      <c r="U2593" s="94"/>
      <c r="V2593" s="94"/>
      <c r="W2593" s="93"/>
      <c r="X2593" s="87"/>
      <c r="Y2593" s="87"/>
      <c r="Z2593" s="96"/>
      <c r="AA2593" s="90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3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2"/>
      <c r="DB2593" s="1"/>
      <c r="DC2593" s="1"/>
      <c r="DD2593" s="1"/>
      <c r="DE2593" s="1"/>
      <c r="DF2593" s="1"/>
      <c r="DG2593" s="1"/>
    </row>
    <row r="2594" spans="1:111" x14ac:dyDescent="0.2">
      <c r="A2594" s="86"/>
      <c r="B2594" s="87"/>
      <c r="C2594" s="87"/>
      <c r="D2594" s="88"/>
      <c r="E2594" s="89"/>
      <c r="F2594" s="98"/>
      <c r="G2594" s="91"/>
      <c r="H2594" s="90"/>
      <c r="I2594" s="90"/>
      <c r="J2594" s="92"/>
      <c r="K2594" s="92"/>
      <c r="L2594" s="87"/>
      <c r="M2594" s="93"/>
      <c r="N2594" s="93"/>
      <c r="O2594" s="87"/>
      <c r="P2594" s="87"/>
      <c r="Q2594" s="94"/>
      <c r="R2594" s="95"/>
      <c r="S2594" s="87"/>
      <c r="T2594" s="95"/>
      <c r="U2594" s="94"/>
      <c r="V2594" s="94"/>
      <c r="W2594" s="93"/>
      <c r="X2594" s="87"/>
      <c r="Y2594" s="87"/>
      <c r="Z2594" s="96"/>
      <c r="AA2594" s="90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3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2"/>
      <c r="DB2594" s="1"/>
      <c r="DC2594" s="1"/>
      <c r="DD2594" s="1"/>
      <c r="DE2594" s="1"/>
      <c r="DF2594" s="1"/>
      <c r="DG2594" s="1"/>
    </row>
    <row r="2595" spans="1:111" x14ac:dyDescent="0.2">
      <c r="A2595" s="86"/>
      <c r="B2595" s="87"/>
      <c r="C2595" s="87"/>
      <c r="D2595" s="88"/>
      <c r="E2595" s="89"/>
      <c r="F2595" s="98"/>
      <c r="G2595" s="91"/>
      <c r="H2595" s="90"/>
      <c r="I2595" s="90"/>
      <c r="J2595" s="92"/>
      <c r="K2595" s="92"/>
      <c r="L2595" s="87"/>
      <c r="M2595" s="93"/>
      <c r="N2595" s="93"/>
      <c r="O2595" s="87"/>
      <c r="P2595" s="87"/>
      <c r="Q2595" s="94"/>
      <c r="R2595" s="95"/>
      <c r="S2595" s="87"/>
      <c r="T2595" s="95"/>
      <c r="U2595" s="94"/>
      <c r="V2595" s="94"/>
      <c r="W2595" s="93"/>
      <c r="X2595" s="87"/>
      <c r="Y2595" s="87"/>
      <c r="Z2595" s="96"/>
      <c r="AA2595" s="90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3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2"/>
      <c r="DB2595" s="1"/>
      <c r="DC2595" s="1"/>
      <c r="DD2595" s="1"/>
      <c r="DE2595" s="1"/>
      <c r="DF2595" s="1"/>
      <c r="DG2595" s="1"/>
    </row>
    <row r="2596" spans="1:111" x14ac:dyDescent="0.2">
      <c r="A2596" s="86"/>
      <c r="B2596" s="87"/>
      <c r="C2596" s="87"/>
      <c r="D2596" s="88"/>
      <c r="E2596" s="89"/>
      <c r="F2596" s="98"/>
      <c r="G2596" s="91"/>
      <c r="H2596" s="90"/>
      <c r="I2596" s="90"/>
      <c r="J2596" s="92"/>
      <c r="K2596" s="92"/>
      <c r="L2596" s="87"/>
      <c r="M2596" s="93"/>
      <c r="N2596" s="93"/>
      <c r="O2596" s="87"/>
      <c r="P2596" s="87"/>
      <c r="Q2596" s="94"/>
      <c r="R2596" s="95"/>
      <c r="S2596" s="87"/>
      <c r="T2596" s="95"/>
      <c r="U2596" s="94"/>
      <c r="V2596" s="94"/>
      <c r="W2596" s="93"/>
      <c r="X2596" s="87"/>
      <c r="Y2596" s="87"/>
      <c r="Z2596" s="96"/>
      <c r="AA2596" s="90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3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2"/>
      <c r="DB2596" s="1"/>
      <c r="DC2596" s="1"/>
      <c r="DD2596" s="1"/>
      <c r="DE2596" s="1"/>
      <c r="DF2596" s="1"/>
      <c r="DG2596" s="1"/>
    </row>
    <row r="2597" spans="1:111" x14ac:dyDescent="0.2">
      <c r="A2597" s="86"/>
      <c r="B2597" s="87"/>
      <c r="C2597" s="87"/>
      <c r="D2597" s="88"/>
      <c r="E2597" s="89"/>
      <c r="F2597" s="98"/>
      <c r="G2597" s="91"/>
      <c r="H2597" s="90"/>
      <c r="I2597" s="90"/>
      <c r="J2597" s="92"/>
      <c r="K2597" s="92"/>
      <c r="L2597" s="87"/>
      <c r="M2597" s="93"/>
      <c r="N2597" s="93"/>
      <c r="O2597" s="87"/>
      <c r="P2597" s="87"/>
      <c r="Q2597" s="94"/>
      <c r="R2597" s="95"/>
      <c r="S2597" s="87"/>
      <c r="T2597" s="95"/>
      <c r="U2597" s="94"/>
      <c r="V2597" s="94"/>
      <c r="W2597" s="93"/>
      <c r="X2597" s="87"/>
      <c r="Y2597" s="87"/>
      <c r="Z2597" s="96"/>
      <c r="AA2597" s="90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3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2"/>
      <c r="DB2597" s="1"/>
      <c r="DC2597" s="1"/>
      <c r="DD2597" s="1"/>
      <c r="DE2597" s="1"/>
      <c r="DF2597" s="1"/>
      <c r="DG2597" s="1"/>
    </row>
    <row r="2598" spans="1:111" x14ac:dyDescent="0.2">
      <c r="A2598" s="86"/>
      <c r="B2598" s="87"/>
      <c r="C2598" s="87"/>
      <c r="D2598" s="88"/>
      <c r="E2598" s="89"/>
      <c r="F2598" s="98"/>
      <c r="G2598" s="91"/>
      <c r="H2598" s="90"/>
      <c r="I2598" s="90"/>
      <c r="J2598" s="92"/>
      <c r="K2598" s="92"/>
      <c r="L2598" s="87"/>
      <c r="M2598" s="93"/>
      <c r="N2598" s="93"/>
      <c r="O2598" s="87"/>
      <c r="P2598" s="87"/>
      <c r="Q2598" s="94"/>
      <c r="R2598" s="95"/>
      <c r="S2598" s="87"/>
      <c r="T2598" s="95"/>
      <c r="U2598" s="94"/>
      <c r="V2598" s="94"/>
      <c r="W2598" s="93"/>
      <c r="X2598" s="87"/>
      <c r="Y2598" s="87"/>
      <c r="Z2598" s="96"/>
      <c r="AA2598" s="90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3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2"/>
      <c r="DB2598" s="1"/>
      <c r="DC2598" s="1"/>
      <c r="DD2598" s="1"/>
      <c r="DE2598" s="1"/>
      <c r="DF2598" s="1"/>
      <c r="DG2598" s="1"/>
    </row>
    <row r="2599" spans="1:111" x14ac:dyDescent="0.2">
      <c r="A2599" s="86"/>
      <c r="B2599" s="87"/>
      <c r="C2599" s="87"/>
      <c r="D2599" s="88"/>
      <c r="E2599" s="89"/>
      <c r="F2599" s="98"/>
      <c r="G2599" s="91"/>
      <c r="H2599" s="90"/>
      <c r="I2599" s="90"/>
      <c r="J2599" s="92"/>
      <c r="K2599" s="92"/>
      <c r="L2599" s="87"/>
      <c r="M2599" s="93"/>
      <c r="N2599" s="93"/>
      <c r="O2599" s="87"/>
      <c r="P2599" s="87"/>
      <c r="Q2599" s="94"/>
      <c r="R2599" s="95"/>
      <c r="S2599" s="87"/>
      <c r="T2599" s="95"/>
      <c r="U2599" s="94"/>
      <c r="V2599" s="94"/>
      <c r="W2599" s="93"/>
      <c r="X2599" s="87"/>
      <c r="Y2599" s="87"/>
      <c r="Z2599" s="96"/>
      <c r="AA2599" s="90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3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2"/>
      <c r="DB2599" s="1"/>
      <c r="DC2599" s="1"/>
      <c r="DD2599" s="1"/>
      <c r="DE2599" s="1"/>
      <c r="DF2599" s="1"/>
      <c r="DG2599" s="1"/>
    </row>
    <row r="2600" spans="1:111" x14ac:dyDescent="0.2">
      <c r="A2600" s="86"/>
      <c r="B2600" s="87"/>
      <c r="C2600" s="87"/>
      <c r="D2600" s="88"/>
      <c r="E2600" s="89"/>
      <c r="F2600" s="98"/>
      <c r="G2600" s="91"/>
      <c r="H2600" s="90"/>
      <c r="I2600" s="90"/>
      <c r="J2600" s="92"/>
      <c r="K2600" s="92"/>
      <c r="L2600" s="87"/>
      <c r="M2600" s="93"/>
      <c r="N2600" s="93"/>
      <c r="O2600" s="87"/>
      <c r="P2600" s="87"/>
      <c r="Q2600" s="94"/>
      <c r="R2600" s="95"/>
      <c r="S2600" s="87"/>
      <c r="T2600" s="95"/>
      <c r="U2600" s="94"/>
      <c r="V2600" s="94"/>
      <c r="W2600" s="93"/>
      <c r="X2600" s="87"/>
      <c r="Y2600" s="87"/>
      <c r="Z2600" s="96"/>
      <c r="AA2600" s="90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3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2"/>
      <c r="DB2600" s="1"/>
      <c r="DC2600" s="1"/>
      <c r="DD2600" s="1"/>
      <c r="DE2600" s="1"/>
      <c r="DF2600" s="1"/>
      <c r="DG2600" s="1"/>
    </row>
    <row r="2601" spans="1:111" x14ac:dyDescent="0.2">
      <c r="A2601" s="86"/>
      <c r="B2601" s="87"/>
      <c r="C2601" s="87"/>
      <c r="D2601" s="88"/>
      <c r="E2601" s="89"/>
      <c r="F2601" s="98"/>
      <c r="G2601" s="91"/>
      <c r="H2601" s="90"/>
      <c r="I2601" s="90"/>
      <c r="J2601" s="92"/>
      <c r="K2601" s="92"/>
      <c r="L2601" s="87"/>
      <c r="M2601" s="93"/>
      <c r="N2601" s="93"/>
      <c r="O2601" s="87"/>
      <c r="P2601" s="87"/>
      <c r="Q2601" s="94"/>
      <c r="R2601" s="95"/>
      <c r="S2601" s="87"/>
      <c r="T2601" s="95"/>
      <c r="U2601" s="94"/>
      <c r="V2601" s="94"/>
      <c r="W2601" s="93"/>
      <c r="X2601" s="87"/>
      <c r="Y2601" s="87"/>
      <c r="Z2601" s="96"/>
      <c r="AA2601" s="90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3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2"/>
      <c r="DB2601" s="1"/>
      <c r="DC2601" s="1"/>
      <c r="DD2601" s="1"/>
      <c r="DE2601" s="1"/>
      <c r="DF2601" s="1"/>
      <c r="DG2601" s="1"/>
    </row>
    <row r="2602" spans="1:111" x14ac:dyDescent="0.2">
      <c r="A2602" s="86"/>
      <c r="B2602" s="87"/>
      <c r="C2602" s="87"/>
      <c r="D2602" s="88"/>
      <c r="E2602" s="89"/>
      <c r="F2602" s="98"/>
      <c r="G2602" s="91"/>
      <c r="H2602" s="90"/>
      <c r="I2602" s="90"/>
      <c r="J2602" s="92"/>
      <c r="K2602" s="92"/>
      <c r="L2602" s="87"/>
      <c r="M2602" s="93"/>
      <c r="N2602" s="93"/>
      <c r="O2602" s="87"/>
      <c r="P2602" s="87"/>
      <c r="Q2602" s="94"/>
      <c r="R2602" s="95"/>
      <c r="S2602" s="87"/>
      <c r="T2602" s="95"/>
      <c r="U2602" s="94"/>
      <c r="V2602" s="94"/>
      <c r="W2602" s="93"/>
      <c r="X2602" s="87"/>
      <c r="Y2602" s="87"/>
      <c r="Z2602" s="96"/>
      <c r="AA2602" s="90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3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2"/>
      <c r="DB2602" s="1"/>
      <c r="DC2602" s="1"/>
      <c r="DD2602" s="1"/>
      <c r="DE2602" s="1"/>
      <c r="DF2602" s="1"/>
      <c r="DG2602" s="1"/>
    </row>
    <row r="2603" spans="1:111" x14ac:dyDescent="0.2">
      <c r="A2603" s="86"/>
      <c r="B2603" s="87"/>
      <c r="C2603" s="87"/>
      <c r="D2603" s="88"/>
      <c r="E2603" s="89"/>
      <c r="F2603" s="98"/>
      <c r="G2603" s="91"/>
      <c r="H2603" s="90"/>
      <c r="I2603" s="90"/>
      <c r="J2603" s="92"/>
      <c r="K2603" s="92"/>
      <c r="L2603" s="87"/>
      <c r="M2603" s="93"/>
      <c r="N2603" s="93"/>
      <c r="O2603" s="87"/>
      <c r="P2603" s="87"/>
      <c r="Q2603" s="94"/>
      <c r="R2603" s="95"/>
      <c r="S2603" s="87"/>
      <c r="T2603" s="95"/>
      <c r="U2603" s="94"/>
      <c r="V2603" s="94"/>
      <c r="W2603" s="93"/>
      <c r="X2603" s="87"/>
      <c r="Y2603" s="87"/>
      <c r="Z2603" s="96"/>
      <c r="AA2603" s="90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3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2"/>
      <c r="DB2603" s="1"/>
      <c r="DC2603" s="1"/>
      <c r="DD2603" s="1"/>
      <c r="DE2603" s="1"/>
      <c r="DF2603" s="1"/>
      <c r="DG2603" s="1"/>
    </row>
    <row r="2604" spans="1:111" x14ac:dyDescent="0.2">
      <c r="A2604" s="86"/>
      <c r="B2604" s="87"/>
      <c r="C2604" s="87"/>
      <c r="D2604" s="88"/>
      <c r="E2604" s="89"/>
      <c r="F2604" s="98"/>
      <c r="G2604" s="91"/>
      <c r="H2604" s="90"/>
      <c r="I2604" s="90"/>
      <c r="J2604" s="92"/>
      <c r="K2604" s="92"/>
      <c r="L2604" s="87"/>
      <c r="M2604" s="93"/>
      <c r="N2604" s="93"/>
      <c r="O2604" s="87"/>
      <c r="P2604" s="87"/>
      <c r="Q2604" s="94"/>
      <c r="R2604" s="95"/>
      <c r="S2604" s="87"/>
      <c r="T2604" s="95"/>
      <c r="U2604" s="94"/>
      <c r="V2604" s="94"/>
      <c r="W2604" s="93"/>
      <c r="X2604" s="87"/>
      <c r="Y2604" s="87"/>
      <c r="Z2604" s="96"/>
      <c r="AA2604" s="90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3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2"/>
      <c r="DB2604" s="1"/>
      <c r="DC2604" s="1"/>
      <c r="DD2604" s="1"/>
      <c r="DE2604" s="1"/>
      <c r="DF2604" s="1"/>
      <c r="DG2604" s="1"/>
    </row>
    <row r="2605" spans="1:111" x14ac:dyDescent="0.2">
      <c r="A2605" s="86"/>
      <c r="B2605" s="87"/>
      <c r="C2605" s="87"/>
      <c r="D2605" s="88"/>
      <c r="E2605" s="89"/>
      <c r="F2605" s="98"/>
      <c r="G2605" s="91"/>
      <c r="H2605" s="90"/>
      <c r="I2605" s="90"/>
      <c r="J2605" s="92"/>
      <c r="K2605" s="92"/>
      <c r="L2605" s="87"/>
      <c r="M2605" s="93"/>
      <c r="N2605" s="93"/>
      <c r="O2605" s="87"/>
      <c r="P2605" s="87"/>
      <c r="Q2605" s="94"/>
      <c r="R2605" s="95"/>
      <c r="S2605" s="87"/>
      <c r="T2605" s="95"/>
      <c r="U2605" s="94"/>
      <c r="V2605" s="94"/>
      <c r="W2605" s="93"/>
      <c r="X2605" s="87"/>
      <c r="Y2605" s="87"/>
      <c r="Z2605" s="96"/>
      <c r="AA2605" s="90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3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2"/>
      <c r="DB2605" s="1"/>
      <c r="DC2605" s="1"/>
      <c r="DD2605" s="1"/>
      <c r="DE2605" s="1"/>
      <c r="DF2605" s="1"/>
      <c r="DG2605" s="1"/>
    </row>
    <row r="2606" spans="1:111" x14ac:dyDescent="0.2">
      <c r="A2606" s="86"/>
      <c r="B2606" s="87"/>
      <c r="C2606" s="87"/>
      <c r="D2606" s="88"/>
      <c r="E2606" s="89"/>
      <c r="F2606" s="98"/>
      <c r="G2606" s="91"/>
      <c r="H2606" s="90"/>
      <c r="I2606" s="90"/>
      <c r="J2606" s="92"/>
      <c r="K2606" s="92"/>
      <c r="L2606" s="87"/>
      <c r="M2606" s="93"/>
      <c r="N2606" s="93"/>
      <c r="O2606" s="87"/>
      <c r="P2606" s="87"/>
      <c r="Q2606" s="94"/>
      <c r="R2606" s="95"/>
      <c r="S2606" s="87"/>
      <c r="T2606" s="95"/>
      <c r="U2606" s="94"/>
      <c r="V2606" s="94"/>
      <c r="W2606" s="93"/>
      <c r="X2606" s="87"/>
      <c r="Y2606" s="87"/>
      <c r="Z2606" s="96"/>
      <c r="AA2606" s="90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3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2"/>
      <c r="DB2606" s="1"/>
      <c r="DC2606" s="1"/>
      <c r="DD2606" s="1"/>
      <c r="DE2606" s="1"/>
      <c r="DF2606" s="1"/>
      <c r="DG2606" s="1"/>
    </row>
    <row r="2607" spans="1:111" x14ac:dyDescent="0.2">
      <c r="A2607" s="86"/>
      <c r="B2607" s="87"/>
      <c r="C2607" s="87"/>
      <c r="D2607" s="88"/>
      <c r="E2607" s="89"/>
      <c r="F2607" s="98"/>
      <c r="G2607" s="91"/>
      <c r="H2607" s="90"/>
      <c r="I2607" s="90"/>
      <c r="J2607" s="92"/>
      <c r="K2607" s="92"/>
      <c r="L2607" s="87"/>
      <c r="M2607" s="93"/>
      <c r="N2607" s="93"/>
      <c r="O2607" s="87"/>
      <c r="P2607" s="87"/>
      <c r="Q2607" s="94"/>
      <c r="R2607" s="95"/>
      <c r="S2607" s="87"/>
      <c r="T2607" s="95"/>
      <c r="U2607" s="94"/>
      <c r="V2607" s="94"/>
      <c r="W2607" s="93"/>
      <c r="X2607" s="87"/>
      <c r="Y2607" s="87"/>
      <c r="Z2607" s="96"/>
      <c r="AA2607" s="90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3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2"/>
      <c r="DB2607" s="1"/>
      <c r="DC2607" s="1"/>
      <c r="DD2607" s="1"/>
      <c r="DE2607" s="1"/>
      <c r="DF2607" s="1"/>
      <c r="DG2607" s="1"/>
    </row>
    <row r="2608" spans="1:111" x14ac:dyDescent="0.2">
      <c r="A2608" s="86"/>
      <c r="B2608" s="87"/>
      <c r="C2608" s="87"/>
      <c r="D2608" s="88"/>
      <c r="E2608" s="89"/>
      <c r="F2608" s="98"/>
      <c r="G2608" s="91"/>
      <c r="H2608" s="90"/>
      <c r="I2608" s="90"/>
      <c r="J2608" s="92"/>
      <c r="K2608" s="92"/>
      <c r="L2608" s="87"/>
      <c r="M2608" s="93"/>
      <c r="N2608" s="93"/>
      <c r="O2608" s="87"/>
      <c r="P2608" s="87"/>
      <c r="Q2608" s="94"/>
      <c r="R2608" s="95"/>
      <c r="S2608" s="87"/>
      <c r="T2608" s="95"/>
      <c r="U2608" s="94"/>
      <c r="V2608" s="94"/>
      <c r="W2608" s="93"/>
      <c r="X2608" s="87"/>
      <c r="Y2608" s="87"/>
      <c r="Z2608" s="96"/>
      <c r="AA2608" s="90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3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2"/>
      <c r="DB2608" s="1"/>
      <c r="DC2608" s="1"/>
      <c r="DD2608" s="1"/>
      <c r="DE2608" s="1"/>
      <c r="DF2608" s="1"/>
      <c r="DG2608" s="1"/>
    </row>
    <row r="2609" spans="1:111" x14ac:dyDescent="0.2">
      <c r="A2609" s="86"/>
      <c r="B2609" s="87"/>
      <c r="C2609" s="87"/>
      <c r="D2609" s="88"/>
      <c r="E2609" s="89"/>
      <c r="F2609" s="98"/>
      <c r="G2609" s="91"/>
      <c r="H2609" s="90"/>
      <c r="I2609" s="90"/>
      <c r="J2609" s="92"/>
      <c r="K2609" s="92"/>
      <c r="L2609" s="87"/>
      <c r="M2609" s="93"/>
      <c r="N2609" s="93"/>
      <c r="O2609" s="87"/>
      <c r="P2609" s="87"/>
      <c r="Q2609" s="94"/>
      <c r="R2609" s="95"/>
      <c r="S2609" s="87"/>
      <c r="T2609" s="95"/>
      <c r="U2609" s="94"/>
      <c r="V2609" s="94"/>
      <c r="W2609" s="93"/>
      <c r="X2609" s="87"/>
      <c r="Y2609" s="87"/>
      <c r="Z2609" s="96"/>
      <c r="AA2609" s="90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3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2"/>
      <c r="DB2609" s="1"/>
      <c r="DC2609" s="1"/>
      <c r="DD2609" s="1"/>
      <c r="DE2609" s="1"/>
      <c r="DF2609" s="1"/>
      <c r="DG2609" s="1"/>
    </row>
    <row r="2610" spans="1:111" x14ac:dyDescent="0.2">
      <c r="A2610" s="86"/>
      <c r="B2610" s="87"/>
      <c r="C2610" s="87"/>
      <c r="D2610" s="88"/>
      <c r="E2610" s="89"/>
      <c r="F2610" s="98"/>
      <c r="G2610" s="91"/>
      <c r="H2610" s="90"/>
      <c r="I2610" s="90"/>
      <c r="J2610" s="92"/>
      <c r="K2610" s="92"/>
      <c r="L2610" s="87"/>
      <c r="M2610" s="93"/>
      <c r="N2610" s="93"/>
      <c r="O2610" s="87"/>
      <c r="P2610" s="87"/>
      <c r="Q2610" s="94"/>
      <c r="R2610" s="95"/>
      <c r="S2610" s="87"/>
      <c r="T2610" s="95"/>
      <c r="U2610" s="94"/>
      <c r="V2610" s="94"/>
      <c r="W2610" s="93"/>
      <c r="X2610" s="87"/>
      <c r="Y2610" s="87"/>
      <c r="Z2610" s="96"/>
      <c r="AA2610" s="90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3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2"/>
      <c r="DB2610" s="1"/>
      <c r="DC2610" s="1"/>
      <c r="DD2610" s="1"/>
      <c r="DE2610" s="1"/>
      <c r="DF2610" s="1"/>
      <c r="DG2610" s="1"/>
    </row>
    <row r="2611" spans="1:111" x14ac:dyDescent="0.2">
      <c r="A2611" s="86"/>
      <c r="B2611" s="87"/>
      <c r="C2611" s="87"/>
      <c r="D2611" s="88"/>
      <c r="E2611" s="89"/>
      <c r="F2611" s="98"/>
      <c r="G2611" s="91"/>
      <c r="H2611" s="90"/>
      <c r="I2611" s="90"/>
      <c r="J2611" s="92"/>
      <c r="K2611" s="92"/>
      <c r="L2611" s="87"/>
      <c r="M2611" s="93"/>
      <c r="N2611" s="93"/>
      <c r="O2611" s="87"/>
      <c r="P2611" s="87"/>
      <c r="Q2611" s="94"/>
      <c r="R2611" s="95"/>
      <c r="S2611" s="87"/>
      <c r="T2611" s="95"/>
      <c r="U2611" s="94"/>
      <c r="V2611" s="94"/>
      <c r="W2611" s="93"/>
      <c r="X2611" s="87"/>
      <c r="Y2611" s="87"/>
      <c r="Z2611" s="96"/>
      <c r="AA2611" s="90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3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2"/>
      <c r="DB2611" s="1"/>
      <c r="DC2611" s="1"/>
      <c r="DD2611" s="1"/>
      <c r="DE2611" s="1"/>
      <c r="DF2611" s="1"/>
      <c r="DG2611" s="1"/>
    </row>
    <row r="2612" spans="1:111" x14ac:dyDescent="0.2">
      <c r="A2612" s="86"/>
      <c r="B2612" s="87"/>
      <c r="C2612" s="87"/>
      <c r="D2612" s="88"/>
      <c r="E2612" s="89"/>
      <c r="F2612" s="98"/>
      <c r="G2612" s="91"/>
      <c r="H2612" s="90"/>
      <c r="I2612" s="90"/>
      <c r="J2612" s="92"/>
      <c r="K2612" s="92"/>
      <c r="L2612" s="87"/>
      <c r="M2612" s="93"/>
      <c r="N2612" s="93"/>
      <c r="O2612" s="87"/>
      <c r="P2612" s="87"/>
      <c r="Q2612" s="94"/>
      <c r="R2612" s="95"/>
      <c r="S2612" s="87"/>
      <c r="T2612" s="95"/>
      <c r="U2612" s="94"/>
      <c r="V2612" s="94"/>
      <c r="W2612" s="93"/>
      <c r="X2612" s="87"/>
      <c r="Y2612" s="87"/>
      <c r="Z2612" s="96"/>
      <c r="AA2612" s="90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3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2"/>
      <c r="DB2612" s="1"/>
      <c r="DC2612" s="1"/>
      <c r="DD2612" s="1"/>
      <c r="DE2612" s="1"/>
      <c r="DF2612" s="1"/>
      <c r="DG2612" s="1"/>
    </row>
    <row r="2613" spans="1:111" x14ac:dyDescent="0.2">
      <c r="A2613" s="86"/>
      <c r="B2613" s="87"/>
      <c r="C2613" s="87"/>
      <c r="D2613" s="88"/>
      <c r="E2613" s="89"/>
      <c r="F2613" s="98"/>
      <c r="G2613" s="91"/>
      <c r="H2613" s="90"/>
      <c r="I2613" s="90"/>
      <c r="J2613" s="92"/>
      <c r="K2613" s="92"/>
      <c r="L2613" s="87"/>
      <c r="M2613" s="93"/>
      <c r="N2613" s="93"/>
      <c r="O2613" s="87"/>
      <c r="P2613" s="87"/>
      <c r="Q2613" s="94"/>
      <c r="R2613" s="95"/>
      <c r="S2613" s="87"/>
      <c r="T2613" s="95"/>
      <c r="U2613" s="94"/>
      <c r="V2613" s="94"/>
      <c r="W2613" s="93"/>
      <c r="X2613" s="87"/>
      <c r="Y2613" s="87"/>
      <c r="Z2613" s="96"/>
      <c r="AA2613" s="90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3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2"/>
      <c r="DB2613" s="1"/>
      <c r="DC2613" s="1"/>
      <c r="DD2613" s="1"/>
      <c r="DE2613" s="1"/>
      <c r="DF2613" s="1"/>
      <c r="DG2613" s="1"/>
    </row>
    <row r="2614" spans="1:111" x14ac:dyDescent="0.2">
      <c r="A2614" s="86"/>
      <c r="B2614" s="87"/>
      <c r="C2614" s="87"/>
      <c r="D2614" s="88"/>
      <c r="E2614" s="89"/>
      <c r="F2614" s="98"/>
      <c r="G2614" s="91"/>
      <c r="H2614" s="90"/>
      <c r="I2614" s="90"/>
      <c r="J2614" s="92"/>
      <c r="K2614" s="92"/>
      <c r="L2614" s="87"/>
      <c r="M2614" s="93"/>
      <c r="N2614" s="93"/>
      <c r="O2614" s="87"/>
      <c r="P2614" s="87"/>
      <c r="Q2614" s="94"/>
      <c r="R2614" s="95"/>
      <c r="S2614" s="87"/>
      <c r="T2614" s="95"/>
      <c r="U2614" s="94"/>
      <c r="V2614" s="94"/>
      <c r="W2614" s="93"/>
      <c r="X2614" s="87"/>
      <c r="Y2614" s="87"/>
      <c r="Z2614" s="96"/>
      <c r="AA2614" s="90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3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2"/>
      <c r="DB2614" s="1"/>
      <c r="DC2614" s="1"/>
      <c r="DD2614" s="1"/>
      <c r="DE2614" s="1"/>
      <c r="DF2614" s="1"/>
      <c r="DG2614" s="1"/>
    </row>
    <row r="2615" spans="1:111" x14ac:dyDescent="0.2">
      <c r="A2615" s="86"/>
      <c r="B2615" s="87"/>
      <c r="C2615" s="87"/>
      <c r="D2615" s="88"/>
      <c r="E2615" s="89"/>
      <c r="F2615" s="98"/>
      <c r="G2615" s="91"/>
      <c r="H2615" s="90"/>
      <c r="I2615" s="90"/>
      <c r="J2615" s="92"/>
      <c r="K2615" s="92"/>
      <c r="L2615" s="87"/>
      <c r="M2615" s="93"/>
      <c r="N2615" s="93"/>
      <c r="O2615" s="87"/>
      <c r="P2615" s="87"/>
      <c r="Q2615" s="94"/>
      <c r="R2615" s="95"/>
      <c r="S2615" s="87"/>
      <c r="T2615" s="95"/>
      <c r="U2615" s="94"/>
      <c r="V2615" s="94"/>
      <c r="W2615" s="93"/>
      <c r="X2615" s="87"/>
      <c r="Y2615" s="87"/>
      <c r="Z2615" s="96"/>
      <c r="AA2615" s="90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3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2"/>
      <c r="DB2615" s="1"/>
      <c r="DC2615" s="1"/>
      <c r="DD2615" s="1"/>
      <c r="DE2615" s="1"/>
      <c r="DF2615" s="1"/>
      <c r="DG2615" s="1"/>
    </row>
    <row r="2616" spans="1:111" x14ac:dyDescent="0.2">
      <c r="A2616" s="86"/>
      <c r="B2616" s="87"/>
      <c r="C2616" s="87"/>
      <c r="D2616" s="88"/>
      <c r="E2616" s="89"/>
      <c r="F2616" s="98"/>
      <c r="G2616" s="91"/>
      <c r="H2616" s="90"/>
      <c r="I2616" s="90"/>
      <c r="J2616" s="92"/>
      <c r="K2616" s="92"/>
      <c r="L2616" s="87"/>
      <c r="M2616" s="93"/>
      <c r="N2616" s="93"/>
      <c r="O2616" s="87"/>
      <c r="P2616" s="87"/>
      <c r="Q2616" s="94"/>
      <c r="R2616" s="95"/>
      <c r="S2616" s="87"/>
      <c r="T2616" s="95"/>
      <c r="U2616" s="94"/>
      <c r="V2616" s="94"/>
      <c r="W2616" s="93"/>
      <c r="X2616" s="87"/>
      <c r="Y2616" s="87"/>
      <c r="Z2616" s="96"/>
      <c r="AA2616" s="90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3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2"/>
      <c r="DB2616" s="1"/>
      <c r="DC2616" s="1"/>
      <c r="DD2616" s="1"/>
      <c r="DE2616" s="1"/>
      <c r="DF2616" s="1"/>
      <c r="DG2616" s="1"/>
    </row>
    <row r="2617" spans="1:111" x14ac:dyDescent="0.2">
      <c r="A2617" s="86"/>
      <c r="B2617" s="87"/>
      <c r="C2617" s="87"/>
      <c r="D2617" s="88"/>
      <c r="E2617" s="89"/>
      <c r="F2617" s="98"/>
      <c r="G2617" s="91"/>
      <c r="H2617" s="90"/>
      <c r="I2617" s="90"/>
      <c r="J2617" s="92"/>
      <c r="K2617" s="92"/>
      <c r="L2617" s="87"/>
      <c r="M2617" s="93"/>
      <c r="N2617" s="93"/>
      <c r="O2617" s="87"/>
      <c r="P2617" s="87"/>
      <c r="Q2617" s="94"/>
      <c r="R2617" s="95"/>
      <c r="S2617" s="87"/>
      <c r="T2617" s="95"/>
      <c r="U2617" s="94"/>
      <c r="V2617" s="94"/>
      <c r="W2617" s="93"/>
      <c r="X2617" s="87"/>
      <c r="Y2617" s="87"/>
      <c r="Z2617" s="96"/>
      <c r="AA2617" s="90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3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2"/>
      <c r="DB2617" s="1"/>
      <c r="DC2617" s="1"/>
      <c r="DD2617" s="1"/>
      <c r="DE2617" s="1"/>
      <c r="DF2617" s="1"/>
      <c r="DG2617" s="1"/>
    </row>
    <row r="2618" spans="1:111" x14ac:dyDescent="0.2">
      <c r="A2618" s="86"/>
      <c r="B2618" s="87"/>
      <c r="C2618" s="87"/>
      <c r="D2618" s="88"/>
      <c r="E2618" s="89"/>
      <c r="F2618" s="98"/>
      <c r="G2618" s="91"/>
      <c r="H2618" s="90"/>
      <c r="I2618" s="90"/>
      <c r="J2618" s="92"/>
      <c r="K2618" s="92"/>
      <c r="L2618" s="87"/>
      <c r="M2618" s="93"/>
      <c r="N2618" s="93"/>
      <c r="O2618" s="87"/>
      <c r="P2618" s="87"/>
      <c r="Q2618" s="94"/>
      <c r="R2618" s="95"/>
      <c r="S2618" s="87"/>
      <c r="T2618" s="95"/>
      <c r="U2618" s="94"/>
      <c r="V2618" s="94"/>
      <c r="W2618" s="93"/>
      <c r="X2618" s="87"/>
      <c r="Y2618" s="87"/>
      <c r="Z2618" s="96"/>
      <c r="AA2618" s="90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3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2"/>
      <c r="DB2618" s="1"/>
      <c r="DC2618" s="1"/>
      <c r="DD2618" s="1"/>
      <c r="DE2618" s="1"/>
      <c r="DF2618" s="1"/>
      <c r="DG2618" s="1"/>
    </row>
    <row r="2619" spans="1:111" x14ac:dyDescent="0.2">
      <c r="A2619" s="86"/>
      <c r="B2619" s="87"/>
      <c r="C2619" s="87"/>
      <c r="D2619" s="88"/>
      <c r="E2619" s="89"/>
      <c r="F2619" s="98"/>
      <c r="G2619" s="91"/>
      <c r="H2619" s="90"/>
      <c r="I2619" s="90"/>
      <c r="J2619" s="92"/>
      <c r="K2619" s="92"/>
      <c r="L2619" s="87"/>
      <c r="M2619" s="93"/>
      <c r="N2619" s="93"/>
      <c r="O2619" s="87"/>
      <c r="P2619" s="87"/>
      <c r="Q2619" s="94"/>
      <c r="R2619" s="95"/>
      <c r="S2619" s="87"/>
      <c r="T2619" s="95"/>
      <c r="U2619" s="94"/>
      <c r="V2619" s="94"/>
      <c r="W2619" s="93"/>
      <c r="X2619" s="87"/>
      <c r="Y2619" s="87"/>
      <c r="Z2619" s="96"/>
      <c r="AA2619" s="90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3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2"/>
      <c r="DB2619" s="1"/>
      <c r="DC2619" s="1"/>
      <c r="DD2619" s="1"/>
      <c r="DE2619" s="1"/>
      <c r="DF2619" s="1"/>
      <c r="DG2619" s="1"/>
    </row>
    <row r="2620" spans="1:111" x14ac:dyDescent="0.2">
      <c r="A2620" s="86"/>
      <c r="B2620" s="87"/>
      <c r="C2620" s="87"/>
      <c r="D2620" s="88"/>
      <c r="E2620" s="89"/>
      <c r="F2620" s="98"/>
      <c r="G2620" s="91"/>
      <c r="H2620" s="90"/>
      <c r="I2620" s="90"/>
      <c r="J2620" s="92"/>
      <c r="K2620" s="92"/>
      <c r="L2620" s="87"/>
      <c r="M2620" s="93"/>
      <c r="N2620" s="93"/>
      <c r="O2620" s="87"/>
      <c r="P2620" s="87"/>
      <c r="Q2620" s="94"/>
      <c r="R2620" s="95"/>
      <c r="S2620" s="87"/>
      <c r="T2620" s="95"/>
      <c r="U2620" s="94"/>
      <c r="V2620" s="94"/>
      <c r="W2620" s="93"/>
      <c r="X2620" s="87"/>
      <c r="Y2620" s="87"/>
      <c r="Z2620" s="96"/>
      <c r="AA2620" s="90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3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2"/>
      <c r="DB2620" s="1"/>
      <c r="DC2620" s="1"/>
      <c r="DD2620" s="1"/>
      <c r="DE2620" s="1"/>
      <c r="DF2620" s="1"/>
      <c r="DG2620" s="1"/>
    </row>
    <row r="2621" spans="1:111" x14ac:dyDescent="0.2">
      <c r="A2621" s="86"/>
      <c r="B2621" s="87"/>
      <c r="C2621" s="87"/>
      <c r="D2621" s="88"/>
      <c r="E2621" s="89"/>
      <c r="F2621" s="98"/>
      <c r="G2621" s="91"/>
      <c r="H2621" s="90"/>
      <c r="I2621" s="90"/>
      <c r="J2621" s="92"/>
      <c r="K2621" s="92"/>
      <c r="L2621" s="87"/>
      <c r="M2621" s="93"/>
      <c r="N2621" s="93"/>
      <c r="O2621" s="87"/>
      <c r="P2621" s="87"/>
      <c r="Q2621" s="94"/>
      <c r="R2621" s="95"/>
      <c r="S2621" s="87"/>
      <c r="T2621" s="95"/>
      <c r="U2621" s="94"/>
      <c r="V2621" s="94"/>
      <c r="W2621" s="93"/>
      <c r="X2621" s="87"/>
      <c r="Y2621" s="87"/>
      <c r="Z2621" s="96"/>
      <c r="AA2621" s="90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3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2"/>
      <c r="DB2621" s="1"/>
      <c r="DC2621" s="1"/>
      <c r="DD2621" s="1"/>
      <c r="DE2621" s="1"/>
      <c r="DF2621" s="1"/>
      <c r="DG2621" s="1"/>
    </row>
    <row r="2622" spans="1:111" x14ac:dyDescent="0.2">
      <c r="A2622" s="86"/>
      <c r="B2622" s="87"/>
      <c r="C2622" s="87"/>
      <c r="D2622" s="88"/>
      <c r="E2622" s="89"/>
      <c r="F2622" s="98"/>
      <c r="G2622" s="91"/>
      <c r="H2622" s="90"/>
      <c r="I2622" s="90"/>
      <c r="J2622" s="92"/>
      <c r="K2622" s="92"/>
      <c r="L2622" s="87"/>
      <c r="M2622" s="93"/>
      <c r="N2622" s="93"/>
      <c r="O2622" s="87"/>
      <c r="P2622" s="87"/>
      <c r="Q2622" s="94"/>
      <c r="R2622" s="95"/>
      <c r="S2622" s="87"/>
      <c r="T2622" s="95"/>
      <c r="U2622" s="94"/>
      <c r="V2622" s="94"/>
      <c r="W2622" s="93"/>
      <c r="X2622" s="87"/>
      <c r="Y2622" s="87"/>
      <c r="Z2622" s="96"/>
      <c r="AA2622" s="90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3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2"/>
      <c r="DB2622" s="1"/>
      <c r="DC2622" s="1"/>
      <c r="DD2622" s="1"/>
      <c r="DE2622" s="1"/>
      <c r="DF2622" s="1"/>
      <c r="DG2622" s="1"/>
    </row>
    <row r="2623" spans="1:111" x14ac:dyDescent="0.2">
      <c r="A2623" s="86"/>
      <c r="B2623" s="87"/>
      <c r="C2623" s="87"/>
      <c r="D2623" s="88"/>
      <c r="E2623" s="89"/>
      <c r="F2623" s="98"/>
      <c r="G2623" s="91"/>
      <c r="H2623" s="90"/>
      <c r="I2623" s="90"/>
      <c r="J2623" s="92"/>
      <c r="K2623" s="92"/>
      <c r="L2623" s="87"/>
      <c r="M2623" s="93"/>
      <c r="N2623" s="93"/>
      <c r="O2623" s="87"/>
      <c r="P2623" s="87"/>
      <c r="Q2623" s="94"/>
      <c r="R2623" s="95"/>
      <c r="S2623" s="87"/>
      <c r="T2623" s="95"/>
      <c r="U2623" s="94"/>
      <c r="V2623" s="94"/>
      <c r="W2623" s="93"/>
      <c r="X2623" s="87"/>
      <c r="Y2623" s="87"/>
      <c r="Z2623" s="96"/>
      <c r="AA2623" s="90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3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2"/>
      <c r="DB2623" s="1"/>
      <c r="DC2623" s="1"/>
      <c r="DD2623" s="1"/>
      <c r="DE2623" s="1"/>
      <c r="DF2623" s="1"/>
      <c r="DG2623" s="1"/>
    </row>
    <row r="2624" spans="1:111" x14ac:dyDescent="0.2">
      <c r="A2624" s="86"/>
      <c r="B2624" s="87"/>
      <c r="C2624" s="87"/>
      <c r="D2624" s="88"/>
      <c r="E2624" s="89"/>
      <c r="F2624" s="98"/>
      <c r="G2624" s="91"/>
      <c r="H2624" s="90"/>
      <c r="I2624" s="90"/>
      <c r="J2624" s="92"/>
      <c r="K2624" s="92"/>
      <c r="L2624" s="87"/>
      <c r="M2624" s="93"/>
      <c r="N2624" s="93"/>
      <c r="O2624" s="87"/>
      <c r="P2624" s="87"/>
      <c r="Q2624" s="94"/>
      <c r="R2624" s="95"/>
      <c r="S2624" s="87"/>
      <c r="T2624" s="95"/>
      <c r="U2624" s="94"/>
      <c r="V2624" s="94"/>
      <c r="W2624" s="93"/>
      <c r="X2624" s="87"/>
      <c r="Y2624" s="87"/>
      <c r="Z2624" s="96"/>
      <c r="AA2624" s="90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3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2"/>
      <c r="DB2624" s="1"/>
      <c r="DC2624" s="1"/>
      <c r="DD2624" s="1"/>
      <c r="DE2624" s="1"/>
      <c r="DF2624" s="1"/>
      <c r="DG2624" s="1"/>
    </row>
    <row r="2625" spans="1:111" x14ac:dyDescent="0.2">
      <c r="A2625" s="86"/>
      <c r="B2625" s="87"/>
      <c r="C2625" s="87"/>
      <c r="D2625" s="88"/>
      <c r="E2625" s="89"/>
      <c r="F2625" s="98"/>
      <c r="G2625" s="91"/>
      <c r="H2625" s="90"/>
      <c r="I2625" s="90"/>
      <c r="J2625" s="92"/>
      <c r="K2625" s="92"/>
      <c r="L2625" s="87"/>
      <c r="M2625" s="93"/>
      <c r="N2625" s="93"/>
      <c r="O2625" s="87"/>
      <c r="P2625" s="87"/>
      <c r="Q2625" s="94"/>
      <c r="R2625" s="95"/>
      <c r="S2625" s="87"/>
      <c r="T2625" s="95"/>
      <c r="U2625" s="94"/>
      <c r="V2625" s="94"/>
      <c r="W2625" s="93"/>
      <c r="X2625" s="87"/>
      <c r="Y2625" s="87"/>
      <c r="Z2625" s="96"/>
      <c r="AA2625" s="90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3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2"/>
      <c r="DB2625" s="1"/>
      <c r="DC2625" s="1"/>
      <c r="DD2625" s="1"/>
      <c r="DE2625" s="1"/>
      <c r="DF2625" s="1"/>
      <c r="DG2625" s="1"/>
    </row>
    <row r="2626" spans="1:111" x14ac:dyDescent="0.2">
      <c r="A2626" s="86"/>
      <c r="B2626" s="87"/>
      <c r="C2626" s="87"/>
      <c r="D2626" s="88"/>
      <c r="E2626" s="89"/>
      <c r="F2626" s="98"/>
      <c r="G2626" s="91"/>
      <c r="H2626" s="90"/>
      <c r="I2626" s="90"/>
      <c r="J2626" s="92"/>
      <c r="K2626" s="92"/>
      <c r="L2626" s="87"/>
      <c r="M2626" s="93"/>
      <c r="N2626" s="93"/>
      <c r="O2626" s="87"/>
      <c r="P2626" s="87"/>
      <c r="Q2626" s="94"/>
      <c r="R2626" s="95"/>
      <c r="S2626" s="87"/>
      <c r="T2626" s="95"/>
      <c r="U2626" s="94"/>
      <c r="V2626" s="94"/>
      <c r="W2626" s="93"/>
      <c r="X2626" s="87"/>
      <c r="Y2626" s="87"/>
      <c r="Z2626" s="96"/>
      <c r="AA2626" s="90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3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2"/>
      <c r="DB2626" s="1"/>
      <c r="DC2626" s="1"/>
      <c r="DD2626" s="1"/>
      <c r="DE2626" s="1"/>
      <c r="DF2626" s="1"/>
      <c r="DG2626" s="1"/>
    </row>
    <row r="2627" spans="1:111" x14ac:dyDescent="0.2">
      <c r="A2627" s="86"/>
      <c r="B2627" s="87"/>
      <c r="C2627" s="87"/>
      <c r="D2627" s="88"/>
      <c r="E2627" s="89"/>
      <c r="F2627" s="98"/>
      <c r="G2627" s="91"/>
      <c r="H2627" s="90"/>
      <c r="I2627" s="90"/>
      <c r="J2627" s="92"/>
      <c r="K2627" s="92"/>
      <c r="L2627" s="87"/>
      <c r="M2627" s="93"/>
      <c r="N2627" s="93"/>
      <c r="O2627" s="87"/>
      <c r="P2627" s="87"/>
      <c r="Q2627" s="94"/>
      <c r="R2627" s="95"/>
      <c r="S2627" s="87"/>
      <c r="T2627" s="95"/>
      <c r="U2627" s="94"/>
      <c r="V2627" s="94"/>
      <c r="W2627" s="93"/>
      <c r="X2627" s="87"/>
      <c r="Y2627" s="87"/>
      <c r="Z2627" s="96"/>
      <c r="AA2627" s="90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3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2"/>
      <c r="DB2627" s="1"/>
      <c r="DC2627" s="1"/>
      <c r="DD2627" s="1"/>
      <c r="DE2627" s="1"/>
      <c r="DF2627" s="1"/>
      <c r="DG2627" s="1"/>
    </row>
    <row r="2628" spans="1:111" x14ac:dyDescent="0.2">
      <c r="A2628" s="86"/>
      <c r="B2628" s="87"/>
      <c r="C2628" s="87"/>
      <c r="D2628" s="88"/>
      <c r="E2628" s="89"/>
      <c r="F2628" s="98"/>
      <c r="G2628" s="91"/>
      <c r="H2628" s="90"/>
      <c r="I2628" s="90"/>
      <c r="J2628" s="92"/>
      <c r="K2628" s="92"/>
      <c r="L2628" s="87"/>
      <c r="M2628" s="93"/>
      <c r="N2628" s="93"/>
      <c r="O2628" s="87"/>
      <c r="P2628" s="87"/>
      <c r="Q2628" s="94"/>
      <c r="R2628" s="95"/>
      <c r="S2628" s="87"/>
      <c r="T2628" s="95"/>
      <c r="U2628" s="94"/>
      <c r="V2628" s="94"/>
      <c r="W2628" s="93"/>
      <c r="X2628" s="87"/>
      <c r="Y2628" s="87"/>
      <c r="Z2628" s="96"/>
      <c r="AA2628" s="90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3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2"/>
      <c r="DB2628" s="1"/>
      <c r="DC2628" s="1"/>
      <c r="DD2628" s="1"/>
      <c r="DE2628" s="1"/>
      <c r="DF2628" s="1"/>
      <c r="DG2628" s="1"/>
    </row>
    <row r="2629" spans="1:111" x14ac:dyDescent="0.2">
      <c r="A2629" s="86"/>
      <c r="B2629" s="87"/>
      <c r="C2629" s="87"/>
      <c r="D2629" s="88"/>
      <c r="E2629" s="89"/>
      <c r="F2629" s="98"/>
      <c r="G2629" s="91"/>
      <c r="H2629" s="90"/>
      <c r="I2629" s="90"/>
      <c r="J2629" s="92"/>
      <c r="K2629" s="92"/>
      <c r="L2629" s="87"/>
      <c r="M2629" s="93"/>
      <c r="N2629" s="93"/>
      <c r="O2629" s="87"/>
      <c r="P2629" s="87"/>
      <c r="Q2629" s="94"/>
      <c r="R2629" s="95"/>
      <c r="S2629" s="87"/>
      <c r="T2629" s="95"/>
      <c r="U2629" s="94"/>
      <c r="V2629" s="94"/>
      <c r="W2629" s="93"/>
      <c r="X2629" s="87"/>
      <c r="Y2629" s="87"/>
      <c r="Z2629" s="96"/>
      <c r="AA2629" s="90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3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2"/>
      <c r="DB2629" s="1"/>
      <c r="DC2629" s="1"/>
      <c r="DD2629" s="1"/>
      <c r="DE2629" s="1"/>
      <c r="DF2629" s="1"/>
      <c r="DG2629" s="1"/>
    </row>
    <row r="2630" spans="1:111" x14ac:dyDescent="0.2">
      <c r="A2630" s="86"/>
      <c r="B2630" s="87"/>
      <c r="C2630" s="87"/>
      <c r="D2630" s="88"/>
      <c r="E2630" s="89"/>
      <c r="F2630" s="98"/>
      <c r="G2630" s="91"/>
      <c r="H2630" s="90"/>
      <c r="I2630" s="90"/>
      <c r="J2630" s="92"/>
      <c r="K2630" s="92"/>
      <c r="L2630" s="87"/>
      <c r="M2630" s="93"/>
      <c r="N2630" s="93"/>
      <c r="O2630" s="87"/>
      <c r="P2630" s="87"/>
      <c r="Q2630" s="94"/>
      <c r="R2630" s="95"/>
      <c r="S2630" s="87"/>
      <c r="T2630" s="95"/>
      <c r="U2630" s="94"/>
      <c r="V2630" s="94"/>
      <c r="W2630" s="93"/>
      <c r="X2630" s="87"/>
      <c r="Y2630" s="87"/>
      <c r="Z2630" s="96"/>
      <c r="AA2630" s="90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3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2"/>
      <c r="DB2630" s="1"/>
      <c r="DC2630" s="1"/>
      <c r="DD2630" s="1"/>
      <c r="DE2630" s="1"/>
      <c r="DF2630" s="1"/>
      <c r="DG2630" s="1"/>
    </row>
    <row r="2631" spans="1:111" x14ac:dyDescent="0.2">
      <c r="A2631" s="86"/>
      <c r="B2631" s="87"/>
      <c r="C2631" s="87"/>
      <c r="D2631" s="88"/>
      <c r="E2631" s="89"/>
      <c r="F2631" s="98"/>
      <c r="G2631" s="91"/>
      <c r="H2631" s="90"/>
      <c r="I2631" s="90"/>
      <c r="J2631" s="92"/>
      <c r="K2631" s="92"/>
      <c r="L2631" s="87"/>
      <c r="M2631" s="93"/>
      <c r="N2631" s="93"/>
      <c r="O2631" s="87"/>
      <c r="P2631" s="87"/>
      <c r="Q2631" s="94"/>
      <c r="R2631" s="95"/>
      <c r="S2631" s="87"/>
      <c r="T2631" s="95"/>
      <c r="U2631" s="94"/>
      <c r="V2631" s="94"/>
      <c r="W2631" s="93"/>
      <c r="X2631" s="87"/>
      <c r="Y2631" s="87"/>
      <c r="Z2631" s="96"/>
      <c r="AA2631" s="90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3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2"/>
      <c r="DB2631" s="1"/>
      <c r="DC2631" s="1"/>
      <c r="DD2631" s="1"/>
      <c r="DE2631" s="1"/>
      <c r="DF2631" s="1"/>
      <c r="DG2631" s="1"/>
    </row>
    <row r="2632" spans="1:111" x14ac:dyDescent="0.2">
      <c r="A2632" s="86"/>
      <c r="B2632" s="87"/>
      <c r="C2632" s="87"/>
      <c r="D2632" s="88"/>
      <c r="E2632" s="89"/>
      <c r="F2632" s="98"/>
      <c r="G2632" s="91"/>
      <c r="H2632" s="90"/>
      <c r="I2632" s="90"/>
      <c r="J2632" s="92"/>
      <c r="K2632" s="92"/>
      <c r="L2632" s="87"/>
      <c r="M2632" s="93"/>
      <c r="N2632" s="93"/>
      <c r="O2632" s="87"/>
      <c r="P2632" s="87"/>
      <c r="Q2632" s="94"/>
      <c r="R2632" s="95"/>
      <c r="S2632" s="87"/>
      <c r="T2632" s="95"/>
      <c r="U2632" s="94"/>
      <c r="V2632" s="94"/>
      <c r="W2632" s="93"/>
      <c r="X2632" s="87"/>
      <c r="Y2632" s="87"/>
      <c r="Z2632" s="96"/>
      <c r="AA2632" s="90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3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2"/>
      <c r="DB2632" s="1"/>
      <c r="DC2632" s="1"/>
      <c r="DD2632" s="1"/>
      <c r="DE2632" s="1"/>
      <c r="DF2632" s="1"/>
      <c r="DG2632" s="1"/>
    </row>
    <row r="2633" spans="1:111" x14ac:dyDescent="0.2">
      <c r="A2633" s="86"/>
      <c r="B2633" s="87"/>
      <c r="C2633" s="87"/>
      <c r="D2633" s="88"/>
      <c r="E2633" s="89"/>
      <c r="F2633" s="98"/>
      <c r="G2633" s="91"/>
      <c r="H2633" s="90"/>
      <c r="I2633" s="90"/>
      <c r="J2633" s="92"/>
      <c r="K2633" s="92"/>
      <c r="L2633" s="87"/>
      <c r="M2633" s="93"/>
      <c r="N2633" s="93"/>
      <c r="O2633" s="87"/>
      <c r="P2633" s="87"/>
      <c r="Q2633" s="94"/>
      <c r="R2633" s="95"/>
      <c r="S2633" s="87"/>
      <c r="T2633" s="95"/>
      <c r="U2633" s="94"/>
      <c r="V2633" s="94"/>
      <c r="W2633" s="93"/>
      <c r="X2633" s="87"/>
      <c r="Y2633" s="87"/>
      <c r="Z2633" s="96"/>
      <c r="AA2633" s="90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3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2"/>
      <c r="DB2633" s="1"/>
      <c r="DC2633" s="1"/>
      <c r="DD2633" s="1"/>
      <c r="DE2633" s="1"/>
      <c r="DF2633" s="1"/>
      <c r="DG2633" s="1"/>
    </row>
    <row r="2634" spans="1:111" x14ac:dyDescent="0.2">
      <c r="A2634" s="86"/>
      <c r="B2634" s="87"/>
      <c r="C2634" s="87"/>
      <c r="D2634" s="88"/>
      <c r="E2634" s="89"/>
      <c r="F2634" s="98"/>
      <c r="G2634" s="91"/>
      <c r="H2634" s="90"/>
      <c r="I2634" s="90"/>
      <c r="J2634" s="92"/>
      <c r="K2634" s="92"/>
      <c r="L2634" s="87"/>
      <c r="M2634" s="93"/>
      <c r="N2634" s="93"/>
      <c r="O2634" s="87"/>
      <c r="P2634" s="87"/>
      <c r="Q2634" s="94"/>
      <c r="R2634" s="95"/>
      <c r="S2634" s="87"/>
      <c r="T2634" s="95"/>
      <c r="U2634" s="94"/>
      <c r="V2634" s="94"/>
      <c r="W2634" s="93"/>
      <c r="X2634" s="87"/>
      <c r="Y2634" s="87"/>
      <c r="Z2634" s="96"/>
      <c r="AA2634" s="90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3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2"/>
      <c r="DB2634" s="1"/>
      <c r="DC2634" s="1"/>
      <c r="DD2634" s="1"/>
      <c r="DE2634" s="1"/>
      <c r="DF2634" s="1"/>
      <c r="DG2634" s="1"/>
    </row>
    <row r="2635" spans="1:111" x14ac:dyDescent="0.2">
      <c r="A2635" s="86"/>
      <c r="B2635" s="87"/>
      <c r="C2635" s="87"/>
      <c r="D2635" s="88"/>
      <c r="E2635" s="89"/>
      <c r="F2635" s="98"/>
      <c r="G2635" s="91"/>
      <c r="H2635" s="90"/>
      <c r="I2635" s="90"/>
      <c r="J2635" s="92"/>
      <c r="K2635" s="92"/>
      <c r="L2635" s="87"/>
      <c r="M2635" s="93"/>
      <c r="N2635" s="93"/>
      <c r="O2635" s="87"/>
      <c r="P2635" s="87"/>
      <c r="Q2635" s="94"/>
      <c r="R2635" s="95"/>
      <c r="S2635" s="87"/>
      <c r="T2635" s="95"/>
      <c r="U2635" s="94"/>
      <c r="V2635" s="94"/>
      <c r="W2635" s="93"/>
      <c r="X2635" s="87"/>
      <c r="Y2635" s="87"/>
      <c r="Z2635" s="96"/>
      <c r="AA2635" s="90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3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2"/>
      <c r="DB2635" s="1"/>
      <c r="DC2635" s="1"/>
      <c r="DD2635" s="1"/>
      <c r="DE2635" s="1"/>
      <c r="DF2635" s="1"/>
      <c r="DG2635" s="1"/>
    </row>
    <row r="2636" spans="1:111" x14ac:dyDescent="0.2">
      <c r="A2636" s="86"/>
      <c r="B2636" s="87"/>
      <c r="C2636" s="87"/>
      <c r="D2636" s="88"/>
      <c r="E2636" s="89"/>
      <c r="F2636" s="98"/>
      <c r="G2636" s="91"/>
      <c r="H2636" s="90"/>
      <c r="I2636" s="90"/>
      <c r="J2636" s="92"/>
      <c r="K2636" s="92"/>
      <c r="L2636" s="87"/>
      <c r="M2636" s="93"/>
      <c r="N2636" s="93"/>
      <c r="O2636" s="87"/>
      <c r="P2636" s="87"/>
      <c r="Q2636" s="94"/>
      <c r="R2636" s="95"/>
      <c r="S2636" s="87"/>
      <c r="T2636" s="95"/>
      <c r="U2636" s="94"/>
      <c r="V2636" s="94"/>
      <c r="W2636" s="93"/>
      <c r="X2636" s="87"/>
      <c r="Y2636" s="87"/>
      <c r="Z2636" s="96"/>
      <c r="AA2636" s="90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3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2"/>
      <c r="DB2636" s="1"/>
      <c r="DC2636" s="1"/>
      <c r="DD2636" s="1"/>
      <c r="DE2636" s="1"/>
      <c r="DF2636" s="1"/>
      <c r="DG2636" s="1"/>
    </row>
    <row r="2637" spans="1:111" x14ac:dyDescent="0.2">
      <c r="A2637" s="86"/>
      <c r="B2637" s="87"/>
      <c r="C2637" s="87"/>
      <c r="D2637" s="88"/>
      <c r="E2637" s="89"/>
      <c r="F2637" s="98"/>
      <c r="G2637" s="91"/>
      <c r="H2637" s="90"/>
      <c r="I2637" s="90"/>
      <c r="J2637" s="92"/>
      <c r="K2637" s="92"/>
      <c r="L2637" s="87"/>
      <c r="M2637" s="93"/>
      <c r="N2637" s="93"/>
      <c r="O2637" s="87"/>
      <c r="P2637" s="87"/>
      <c r="Q2637" s="94"/>
      <c r="R2637" s="95"/>
      <c r="S2637" s="87"/>
      <c r="T2637" s="95"/>
      <c r="U2637" s="94"/>
      <c r="V2637" s="94"/>
      <c r="W2637" s="93"/>
      <c r="X2637" s="87"/>
      <c r="Y2637" s="87"/>
      <c r="Z2637" s="96"/>
      <c r="AA2637" s="90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3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2"/>
      <c r="DB2637" s="1"/>
      <c r="DC2637" s="1"/>
      <c r="DD2637" s="1"/>
      <c r="DE2637" s="1"/>
      <c r="DF2637" s="1"/>
      <c r="DG2637" s="1"/>
    </row>
    <row r="2638" spans="1:111" x14ac:dyDescent="0.2">
      <c r="A2638" s="86"/>
      <c r="B2638" s="87"/>
      <c r="C2638" s="87"/>
      <c r="D2638" s="88"/>
      <c r="E2638" s="89"/>
      <c r="F2638" s="98"/>
      <c r="G2638" s="91"/>
      <c r="H2638" s="90"/>
      <c r="I2638" s="90"/>
      <c r="J2638" s="92"/>
      <c r="K2638" s="92"/>
      <c r="L2638" s="87"/>
      <c r="M2638" s="93"/>
      <c r="N2638" s="93"/>
      <c r="O2638" s="87"/>
      <c r="P2638" s="87"/>
      <c r="Q2638" s="94"/>
      <c r="R2638" s="95"/>
      <c r="S2638" s="87"/>
      <c r="T2638" s="95"/>
      <c r="U2638" s="94"/>
      <c r="V2638" s="94"/>
      <c r="W2638" s="93"/>
      <c r="X2638" s="87"/>
      <c r="Y2638" s="87"/>
      <c r="Z2638" s="96"/>
      <c r="AA2638" s="90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3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2"/>
      <c r="DB2638" s="1"/>
      <c r="DC2638" s="1"/>
      <c r="DD2638" s="1"/>
      <c r="DE2638" s="1"/>
      <c r="DF2638" s="1"/>
      <c r="DG2638" s="1"/>
    </row>
    <row r="2639" spans="1:111" x14ac:dyDescent="0.2">
      <c r="A2639" s="86"/>
      <c r="B2639" s="87"/>
      <c r="C2639" s="87"/>
      <c r="D2639" s="88"/>
      <c r="E2639" s="89"/>
      <c r="F2639" s="98"/>
      <c r="G2639" s="91"/>
      <c r="H2639" s="90"/>
      <c r="I2639" s="90"/>
      <c r="J2639" s="92"/>
      <c r="K2639" s="92"/>
      <c r="L2639" s="87"/>
      <c r="M2639" s="93"/>
      <c r="N2639" s="93"/>
      <c r="O2639" s="87"/>
      <c r="P2639" s="87"/>
      <c r="Q2639" s="94"/>
      <c r="R2639" s="95"/>
      <c r="S2639" s="87"/>
      <c r="T2639" s="95"/>
      <c r="U2639" s="94"/>
      <c r="V2639" s="94"/>
      <c r="W2639" s="93"/>
      <c r="X2639" s="87"/>
      <c r="Y2639" s="87"/>
      <c r="Z2639" s="96"/>
      <c r="AA2639" s="90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3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2"/>
      <c r="DB2639" s="1"/>
      <c r="DC2639" s="1"/>
      <c r="DD2639" s="1"/>
      <c r="DE2639" s="1"/>
      <c r="DF2639" s="1"/>
      <c r="DG2639" s="1"/>
    </row>
    <row r="2640" spans="1:111" x14ac:dyDescent="0.2">
      <c r="A2640" s="86"/>
      <c r="B2640" s="87"/>
      <c r="C2640" s="87"/>
      <c r="D2640" s="88"/>
      <c r="E2640" s="89"/>
      <c r="F2640" s="98"/>
      <c r="G2640" s="91"/>
      <c r="H2640" s="90"/>
      <c r="I2640" s="90"/>
      <c r="J2640" s="92"/>
      <c r="K2640" s="92"/>
      <c r="L2640" s="87"/>
      <c r="M2640" s="93"/>
      <c r="N2640" s="93"/>
      <c r="O2640" s="87"/>
      <c r="P2640" s="87"/>
      <c r="Q2640" s="94"/>
      <c r="R2640" s="95"/>
      <c r="S2640" s="87"/>
      <c r="T2640" s="95"/>
      <c r="U2640" s="94"/>
      <c r="V2640" s="94"/>
      <c r="W2640" s="93"/>
      <c r="X2640" s="87"/>
      <c r="Y2640" s="87"/>
      <c r="Z2640" s="96"/>
      <c r="AA2640" s="90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3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2"/>
      <c r="DB2640" s="1"/>
      <c r="DC2640" s="1"/>
      <c r="DD2640" s="1"/>
      <c r="DE2640" s="1"/>
      <c r="DF2640" s="1"/>
      <c r="DG2640" s="1"/>
    </row>
    <row r="2641" spans="1:111" x14ac:dyDescent="0.2">
      <c r="A2641" s="86"/>
      <c r="B2641" s="87"/>
      <c r="C2641" s="87"/>
      <c r="D2641" s="88"/>
      <c r="E2641" s="89"/>
      <c r="F2641" s="98"/>
      <c r="G2641" s="91"/>
      <c r="H2641" s="90"/>
      <c r="I2641" s="90"/>
      <c r="J2641" s="92"/>
      <c r="K2641" s="92"/>
      <c r="L2641" s="87"/>
      <c r="M2641" s="93"/>
      <c r="N2641" s="93"/>
      <c r="O2641" s="87"/>
      <c r="P2641" s="87"/>
      <c r="Q2641" s="94"/>
      <c r="R2641" s="95"/>
      <c r="S2641" s="87"/>
      <c r="T2641" s="95"/>
      <c r="U2641" s="94"/>
      <c r="V2641" s="94"/>
      <c r="W2641" s="93"/>
      <c r="X2641" s="87"/>
      <c r="Y2641" s="87"/>
      <c r="Z2641" s="96"/>
      <c r="AA2641" s="90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3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2"/>
      <c r="DB2641" s="1"/>
      <c r="DC2641" s="1"/>
      <c r="DD2641" s="1"/>
      <c r="DE2641" s="1"/>
      <c r="DF2641" s="1"/>
      <c r="DG2641" s="1"/>
    </row>
    <row r="2642" spans="1:111" x14ac:dyDescent="0.2">
      <c r="A2642" s="86"/>
      <c r="B2642" s="87"/>
      <c r="C2642" s="87"/>
      <c r="D2642" s="88"/>
      <c r="E2642" s="89"/>
      <c r="F2642" s="98"/>
      <c r="G2642" s="91"/>
      <c r="H2642" s="90"/>
      <c r="I2642" s="90"/>
      <c r="J2642" s="92"/>
      <c r="K2642" s="92"/>
      <c r="L2642" s="87"/>
      <c r="M2642" s="93"/>
      <c r="N2642" s="93"/>
      <c r="O2642" s="87"/>
      <c r="P2642" s="87"/>
      <c r="Q2642" s="94"/>
      <c r="R2642" s="95"/>
      <c r="S2642" s="87"/>
      <c r="T2642" s="95"/>
      <c r="U2642" s="94"/>
      <c r="V2642" s="94"/>
      <c r="W2642" s="93"/>
      <c r="X2642" s="87"/>
      <c r="Y2642" s="87"/>
      <c r="Z2642" s="96"/>
      <c r="AA2642" s="90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3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2"/>
      <c r="DB2642" s="1"/>
      <c r="DC2642" s="1"/>
      <c r="DD2642" s="1"/>
      <c r="DE2642" s="1"/>
      <c r="DF2642" s="1"/>
      <c r="DG2642" s="1"/>
    </row>
    <row r="2643" spans="1:111" x14ac:dyDescent="0.2">
      <c r="A2643" s="86"/>
      <c r="B2643" s="87"/>
      <c r="C2643" s="87"/>
      <c r="D2643" s="88"/>
      <c r="E2643" s="89"/>
      <c r="F2643" s="98"/>
      <c r="G2643" s="91"/>
      <c r="H2643" s="90"/>
      <c r="I2643" s="90"/>
      <c r="J2643" s="92"/>
      <c r="K2643" s="92"/>
      <c r="L2643" s="87"/>
      <c r="M2643" s="93"/>
      <c r="N2643" s="93"/>
      <c r="O2643" s="87"/>
      <c r="P2643" s="87"/>
      <c r="Q2643" s="94"/>
      <c r="R2643" s="95"/>
      <c r="S2643" s="87"/>
      <c r="T2643" s="95"/>
      <c r="U2643" s="94"/>
      <c r="V2643" s="94"/>
      <c r="W2643" s="93"/>
      <c r="X2643" s="87"/>
      <c r="Y2643" s="87"/>
      <c r="Z2643" s="96"/>
      <c r="AA2643" s="90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3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2"/>
      <c r="DB2643" s="1"/>
      <c r="DC2643" s="1"/>
      <c r="DD2643" s="1"/>
      <c r="DE2643" s="1"/>
      <c r="DF2643" s="1"/>
      <c r="DG2643" s="1"/>
    </row>
    <row r="2644" spans="1:111" x14ac:dyDescent="0.2">
      <c r="A2644" s="86"/>
      <c r="B2644" s="87"/>
      <c r="C2644" s="87"/>
      <c r="D2644" s="88"/>
      <c r="E2644" s="89"/>
      <c r="F2644" s="98"/>
      <c r="G2644" s="91"/>
      <c r="H2644" s="90"/>
      <c r="I2644" s="90"/>
      <c r="J2644" s="92"/>
      <c r="K2644" s="92"/>
      <c r="L2644" s="87"/>
      <c r="M2644" s="93"/>
      <c r="N2644" s="93"/>
      <c r="O2644" s="87"/>
      <c r="P2644" s="87"/>
      <c r="Q2644" s="94"/>
      <c r="R2644" s="95"/>
      <c r="S2644" s="87"/>
      <c r="T2644" s="95"/>
      <c r="U2644" s="94"/>
      <c r="V2644" s="94"/>
      <c r="W2644" s="93"/>
      <c r="X2644" s="87"/>
      <c r="Y2644" s="87"/>
      <c r="Z2644" s="96"/>
      <c r="AA2644" s="90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3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2"/>
      <c r="DB2644" s="1"/>
      <c r="DC2644" s="1"/>
      <c r="DD2644" s="1"/>
      <c r="DE2644" s="1"/>
      <c r="DF2644" s="1"/>
      <c r="DG2644" s="1"/>
    </row>
    <row r="2645" spans="1:111" x14ac:dyDescent="0.2">
      <c r="A2645" s="86"/>
      <c r="B2645" s="87"/>
      <c r="C2645" s="87"/>
      <c r="D2645" s="88"/>
      <c r="E2645" s="89"/>
      <c r="F2645" s="98"/>
      <c r="G2645" s="91"/>
      <c r="H2645" s="90"/>
      <c r="I2645" s="90"/>
      <c r="J2645" s="92"/>
      <c r="K2645" s="92"/>
      <c r="L2645" s="87"/>
      <c r="M2645" s="93"/>
      <c r="N2645" s="93"/>
      <c r="O2645" s="87"/>
      <c r="P2645" s="87"/>
      <c r="Q2645" s="94"/>
      <c r="R2645" s="95"/>
      <c r="S2645" s="87"/>
      <c r="T2645" s="95"/>
      <c r="U2645" s="94"/>
      <c r="V2645" s="94"/>
      <c r="W2645" s="93"/>
      <c r="X2645" s="87"/>
      <c r="Y2645" s="87"/>
      <c r="Z2645" s="96"/>
      <c r="AA2645" s="90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3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2"/>
      <c r="DB2645" s="1"/>
      <c r="DC2645" s="1"/>
      <c r="DD2645" s="1"/>
      <c r="DE2645" s="1"/>
      <c r="DF2645" s="1"/>
      <c r="DG2645" s="1"/>
    </row>
    <row r="2646" spans="1:111" x14ac:dyDescent="0.2">
      <c r="A2646" s="86"/>
      <c r="B2646" s="87"/>
      <c r="C2646" s="87"/>
      <c r="D2646" s="88"/>
      <c r="E2646" s="89"/>
      <c r="F2646" s="98"/>
      <c r="G2646" s="91"/>
      <c r="H2646" s="90"/>
      <c r="I2646" s="90"/>
      <c r="J2646" s="92"/>
      <c r="K2646" s="92"/>
      <c r="L2646" s="87"/>
      <c r="M2646" s="93"/>
      <c r="N2646" s="93"/>
      <c r="O2646" s="87"/>
      <c r="P2646" s="87"/>
      <c r="Q2646" s="94"/>
      <c r="R2646" s="95"/>
      <c r="S2646" s="87"/>
      <c r="T2646" s="95"/>
      <c r="U2646" s="94"/>
      <c r="V2646" s="94"/>
      <c r="W2646" s="93"/>
      <c r="X2646" s="87"/>
      <c r="Y2646" s="87"/>
      <c r="Z2646" s="96"/>
      <c r="AA2646" s="90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3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2"/>
      <c r="DB2646" s="1"/>
      <c r="DC2646" s="1"/>
      <c r="DD2646" s="1"/>
      <c r="DE2646" s="1"/>
      <c r="DF2646" s="1"/>
      <c r="DG2646" s="1"/>
    </row>
    <row r="2647" spans="1:111" x14ac:dyDescent="0.2">
      <c r="A2647" s="86"/>
      <c r="B2647" s="87"/>
      <c r="C2647" s="87"/>
      <c r="D2647" s="88"/>
      <c r="E2647" s="89"/>
      <c r="F2647" s="98"/>
      <c r="G2647" s="91"/>
      <c r="H2647" s="90"/>
      <c r="I2647" s="90"/>
      <c r="J2647" s="92"/>
      <c r="K2647" s="92"/>
      <c r="L2647" s="87"/>
      <c r="M2647" s="93"/>
      <c r="N2647" s="93"/>
      <c r="O2647" s="87"/>
      <c r="P2647" s="87"/>
      <c r="Q2647" s="94"/>
      <c r="R2647" s="95"/>
      <c r="S2647" s="87"/>
      <c r="T2647" s="95"/>
      <c r="U2647" s="94"/>
      <c r="V2647" s="94"/>
      <c r="W2647" s="93"/>
      <c r="X2647" s="87"/>
      <c r="Y2647" s="87"/>
      <c r="Z2647" s="96"/>
      <c r="AA2647" s="90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3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2"/>
      <c r="DB2647" s="1"/>
      <c r="DC2647" s="1"/>
      <c r="DD2647" s="1"/>
      <c r="DE2647" s="1"/>
      <c r="DF2647" s="1"/>
      <c r="DG2647" s="1"/>
    </row>
    <row r="2648" spans="1:111" x14ac:dyDescent="0.2">
      <c r="A2648" s="86"/>
      <c r="B2648" s="87"/>
      <c r="C2648" s="87"/>
      <c r="D2648" s="88"/>
      <c r="E2648" s="89"/>
      <c r="F2648" s="98"/>
      <c r="G2648" s="91"/>
      <c r="H2648" s="90"/>
      <c r="I2648" s="90"/>
      <c r="J2648" s="92"/>
      <c r="K2648" s="92"/>
      <c r="L2648" s="87"/>
      <c r="M2648" s="93"/>
      <c r="N2648" s="93"/>
      <c r="O2648" s="87"/>
      <c r="P2648" s="87"/>
      <c r="Q2648" s="94"/>
      <c r="R2648" s="95"/>
      <c r="S2648" s="87"/>
      <c r="T2648" s="95"/>
      <c r="U2648" s="94"/>
      <c r="V2648" s="94"/>
      <c r="W2648" s="93"/>
      <c r="X2648" s="87"/>
      <c r="Y2648" s="87"/>
      <c r="Z2648" s="96"/>
      <c r="AA2648" s="90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3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2"/>
      <c r="DB2648" s="1"/>
      <c r="DC2648" s="1"/>
      <c r="DD2648" s="1"/>
      <c r="DE2648" s="1"/>
      <c r="DF2648" s="1"/>
      <c r="DG2648" s="1"/>
    </row>
    <row r="2649" spans="1:111" x14ac:dyDescent="0.2">
      <c r="A2649" s="86"/>
      <c r="B2649" s="87"/>
      <c r="C2649" s="87"/>
      <c r="D2649" s="88"/>
      <c r="E2649" s="89"/>
      <c r="F2649" s="98"/>
      <c r="G2649" s="91"/>
      <c r="H2649" s="90"/>
      <c r="I2649" s="90"/>
      <c r="J2649" s="92"/>
      <c r="K2649" s="92"/>
      <c r="L2649" s="87"/>
      <c r="M2649" s="93"/>
      <c r="N2649" s="93"/>
      <c r="O2649" s="87"/>
      <c r="P2649" s="87"/>
      <c r="Q2649" s="94"/>
      <c r="R2649" s="95"/>
      <c r="S2649" s="87"/>
      <c r="T2649" s="95"/>
      <c r="U2649" s="94"/>
      <c r="V2649" s="94"/>
      <c r="W2649" s="93"/>
      <c r="X2649" s="87"/>
      <c r="Y2649" s="87"/>
      <c r="Z2649" s="96"/>
      <c r="AA2649" s="90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3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2"/>
      <c r="DB2649" s="1"/>
      <c r="DC2649" s="1"/>
      <c r="DD2649" s="1"/>
      <c r="DE2649" s="1"/>
      <c r="DF2649" s="1"/>
      <c r="DG2649" s="1"/>
    </row>
    <row r="2650" spans="1:111" x14ac:dyDescent="0.2">
      <c r="A2650" s="86"/>
      <c r="B2650" s="87"/>
      <c r="C2650" s="87"/>
      <c r="D2650" s="88"/>
      <c r="E2650" s="89"/>
      <c r="F2650" s="98"/>
      <c r="G2650" s="91"/>
      <c r="H2650" s="90"/>
      <c r="I2650" s="90"/>
      <c r="J2650" s="92"/>
      <c r="K2650" s="92"/>
      <c r="L2650" s="87"/>
      <c r="M2650" s="93"/>
      <c r="N2650" s="93"/>
      <c r="O2650" s="87"/>
      <c r="P2650" s="87"/>
      <c r="Q2650" s="94"/>
      <c r="R2650" s="95"/>
      <c r="S2650" s="87"/>
      <c r="T2650" s="95"/>
      <c r="U2650" s="94"/>
      <c r="V2650" s="94"/>
      <c r="W2650" s="93"/>
      <c r="X2650" s="87"/>
      <c r="Y2650" s="87"/>
      <c r="Z2650" s="96"/>
      <c r="AA2650" s="90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3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2"/>
      <c r="DB2650" s="1"/>
      <c r="DC2650" s="1"/>
      <c r="DD2650" s="1"/>
      <c r="DE2650" s="1"/>
      <c r="DF2650" s="1"/>
      <c r="DG2650" s="1"/>
    </row>
    <row r="2651" spans="1:111" x14ac:dyDescent="0.2">
      <c r="A2651" s="86"/>
      <c r="B2651" s="87"/>
      <c r="C2651" s="87"/>
      <c r="D2651" s="88"/>
      <c r="E2651" s="89"/>
      <c r="F2651" s="98"/>
      <c r="G2651" s="91"/>
      <c r="H2651" s="90"/>
      <c r="I2651" s="90"/>
      <c r="J2651" s="92"/>
      <c r="K2651" s="92"/>
      <c r="L2651" s="87"/>
      <c r="M2651" s="93"/>
      <c r="N2651" s="93"/>
      <c r="O2651" s="87"/>
      <c r="P2651" s="87"/>
      <c r="Q2651" s="94"/>
      <c r="R2651" s="95"/>
      <c r="S2651" s="87"/>
      <c r="T2651" s="95"/>
      <c r="U2651" s="94"/>
      <c r="V2651" s="94"/>
      <c r="W2651" s="93"/>
      <c r="X2651" s="87"/>
      <c r="Y2651" s="87"/>
      <c r="Z2651" s="96"/>
      <c r="AA2651" s="90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3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2"/>
      <c r="DB2651" s="1"/>
      <c r="DC2651" s="1"/>
      <c r="DD2651" s="1"/>
      <c r="DE2651" s="1"/>
      <c r="DF2651" s="1"/>
      <c r="DG2651" s="1"/>
    </row>
    <row r="2652" spans="1:111" x14ac:dyDescent="0.2">
      <c r="A2652" s="86"/>
      <c r="B2652" s="87"/>
      <c r="C2652" s="87"/>
      <c r="D2652" s="88"/>
      <c r="E2652" s="89"/>
      <c r="F2652" s="98"/>
      <c r="G2652" s="91"/>
      <c r="H2652" s="90"/>
      <c r="I2652" s="90"/>
      <c r="J2652" s="92"/>
      <c r="K2652" s="92"/>
      <c r="L2652" s="87"/>
      <c r="M2652" s="93"/>
      <c r="N2652" s="93"/>
      <c r="O2652" s="87"/>
      <c r="P2652" s="87"/>
      <c r="Q2652" s="94"/>
      <c r="R2652" s="95"/>
      <c r="S2652" s="87"/>
      <c r="T2652" s="95"/>
      <c r="U2652" s="94"/>
      <c r="V2652" s="94"/>
      <c r="W2652" s="93"/>
      <c r="X2652" s="87"/>
      <c r="Y2652" s="87"/>
      <c r="Z2652" s="96"/>
      <c r="AA2652" s="90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3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2"/>
      <c r="DB2652" s="1"/>
      <c r="DC2652" s="1"/>
      <c r="DD2652" s="1"/>
      <c r="DE2652" s="1"/>
      <c r="DF2652" s="1"/>
      <c r="DG2652" s="1"/>
    </row>
    <row r="2653" spans="1:111" x14ac:dyDescent="0.2">
      <c r="A2653" s="86"/>
      <c r="B2653" s="87"/>
      <c r="C2653" s="87"/>
      <c r="D2653" s="88"/>
      <c r="E2653" s="89"/>
      <c r="F2653" s="98"/>
      <c r="G2653" s="91"/>
      <c r="H2653" s="90"/>
      <c r="I2653" s="90"/>
      <c r="J2653" s="92"/>
      <c r="K2653" s="92"/>
      <c r="L2653" s="87"/>
      <c r="M2653" s="93"/>
      <c r="N2653" s="93"/>
      <c r="O2653" s="87"/>
      <c r="P2653" s="87"/>
      <c r="Q2653" s="94"/>
      <c r="R2653" s="95"/>
      <c r="S2653" s="87"/>
      <c r="T2653" s="95"/>
      <c r="U2653" s="94"/>
      <c r="V2653" s="94"/>
      <c r="W2653" s="93"/>
      <c r="X2653" s="87"/>
      <c r="Y2653" s="87"/>
      <c r="Z2653" s="96"/>
      <c r="AA2653" s="90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3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2"/>
      <c r="DB2653" s="1"/>
      <c r="DC2653" s="1"/>
      <c r="DD2653" s="1"/>
      <c r="DE2653" s="1"/>
      <c r="DF2653" s="1"/>
      <c r="DG2653" s="1"/>
    </row>
    <row r="2654" spans="1:111" x14ac:dyDescent="0.2">
      <c r="A2654" s="86"/>
      <c r="B2654" s="87"/>
      <c r="C2654" s="87"/>
      <c r="D2654" s="88"/>
      <c r="E2654" s="89"/>
      <c r="F2654" s="98"/>
      <c r="G2654" s="91"/>
      <c r="H2654" s="90"/>
      <c r="I2654" s="90"/>
      <c r="J2654" s="92"/>
      <c r="K2654" s="92"/>
      <c r="L2654" s="87"/>
      <c r="M2654" s="93"/>
      <c r="N2654" s="93"/>
      <c r="O2654" s="87"/>
      <c r="P2654" s="87"/>
      <c r="Q2654" s="94"/>
      <c r="R2654" s="95"/>
      <c r="S2654" s="87"/>
      <c r="T2654" s="95"/>
      <c r="U2654" s="94"/>
      <c r="V2654" s="94"/>
      <c r="W2654" s="93"/>
      <c r="X2654" s="87"/>
      <c r="Y2654" s="87"/>
      <c r="Z2654" s="96"/>
      <c r="AA2654" s="90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3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2"/>
      <c r="DB2654" s="1"/>
      <c r="DC2654" s="1"/>
      <c r="DD2654" s="1"/>
      <c r="DE2654" s="1"/>
      <c r="DF2654" s="1"/>
      <c r="DG2654" s="1"/>
    </row>
    <row r="2655" spans="1:111" x14ac:dyDescent="0.2">
      <c r="A2655" s="86"/>
      <c r="B2655" s="87"/>
      <c r="C2655" s="87"/>
      <c r="D2655" s="88"/>
      <c r="E2655" s="89"/>
      <c r="F2655" s="98"/>
      <c r="G2655" s="91"/>
      <c r="H2655" s="90"/>
      <c r="I2655" s="90"/>
      <c r="J2655" s="92"/>
      <c r="K2655" s="92"/>
      <c r="L2655" s="87"/>
      <c r="M2655" s="93"/>
      <c r="N2655" s="93"/>
      <c r="O2655" s="87"/>
      <c r="P2655" s="87"/>
      <c r="Q2655" s="94"/>
      <c r="R2655" s="95"/>
      <c r="S2655" s="87"/>
      <c r="T2655" s="95"/>
      <c r="U2655" s="94"/>
      <c r="V2655" s="94"/>
      <c r="W2655" s="93"/>
      <c r="X2655" s="87"/>
      <c r="Y2655" s="87"/>
      <c r="Z2655" s="96"/>
      <c r="AA2655" s="90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3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2"/>
      <c r="DB2655" s="1"/>
      <c r="DC2655" s="1"/>
      <c r="DD2655" s="1"/>
      <c r="DE2655" s="1"/>
      <c r="DF2655" s="1"/>
      <c r="DG2655" s="1"/>
    </row>
    <row r="2656" spans="1:111" x14ac:dyDescent="0.2">
      <c r="A2656" s="86"/>
      <c r="B2656" s="87"/>
      <c r="C2656" s="87"/>
      <c r="D2656" s="88"/>
      <c r="E2656" s="89"/>
      <c r="F2656" s="98"/>
      <c r="G2656" s="91"/>
      <c r="H2656" s="90"/>
      <c r="I2656" s="90"/>
      <c r="J2656" s="92"/>
      <c r="K2656" s="92"/>
      <c r="L2656" s="87"/>
      <c r="M2656" s="93"/>
      <c r="N2656" s="93"/>
      <c r="O2656" s="87"/>
      <c r="P2656" s="87"/>
      <c r="Q2656" s="94"/>
      <c r="R2656" s="95"/>
      <c r="S2656" s="87"/>
      <c r="T2656" s="95"/>
      <c r="U2656" s="94"/>
      <c r="V2656" s="94"/>
      <c r="W2656" s="93"/>
      <c r="X2656" s="87"/>
      <c r="Y2656" s="87"/>
      <c r="Z2656" s="96"/>
      <c r="AA2656" s="90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3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2"/>
      <c r="DB2656" s="1"/>
      <c r="DC2656" s="1"/>
      <c r="DD2656" s="1"/>
      <c r="DE2656" s="1"/>
      <c r="DF2656" s="1"/>
      <c r="DG2656" s="1"/>
    </row>
    <row r="2657" spans="1:111" x14ac:dyDescent="0.2">
      <c r="A2657" s="86"/>
      <c r="B2657" s="87"/>
      <c r="C2657" s="87"/>
      <c r="D2657" s="88"/>
      <c r="E2657" s="89"/>
      <c r="F2657" s="98"/>
      <c r="G2657" s="91"/>
      <c r="H2657" s="90"/>
      <c r="I2657" s="90"/>
      <c r="J2657" s="92"/>
      <c r="K2657" s="92"/>
      <c r="L2657" s="87"/>
      <c r="M2657" s="93"/>
      <c r="N2657" s="93"/>
      <c r="O2657" s="87"/>
      <c r="P2657" s="87"/>
      <c r="Q2657" s="94"/>
      <c r="R2657" s="95"/>
      <c r="S2657" s="87"/>
      <c r="T2657" s="95"/>
      <c r="U2657" s="94"/>
      <c r="V2657" s="94"/>
      <c r="W2657" s="93"/>
      <c r="X2657" s="87"/>
      <c r="Y2657" s="87"/>
      <c r="Z2657" s="96"/>
      <c r="AA2657" s="90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3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2"/>
      <c r="DB2657" s="1"/>
      <c r="DC2657" s="1"/>
      <c r="DD2657" s="1"/>
      <c r="DE2657" s="1"/>
      <c r="DF2657" s="1"/>
      <c r="DG2657" s="1"/>
    </row>
    <row r="2658" spans="1:111" x14ac:dyDescent="0.2">
      <c r="A2658" s="86"/>
      <c r="B2658" s="87"/>
      <c r="C2658" s="87"/>
      <c r="D2658" s="88"/>
      <c r="E2658" s="89"/>
      <c r="F2658" s="98"/>
      <c r="G2658" s="91"/>
      <c r="H2658" s="90"/>
      <c r="I2658" s="90"/>
      <c r="J2658" s="92"/>
      <c r="K2658" s="92"/>
      <c r="L2658" s="87"/>
      <c r="M2658" s="93"/>
      <c r="N2658" s="93"/>
      <c r="O2658" s="87"/>
      <c r="P2658" s="87"/>
      <c r="Q2658" s="94"/>
      <c r="R2658" s="95"/>
      <c r="S2658" s="87"/>
      <c r="T2658" s="95"/>
      <c r="U2658" s="94"/>
      <c r="V2658" s="94"/>
      <c r="W2658" s="93"/>
      <c r="X2658" s="87"/>
      <c r="Y2658" s="87"/>
      <c r="Z2658" s="96"/>
      <c r="AA2658" s="90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3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2"/>
      <c r="DB2658" s="1"/>
      <c r="DC2658" s="1"/>
      <c r="DD2658" s="1"/>
      <c r="DE2658" s="1"/>
      <c r="DF2658" s="1"/>
      <c r="DG2658" s="1"/>
    </row>
    <row r="2659" spans="1:111" x14ac:dyDescent="0.2">
      <c r="A2659" s="86"/>
      <c r="B2659" s="87"/>
      <c r="C2659" s="87"/>
      <c r="D2659" s="88"/>
      <c r="E2659" s="89"/>
      <c r="F2659" s="98"/>
      <c r="G2659" s="91"/>
      <c r="H2659" s="90"/>
      <c r="I2659" s="90"/>
      <c r="J2659" s="92"/>
      <c r="K2659" s="92"/>
      <c r="L2659" s="87"/>
      <c r="M2659" s="93"/>
      <c r="N2659" s="93"/>
      <c r="O2659" s="87"/>
      <c r="P2659" s="87"/>
      <c r="Q2659" s="94"/>
      <c r="R2659" s="95"/>
      <c r="S2659" s="87"/>
      <c r="T2659" s="95"/>
      <c r="U2659" s="94"/>
      <c r="V2659" s="94"/>
      <c r="W2659" s="93"/>
      <c r="X2659" s="87"/>
      <c r="Y2659" s="87"/>
      <c r="Z2659" s="96"/>
      <c r="AA2659" s="90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3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2"/>
      <c r="DB2659" s="1"/>
      <c r="DC2659" s="1"/>
      <c r="DD2659" s="1"/>
      <c r="DE2659" s="1"/>
      <c r="DF2659" s="1"/>
      <c r="DG2659" s="1"/>
    </row>
    <row r="2660" spans="1:111" x14ac:dyDescent="0.2">
      <c r="A2660" s="86"/>
      <c r="B2660" s="87"/>
      <c r="C2660" s="87"/>
      <c r="D2660" s="88"/>
      <c r="E2660" s="89"/>
      <c r="F2660" s="98"/>
      <c r="G2660" s="91"/>
      <c r="H2660" s="90"/>
      <c r="I2660" s="90"/>
      <c r="J2660" s="92"/>
      <c r="K2660" s="92"/>
      <c r="L2660" s="87"/>
      <c r="M2660" s="93"/>
      <c r="N2660" s="93"/>
      <c r="O2660" s="87"/>
      <c r="P2660" s="87"/>
      <c r="Q2660" s="94"/>
      <c r="R2660" s="95"/>
      <c r="S2660" s="87"/>
      <c r="T2660" s="95"/>
      <c r="U2660" s="94"/>
      <c r="V2660" s="94"/>
      <c r="W2660" s="93"/>
      <c r="X2660" s="87"/>
      <c r="Y2660" s="87"/>
      <c r="Z2660" s="96"/>
      <c r="AA2660" s="90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3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2"/>
      <c r="DB2660" s="1"/>
      <c r="DC2660" s="1"/>
      <c r="DD2660" s="1"/>
      <c r="DE2660" s="1"/>
      <c r="DF2660" s="1"/>
      <c r="DG2660" s="1"/>
    </row>
    <row r="2661" spans="1:111" x14ac:dyDescent="0.2">
      <c r="A2661" s="86"/>
      <c r="B2661" s="87"/>
      <c r="C2661" s="87"/>
      <c r="D2661" s="88"/>
      <c r="E2661" s="89"/>
      <c r="F2661" s="98"/>
      <c r="G2661" s="91"/>
      <c r="H2661" s="90"/>
      <c r="I2661" s="90"/>
      <c r="J2661" s="92"/>
      <c r="K2661" s="92"/>
      <c r="L2661" s="87"/>
      <c r="M2661" s="93"/>
      <c r="N2661" s="93"/>
      <c r="O2661" s="87"/>
      <c r="P2661" s="87"/>
      <c r="Q2661" s="94"/>
      <c r="R2661" s="95"/>
      <c r="S2661" s="87"/>
      <c r="T2661" s="95"/>
      <c r="U2661" s="94"/>
      <c r="V2661" s="94"/>
      <c r="W2661" s="93"/>
      <c r="X2661" s="87"/>
      <c r="Y2661" s="87"/>
      <c r="Z2661" s="96"/>
      <c r="AA2661" s="90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3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2"/>
      <c r="DB2661" s="1"/>
      <c r="DC2661" s="1"/>
      <c r="DD2661" s="1"/>
      <c r="DE2661" s="1"/>
      <c r="DF2661" s="1"/>
      <c r="DG2661" s="1"/>
    </row>
    <row r="2662" spans="1:111" x14ac:dyDescent="0.2">
      <c r="A2662" s="86"/>
      <c r="B2662" s="87"/>
      <c r="C2662" s="87"/>
      <c r="D2662" s="88"/>
      <c r="E2662" s="89"/>
      <c r="F2662" s="98"/>
      <c r="G2662" s="91"/>
      <c r="H2662" s="90"/>
      <c r="I2662" s="90"/>
      <c r="J2662" s="92"/>
      <c r="K2662" s="92"/>
      <c r="L2662" s="87"/>
      <c r="M2662" s="93"/>
      <c r="N2662" s="93"/>
      <c r="O2662" s="87"/>
      <c r="P2662" s="87"/>
      <c r="Q2662" s="94"/>
      <c r="R2662" s="95"/>
      <c r="S2662" s="87"/>
      <c r="T2662" s="95"/>
      <c r="U2662" s="94"/>
      <c r="V2662" s="94"/>
      <c r="W2662" s="93"/>
      <c r="X2662" s="87"/>
      <c r="Y2662" s="87"/>
      <c r="Z2662" s="96"/>
      <c r="AA2662" s="90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3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2"/>
      <c r="DB2662" s="1"/>
      <c r="DC2662" s="1"/>
      <c r="DD2662" s="1"/>
      <c r="DE2662" s="1"/>
      <c r="DF2662" s="1"/>
      <c r="DG2662" s="1"/>
    </row>
    <row r="2663" spans="1:111" x14ac:dyDescent="0.2">
      <c r="A2663" s="86"/>
      <c r="B2663" s="87"/>
      <c r="C2663" s="87"/>
      <c r="D2663" s="88"/>
      <c r="E2663" s="89"/>
      <c r="F2663" s="98"/>
      <c r="G2663" s="91"/>
      <c r="H2663" s="90"/>
      <c r="I2663" s="90"/>
      <c r="J2663" s="92"/>
      <c r="K2663" s="92"/>
      <c r="L2663" s="87"/>
      <c r="M2663" s="93"/>
      <c r="N2663" s="93"/>
      <c r="O2663" s="87"/>
      <c r="P2663" s="87"/>
      <c r="Q2663" s="94"/>
      <c r="R2663" s="95"/>
      <c r="S2663" s="87"/>
      <c r="T2663" s="95"/>
      <c r="U2663" s="94"/>
      <c r="V2663" s="94"/>
      <c r="W2663" s="93"/>
      <c r="X2663" s="87"/>
      <c r="Y2663" s="87"/>
      <c r="Z2663" s="96"/>
      <c r="AA2663" s="90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3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2"/>
      <c r="DB2663" s="1"/>
      <c r="DC2663" s="1"/>
      <c r="DD2663" s="1"/>
      <c r="DE2663" s="1"/>
      <c r="DF2663" s="1"/>
      <c r="DG2663" s="1"/>
    </row>
    <row r="2664" spans="1:111" x14ac:dyDescent="0.2">
      <c r="A2664" s="86"/>
      <c r="B2664" s="87"/>
      <c r="C2664" s="87"/>
      <c r="D2664" s="88"/>
      <c r="E2664" s="89"/>
      <c r="F2664" s="98"/>
      <c r="G2664" s="91"/>
      <c r="H2664" s="90"/>
      <c r="I2664" s="90"/>
      <c r="J2664" s="92"/>
      <c r="K2664" s="92"/>
      <c r="L2664" s="87"/>
      <c r="M2664" s="93"/>
      <c r="N2664" s="93"/>
      <c r="O2664" s="87"/>
      <c r="P2664" s="87"/>
      <c r="Q2664" s="94"/>
      <c r="R2664" s="95"/>
      <c r="S2664" s="87"/>
      <c r="T2664" s="95"/>
      <c r="U2664" s="94"/>
      <c r="V2664" s="94"/>
      <c r="W2664" s="93"/>
      <c r="X2664" s="87"/>
      <c r="Y2664" s="87"/>
      <c r="Z2664" s="96"/>
      <c r="AA2664" s="90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3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2"/>
      <c r="DB2664" s="1"/>
      <c r="DC2664" s="1"/>
      <c r="DD2664" s="1"/>
      <c r="DE2664" s="1"/>
      <c r="DF2664" s="1"/>
      <c r="DG2664" s="1"/>
    </row>
    <row r="2665" spans="1:111" x14ac:dyDescent="0.2">
      <c r="A2665" s="86"/>
      <c r="B2665" s="87"/>
      <c r="C2665" s="87"/>
      <c r="D2665" s="88"/>
      <c r="E2665" s="89"/>
      <c r="F2665" s="98"/>
      <c r="G2665" s="91"/>
      <c r="H2665" s="90"/>
      <c r="I2665" s="90"/>
      <c r="J2665" s="92"/>
      <c r="K2665" s="92"/>
      <c r="L2665" s="87"/>
      <c r="M2665" s="93"/>
      <c r="N2665" s="93"/>
      <c r="O2665" s="87"/>
      <c r="P2665" s="87"/>
      <c r="Q2665" s="94"/>
      <c r="R2665" s="95"/>
      <c r="S2665" s="87"/>
      <c r="T2665" s="95"/>
      <c r="U2665" s="94"/>
      <c r="V2665" s="94"/>
      <c r="W2665" s="93"/>
      <c r="X2665" s="87"/>
      <c r="Y2665" s="87"/>
      <c r="Z2665" s="96"/>
      <c r="AA2665" s="90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3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2"/>
      <c r="DB2665" s="1"/>
      <c r="DC2665" s="1"/>
      <c r="DD2665" s="1"/>
      <c r="DE2665" s="1"/>
      <c r="DF2665" s="1"/>
      <c r="DG2665" s="1"/>
    </row>
    <row r="2666" spans="1:111" x14ac:dyDescent="0.2">
      <c r="A2666" s="86"/>
      <c r="B2666" s="87"/>
      <c r="C2666" s="87"/>
      <c r="D2666" s="88"/>
      <c r="E2666" s="89"/>
      <c r="F2666" s="98"/>
      <c r="G2666" s="91"/>
      <c r="H2666" s="90"/>
      <c r="I2666" s="90"/>
      <c r="J2666" s="92"/>
      <c r="K2666" s="92"/>
      <c r="L2666" s="87"/>
      <c r="M2666" s="93"/>
      <c r="N2666" s="93"/>
      <c r="O2666" s="87"/>
      <c r="P2666" s="87"/>
      <c r="Q2666" s="94"/>
      <c r="R2666" s="95"/>
      <c r="S2666" s="87"/>
      <c r="T2666" s="95"/>
      <c r="U2666" s="94"/>
      <c r="V2666" s="94"/>
      <c r="W2666" s="93"/>
      <c r="X2666" s="87"/>
      <c r="Y2666" s="87"/>
      <c r="Z2666" s="96"/>
      <c r="AA2666" s="90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3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2"/>
      <c r="DB2666" s="1"/>
      <c r="DC2666" s="1"/>
      <c r="DD2666" s="1"/>
      <c r="DE2666" s="1"/>
      <c r="DF2666" s="1"/>
      <c r="DG2666" s="1"/>
    </row>
    <row r="2667" spans="1:111" x14ac:dyDescent="0.2">
      <c r="A2667" s="86"/>
      <c r="B2667" s="87"/>
      <c r="C2667" s="87"/>
      <c r="D2667" s="88"/>
      <c r="E2667" s="89"/>
      <c r="F2667" s="98"/>
      <c r="G2667" s="91"/>
      <c r="H2667" s="90"/>
      <c r="I2667" s="90"/>
      <c r="J2667" s="92"/>
      <c r="K2667" s="92"/>
      <c r="L2667" s="87"/>
      <c r="M2667" s="93"/>
      <c r="N2667" s="93"/>
      <c r="O2667" s="87"/>
      <c r="P2667" s="87"/>
      <c r="Q2667" s="94"/>
      <c r="R2667" s="95"/>
      <c r="S2667" s="87"/>
      <c r="T2667" s="95"/>
      <c r="U2667" s="94"/>
      <c r="V2667" s="94"/>
      <c r="W2667" s="93"/>
      <c r="X2667" s="87"/>
      <c r="Y2667" s="87"/>
      <c r="Z2667" s="96"/>
      <c r="AA2667" s="90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3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2"/>
      <c r="DB2667" s="1"/>
      <c r="DC2667" s="1"/>
      <c r="DD2667" s="1"/>
      <c r="DE2667" s="1"/>
      <c r="DF2667" s="1"/>
      <c r="DG2667" s="1"/>
    </row>
    <row r="2668" spans="1:111" x14ac:dyDescent="0.2">
      <c r="A2668" s="86"/>
      <c r="B2668" s="87"/>
      <c r="C2668" s="87"/>
      <c r="D2668" s="88"/>
      <c r="E2668" s="89"/>
      <c r="F2668" s="98"/>
      <c r="G2668" s="91"/>
      <c r="H2668" s="90"/>
      <c r="I2668" s="90"/>
      <c r="J2668" s="92"/>
      <c r="K2668" s="92"/>
      <c r="L2668" s="87"/>
      <c r="M2668" s="93"/>
      <c r="N2668" s="93"/>
      <c r="O2668" s="87"/>
      <c r="P2668" s="87"/>
      <c r="Q2668" s="94"/>
      <c r="R2668" s="95"/>
      <c r="S2668" s="87"/>
      <c r="T2668" s="95"/>
      <c r="U2668" s="94"/>
      <c r="V2668" s="94"/>
      <c r="W2668" s="93"/>
      <c r="X2668" s="87"/>
      <c r="Y2668" s="87"/>
      <c r="Z2668" s="96"/>
      <c r="AA2668" s="90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3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2"/>
      <c r="DB2668" s="1"/>
      <c r="DC2668" s="1"/>
      <c r="DD2668" s="1"/>
      <c r="DE2668" s="1"/>
      <c r="DF2668" s="1"/>
      <c r="DG2668" s="1"/>
    </row>
    <row r="2669" spans="1:111" x14ac:dyDescent="0.2">
      <c r="A2669" s="86"/>
      <c r="B2669" s="87"/>
      <c r="C2669" s="87"/>
      <c r="D2669" s="88"/>
      <c r="E2669" s="89"/>
      <c r="F2669" s="98"/>
      <c r="G2669" s="91"/>
      <c r="H2669" s="90"/>
      <c r="I2669" s="90"/>
      <c r="J2669" s="92"/>
      <c r="K2669" s="92"/>
      <c r="L2669" s="87"/>
      <c r="M2669" s="93"/>
      <c r="N2669" s="93"/>
      <c r="O2669" s="87"/>
      <c r="P2669" s="87"/>
      <c r="Q2669" s="94"/>
      <c r="R2669" s="95"/>
      <c r="S2669" s="87"/>
      <c r="T2669" s="95"/>
      <c r="U2669" s="94"/>
      <c r="V2669" s="94"/>
      <c r="W2669" s="93"/>
      <c r="X2669" s="87"/>
      <c r="Y2669" s="87"/>
      <c r="Z2669" s="96"/>
      <c r="AA2669" s="90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3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2"/>
      <c r="DB2669" s="1"/>
      <c r="DC2669" s="1"/>
      <c r="DD2669" s="1"/>
      <c r="DE2669" s="1"/>
      <c r="DF2669" s="1"/>
      <c r="DG2669" s="1"/>
    </row>
    <row r="2670" spans="1:111" x14ac:dyDescent="0.2">
      <c r="A2670" s="86"/>
      <c r="B2670" s="87"/>
      <c r="C2670" s="87"/>
      <c r="D2670" s="88"/>
      <c r="E2670" s="89"/>
      <c r="F2670" s="98"/>
      <c r="G2670" s="91"/>
      <c r="H2670" s="90"/>
      <c r="I2670" s="90"/>
      <c r="J2670" s="92"/>
      <c r="K2670" s="92"/>
      <c r="L2670" s="87"/>
      <c r="M2670" s="93"/>
      <c r="N2670" s="93"/>
      <c r="O2670" s="87"/>
      <c r="P2670" s="87"/>
      <c r="Q2670" s="94"/>
      <c r="R2670" s="95"/>
      <c r="S2670" s="87"/>
      <c r="T2670" s="95"/>
      <c r="U2670" s="94"/>
      <c r="V2670" s="94"/>
      <c r="W2670" s="93"/>
      <c r="X2670" s="87"/>
      <c r="Y2670" s="87"/>
      <c r="Z2670" s="96"/>
      <c r="AA2670" s="90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3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2"/>
      <c r="DB2670" s="1"/>
      <c r="DC2670" s="1"/>
      <c r="DD2670" s="1"/>
      <c r="DE2670" s="1"/>
      <c r="DF2670" s="1"/>
      <c r="DG2670" s="1"/>
    </row>
    <row r="2671" spans="1:111" x14ac:dyDescent="0.2">
      <c r="A2671" s="86"/>
      <c r="B2671" s="87"/>
      <c r="C2671" s="87"/>
      <c r="D2671" s="88"/>
      <c r="E2671" s="89"/>
      <c r="F2671" s="98"/>
      <c r="G2671" s="91"/>
      <c r="H2671" s="90"/>
      <c r="I2671" s="90"/>
      <c r="J2671" s="92"/>
      <c r="K2671" s="92"/>
      <c r="L2671" s="87"/>
      <c r="M2671" s="93"/>
      <c r="N2671" s="93"/>
      <c r="O2671" s="87"/>
      <c r="P2671" s="87"/>
      <c r="Q2671" s="94"/>
      <c r="R2671" s="95"/>
      <c r="S2671" s="87"/>
      <c r="T2671" s="95"/>
      <c r="U2671" s="94"/>
      <c r="V2671" s="94"/>
      <c r="W2671" s="93"/>
      <c r="X2671" s="87"/>
      <c r="Y2671" s="87"/>
      <c r="Z2671" s="96"/>
      <c r="AA2671" s="90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3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2"/>
      <c r="DB2671" s="1"/>
      <c r="DC2671" s="1"/>
      <c r="DD2671" s="1"/>
      <c r="DE2671" s="1"/>
      <c r="DF2671" s="1"/>
      <c r="DG2671" s="1"/>
    </row>
    <row r="2672" spans="1:111" x14ac:dyDescent="0.2">
      <c r="A2672" s="86"/>
      <c r="B2672" s="87"/>
      <c r="C2672" s="87"/>
      <c r="D2672" s="88"/>
      <c r="E2672" s="89"/>
      <c r="F2672" s="98"/>
      <c r="G2672" s="91"/>
      <c r="H2672" s="90"/>
      <c r="I2672" s="90"/>
      <c r="J2672" s="92"/>
      <c r="K2672" s="92"/>
      <c r="L2672" s="87"/>
      <c r="M2672" s="93"/>
      <c r="N2672" s="93"/>
      <c r="O2672" s="87"/>
      <c r="P2672" s="87"/>
      <c r="Q2672" s="94"/>
      <c r="R2672" s="95"/>
      <c r="S2672" s="87"/>
      <c r="T2672" s="95"/>
      <c r="U2672" s="94"/>
      <c r="V2672" s="94"/>
      <c r="W2672" s="93"/>
      <c r="X2672" s="87"/>
      <c r="Y2672" s="87"/>
      <c r="Z2672" s="96"/>
      <c r="AA2672" s="90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3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2"/>
      <c r="DB2672" s="1"/>
      <c r="DC2672" s="1"/>
      <c r="DD2672" s="1"/>
      <c r="DE2672" s="1"/>
      <c r="DF2672" s="1"/>
      <c r="DG2672" s="1"/>
    </row>
    <row r="2673" spans="1:111" x14ac:dyDescent="0.2">
      <c r="A2673" s="86"/>
      <c r="B2673" s="87"/>
      <c r="C2673" s="87"/>
      <c r="D2673" s="88"/>
      <c r="E2673" s="89"/>
      <c r="F2673" s="98"/>
      <c r="G2673" s="91"/>
      <c r="H2673" s="90"/>
      <c r="I2673" s="90"/>
      <c r="J2673" s="92"/>
      <c r="K2673" s="92"/>
      <c r="L2673" s="87"/>
      <c r="M2673" s="93"/>
      <c r="N2673" s="93"/>
      <c r="O2673" s="87"/>
      <c r="P2673" s="87"/>
      <c r="Q2673" s="94"/>
      <c r="R2673" s="95"/>
      <c r="S2673" s="87"/>
      <c r="T2673" s="95"/>
      <c r="U2673" s="94"/>
      <c r="V2673" s="94"/>
      <c r="W2673" s="93"/>
      <c r="X2673" s="87"/>
      <c r="Y2673" s="87"/>
      <c r="Z2673" s="96"/>
      <c r="AA2673" s="90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3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2"/>
      <c r="DB2673" s="1"/>
      <c r="DC2673" s="1"/>
      <c r="DD2673" s="1"/>
      <c r="DE2673" s="1"/>
      <c r="DF2673" s="1"/>
      <c r="DG2673" s="1"/>
    </row>
    <row r="2674" spans="1:111" x14ac:dyDescent="0.2">
      <c r="A2674" s="86"/>
      <c r="B2674" s="87"/>
      <c r="C2674" s="87"/>
      <c r="D2674" s="88"/>
      <c r="E2674" s="89"/>
      <c r="F2674" s="98"/>
      <c r="G2674" s="91"/>
      <c r="H2674" s="90"/>
      <c r="I2674" s="90"/>
      <c r="J2674" s="92"/>
      <c r="K2674" s="92"/>
      <c r="L2674" s="87"/>
      <c r="M2674" s="93"/>
      <c r="N2674" s="93"/>
      <c r="O2674" s="87"/>
      <c r="P2674" s="87"/>
      <c r="Q2674" s="94"/>
      <c r="R2674" s="95"/>
      <c r="S2674" s="87"/>
      <c r="T2674" s="95"/>
      <c r="U2674" s="94"/>
      <c r="V2674" s="94"/>
      <c r="W2674" s="93"/>
      <c r="X2674" s="87"/>
      <c r="Y2674" s="87"/>
      <c r="Z2674" s="96"/>
      <c r="AA2674" s="90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3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2"/>
      <c r="DB2674" s="1"/>
      <c r="DC2674" s="1"/>
      <c r="DD2674" s="1"/>
      <c r="DE2674" s="1"/>
      <c r="DF2674" s="1"/>
      <c r="DG2674" s="1"/>
    </row>
    <row r="2675" spans="1:111" x14ac:dyDescent="0.2">
      <c r="A2675" s="86"/>
      <c r="B2675" s="87"/>
      <c r="C2675" s="87"/>
      <c r="D2675" s="88"/>
      <c r="E2675" s="89"/>
      <c r="F2675" s="98"/>
      <c r="G2675" s="91"/>
      <c r="H2675" s="90"/>
      <c r="I2675" s="90"/>
      <c r="J2675" s="92"/>
      <c r="K2675" s="92"/>
      <c r="L2675" s="87"/>
      <c r="M2675" s="93"/>
      <c r="N2675" s="93"/>
      <c r="O2675" s="87"/>
      <c r="P2675" s="87"/>
      <c r="Q2675" s="94"/>
      <c r="R2675" s="95"/>
      <c r="S2675" s="87"/>
      <c r="T2675" s="95"/>
      <c r="U2675" s="94"/>
      <c r="V2675" s="94"/>
      <c r="W2675" s="93"/>
      <c r="X2675" s="87"/>
      <c r="Y2675" s="87"/>
      <c r="Z2675" s="96"/>
      <c r="AA2675" s="90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3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2"/>
      <c r="DB2675" s="1"/>
      <c r="DC2675" s="1"/>
      <c r="DD2675" s="1"/>
      <c r="DE2675" s="1"/>
      <c r="DF2675" s="1"/>
      <c r="DG2675" s="1"/>
    </row>
    <row r="2676" spans="1:111" x14ac:dyDescent="0.2">
      <c r="A2676" s="86"/>
      <c r="B2676" s="87"/>
      <c r="C2676" s="87"/>
      <c r="D2676" s="88"/>
      <c r="E2676" s="89"/>
      <c r="F2676" s="98"/>
      <c r="G2676" s="91"/>
      <c r="H2676" s="90"/>
      <c r="I2676" s="90"/>
      <c r="J2676" s="92"/>
      <c r="K2676" s="92"/>
      <c r="L2676" s="87"/>
      <c r="M2676" s="93"/>
      <c r="N2676" s="93"/>
      <c r="O2676" s="87"/>
      <c r="P2676" s="87"/>
      <c r="Q2676" s="94"/>
      <c r="R2676" s="95"/>
      <c r="S2676" s="87"/>
      <c r="T2676" s="95"/>
      <c r="U2676" s="94"/>
      <c r="V2676" s="94"/>
      <c r="W2676" s="93"/>
      <c r="X2676" s="87"/>
      <c r="Y2676" s="87"/>
      <c r="Z2676" s="96"/>
      <c r="AA2676" s="90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3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2"/>
      <c r="DB2676" s="1"/>
      <c r="DC2676" s="1"/>
      <c r="DD2676" s="1"/>
      <c r="DE2676" s="1"/>
      <c r="DF2676" s="1"/>
      <c r="DG2676" s="1"/>
    </row>
    <row r="2677" spans="1:111" x14ac:dyDescent="0.2">
      <c r="A2677" s="86"/>
      <c r="B2677" s="87"/>
      <c r="C2677" s="87"/>
      <c r="D2677" s="88"/>
      <c r="E2677" s="89"/>
      <c r="F2677" s="98"/>
      <c r="G2677" s="91"/>
      <c r="H2677" s="90"/>
      <c r="I2677" s="90"/>
      <c r="J2677" s="92"/>
      <c r="K2677" s="92"/>
      <c r="L2677" s="87"/>
      <c r="M2677" s="93"/>
      <c r="N2677" s="93"/>
      <c r="O2677" s="87"/>
      <c r="P2677" s="87"/>
      <c r="Q2677" s="94"/>
      <c r="R2677" s="95"/>
      <c r="S2677" s="87"/>
      <c r="T2677" s="95"/>
      <c r="U2677" s="94"/>
      <c r="V2677" s="94"/>
      <c r="W2677" s="93"/>
      <c r="X2677" s="87"/>
      <c r="Y2677" s="87"/>
      <c r="Z2677" s="96"/>
      <c r="AA2677" s="90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3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2"/>
      <c r="DB2677" s="1"/>
      <c r="DC2677" s="1"/>
      <c r="DD2677" s="1"/>
      <c r="DE2677" s="1"/>
      <c r="DF2677" s="1"/>
      <c r="DG2677" s="1"/>
    </row>
    <row r="2678" spans="1:111" x14ac:dyDescent="0.2">
      <c r="A2678" s="86"/>
      <c r="B2678" s="87"/>
      <c r="C2678" s="87"/>
      <c r="D2678" s="88"/>
      <c r="E2678" s="89"/>
      <c r="F2678" s="98"/>
      <c r="G2678" s="91"/>
      <c r="H2678" s="90"/>
      <c r="I2678" s="90"/>
      <c r="J2678" s="92"/>
      <c r="K2678" s="92"/>
      <c r="L2678" s="87"/>
      <c r="M2678" s="93"/>
      <c r="N2678" s="93"/>
      <c r="O2678" s="87"/>
      <c r="P2678" s="87"/>
      <c r="Q2678" s="94"/>
      <c r="R2678" s="95"/>
      <c r="S2678" s="87"/>
      <c r="T2678" s="95"/>
      <c r="U2678" s="94"/>
      <c r="V2678" s="94"/>
      <c r="W2678" s="93"/>
      <c r="X2678" s="87"/>
      <c r="Y2678" s="87"/>
      <c r="Z2678" s="96"/>
      <c r="AA2678" s="90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3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2"/>
      <c r="DB2678" s="1"/>
      <c r="DC2678" s="1"/>
      <c r="DD2678" s="1"/>
      <c r="DE2678" s="1"/>
      <c r="DF2678" s="1"/>
      <c r="DG2678" s="1"/>
    </row>
    <row r="2679" spans="1:111" x14ac:dyDescent="0.2">
      <c r="A2679" s="86"/>
      <c r="B2679" s="87"/>
      <c r="C2679" s="87"/>
      <c r="D2679" s="88"/>
      <c r="E2679" s="89"/>
      <c r="F2679" s="98"/>
      <c r="G2679" s="91"/>
      <c r="H2679" s="90"/>
      <c r="I2679" s="90"/>
      <c r="J2679" s="92"/>
      <c r="K2679" s="92"/>
      <c r="L2679" s="87"/>
      <c r="M2679" s="93"/>
      <c r="N2679" s="93"/>
      <c r="O2679" s="87"/>
      <c r="P2679" s="87"/>
      <c r="Q2679" s="94"/>
      <c r="R2679" s="95"/>
      <c r="S2679" s="87"/>
      <c r="T2679" s="95"/>
      <c r="U2679" s="94"/>
      <c r="V2679" s="94"/>
      <c r="W2679" s="93"/>
      <c r="X2679" s="87"/>
      <c r="Y2679" s="87"/>
      <c r="Z2679" s="96"/>
      <c r="AA2679" s="90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3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2"/>
      <c r="DB2679" s="1"/>
      <c r="DC2679" s="1"/>
      <c r="DD2679" s="1"/>
      <c r="DE2679" s="1"/>
      <c r="DF2679" s="1"/>
      <c r="DG2679" s="1"/>
    </row>
    <row r="2680" spans="1:111" x14ac:dyDescent="0.2">
      <c r="A2680" s="86"/>
      <c r="B2680" s="87"/>
      <c r="C2680" s="87"/>
      <c r="D2680" s="88"/>
      <c r="E2680" s="89"/>
      <c r="F2680" s="98"/>
      <c r="G2680" s="91"/>
      <c r="H2680" s="90"/>
      <c r="I2680" s="90"/>
      <c r="J2680" s="92"/>
      <c r="K2680" s="92"/>
      <c r="L2680" s="87"/>
      <c r="M2680" s="93"/>
      <c r="N2680" s="93"/>
      <c r="O2680" s="87"/>
      <c r="P2680" s="87"/>
      <c r="Q2680" s="94"/>
      <c r="R2680" s="95"/>
      <c r="S2680" s="87"/>
      <c r="T2680" s="95"/>
      <c r="U2680" s="94"/>
      <c r="V2680" s="94"/>
      <c r="W2680" s="93"/>
      <c r="X2680" s="87"/>
      <c r="Y2680" s="87"/>
      <c r="Z2680" s="96"/>
      <c r="AA2680" s="90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3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2"/>
      <c r="DB2680" s="1"/>
      <c r="DC2680" s="1"/>
      <c r="DD2680" s="1"/>
      <c r="DE2680" s="1"/>
      <c r="DF2680" s="1"/>
      <c r="DG2680" s="1"/>
    </row>
    <row r="2681" spans="1:111" x14ac:dyDescent="0.2">
      <c r="A2681" s="86"/>
      <c r="B2681" s="87"/>
      <c r="C2681" s="87"/>
      <c r="D2681" s="88"/>
      <c r="E2681" s="89"/>
      <c r="F2681" s="98"/>
      <c r="G2681" s="91"/>
      <c r="H2681" s="90"/>
      <c r="I2681" s="90"/>
      <c r="J2681" s="92"/>
      <c r="K2681" s="92"/>
      <c r="L2681" s="87"/>
      <c r="M2681" s="93"/>
      <c r="N2681" s="93"/>
      <c r="O2681" s="87"/>
      <c r="P2681" s="87"/>
      <c r="Q2681" s="94"/>
      <c r="R2681" s="95"/>
      <c r="S2681" s="87"/>
      <c r="T2681" s="95"/>
      <c r="U2681" s="94"/>
      <c r="V2681" s="94"/>
      <c r="W2681" s="93"/>
      <c r="X2681" s="87"/>
      <c r="Y2681" s="87"/>
      <c r="Z2681" s="96"/>
      <c r="AA2681" s="90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3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2"/>
      <c r="DB2681" s="1"/>
      <c r="DC2681" s="1"/>
      <c r="DD2681" s="1"/>
      <c r="DE2681" s="1"/>
      <c r="DF2681" s="1"/>
      <c r="DG2681" s="1"/>
    </row>
    <row r="2682" spans="1:111" x14ac:dyDescent="0.2">
      <c r="A2682" s="86"/>
      <c r="B2682" s="87"/>
      <c r="C2682" s="87"/>
      <c r="D2682" s="88"/>
      <c r="E2682" s="89"/>
      <c r="F2682" s="98"/>
      <c r="G2682" s="91"/>
      <c r="H2682" s="90"/>
      <c r="I2682" s="90"/>
      <c r="J2682" s="92"/>
      <c r="K2682" s="92"/>
      <c r="L2682" s="87"/>
      <c r="M2682" s="93"/>
      <c r="N2682" s="93"/>
      <c r="O2682" s="87"/>
      <c r="P2682" s="87"/>
      <c r="Q2682" s="94"/>
      <c r="R2682" s="95"/>
      <c r="S2682" s="87"/>
      <c r="T2682" s="95"/>
      <c r="U2682" s="94"/>
      <c r="V2682" s="94"/>
      <c r="W2682" s="93"/>
      <c r="X2682" s="87"/>
      <c r="Y2682" s="87"/>
      <c r="Z2682" s="96"/>
      <c r="AA2682" s="90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3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2"/>
      <c r="DB2682" s="1"/>
      <c r="DC2682" s="1"/>
      <c r="DD2682" s="1"/>
      <c r="DE2682" s="1"/>
      <c r="DF2682" s="1"/>
      <c r="DG2682" s="1"/>
    </row>
    <row r="2683" spans="1:111" x14ac:dyDescent="0.2">
      <c r="A2683" s="86"/>
      <c r="B2683" s="87"/>
      <c r="C2683" s="87"/>
      <c r="D2683" s="88"/>
      <c r="E2683" s="89"/>
      <c r="F2683" s="98"/>
      <c r="G2683" s="91"/>
      <c r="H2683" s="90"/>
      <c r="I2683" s="90"/>
      <c r="J2683" s="92"/>
      <c r="K2683" s="92"/>
      <c r="L2683" s="87"/>
      <c r="M2683" s="93"/>
      <c r="N2683" s="93"/>
      <c r="O2683" s="87"/>
      <c r="P2683" s="87"/>
      <c r="Q2683" s="94"/>
      <c r="R2683" s="95"/>
      <c r="S2683" s="87"/>
      <c r="T2683" s="95"/>
      <c r="U2683" s="94"/>
      <c r="V2683" s="94"/>
      <c r="W2683" s="93"/>
      <c r="X2683" s="87"/>
      <c r="Y2683" s="87"/>
      <c r="Z2683" s="96"/>
      <c r="AA2683" s="90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3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2"/>
      <c r="DB2683" s="1"/>
      <c r="DC2683" s="1"/>
      <c r="DD2683" s="1"/>
      <c r="DE2683" s="1"/>
      <c r="DF2683" s="1"/>
      <c r="DG2683" s="1"/>
    </row>
    <row r="2684" spans="1:111" x14ac:dyDescent="0.2">
      <c r="A2684" s="86"/>
      <c r="B2684" s="87"/>
      <c r="C2684" s="87"/>
      <c r="D2684" s="88"/>
      <c r="E2684" s="89"/>
      <c r="F2684" s="98"/>
      <c r="G2684" s="91"/>
      <c r="H2684" s="90"/>
      <c r="I2684" s="90"/>
      <c r="J2684" s="92"/>
      <c r="K2684" s="92"/>
      <c r="L2684" s="87"/>
      <c r="M2684" s="93"/>
      <c r="N2684" s="93"/>
      <c r="O2684" s="87"/>
      <c r="P2684" s="87"/>
      <c r="Q2684" s="94"/>
      <c r="R2684" s="95"/>
      <c r="S2684" s="87"/>
      <c r="T2684" s="95"/>
      <c r="U2684" s="94"/>
      <c r="V2684" s="94"/>
      <c r="W2684" s="93"/>
      <c r="X2684" s="87"/>
      <c r="Y2684" s="87"/>
      <c r="Z2684" s="96"/>
      <c r="AA2684" s="90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3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2"/>
      <c r="DB2684" s="1"/>
      <c r="DC2684" s="1"/>
      <c r="DD2684" s="1"/>
      <c r="DE2684" s="1"/>
      <c r="DF2684" s="1"/>
      <c r="DG2684" s="1"/>
    </row>
    <row r="2685" spans="1:111" x14ac:dyDescent="0.2">
      <c r="A2685" s="86"/>
      <c r="B2685" s="87"/>
      <c r="C2685" s="87"/>
      <c r="D2685" s="88"/>
      <c r="E2685" s="89"/>
      <c r="F2685" s="98"/>
      <c r="G2685" s="91"/>
      <c r="H2685" s="90"/>
      <c r="I2685" s="90"/>
      <c r="J2685" s="92"/>
      <c r="K2685" s="92"/>
      <c r="L2685" s="87"/>
      <c r="M2685" s="93"/>
      <c r="N2685" s="93"/>
      <c r="O2685" s="87"/>
      <c r="P2685" s="87"/>
      <c r="Q2685" s="94"/>
      <c r="R2685" s="95"/>
      <c r="S2685" s="87"/>
      <c r="T2685" s="95"/>
      <c r="U2685" s="94"/>
      <c r="V2685" s="94"/>
      <c r="W2685" s="93"/>
      <c r="X2685" s="87"/>
      <c r="Y2685" s="87"/>
      <c r="Z2685" s="96"/>
      <c r="AA2685" s="90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3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2"/>
      <c r="DB2685" s="1"/>
      <c r="DC2685" s="1"/>
      <c r="DD2685" s="1"/>
      <c r="DE2685" s="1"/>
      <c r="DF2685" s="1"/>
      <c r="DG2685" s="1"/>
    </row>
    <row r="2686" spans="1:111" x14ac:dyDescent="0.2">
      <c r="A2686" s="86"/>
      <c r="B2686" s="87"/>
      <c r="C2686" s="87"/>
      <c r="D2686" s="88"/>
      <c r="E2686" s="89"/>
      <c r="F2686" s="98"/>
      <c r="G2686" s="91"/>
      <c r="H2686" s="90"/>
      <c r="I2686" s="90"/>
      <c r="J2686" s="92"/>
      <c r="K2686" s="92"/>
      <c r="L2686" s="87"/>
      <c r="M2686" s="93"/>
      <c r="N2686" s="93"/>
      <c r="O2686" s="87"/>
      <c r="P2686" s="87"/>
      <c r="Q2686" s="94"/>
      <c r="R2686" s="95"/>
      <c r="S2686" s="87"/>
      <c r="T2686" s="95"/>
      <c r="U2686" s="94"/>
      <c r="V2686" s="94"/>
      <c r="W2686" s="93"/>
      <c r="X2686" s="87"/>
      <c r="Y2686" s="87"/>
      <c r="Z2686" s="96"/>
      <c r="AA2686" s="90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3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2"/>
      <c r="DB2686" s="1"/>
      <c r="DC2686" s="1"/>
      <c r="DD2686" s="1"/>
      <c r="DE2686" s="1"/>
      <c r="DF2686" s="1"/>
      <c r="DG2686" s="1"/>
    </row>
    <row r="2687" spans="1:111" x14ac:dyDescent="0.2">
      <c r="A2687" s="86"/>
      <c r="B2687" s="87"/>
      <c r="C2687" s="87"/>
      <c r="D2687" s="88"/>
      <c r="E2687" s="89"/>
      <c r="F2687" s="98"/>
      <c r="G2687" s="91"/>
      <c r="H2687" s="90"/>
      <c r="I2687" s="90"/>
      <c r="J2687" s="92"/>
      <c r="K2687" s="92"/>
      <c r="L2687" s="87"/>
      <c r="M2687" s="93"/>
      <c r="N2687" s="93"/>
      <c r="O2687" s="87"/>
      <c r="P2687" s="87"/>
      <c r="Q2687" s="94"/>
      <c r="R2687" s="95"/>
      <c r="S2687" s="87"/>
      <c r="T2687" s="95"/>
      <c r="U2687" s="94"/>
      <c r="V2687" s="94"/>
      <c r="W2687" s="93"/>
      <c r="X2687" s="87"/>
      <c r="Y2687" s="87"/>
      <c r="Z2687" s="96"/>
      <c r="AA2687" s="90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3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2"/>
      <c r="DB2687" s="1"/>
      <c r="DC2687" s="1"/>
      <c r="DD2687" s="1"/>
      <c r="DE2687" s="1"/>
      <c r="DF2687" s="1"/>
      <c r="DG2687" s="1"/>
    </row>
    <row r="2688" spans="1:111" x14ac:dyDescent="0.2">
      <c r="A2688" s="86"/>
      <c r="B2688" s="87"/>
      <c r="C2688" s="87"/>
      <c r="D2688" s="88"/>
      <c r="E2688" s="89"/>
      <c r="F2688" s="98"/>
      <c r="G2688" s="91"/>
      <c r="H2688" s="90"/>
      <c r="I2688" s="90"/>
      <c r="J2688" s="92"/>
      <c r="K2688" s="92"/>
      <c r="L2688" s="87"/>
      <c r="M2688" s="93"/>
      <c r="N2688" s="93"/>
      <c r="O2688" s="87"/>
      <c r="P2688" s="87"/>
      <c r="Q2688" s="94"/>
      <c r="R2688" s="95"/>
      <c r="S2688" s="87"/>
      <c r="T2688" s="95"/>
      <c r="U2688" s="94"/>
      <c r="V2688" s="94"/>
      <c r="W2688" s="93"/>
      <c r="X2688" s="87"/>
      <c r="Y2688" s="87"/>
      <c r="Z2688" s="96"/>
      <c r="AA2688" s="90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3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2"/>
      <c r="DB2688" s="1"/>
      <c r="DC2688" s="1"/>
      <c r="DD2688" s="1"/>
      <c r="DE2688" s="1"/>
      <c r="DF2688" s="1"/>
      <c r="DG2688" s="1"/>
    </row>
    <row r="2689" spans="1:111" x14ac:dyDescent="0.2">
      <c r="A2689" s="86"/>
      <c r="B2689" s="87"/>
      <c r="C2689" s="87"/>
      <c r="D2689" s="88"/>
      <c r="E2689" s="89"/>
      <c r="F2689" s="98"/>
      <c r="G2689" s="91"/>
      <c r="H2689" s="90"/>
      <c r="I2689" s="90"/>
      <c r="J2689" s="92"/>
      <c r="K2689" s="92"/>
      <c r="L2689" s="87"/>
      <c r="M2689" s="93"/>
      <c r="N2689" s="93"/>
      <c r="O2689" s="87"/>
      <c r="P2689" s="87"/>
      <c r="Q2689" s="94"/>
      <c r="R2689" s="95"/>
      <c r="S2689" s="87"/>
      <c r="T2689" s="95"/>
      <c r="U2689" s="94"/>
      <c r="V2689" s="94"/>
      <c r="W2689" s="93"/>
      <c r="X2689" s="87"/>
      <c r="Y2689" s="87"/>
      <c r="Z2689" s="96"/>
      <c r="AA2689" s="90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3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2"/>
      <c r="DB2689" s="1"/>
      <c r="DC2689" s="1"/>
      <c r="DD2689" s="1"/>
      <c r="DE2689" s="1"/>
      <c r="DF2689" s="1"/>
      <c r="DG2689" s="1"/>
    </row>
    <row r="2690" spans="1:111" x14ac:dyDescent="0.2">
      <c r="A2690" s="86"/>
      <c r="B2690" s="87"/>
      <c r="C2690" s="87"/>
      <c r="D2690" s="88"/>
      <c r="E2690" s="89"/>
      <c r="F2690" s="98"/>
      <c r="G2690" s="91"/>
      <c r="H2690" s="90"/>
      <c r="I2690" s="90"/>
      <c r="J2690" s="92"/>
      <c r="K2690" s="92"/>
      <c r="L2690" s="87"/>
      <c r="M2690" s="93"/>
      <c r="N2690" s="93"/>
      <c r="O2690" s="87"/>
      <c r="P2690" s="87"/>
      <c r="Q2690" s="94"/>
      <c r="R2690" s="95"/>
      <c r="S2690" s="87"/>
      <c r="T2690" s="95"/>
      <c r="U2690" s="94"/>
      <c r="V2690" s="94"/>
      <c r="W2690" s="93"/>
      <c r="X2690" s="87"/>
      <c r="Y2690" s="87"/>
      <c r="Z2690" s="96"/>
      <c r="AA2690" s="90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3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2"/>
      <c r="DB2690" s="1"/>
      <c r="DC2690" s="1"/>
      <c r="DD2690" s="1"/>
      <c r="DE2690" s="1"/>
      <c r="DF2690" s="1"/>
      <c r="DG2690" s="1"/>
    </row>
    <row r="2691" spans="1:111" x14ac:dyDescent="0.2">
      <c r="A2691" s="86"/>
      <c r="B2691" s="87"/>
      <c r="C2691" s="87"/>
      <c r="D2691" s="88"/>
      <c r="E2691" s="89"/>
      <c r="F2691" s="98"/>
      <c r="G2691" s="91"/>
      <c r="H2691" s="90"/>
      <c r="I2691" s="90"/>
      <c r="J2691" s="92"/>
      <c r="K2691" s="92"/>
      <c r="L2691" s="87"/>
      <c r="M2691" s="93"/>
      <c r="N2691" s="93"/>
      <c r="O2691" s="87"/>
      <c r="P2691" s="87"/>
      <c r="Q2691" s="94"/>
      <c r="R2691" s="95"/>
      <c r="S2691" s="87"/>
      <c r="T2691" s="95"/>
      <c r="U2691" s="94"/>
      <c r="V2691" s="94"/>
      <c r="W2691" s="93"/>
      <c r="X2691" s="87"/>
      <c r="Y2691" s="87"/>
      <c r="Z2691" s="96"/>
      <c r="AA2691" s="90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3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2"/>
      <c r="DB2691" s="1"/>
      <c r="DC2691" s="1"/>
      <c r="DD2691" s="1"/>
      <c r="DE2691" s="1"/>
      <c r="DF2691" s="1"/>
      <c r="DG2691" s="1"/>
    </row>
    <row r="2692" spans="1:111" x14ac:dyDescent="0.2">
      <c r="A2692" s="86"/>
      <c r="B2692" s="87"/>
      <c r="C2692" s="87"/>
      <c r="D2692" s="88"/>
      <c r="E2692" s="89"/>
      <c r="F2692" s="98"/>
      <c r="G2692" s="91"/>
      <c r="H2692" s="90"/>
      <c r="I2692" s="90"/>
      <c r="J2692" s="92"/>
      <c r="K2692" s="92"/>
      <c r="L2692" s="87"/>
      <c r="M2692" s="93"/>
      <c r="N2692" s="93"/>
      <c r="O2692" s="87"/>
      <c r="P2692" s="87"/>
      <c r="Q2692" s="94"/>
      <c r="R2692" s="95"/>
      <c r="S2692" s="87"/>
      <c r="T2692" s="95"/>
      <c r="U2692" s="94"/>
      <c r="V2692" s="94"/>
      <c r="W2692" s="93"/>
      <c r="X2692" s="87"/>
      <c r="Y2692" s="87"/>
      <c r="Z2692" s="96"/>
      <c r="AA2692" s="90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3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2"/>
      <c r="DB2692" s="1"/>
      <c r="DC2692" s="1"/>
      <c r="DD2692" s="1"/>
      <c r="DE2692" s="1"/>
      <c r="DF2692" s="1"/>
      <c r="DG2692" s="1"/>
    </row>
    <row r="2693" spans="1:111" x14ac:dyDescent="0.2">
      <c r="A2693" s="86"/>
      <c r="B2693" s="87"/>
      <c r="C2693" s="87"/>
      <c r="D2693" s="88"/>
      <c r="E2693" s="89"/>
      <c r="F2693" s="98"/>
      <c r="G2693" s="91"/>
      <c r="H2693" s="90"/>
      <c r="I2693" s="90"/>
      <c r="J2693" s="92"/>
      <c r="K2693" s="92"/>
      <c r="L2693" s="87"/>
      <c r="M2693" s="93"/>
      <c r="N2693" s="93"/>
      <c r="O2693" s="87"/>
      <c r="P2693" s="87"/>
      <c r="Q2693" s="94"/>
      <c r="R2693" s="95"/>
      <c r="S2693" s="87"/>
      <c r="T2693" s="95"/>
      <c r="U2693" s="94"/>
      <c r="V2693" s="94"/>
      <c r="W2693" s="93"/>
      <c r="X2693" s="87"/>
      <c r="Y2693" s="87"/>
      <c r="Z2693" s="96"/>
      <c r="AA2693" s="90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3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2"/>
      <c r="DB2693" s="1"/>
      <c r="DC2693" s="1"/>
      <c r="DD2693" s="1"/>
      <c r="DE2693" s="1"/>
      <c r="DF2693" s="1"/>
      <c r="DG2693" s="1"/>
    </row>
    <row r="2694" spans="1:111" x14ac:dyDescent="0.2">
      <c r="A2694" s="86"/>
      <c r="B2694" s="87"/>
      <c r="C2694" s="87"/>
      <c r="D2694" s="88"/>
      <c r="E2694" s="89"/>
      <c r="F2694" s="98"/>
      <c r="G2694" s="91"/>
      <c r="H2694" s="90"/>
      <c r="I2694" s="90"/>
      <c r="J2694" s="92"/>
      <c r="K2694" s="92"/>
      <c r="L2694" s="87"/>
      <c r="M2694" s="93"/>
      <c r="N2694" s="93"/>
      <c r="O2694" s="87"/>
      <c r="P2694" s="87"/>
      <c r="Q2694" s="94"/>
      <c r="R2694" s="95"/>
      <c r="S2694" s="87"/>
      <c r="T2694" s="95"/>
      <c r="U2694" s="94"/>
      <c r="V2694" s="94"/>
      <c r="W2694" s="93"/>
      <c r="X2694" s="87"/>
      <c r="Y2694" s="87"/>
      <c r="Z2694" s="96"/>
      <c r="AA2694" s="90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3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2"/>
      <c r="DB2694" s="1"/>
      <c r="DC2694" s="1"/>
      <c r="DD2694" s="1"/>
      <c r="DE2694" s="1"/>
      <c r="DF2694" s="1"/>
      <c r="DG2694" s="1"/>
    </row>
    <row r="2695" spans="1:111" x14ac:dyDescent="0.2">
      <c r="A2695" s="86"/>
      <c r="B2695" s="87"/>
      <c r="C2695" s="87"/>
      <c r="D2695" s="88"/>
      <c r="E2695" s="89"/>
      <c r="F2695" s="98"/>
      <c r="G2695" s="91"/>
      <c r="H2695" s="90"/>
      <c r="I2695" s="90"/>
      <c r="J2695" s="92"/>
      <c r="K2695" s="92"/>
      <c r="L2695" s="87"/>
      <c r="M2695" s="93"/>
      <c r="N2695" s="93"/>
      <c r="O2695" s="87"/>
      <c r="P2695" s="87"/>
      <c r="Q2695" s="94"/>
      <c r="R2695" s="95"/>
      <c r="S2695" s="87"/>
      <c r="T2695" s="95"/>
      <c r="U2695" s="94"/>
      <c r="V2695" s="94"/>
      <c r="W2695" s="93"/>
      <c r="X2695" s="87"/>
      <c r="Y2695" s="87"/>
      <c r="Z2695" s="96"/>
      <c r="AA2695" s="90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3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2"/>
      <c r="DB2695" s="1"/>
      <c r="DC2695" s="1"/>
      <c r="DD2695" s="1"/>
      <c r="DE2695" s="1"/>
      <c r="DF2695" s="1"/>
      <c r="DG2695" s="1"/>
    </row>
    <row r="2696" spans="1:111" x14ac:dyDescent="0.2">
      <c r="A2696" s="86"/>
      <c r="B2696" s="87"/>
      <c r="C2696" s="87"/>
      <c r="D2696" s="88"/>
      <c r="E2696" s="89"/>
      <c r="F2696" s="98"/>
      <c r="G2696" s="91"/>
      <c r="H2696" s="90"/>
      <c r="I2696" s="90"/>
      <c r="J2696" s="92"/>
      <c r="K2696" s="92"/>
      <c r="L2696" s="87"/>
      <c r="M2696" s="93"/>
      <c r="N2696" s="93"/>
      <c r="O2696" s="87"/>
      <c r="P2696" s="87"/>
      <c r="Q2696" s="94"/>
      <c r="R2696" s="95"/>
      <c r="S2696" s="87"/>
      <c r="T2696" s="95"/>
      <c r="U2696" s="94"/>
      <c r="V2696" s="94"/>
      <c r="W2696" s="93"/>
      <c r="X2696" s="87"/>
      <c r="Y2696" s="87"/>
      <c r="Z2696" s="96"/>
      <c r="AA2696" s="90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3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2"/>
      <c r="DB2696" s="1"/>
      <c r="DC2696" s="1"/>
      <c r="DD2696" s="1"/>
      <c r="DE2696" s="1"/>
      <c r="DF2696" s="1"/>
      <c r="DG2696" s="1"/>
    </row>
    <row r="2697" spans="1:111" x14ac:dyDescent="0.2">
      <c r="A2697" s="86"/>
      <c r="B2697" s="87"/>
      <c r="C2697" s="87"/>
      <c r="D2697" s="88"/>
      <c r="E2697" s="89"/>
      <c r="F2697" s="98"/>
      <c r="G2697" s="91"/>
      <c r="H2697" s="90"/>
      <c r="I2697" s="90"/>
      <c r="J2697" s="92"/>
      <c r="K2697" s="92"/>
      <c r="L2697" s="87"/>
      <c r="M2697" s="93"/>
      <c r="N2697" s="93"/>
      <c r="O2697" s="87"/>
      <c r="P2697" s="87"/>
      <c r="Q2697" s="94"/>
      <c r="R2697" s="95"/>
      <c r="S2697" s="87"/>
      <c r="T2697" s="95"/>
      <c r="U2697" s="94"/>
      <c r="V2697" s="94"/>
      <c r="W2697" s="93"/>
      <c r="X2697" s="87"/>
      <c r="Y2697" s="87"/>
      <c r="Z2697" s="96"/>
      <c r="AA2697" s="90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3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2"/>
      <c r="DB2697" s="1"/>
      <c r="DC2697" s="1"/>
      <c r="DD2697" s="1"/>
      <c r="DE2697" s="1"/>
      <c r="DF2697" s="1"/>
      <c r="DG2697" s="1"/>
    </row>
    <row r="2698" spans="1:111" x14ac:dyDescent="0.2">
      <c r="A2698" s="86"/>
      <c r="B2698" s="87"/>
      <c r="C2698" s="87"/>
      <c r="D2698" s="88"/>
      <c r="E2698" s="89"/>
      <c r="F2698" s="98"/>
      <c r="G2698" s="91"/>
      <c r="H2698" s="90"/>
      <c r="I2698" s="90"/>
      <c r="J2698" s="92"/>
      <c r="K2698" s="92"/>
      <c r="L2698" s="87"/>
      <c r="M2698" s="93"/>
      <c r="N2698" s="93"/>
      <c r="O2698" s="87"/>
      <c r="P2698" s="87"/>
      <c r="Q2698" s="94"/>
      <c r="R2698" s="95"/>
      <c r="S2698" s="87"/>
      <c r="T2698" s="95"/>
      <c r="U2698" s="94"/>
      <c r="V2698" s="94"/>
      <c r="W2698" s="93"/>
      <c r="X2698" s="87"/>
      <c r="Y2698" s="87"/>
      <c r="Z2698" s="96"/>
      <c r="AA2698" s="90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3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2"/>
      <c r="DB2698" s="1"/>
      <c r="DC2698" s="1"/>
      <c r="DD2698" s="1"/>
      <c r="DE2698" s="1"/>
      <c r="DF2698" s="1"/>
      <c r="DG2698" s="1"/>
    </row>
    <row r="2699" spans="1:111" x14ac:dyDescent="0.2">
      <c r="A2699" s="86"/>
      <c r="B2699" s="87"/>
      <c r="C2699" s="87"/>
      <c r="D2699" s="88"/>
      <c r="E2699" s="89"/>
      <c r="F2699" s="98"/>
      <c r="G2699" s="91"/>
      <c r="H2699" s="90"/>
      <c r="I2699" s="90"/>
      <c r="J2699" s="92"/>
      <c r="K2699" s="92"/>
      <c r="L2699" s="87"/>
      <c r="M2699" s="93"/>
      <c r="N2699" s="93"/>
      <c r="O2699" s="87"/>
      <c r="P2699" s="87"/>
      <c r="Q2699" s="94"/>
      <c r="R2699" s="95"/>
      <c r="S2699" s="87"/>
      <c r="T2699" s="95"/>
      <c r="U2699" s="94"/>
      <c r="V2699" s="94"/>
      <c r="W2699" s="93"/>
      <c r="X2699" s="87"/>
      <c r="Y2699" s="87"/>
      <c r="Z2699" s="96"/>
      <c r="AA2699" s="90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3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2"/>
      <c r="DB2699" s="1"/>
      <c r="DC2699" s="1"/>
      <c r="DD2699" s="1"/>
      <c r="DE2699" s="1"/>
      <c r="DF2699" s="1"/>
      <c r="DG2699" s="1"/>
    </row>
    <row r="2700" spans="1:111" x14ac:dyDescent="0.2">
      <c r="A2700" s="86"/>
      <c r="B2700" s="87"/>
      <c r="C2700" s="87"/>
      <c r="D2700" s="88"/>
      <c r="E2700" s="89"/>
      <c r="F2700" s="98"/>
      <c r="G2700" s="91"/>
      <c r="H2700" s="90"/>
      <c r="I2700" s="90"/>
      <c r="J2700" s="92"/>
      <c r="K2700" s="92"/>
      <c r="L2700" s="87"/>
      <c r="M2700" s="93"/>
      <c r="N2700" s="93"/>
      <c r="O2700" s="87"/>
      <c r="P2700" s="87"/>
      <c r="Q2700" s="94"/>
      <c r="R2700" s="95"/>
      <c r="S2700" s="87"/>
      <c r="T2700" s="95"/>
      <c r="U2700" s="94"/>
      <c r="V2700" s="94"/>
      <c r="W2700" s="93"/>
      <c r="X2700" s="87"/>
      <c r="Y2700" s="87"/>
      <c r="Z2700" s="96"/>
      <c r="AA2700" s="90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3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2"/>
      <c r="DB2700" s="1"/>
      <c r="DC2700" s="1"/>
      <c r="DD2700" s="1"/>
      <c r="DE2700" s="1"/>
      <c r="DF2700" s="1"/>
      <c r="DG2700" s="1"/>
    </row>
    <row r="2701" spans="1:111" x14ac:dyDescent="0.2">
      <c r="A2701" s="86"/>
      <c r="B2701" s="87"/>
      <c r="C2701" s="87"/>
      <c r="D2701" s="88"/>
      <c r="E2701" s="89"/>
      <c r="F2701" s="98"/>
      <c r="G2701" s="91"/>
      <c r="H2701" s="90"/>
      <c r="I2701" s="90"/>
      <c r="J2701" s="92"/>
      <c r="K2701" s="92"/>
      <c r="L2701" s="87"/>
      <c r="M2701" s="93"/>
      <c r="N2701" s="93"/>
      <c r="O2701" s="87"/>
      <c r="P2701" s="87"/>
      <c r="Q2701" s="94"/>
      <c r="R2701" s="95"/>
      <c r="S2701" s="87"/>
      <c r="T2701" s="95"/>
      <c r="U2701" s="94"/>
      <c r="V2701" s="94"/>
      <c r="W2701" s="93"/>
      <c r="X2701" s="87"/>
      <c r="Y2701" s="87"/>
      <c r="Z2701" s="96"/>
      <c r="AA2701" s="90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3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2"/>
      <c r="DB2701" s="1"/>
      <c r="DC2701" s="1"/>
      <c r="DD2701" s="1"/>
      <c r="DE2701" s="1"/>
      <c r="DF2701" s="1"/>
      <c r="DG2701" s="1"/>
    </row>
    <row r="2702" spans="1:111" x14ac:dyDescent="0.2">
      <c r="A2702" s="86"/>
      <c r="B2702" s="87"/>
      <c r="C2702" s="87"/>
      <c r="D2702" s="88"/>
      <c r="E2702" s="89"/>
      <c r="F2702" s="98"/>
      <c r="G2702" s="91"/>
      <c r="H2702" s="90"/>
      <c r="I2702" s="90"/>
      <c r="J2702" s="92"/>
      <c r="K2702" s="92"/>
      <c r="L2702" s="87"/>
      <c r="M2702" s="93"/>
      <c r="N2702" s="93"/>
      <c r="O2702" s="87"/>
      <c r="P2702" s="87"/>
      <c r="Q2702" s="94"/>
      <c r="R2702" s="95"/>
      <c r="S2702" s="87"/>
      <c r="T2702" s="95"/>
      <c r="U2702" s="94"/>
      <c r="V2702" s="94"/>
      <c r="W2702" s="93"/>
      <c r="X2702" s="87"/>
      <c r="Y2702" s="87"/>
      <c r="Z2702" s="96"/>
      <c r="AA2702" s="90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3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2"/>
      <c r="DB2702" s="1"/>
      <c r="DC2702" s="1"/>
      <c r="DD2702" s="1"/>
      <c r="DE2702" s="1"/>
      <c r="DF2702" s="1"/>
      <c r="DG2702" s="1"/>
    </row>
    <row r="2703" spans="1:111" x14ac:dyDescent="0.2">
      <c r="A2703" s="86"/>
      <c r="B2703" s="87"/>
      <c r="C2703" s="87"/>
      <c r="D2703" s="88"/>
      <c r="E2703" s="89"/>
      <c r="F2703" s="98"/>
      <c r="G2703" s="91"/>
      <c r="H2703" s="90"/>
      <c r="I2703" s="90"/>
      <c r="J2703" s="92"/>
      <c r="K2703" s="92"/>
      <c r="L2703" s="87"/>
      <c r="M2703" s="93"/>
      <c r="N2703" s="93"/>
      <c r="O2703" s="87"/>
      <c r="P2703" s="87"/>
      <c r="Q2703" s="94"/>
      <c r="R2703" s="95"/>
      <c r="S2703" s="87"/>
      <c r="T2703" s="95"/>
      <c r="U2703" s="94"/>
      <c r="V2703" s="94"/>
      <c r="W2703" s="93"/>
      <c r="X2703" s="87"/>
      <c r="Y2703" s="87"/>
      <c r="Z2703" s="96"/>
      <c r="AA2703" s="90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3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2"/>
      <c r="DB2703" s="1"/>
      <c r="DC2703" s="1"/>
      <c r="DD2703" s="1"/>
      <c r="DE2703" s="1"/>
      <c r="DF2703" s="1"/>
      <c r="DG2703" s="1"/>
    </row>
    <row r="2704" spans="1:111" x14ac:dyDescent="0.2">
      <c r="A2704" s="86"/>
      <c r="B2704" s="87"/>
      <c r="C2704" s="87"/>
      <c r="D2704" s="88"/>
      <c r="E2704" s="89"/>
      <c r="F2704" s="98"/>
      <c r="G2704" s="91"/>
      <c r="H2704" s="90"/>
      <c r="I2704" s="90"/>
      <c r="J2704" s="92"/>
      <c r="K2704" s="92"/>
      <c r="L2704" s="87"/>
      <c r="M2704" s="93"/>
      <c r="N2704" s="93"/>
      <c r="O2704" s="87"/>
      <c r="P2704" s="87"/>
      <c r="Q2704" s="94"/>
      <c r="R2704" s="95"/>
      <c r="S2704" s="87"/>
      <c r="T2704" s="95"/>
      <c r="U2704" s="94"/>
      <c r="V2704" s="94"/>
      <c r="W2704" s="93"/>
      <c r="X2704" s="87"/>
      <c r="Y2704" s="87"/>
      <c r="Z2704" s="96"/>
      <c r="AA2704" s="90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3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2"/>
      <c r="DB2704" s="1"/>
      <c r="DC2704" s="1"/>
      <c r="DD2704" s="1"/>
      <c r="DE2704" s="1"/>
      <c r="DF2704" s="1"/>
      <c r="DG2704" s="1"/>
    </row>
    <row r="2705" spans="1:111" x14ac:dyDescent="0.2">
      <c r="A2705" s="86"/>
      <c r="B2705" s="87"/>
      <c r="C2705" s="87"/>
      <c r="D2705" s="88"/>
      <c r="E2705" s="89"/>
      <c r="F2705" s="98"/>
      <c r="G2705" s="91"/>
      <c r="H2705" s="90"/>
      <c r="I2705" s="90"/>
      <c r="J2705" s="92"/>
      <c r="K2705" s="92"/>
      <c r="L2705" s="87"/>
      <c r="M2705" s="93"/>
      <c r="N2705" s="93"/>
      <c r="O2705" s="87"/>
      <c r="P2705" s="87"/>
      <c r="Q2705" s="94"/>
      <c r="R2705" s="95"/>
      <c r="S2705" s="87"/>
      <c r="T2705" s="95"/>
      <c r="U2705" s="94"/>
      <c r="V2705" s="94"/>
      <c r="W2705" s="93"/>
      <c r="X2705" s="87"/>
      <c r="Y2705" s="87"/>
      <c r="Z2705" s="96"/>
      <c r="AA2705" s="90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3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2"/>
      <c r="DB2705" s="1"/>
      <c r="DC2705" s="1"/>
      <c r="DD2705" s="1"/>
      <c r="DE2705" s="1"/>
      <c r="DF2705" s="1"/>
      <c r="DG2705" s="1"/>
    </row>
    <row r="2706" spans="1:111" x14ac:dyDescent="0.2">
      <c r="A2706" s="86"/>
      <c r="B2706" s="87"/>
      <c r="C2706" s="87"/>
      <c r="D2706" s="88"/>
      <c r="E2706" s="89"/>
      <c r="F2706" s="98"/>
      <c r="G2706" s="91"/>
      <c r="H2706" s="90"/>
      <c r="I2706" s="90"/>
      <c r="J2706" s="92"/>
      <c r="K2706" s="92"/>
      <c r="L2706" s="87"/>
      <c r="M2706" s="93"/>
      <c r="N2706" s="93"/>
      <c r="O2706" s="87"/>
      <c r="P2706" s="87"/>
      <c r="Q2706" s="94"/>
      <c r="R2706" s="95"/>
      <c r="S2706" s="87"/>
      <c r="T2706" s="95"/>
      <c r="U2706" s="94"/>
      <c r="V2706" s="94"/>
      <c r="W2706" s="93"/>
      <c r="X2706" s="87"/>
      <c r="Y2706" s="87"/>
      <c r="Z2706" s="96"/>
      <c r="AA2706" s="90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3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2"/>
      <c r="DB2706" s="1"/>
      <c r="DC2706" s="1"/>
      <c r="DD2706" s="1"/>
      <c r="DE2706" s="1"/>
      <c r="DF2706" s="1"/>
      <c r="DG2706" s="1"/>
    </row>
    <row r="2707" spans="1:111" x14ac:dyDescent="0.2">
      <c r="A2707" s="86"/>
      <c r="B2707" s="87"/>
      <c r="C2707" s="87"/>
      <c r="D2707" s="88"/>
      <c r="E2707" s="89"/>
      <c r="F2707" s="98"/>
      <c r="G2707" s="91"/>
      <c r="H2707" s="90"/>
      <c r="I2707" s="90"/>
      <c r="J2707" s="92"/>
      <c r="K2707" s="92"/>
      <c r="L2707" s="87"/>
      <c r="M2707" s="93"/>
      <c r="N2707" s="93"/>
      <c r="O2707" s="87"/>
      <c r="P2707" s="87"/>
      <c r="Q2707" s="94"/>
      <c r="R2707" s="95"/>
      <c r="S2707" s="87"/>
      <c r="T2707" s="95"/>
      <c r="U2707" s="94"/>
      <c r="V2707" s="94"/>
      <c r="W2707" s="93"/>
      <c r="X2707" s="87"/>
      <c r="Y2707" s="87"/>
      <c r="Z2707" s="96"/>
      <c r="AA2707" s="90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3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2"/>
      <c r="DB2707" s="1"/>
      <c r="DC2707" s="1"/>
      <c r="DD2707" s="1"/>
      <c r="DE2707" s="1"/>
      <c r="DF2707" s="1"/>
      <c r="DG2707" s="1"/>
    </row>
    <row r="2708" spans="1:111" x14ac:dyDescent="0.2">
      <c r="A2708" s="86"/>
      <c r="B2708" s="87"/>
      <c r="C2708" s="87"/>
      <c r="D2708" s="88"/>
      <c r="E2708" s="89"/>
      <c r="F2708" s="98"/>
      <c r="G2708" s="91"/>
      <c r="H2708" s="90"/>
      <c r="I2708" s="90"/>
      <c r="J2708" s="92"/>
      <c r="K2708" s="92"/>
      <c r="L2708" s="87"/>
      <c r="M2708" s="93"/>
      <c r="N2708" s="93"/>
      <c r="O2708" s="87"/>
      <c r="P2708" s="87"/>
      <c r="Q2708" s="94"/>
      <c r="R2708" s="95"/>
      <c r="S2708" s="87"/>
      <c r="T2708" s="95"/>
      <c r="U2708" s="94"/>
      <c r="V2708" s="94"/>
      <c r="W2708" s="93"/>
      <c r="X2708" s="87"/>
      <c r="Y2708" s="87"/>
      <c r="Z2708" s="96"/>
      <c r="AA2708" s="90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3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2"/>
      <c r="DB2708" s="1"/>
      <c r="DC2708" s="1"/>
      <c r="DD2708" s="1"/>
      <c r="DE2708" s="1"/>
      <c r="DF2708" s="1"/>
      <c r="DG2708" s="1"/>
    </row>
    <row r="2709" spans="1:111" x14ac:dyDescent="0.2">
      <c r="A2709" s="86"/>
      <c r="B2709" s="87"/>
      <c r="C2709" s="87"/>
      <c r="D2709" s="88"/>
      <c r="E2709" s="89"/>
      <c r="F2709" s="98"/>
      <c r="G2709" s="91"/>
      <c r="H2709" s="90"/>
      <c r="I2709" s="90"/>
      <c r="J2709" s="92"/>
      <c r="K2709" s="92"/>
      <c r="L2709" s="87"/>
      <c r="M2709" s="93"/>
      <c r="N2709" s="93"/>
      <c r="O2709" s="87"/>
      <c r="P2709" s="87"/>
      <c r="Q2709" s="94"/>
      <c r="R2709" s="95"/>
      <c r="S2709" s="87"/>
      <c r="T2709" s="95"/>
      <c r="U2709" s="94"/>
      <c r="V2709" s="94"/>
      <c r="W2709" s="93"/>
      <c r="X2709" s="87"/>
      <c r="Y2709" s="87"/>
      <c r="Z2709" s="96"/>
      <c r="AA2709" s="90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3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2"/>
      <c r="DB2709" s="1"/>
      <c r="DC2709" s="1"/>
      <c r="DD2709" s="1"/>
      <c r="DE2709" s="1"/>
      <c r="DF2709" s="1"/>
      <c r="DG2709" s="1"/>
    </row>
    <row r="2710" spans="1:111" x14ac:dyDescent="0.2">
      <c r="A2710" s="86"/>
      <c r="B2710" s="87"/>
      <c r="C2710" s="87"/>
      <c r="D2710" s="88"/>
      <c r="E2710" s="89"/>
      <c r="F2710" s="98"/>
      <c r="G2710" s="91"/>
      <c r="H2710" s="90"/>
      <c r="I2710" s="90"/>
      <c r="J2710" s="92"/>
      <c r="K2710" s="92"/>
      <c r="L2710" s="87"/>
      <c r="M2710" s="93"/>
      <c r="N2710" s="93"/>
      <c r="O2710" s="87"/>
      <c r="P2710" s="87"/>
      <c r="Q2710" s="94"/>
      <c r="R2710" s="95"/>
      <c r="S2710" s="87"/>
      <c r="T2710" s="95"/>
      <c r="U2710" s="94"/>
      <c r="V2710" s="94"/>
      <c r="W2710" s="93"/>
      <c r="X2710" s="87"/>
      <c r="Y2710" s="87"/>
      <c r="Z2710" s="96"/>
      <c r="AA2710" s="90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3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2"/>
      <c r="DB2710" s="1"/>
      <c r="DC2710" s="1"/>
      <c r="DD2710" s="1"/>
      <c r="DE2710" s="1"/>
      <c r="DF2710" s="1"/>
      <c r="DG2710" s="1"/>
    </row>
    <row r="2711" spans="1:111" x14ac:dyDescent="0.2">
      <c r="A2711" s="86"/>
      <c r="B2711" s="87"/>
      <c r="C2711" s="87"/>
      <c r="D2711" s="88"/>
      <c r="E2711" s="89"/>
      <c r="F2711" s="98"/>
      <c r="G2711" s="91"/>
      <c r="H2711" s="90"/>
      <c r="I2711" s="90"/>
      <c r="J2711" s="92"/>
      <c r="K2711" s="92"/>
      <c r="L2711" s="87"/>
      <c r="M2711" s="93"/>
      <c r="N2711" s="93"/>
      <c r="O2711" s="87"/>
      <c r="P2711" s="87"/>
      <c r="Q2711" s="94"/>
      <c r="R2711" s="95"/>
      <c r="S2711" s="87"/>
      <c r="T2711" s="95"/>
      <c r="U2711" s="94"/>
      <c r="V2711" s="94"/>
      <c r="W2711" s="93"/>
      <c r="X2711" s="87"/>
      <c r="Y2711" s="87"/>
      <c r="Z2711" s="96"/>
      <c r="AA2711" s="90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3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2"/>
      <c r="DB2711" s="1"/>
      <c r="DC2711" s="1"/>
      <c r="DD2711" s="1"/>
      <c r="DE2711" s="1"/>
      <c r="DF2711" s="1"/>
      <c r="DG2711" s="1"/>
    </row>
    <row r="2712" spans="1:111" x14ac:dyDescent="0.2">
      <c r="A2712" s="86"/>
      <c r="B2712" s="87"/>
      <c r="C2712" s="87"/>
      <c r="D2712" s="88"/>
      <c r="E2712" s="89"/>
      <c r="F2712" s="98"/>
      <c r="G2712" s="91"/>
      <c r="H2712" s="90"/>
      <c r="I2712" s="90"/>
      <c r="J2712" s="92"/>
      <c r="K2712" s="92"/>
      <c r="L2712" s="87"/>
      <c r="M2712" s="93"/>
      <c r="N2712" s="93"/>
      <c r="O2712" s="87"/>
      <c r="P2712" s="87"/>
      <c r="Q2712" s="94"/>
      <c r="R2712" s="95"/>
      <c r="S2712" s="87"/>
      <c r="T2712" s="95"/>
      <c r="U2712" s="94"/>
      <c r="V2712" s="94"/>
      <c r="W2712" s="93"/>
      <c r="X2712" s="87"/>
      <c r="Y2712" s="87"/>
      <c r="Z2712" s="96"/>
      <c r="AA2712" s="90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3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2"/>
      <c r="DB2712" s="1"/>
      <c r="DC2712" s="1"/>
      <c r="DD2712" s="1"/>
      <c r="DE2712" s="1"/>
      <c r="DF2712" s="1"/>
      <c r="DG2712" s="1"/>
    </row>
    <row r="2713" spans="1:111" x14ac:dyDescent="0.2">
      <c r="A2713" s="86"/>
      <c r="B2713" s="87"/>
      <c r="C2713" s="87"/>
      <c r="D2713" s="88"/>
      <c r="E2713" s="89"/>
      <c r="F2713" s="98"/>
      <c r="G2713" s="91"/>
      <c r="H2713" s="90"/>
      <c r="I2713" s="90"/>
      <c r="J2713" s="92"/>
      <c r="K2713" s="92"/>
      <c r="L2713" s="87"/>
      <c r="M2713" s="93"/>
      <c r="N2713" s="93"/>
      <c r="O2713" s="87"/>
      <c r="P2713" s="87"/>
      <c r="Q2713" s="94"/>
      <c r="R2713" s="95"/>
      <c r="S2713" s="87"/>
      <c r="T2713" s="95"/>
      <c r="U2713" s="94"/>
      <c r="V2713" s="94"/>
      <c r="W2713" s="93"/>
      <c r="X2713" s="87"/>
      <c r="Y2713" s="87"/>
      <c r="Z2713" s="96"/>
      <c r="AA2713" s="90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3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2"/>
      <c r="DB2713" s="1"/>
      <c r="DC2713" s="1"/>
      <c r="DD2713" s="1"/>
      <c r="DE2713" s="1"/>
      <c r="DF2713" s="1"/>
      <c r="DG2713" s="1"/>
    </row>
    <row r="2714" spans="1:111" x14ac:dyDescent="0.2">
      <c r="A2714" s="86"/>
      <c r="B2714" s="87"/>
      <c r="C2714" s="87"/>
      <c r="D2714" s="88"/>
      <c r="E2714" s="89"/>
      <c r="F2714" s="98"/>
      <c r="G2714" s="91"/>
      <c r="H2714" s="90"/>
      <c r="I2714" s="90"/>
      <c r="J2714" s="92"/>
      <c r="K2714" s="92"/>
      <c r="L2714" s="87"/>
      <c r="M2714" s="93"/>
      <c r="N2714" s="93"/>
      <c r="O2714" s="87"/>
      <c r="P2714" s="87"/>
      <c r="Q2714" s="94"/>
      <c r="R2714" s="95"/>
      <c r="S2714" s="87"/>
      <c r="T2714" s="95"/>
      <c r="U2714" s="94"/>
      <c r="V2714" s="94"/>
      <c r="W2714" s="93"/>
      <c r="X2714" s="87"/>
      <c r="Y2714" s="87"/>
      <c r="Z2714" s="96"/>
      <c r="AA2714" s="90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3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2"/>
      <c r="DB2714" s="1"/>
      <c r="DC2714" s="1"/>
      <c r="DD2714" s="1"/>
      <c r="DE2714" s="1"/>
      <c r="DF2714" s="1"/>
      <c r="DG2714" s="1"/>
    </row>
    <row r="2715" spans="1:111" x14ac:dyDescent="0.2">
      <c r="A2715" s="86"/>
      <c r="B2715" s="87"/>
      <c r="C2715" s="87"/>
      <c r="D2715" s="88"/>
      <c r="E2715" s="89"/>
      <c r="F2715" s="98"/>
      <c r="G2715" s="91"/>
      <c r="H2715" s="90"/>
      <c r="I2715" s="90"/>
      <c r="J2715" s="92"/>
      <c r="K2715" s="92"/>
      <c r="L2715" s="87"/>
      <c r="M2715" s="93"/>
      <c r="N2715" s="93"/>
      <c r="O2715" s="87"/>
      <c r="P2715" s="87"/>
      <c r="Q2715" s="94"/>
      <c r="R2715" s="95"/>
      <c r="S2715" s="87"/>
      <c r="T2715" s="95"/>
      <c r="U2715" s="94"/>
      <c r="V2715" s="94"/>
      <c r="W2715" s="93"/>
      <c r="X2715" s="87"/>
      <c r="Y2715" s="87"/>
      <c r="Z2715" s="96"/>
      <c r="AA2715" s="90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3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2"/>
      <c r="DB2715" s="1"/>
      <c r="DC2715" s="1"/>
      <c r="DD2715" s="1"/>
      <c r="DE2715" s="1"/>
      <c r="DF2715" s="1"/>
      <c r="DG2715" s="1"/>
    </row>
    <row r="2716" spans="1:111" x14ac:dyDescent="0.2">
      <c r="A2716" s="86"/>
      <c r="B2716" s="87"/>
      <c r="C2716" s="87"/>
      <c r="D2716" s="88"/>
      <c r="E2716" s="89"/>
      <c r="F2716" s="98"/>
      <c r="G2716" s="91"/>
      <c r="H2716" s="90"/>
      <c r="I2716" s="90"/>
      <c r="J2716" s="92"/>
      <c r="K2716" s="92"/>
      <c r="L2716" s="87"/>
      <c r="M2716" s="93"/>
      <c r="N2716" s="93"/>
      <c r="O2716" s="87"/>
      <c r="P2716" s="87"/>
      <c r="Q2716" s="94"/>
      <c r="R2716" s="95"/>
      <c r="S2716" s="87"/>
      <c r="T2716" s="95"/>
      <c r="U2716" s="94"/>
      <c r="V2716" s="94"/>
      <c r="W2716" s="93"/>
      <c r="X2716" s="87"/>
      <c r="Y2716" s="87"/>
      <c r="Z2716" s="96"/>
      <c r="AA2716" s="90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3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2"/>
      <c r="DB2716" s="1"/>
      <c r="DC2716" s="1"/>
      <c r="DD2716" s="1"/>
      <c r="DE2716" s="1"/>
      <c r="DF2716" s="1"/>
      <c r="DG2716" s="1"/>
    </row>
    <row r="2717" spans="1:111" x14ac:dyDescent="0.2">
      <c r="A2717" s="86"/>
      <c r="B2717" s="87"/>
      <c r="C2717" s="87"/>
      <c r="D2717" s="88"/>
      <c r="E2717" s="89"/>
      <c r="F2717" s="98"/>
      <c r="G2717" s="91"/>
      <c r="H2717" s="90"/>
      <c r="I2717" s="90"/>
      <c r="J2717" s="92"/>
      <c r="K2717" s="92"/>
      <c r="L2717" s="87"/>
      <c r="M2717" s="93"/>
      <c r="N2717" s="93"/>
      <c r="O2717" s="87"/>
      <c r="P2717" s="87"/>
      <c r="Q2717" s="94"/>
      <c r="R2717" s="95"/>
      <c r="S2717" s="87"/>
      <c r="T2717" s="95"/>
      <c r="U2717" s="94"/>
      <c r="V2717" s="94"/>
      <c r="W2717" s="93"/>
      <c r="X2717" s="87"/>
      <c r="Y2717" s="87"/>
      <c r="Z2717" s="96"/>
      <c r="AA2717" s="90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3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2"/>
      <c r="DB2717" s="1"/>
      <c r="DC2717" s="1"/>
      <c r="DD2717" s="1"/>
      <c r="DE2717" s="1"/>
      <c r="DF2717" s="1"/>
      <c r="DG2717" s="1"/>
    </row>
    <row r="2718" spans="1:111" x14ac:dyDescent="0.2">
      <c r="A2718" s="86"/>
      <c r="B2718" s="87"/>
      <c r="C2718" s="87"/>
      <c r="D2718" s="88"/>
      <c r="E2718" s="89"/>
      <c r="F2718" s="98"/>
      <c r="G2718" s="91"/>
      <c r="H2718" s="90"/>
      <c r="I2718" s="90"/>
      <c r="J2718" s="92"/>
      <c r="K2718" s="92"/>
      <c r="L2718" s="87"/>
      <c r="M2718" s="93"/>
      <c r="N2718" s="93"/>
      <c r="O2718" s="87"/>
      <c r="P2718" s="87"/>
      <c r="Q2718" s="94"/>
      <c r="R2718" s="95"/>
      <c r="S2718" s="87"/>
      <c r="T2718" s="95"/>
      <c r="U2718" s="94"/>
      <c r="V2718" s="94"/>
      <c r="W2718" s="93"/>
      <c r="X2718" s="87"/>
      <c r="Y2718" s="87"/>
      <c r="Z2718" s="96"/>
      <c r="AA2718" s="90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3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2"/>
      <c r="DB2718" s="1"/>
      <c r="DC2718" s="1"/>
      <c r="DD2718" s="1"/>
      <c r="DE2718" s="1"/>
      <c r="DF2718" s="1"/>
      <c r="DG2718" s="1"/>
    </row>
    <row r="2719" spans="1:111" x14ac:dyDescent="0.2">
      <c r="A2719" s="86"/>
      <c r="B2719" s="87"/>
      <c r="C2719" s="87"/>
      <c r="D2719" s="88"/>
      <c r="E2719" s="89"/>
      <c r="F2719" s="98"/>
      <c r="G2719" s="91"/>
      <c r="H2719" s="90"/>
      <c r="I2719" s="90"/>
      <c r="J2719" s="92"/>
      <c r="K2719" s="92"/>
      <c r="L2719" s="87"/>
      <c r="M2719" s="93"/>
      <c r="N2719" s="93"/>
      <c r="O2719" s="87"/>
      <c r="P2719" s="87"/>
      <c r="Q2719" s="94"/>
      <c r="R2719" s="95"/>
      <c r="S2719" s="87"/>
      <c r="T2719" s="95"/>
      <c r="U2719" s="94"/>
      <c r="V2719" s="94"/>
      <c r="W2719" s="93"/>
      <c r="X2719" s="87"/>
      <c r="Y2719" s="87"/>
      <c r="Z2719" s="96"/>
      <c r="AA2719" s="90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3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2"/>
      <c r="DB2719" s="1"/>
      <c r="DC2719" s="1"/>
      <c r="DD2719" s="1"/>
      <c r="DE2719" s="1"/>
      <c r="DF2719" s="1"/>
      <c r="DG2719" s="1"/>
    </row>
    <row r="2720" spans="1:111" x14ac:dyDescent="0.2">
      <c r="A2720" s="86"/>
      <c r="B2720" s="87"/>
      <c r="C2720" s="87"/>
      <c r="D2720" s="88"/>
      <c r="E2720" s="89"/>
      <c r="F2720" s="98"/>
      <c r="G2720" s="91"/>
      <c r="H2720" s="90"/>
      <c r="I2720" s="90"/>
      <c r="J2720" s="92"/>
      <c r="K2720" s="92"/>
      <c r="L2720" s="87"/>
      <c r="M2720" s="93"/>
      <c r="N2720" s="93"/>
      <c r="O2720" s="87"/>
      <c r="P2720" s="87"/>
      <c r="Q2720" s="94"/>
      <c r="R2720" s="95"/>
      <c r="S2720" s="87"/>
      <c r="T2720" s="95"/>
      <c r="U2720" s="94"/>
      <c r="V2720" s="94"/>
      <c r="W2720" s="93"/>
      <c r="X2720" s="87"/>
      <c r="Y2720" s="87"/>
      <c r="Z2720" s="96"/>
      <c r="AA2720" s="90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3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2"/>
      <c r="DB2720" s="1"/>
      <c r="DC2720" s="1"/>
      <c r="DD2720" s="1"/>
      <c r="DE2720" s="1"/>
      <c r="DF2720" s="1"/>
      <c r="DG2720" s="1"/>
    </row>
    <row r="2721" spans="1:111" x14ac:dyDescent="0.2">
      <c r="A2721" s="86"/>
      <c r="B2721" s="87"/>
      <c r="C2721" s="87"/>
      <c r="D2721" s="88"/>
      <c r="E2721" s="89"/>
      <c r="F2721" s="98"/>
      <c r="G2721" s="91"/>
      <c r="H2721" s="90"/>
      <c r="I2721" s="90"/>
      <c r="J2721" s="92"/>
      <c r="K2721" s="92"/>
      <c r="L2721" s="87"/>
      <c r="M2721" s="93"/>
      <c r="N2721" s="93"/>
      <c r="O2721" s="87"/>
      <c r="P2721" s="87"/>
      <c r="Q2721" s="94"/>
      <c r="R2721" s="95"/>
      <c r="S2721" s="87"/>
      <c r="T2721" s="95"/>
      <c r="U2721" s="94"/>
      <c r="V2721" s="94"/>
      <c r="W2721" s="93"/>
      <c r="X2721" s="87"/>
      <c r="Y2721" s="87"/>
      <c r="Z2721" s="96"/>
      <c r="AA2721" s="90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3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2"/>
      <c r="DB2721" s="1"/>
      <c r="DC2721" s="1"/>
      <c r="DD2721" s="1"/>
      <c r="DE2721" s="1"/>
      <c r="DF2721" s="1"/>
      <c r="DG2721" s="1"/>
    </row>
    <row r="2722" spans="1:111" x14ac:dyDescent="0.2">
      <c r="A2722" s="86"/>
      <c r="B2722" s="87"/>
      <c r="C2722" s="87"/>
      <c r="D2722" s="88"/>
      <c r="E2722" s="89"/>
      <c r="F2722" s="98"/>
      <c r="G2722" s="91"/>
      <c r="H2722" s="90"/>
      <c r="I2722" s="90"/>
      <c r="J2722" s="92"/>
      <c r="K2722" s="92"/>
      <c r="L2722" s="87"/>
      <c r="M2722" s="93"/>
      <c r="N2722" s="93"/>
      <c r="O2722" s="87"/>
      <c r="P2722" s="87"/>
      <c r="Q2722" s="94"/>
      <c r="R2722" s="95"/>
      <c r="S2722" s="87"/>
      <c r="T2722" s="95"/>
      <c r="U2722" s="94"/>
      <c r="V2722" s="94"/>
      <c r="W2722" s="93"/>
      <c r="X2722" s="87"/>
      <c r="Y2722" s="87"/>
      <c r="Z2722" s="96"/>
      <c r="AA2722" s="90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3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2"/>
      <c r="DB2722" s="1"/>
      <c r="DC2722" s="1"/>
      <c r="DD2722" s="1"/>
      <c r="DE2722" s="1"/>
      <c r="DF2722" s="1"/>
      <c r="DG2722" s="1"/>
    </row>
    <row r="2723" spans="1:111" x14ac:dyDescent="0.2">
      <c r="A2723" s="86"/>
      <c r="B2723" s="87"/>
      <c r="C2723" s="87"/>
      <c r="D2723" s="88"/>
      <c r="E2723" s="89"/>
      <c r="F2723" s="98"/>
      <c r="G2723" s="91"/>
      <c r="H2723" s="90"/>
      <c r="I2723" s="90"/>
      <c r="J2723" s="92"/>
      <c r="K2723" s="92"/>
      <c r="L2723" s="87"/>
      <c r="M2723" s="93"/>
      <c r="N2723" s="93"/>
      <c r="O2723" s="87"/>
      <c r="P2723" s="87"/>
      <c r="Q2723" s="94"/>
      <c r="R2723" s="95"/>
      <c r="S2723" s="87"/>
      <c r="T2723" s="95"/>
      <c r="U2723" s="94"/>
      <c r="V2723" s="94"/>
      <c r="W2723" s="93"/>
      <c r="X2723" s="87"/>
      <c r="Y2723" s="87"/>
      <c r="Z2723" s="96"/>
      <c r="AA2723" s="90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3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2"/>
      <c r="DB2723" s="1"/>
      <c r="DC2723" s="1"/>
      <c r="DD2723" s="1"/>
      <c r="DE2723" s="1"/>
      <c r="DF2723" s="1"/>
      <c r="DG2723" s="1"/>
    </row>
    <row r="2724" spans="1:111" x14ac:dyDescent="0.2">
      <c r="A2724" s="86"/>
      <c r="B2724" s="87"/>
      <c r="C2724" s="87"/>
      <c r="D2724" s="88"/>
      <c r="E2724" s="89"/>
      <c r="F2724" s="98"/>
      <c r="G2724" s="91"/>
      <c r="H2724" s="90"/>
      <c r="I2724" s="90"/>
      <c r="J2724" s="92"/>
      <c r="K2724" s="92"/>
      <c r="L2724" s="87"/>
      <c r="M2724" s="93"/>
      <c r="N2724" s="93"/>
      <c r="O2724" s="87"/>
      <c r="P2724" s="87"/>
      <c r="Q2724" s="94"/>
      <c r="R2724" s="95"/>
      <c r="S2724" s="87"/>
      <c r="T2724" s="95"/>
      <c r="U2724" s="94"/>
      <c r="V2724" s="94"/>
      <c r="W2724" s="93"/>
      <c r="X2724" s="87"/>
      <c r="Y2724" s="87"/>
      <c r="Z2724" s="96"/>
      <c r="AA2724" s="90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3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2"/>
      <c r="DB2724" s="1"/>
      <c r="DC2724" s="1"/>
      <c r="DD2724" s="1"/>
      <c r="DE2724" s="1"/>
      <c r="DF2724" s="1"/>
      <c r="DG2724" s="1"/>
    </row>
    <row r="2725" spans="1:111" x14ac:dyDescent="0.2">
      <c r="A2725" s="86"/>
      <c r="B2725" s="87"/>
      <c r="C2725" s="87"/>
      <c r="D2725" s="88"/>
      <c r="E2725" s="89"/>
      <c r="F2725" s="98"/>
      <c r="G2725" s="91"/>
      <c r="H2725" s="90"/>
      <c r="I2725" s="90"/>
      <c r="J2725" s="92"/>
      <c r="K2725" s="92"/>
      <c r="L2725" s="87"/>
      <c r="M2725" s="93"/>
      <c r="N2725" s="93"/>
      <c r="O2725" s="87"/>
      <c r="P2725" s="87"/>
      <c r="Q2725" s="94"/>
      <c r="R2725" s="95"/>
      <c r="S2725" s="87"/>
      <c r="T2725" s="95"/>
      <c r="U2725" s="94"/>
      <c r="V2725" s="94"/>
      <c r="W2725" s="93"/>
      <c r="X2725" s="87"/>
      <c r="Y2725" s="87"/>
      <c r="Z2725" s="96"/>
      <c r="AA2725" s="90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3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2"/>
      <c r="DB2725" s="1"/>
      <c r="DC2725" s="1"/>
      <c r="DD2725" s="1"/>
      <c r="DE2725" s="1"/>
      <c r="DF2725" s="1"/>
      <c r="DG2725" s="1"/>
    </row>
    <row r="2726" spans="1:111" x14ac:dyDescent="0.2">
      <c r="A2726" s="86"/>
      <c r="B2726" s="87"/>
      <c r="C2726" s="87"/>
      <c r="D2726" s="88"/>
      <c r="E2726" s="89"/>
      <c r="F2726" s="98"/>
      <c r="G2726" s="91"/>
      <c r="H2726" s="90"/>
      <c r="I2726" s="90"/>
      <c r="J2726" s="92"/>
      <c r="K2726" s="92"/>
      <c r="L2726" s="87"/>
      <c r="M2726" s="93"/>
      <c r="N2726" s="93"/>
      <c r="O2726" s="87"/>
      <c r="P2726" s="87"/>
      <c r="Q2726" s="94"/>
      <c r="R2726" s="95"/>
      <c r="S2726" s="87"/>
      <c r="T2726" s="95"/>
      <c r="U2726" s="94"/>
      <c r="V2726" s="94"/>
      <c r="W2726" s="93"/>
      <c r="X2726" s="87"/>
      <c r="Y2726" s="87"/>
      <c r="Z2726" s="96"/>
      <c r="AA2726" s="90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3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2"/>
      <c r="DB2726" s="1"/>
      <c r="DC2726" s="1"/>
      <c r="DD2726" s="1"/>
      <c r="DE2726" s="1"/>
      <c r="DF2726" s="1"/>
      <c r="DG2726" s="1"/>
    </row>
    <row r="2727" spans="1:111" x14ac:dyDescent="0.2">
      <c r="A2727" s="86"/>
      <c r="B2727" s="87"/>
      <c r="C2727" s="87"/>
      <c r="D2727" s="88"/>
      <c r="E2727" s="89"/>
      <c r="F2727" s="98"/>
      <c r="G2727" s="91"/>
      <c r="H2727" s="90"/>
      <c r="I2727" s="90"/>
      <c r="J2727" s="92"/>
      <c r="K2727" s="92"/>
      <c r="L2727" s="87"/>
      <c r="M2727" s="93"/>
      <c r="N2727" s="93"/>
      <c r="O2727" s="87"/>
      <c r="P2727" s="87"/>
      <c r="Q2727" s="94"/>
      <c r="R2727" s="95"/>
      <c r="S2727" s="87"/>
      <c r="T2727" s="95"/>
      <c r="U2727" s="94"/>
      <c r="V2727" s="94"/>
      <c r="W2727" s="93"/>
      <c r="X2727" s="87"/>
      <c r="Y2727" s="87"/>
      <c r="Z2727" s="96"/>
      <c r="AA2727" s="90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3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2"/>
      <c r="DB2727" s="1"/>
      <c r="DC2727" s="1"/>
      <c r="DD2727" s="1"/>
      <c r="DE2727" s="1"/>
      <c r="DF2727" s="1"/>
      <c r="DG2727" s="1"/>
    </row>
    <row r="2728" spans="1:111" x14ac:dyDescent="0.2">
      <c r="A2728" s="86"/>
      <c r="B2728" s="87"/>
      <c r="C2728" s="87"/>
      <c r="D2728" s="88"/>
      <c r="E2728" s="89"/>
      <c r="F2728" s="98"/>
      <c r="G2728" s="91"/>
      <c r="H2728" s="90"/>
      <c r="I2728" s="90"/>
      <c r="J2728" s="92"/>
      <c r="K2728" s="92"/>
      <c r="L2728" s="87"/>
      <c r="M2728" s="93"/>
      <c r="N2728" s="93"/>
      <c r="O2728" s="87"/>
      <c r="P2728" s="87"/>
      <c r="Q2728" s="94"/>
      <c r="R2728" s="95"/>
      <c r="S2728" s="87"/>
      <c r="T2728" s="95"/>
      <c r="U2728" s="94"/>
      <c r="V2728" s="94"/>
      <c r="W2728" s="93"/>
      <c r="X2728" s="87"/>
      <c r="Y2728" s="87"/>
      <c r="Z2728" s="96"/>
      <c r="AA2728" s="90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3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2"/>
      <c r="DB2728" s="1"/>
      <c r="DC2728" s="1"/>
      <c r="DD2728" s="1"/>
      <c r="DE2728" s="1"/>
      <c r="DF2728" s="1"/>
      <c r="DG2728" s="1"/>
    </row>
    <row r="2729" spans="1:111" x14ac:dyDescent="0.2">
      <c r="A2729" s="86"/>
      <c r="B2729" s="87"/>
      <c r="C2729" s="87"/>
      <c r="D2729" s="88"/>
      <c r="E2729" s="89"/>
      <c r="F2729" s="98"/>
      <c r="G2729" s="91"/>
      <c r="H2729" s="90"/>
      <c r="I2729" s="90"/>
      <c r="J2729" s="92"/>
      <c r="K2729" s="92"/>
      <c r="L2729" s="87"/>
      <c r="M2729" s="93"/>
      <c r="N2729" s="93"/>
      <c r="O2729" s="87"/>
      <c r="P2729" s="87"/>
      <c r="Q2729" s="94"/>
      <c r="R2729" s="95"/>
      <c r="S2729" s="87"/>
      <c r="T2729" s="95"/>
      <c r="U2729" s="94"/>
      <c r="V2729" s="94"/>
      <c r="W2729" s="93"/>
      <c r="X2729" s="87"/>
      <c r="Y2729" s="87"/>
      <c r="Z2729" s="96"/>
      <c r="AA2729" s="90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3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2"/>
      <c r="DB2729" s="1"/>
      <c r="DC2729" s="1"/>
      <c r="DD2729" s="1"/>
      <c r="DE2729" s="1"/>
      <c r="DF2729" s="1"/>
      <c r="DG2729" s="1"/>
    </row>
    <row r="2730" spans="1:111" x14ac:dyDescent="0.2">
      <c r="A2730" s="86"/>
      <c r="B2730" s="87"/>
      <c r="C2730" s="87"/>
      <c r="D2730" s="88"/>
      <c r="E2730" s="89"/>
      <c r="F2730" s="98"/>
      <c r="G2730" s="91"/>
      <c r="H2730" s="90"/>
      <c r="I2730" s="90"/>
      <c r="J2730" s="92"/>
      <c r="K2730" s="92"/>
      <c r="L2730" s="87"/>
      <c r="M2730" s="93"/>
      <c r="N2730" s="93"/>
      <c r="O2730" s="87"/>
      <c r="P2730" s="87"/>
      <c r="Q2730" s="94"/>
      <c r="R2730" s="95"/>
      <c r="S2730" s="87"/>
      <c r="T2730" s="95"/>
      <c r="U2730" s="94"/>
      <c r="V2730" s="94"/>
      <c r="W2730" s="93"/>
      <c r="X2730" s="87"/>
      <c r="Y2730" s="87"/>
      <c r="Z2730" s="96"/>
      <c r="AA2730" s="90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3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2"/>
      <c r="DB2730" s="1"/>
      <c r="DC2730" s="1"/>
      <c r="DD2730" s="1"/>
      <c r="DE2730" s="1"/>
      <c r="DF2730" s="1"/>
      <c r="DG2730" s="1"/>
    </row>
    <row r="2731" spans="1:111" x14ac:dyDescent="0.2">
      <c r="A2731" s="86"/>
      <c r="B2731" s="87"/>
      <c r="C2731" s="87"/>
      <c r="D2731" s="88"/>
      <c r="E2731" s="89"/>
      <c r="F2731" s="98"/>
      <c r="G2731" s="91"/>
      <c r="H2731" s="90"/>
      <c r="I2731" s="90"/>
      <c r="J2731" s="92"/>
      <c r="K2731" s="92"/>
      <c r="L2731" s="87"/>
      <c r="M2731" s="93"/>
      <c r="N2731" s="93"/>
      <c r="O2731" s="87"/>
      <c r="P2731" s="87"/>
      <c r="Q2731" s="94"/>
      <c r="R2731" s="95"/>
      <c r="S2731" s="87"/>
      <c r="T2731" s="95"/>
      <c r="U2731" s="94"/>
      <c r="V2731" s="94"/>
      <c r="W2731" s="93"/>
      <c r="X2731" s="87"/>
      <c r="Y2731" s="87"/>
      <c r="Z2731" s="96"/>
      <c r="AA2731" s="90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3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2"/>
      <c r="DB2731" s="1"/>
      <c r="DC2731" s="1"/>
      <c r="DD2731" s="1"/>
      <c r="DE2731" s="1"/>
      <c r="DF2731" s="1"/>
      <c r="DG2731" s="1"/>
    </row>
    <row r="2732" spans="1:111" x14ac:dyDescent="0.2">
      <c r="A2732" s="86"/>
      <c r="B2732" s="87"/>
      <c r="C2732" s="87"/>
      <c r="D2732" s="88"/>
      <c r="E2732" s="89"/>
      <c r="F2732" s="98"/>
      <c r="G2732" s="91"/>
      <c r="H2732" s="90"/>
      <c r="I2732" s="90"/>
      <c r="J2732" s="92"/>
      <c r="K2732" s="92"/>
      <c r="L2732" s="87"/>
      <c r="M2732" s="93"/>
      <c r="N2732" s="93"/>
      <c r="O2732" s="87"/>
      <c r="P2732" s="87"/>
      <c r="Q2732" s="94"/>
      <c r="R2732" s="95"/>
      <c r="S2732" s="87"/>
      <c r="T2732" s="95"/>
      <c r="U2732" s="94"/>
      <c r="V2732" s="94"/>
      <c r="W2732" s="93"/>
      <c r="X2732" s="87"/>
      <c r="Y2732" s="87"/>
      <c r="Z2732" s="96"/>
      <c r="AA2732" s="90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3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2"/>
      <c r="DB2732" s="1"/>
      <c r="DC2732" s="1"/>
      <c r="DD2732" s="1"/>
      <c r="DE2732" s="1"/>
      <c r="DF2732" s="1"/>
      <c r="DG2732" s="1"/>
    </row>
    <row r="2733" spans="1:111" x14ac:dyDescent="0.2">
      <c r="A2733" s="86"/>
      <c r="B2733" s="87"/>
      <c r="C2733" s="87"/>
      <c r="D2733" s="88"/>
      <c r="E2733" s="89"/>
      <c r="F2733" s="98"/>
      <c r="G2733" s="91"/>
      <c r="H2733" s="90"/>
      <c r="I2733" s="90"/>
      <c r="J2733" s="92"/>
      <c r="K2733" s="92"/>
      <c r="L2733" s="87"/>
      <c r="M2733" s="93"/>
      <c r="N2733" s="93"/>
      <c r="O2733" s="87"/>
      <c r="P2733" s="87"/>
      <c r="Q2733" s="94"/>
      <c r="R2733" s="95"/>
      <c r="S2733" s="87"/>
      <c r="T2733" s="95"/>
      <c r="U2733" s="94"/>
      <c r="V2733" s="94"/>
      <c r="W2733" s="93"/>
      <c r="X2733" s="87"/>
      <c r="Y2733" s="87"/>
      <c r="Z2733" s="96"/>
      <c r="AA2733" s="90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3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2"/>
      <c r="DB2733" s="1"/>
      <c r="DC2733" s="1"/>
      <c r="DD2733" s="1"/>
      <c r="DE2733" s="1"/>
      <c r="DF2733" s="1"/>
      <c r="DG2733" s="1"/>
    </row>
    <row r="2734" spans="1:111" x14ac:dyDescent="0.2">
      <c r="A2734" s="86"/>
      <c r="B2734" s="87"/>
      <c r="C2734" s="87"/>
      <c r="D2734" s="88"/>
      <c r="E2734" s="89"/>
      <c r="F2734" s="98"/>
      <c r="G2734" s="91"/>
      <c r="H2734" s="90"/>
      <c r="I2734" s="90"/>
      <c r="J2734" s="92"/>
      <c r="K2734" s="92"/>
      <c r="L2734" s="87"/>
      <c r="M2734" s="93"/>
      <c r="N2734" s="93"/>
      <c r="O2734" s="87"/>
      <c r="P2734" s="87"/>
      <c r="Q2734" s="94"/>
      <c r="R2734" s="95"/>
      <c r="S2734" s="87"/>
      <c r="T2734" s="95"/>
      <c r="U2734" s="94"/>
      <c r="V2734" s="94"/>
      <c r="W2734" s="93"/>
      <c r="X2734" s="87"/>
      <c r="Y2734" s="87"/>
      <c r="Z2734" s="96"/>
      <c r="AA2734" s="90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3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2"/>
      <c r="DB2734" s="1"/>
      <c r="DC2734" s="1"/>
      <c r="DD2734" s="1"/>
      <c r="DE2734" s="1"/>
      <c r="DF2734" s="1"/>
      <c r="DG2734" s="1"/>
    </row>
    <row r="2735" spans="1:111" x14ac:dyDescent="0.2">
      <c r="A2735" s="86"/>
      <c r="B2735" s="87"/>
      <c r="C2735" s="87"/>
      <c r="D2735" s="88"/>
      <c r="E2735" s="89"/>
      <c r="F2735" s="98"/>
      <c r="G2735" s="91"/>
      <c r="H2735" s="90"/>
      <c r="I2735" s="90"/>
      <c r="J2735" s="92"/>
      <c r="K2735" s="92"/>
      <c r="L2735" s="87"/>
      <c r="M2735" s="93"/>
      <c r="N2735" s="93"/>
      <c r="O2735" s="87"/>
      <c r="P2735" s="87"/>
      <c r="Q2735" s="94"/>
      <c r="R2735" s="95"/>
      <c r="S2735" s="87"/>
      <c r="T2735" s="95"/>
      <c r="U2735" s="94"/>
      <c r="V2735" s="94"/>
      <c r="W2735" s="93"/>
      <c r="X2735" s="87"/>
      <c r="Y2735" s="87"/>
      <c r="Z2735" s="96"/>
      <c r="AA2735" s="90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3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2"/>
      <c r="DB2735" s="1"/>
      <c r="DC2735" s="1"/>
      <c r="DD2735" s="1"/>
      <c r="DE2735" s="1"/>
      <c r="DF2735" s="1"/>
      <c r="DG2735" s="1"/>
    </row>
    <row r="2736" spans="1:111" x14ac:dyDescent="0.2">
      <c r="A2736" s="86"/>
      <c r="B2736" s="87"/>
      <c r="C2736" s="87"/>
      <c r="D2736" s="88"/>
      <c r="E2736" s="89"/>
      <c r="F2736" s="98"/>
      <c r="G2736" s="91"/>
      <c r="H2736" s="90"/>
      <c r="I2736" s="90"/>
      <c r="J2736" s="92"/>
      <c r="K2736" s="92"/>
      <c r="L2736" s="87"/>
      <c r="M2736" s="93"/>
      <c r="N2736" s="93"/>
      <c r="O2736" s="87"/>
      <c r="P2736" s="87"/>
      <c r="Q2736" s="94"/>
      <c r="R2736" s="95"/>
      <c r="S2736" s="87"/>
      <c r="T2736" s="95"/>
      <c r="U2736" s="94"/>
      <c r="V2736" s="94"/>
      <c r="W2736" s="93"/>
      <c r="X2736" s="87"/>
      <c r="Y2736" s="87"/>
      <c r="Z2736" s="96"/>
      <c r="AA2736" s="90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3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2"/>
      <c r="DB2736" s="1"/>
      <c r="DC2736" s="1"/>
      <c r="DD2736" s="1"/>
      <c r="DE2736" s="1"/>
      <c r="DF2736" s="1"/>
      <c r="DG2736" s="1"/>
    </row>
    <row r="2737" spans="1:111" x14ac:dyDescent="0.2">
      <c r="A2737" s="86"/>
      <c r="B2737" s="87"/>
      <c r="C2737" s="87"/>
      <c r="D2737" s="88"/>
      <c r="E2737" s="89"/>
      <c r="F2737" s="98"/>
      <c r="G2737" s="91"/>
      <c r="H2737" s="90"/>
      <c r="I2737" s="90"/>
      <c r="J2737" s="92"/>
      <c r="K2737" s="92"/>
      <c r="L2737" s="87"/>
      <c r="M2737" s="93"/>
      <c r="N2737" s="93"/>
      <c r="O2737" s="87"/>
      <c r="P2737" s="87"/>
      <c r="Q2737" s="94"/>
      <c r="R2737" s="95"/>
      <c r="S2737" s="87"/>
      <c r="T2737" s="95"/>
      <c r="U2737" s="94"/>
      <c r="V2737" s="94"/>
      <c r="W2737" s="93"/>
      <c r="X2737" s="87"/>
      <c r="Y2737" s="87"/>
      <c r="Z2737" s="96"/>
      <c r="AA2737" s="90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3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2"/>
      <c r="DB2737" s="1"/>
      <c r="DC2737" s="1"/>
      <c r="DD2737" s="1"/>
      <c r="DE2737" s="1"/>
      <c r="DF2737" s="1"/>
      <c r="DG2737" s="1"/>
    </row>
    <row r="2738" spans="1:111" x14ac:dyDescent="0.2">
      <c r="A2738" s="86"/>
      <c r="B2738" s="87"/>
      <c r="C2738" s="87"/>
      <c r="D2738" s="88"/>
      <c r="E2738" s="89"/>
      <c r="F2738" s="98"/>
      <c r="G2738" s="91"/>
      <c r="H2738" s="90"/>
      <c r="I2738" s="90"/>
      <c r="J2738" s="92"/>
      <c r="K2738" s="92"/>
      <c r="L2738" s="87"/>
      <c r="M2738" s="93"/>
      <c r="N2738" s="93"/>
      <c r="O2738" s="87"/>
      <c r="P2738" s="87"/>
      <c r="Q2738" s="94"/>
      <c r="R2738" s="95"/>
      <c r="S2738" s="87"/>
      <c r="T2738" s="95"/>
      <c r="U2738" s="94"/>
      <c r="V2738" s="94"/>
      <c r="W2738" s="93"/>
      <c r="X2738" s="87"/>
      <c r="Y2738" s="87"/>
      <c r="Z2738" s="96"/>
      <c r="AA2738" s="90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3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2"/>
      <c r="DB2738" s="1"/>
      <c r="DC2738" s="1"/>
      <c r="DD2738" s="1"/>
      <c r="DE2738" s="1"/>
      <c r="DF2738" s="1"/>
      <c r="DG2738" s="1"/>
    </row>
    <row r="2739" spans="1:111" x14ac:dyDescent="0.2">
      <c r="A2739" s="86"/>
      <c r="B2739" s="87"/>
      <c r="C2739" s="87"/>
      <c r="D2739" s="88"/>
      <c r="E2739" s="89"/>
      <c r="F2739" s="98"/>
      <c r="G2739" s="91"/>
      <c r="H2739" s="90"/>
      <c r="I2739" s="90"/>
      <c r="J2739" s="92"/>
      <c r="K2739" s="92"/>
      <c r="L2739" s="87"/>
      <c r="M2739" s="93"/>
      <c r="N2739" s="93"/>
      <c r="O2739" s="87"/>
      <c r="P2739" s="87"/>
      <c r="Q2739" s="94"/>
      <c r="R2739" s="95"/>
      <c r="S2739" s="87"/>
      <c r="T2739" s="95"/>
      <c r="U2739" s="94"/>
      <c r="V2739" s="94"/>
      <c r="W2739" s="93"/>
      <c r="X2739" s="87"/>
      <c r="Y2739" s="87"/>
      <c r="Z2739" s="96"/>
      <c r="AA2739" s="90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3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2"/>
      <c r="DB2739" s="1"/>
      <c r="DC2739" s="1"/>
      <c r="DD2739" s="1"/>
      <c r="DE2739" s="1"/>
      <c r="DF2739" s="1"/>
      <c r="DG2739" s="1"/>
    </row>
    <row r="2740" spans="1:111" x14ac:dyDescent="0.2">
      <c r="A2740" s="86"/>
      <c r="B2740" s="87"/>
      <c r="C2740" s="87"/>
      <c r="D2740" s="88"/>
      <c r="E2740" s="89"/>
      <c r="F2740" s="98"/>
      <c r="G2740" s="91"/>
      <c r="H2740" s="90"/>
      <c r="I2740" s="90"/>
      <c r="J2740" s="92"/>
      <c r="K2740" s="92"/>
      <c r="L2740" s="87"/>
      <c r="M2740" s="93"/>
      <c r="N2740" s="93"/>
      <c r="O2740" s="87"/>
      <c r="P2740" s="87"/>
      <c r="Q2740" s="94"/>
      <c r="R2740" s="95"/>
      <c r="S2740" s="87"/>
      <c r="T2740" s="95"/>
      <c r="U2740" s="94"/>
      <c r="V2740" s="94"/>
      <c r="W2740" s="93"/>
      <c r="X2740" s="87"/>
      <c r="Y2740" s="87"/>
      <c r="Z2740" s="96"/>
      <c r="AA2740" s="90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3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2"/>
      <c r="DB2740" s="1"/>
      <c r="DC2740" s="1"/>
      <c r="DD2740" s="1"/>
      <c r="DE2740" s="1"/>
      <c r="DF2740" s="1"/>
      <c r="DG2740" s="1"/>
    </row>
    <row r="2741" spans="1:111" x14ac:dyDescent="0.2">
      <c r="A2741" s="86"/>
      <c r="B2741" s="87"/>
      <c r="C2741" s="87"/>
      <c r="D2741" s="88"/>
      <c r="E2741" s="89"/>
      <c r="F2741" s="98"/>
      <c r="G2741" s="91"/>
      <c r="H2741" s="90"/>
      <c r="I2741" s="90"/>
      <c r="J2741" s="92"/>
      <c r="K2741" s="92"/>
      <c r="L2741" s="87"/>
      <c r="M2741" s="93"/>
      <c r="N2741" s="93"/>
      <c r="O2741" s="87"/>
      <c r="P2741" s="87"/>
      <c r="Q2741" s="94"/>
      <c r="R2741" s="95"/>
      <c r="S2741" s="87"/>
      <c r="T2741" s="95"/>
      <c r="U2741" s="94"/>
      <c r="V2741" s="94"/>
      <c r="W2741" s="93"/>
      <c r="X2741" s="87"/>
      <c r="Y2741" s="87"/>
      <c r="Z2741" s="96"/>
      <c r="AA2741" s="90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3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2"/>
      <c r="DB2741" s="1"/>
      <c r="DC2741" s="1"/>
      <c r="DD2741" s="1"/>
      <c r="DE2741" s="1"/>
      <c r="DF2741" s="1"/>
      <c r="DG2741" s="1"/>
    </row>
    <row r="2742" spans="1:111" x14ac:dyDescent="0.2">
      <c r="A2742" s="86"/>
      <c r="B2742" s="87"/>
      <c r="C2742" s="87"/>
      <c r="D2742" s="88"/>
      <c r="E2742" s="89"/>
      <c r="F2742" s="98"/>
      <c r="G2742" s="91"/>
      <c r="H2742" s="90"/>
      <c r="I2742" s="90"/>
      <c r="J2742" s="92"/>
      <c r="K2742" s="92"/>
      <c r="L2742" s="87"/>
      <c r="M2742" s="93"/>
      <c r="N2742" s="93"/>
      <c r="O2742" s="87"/>
      <c r="P2742" s="87"/>
      <c r="Q2742" s="94"/>
      <c r="R2742" s="95"/>
      <c r="S2742" s="87"/>
      <c r="T2742" s="95"/>
      <c r="U2742" s="94"/>
      <c r="V2742" s="94"/>
      <c r="W2742" s="93"/>
      <c r="X2742" s="87"/>
      <c r="Y2742" s="87"/>
      <c r="Z2742" s="96"/>
      <c r="AA2742" s="90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3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2"/>
      <c r="DB2742" s="1"/>
      <c r="DC2742" s="1"/>
      <c r="DD2742" s="1"/>
      <c r="DE2742" s="1"/>
      <c r="DF2742" s="1"/>
      <c r="DG2742" s="1"/>
    </row>
    <row r="2743" spans="1:111" x14ac:dyDescent="0.2">
      <c r="A2743" s="86"/>
      <c r="B2743" s="87"/>
      <c r="C2743" s="87"/>
      <c r="D2743" s="88"/>
      <c r="E2743" s="89"/>
      <c r="F2743" s="98"/>
      <c r="G2743" s="91"/>
      <c r="H2743" s="90"/>
      <c r="I2743" s="90"/>
      <c r="J2743" s="92"/>
      <c r="K2743" s="92"/>
      <c r="L2743" s="87"/>
      <c r="M2743" s="93"/>
      <c r="N2743" s="93"/>
      <c r="O2743" s="87"/>
      <c r="P2743" s="87"/>
      <c r="Q2743" s="94"/>
      <c r="R2743" s="95"/>
      <c r="S2743" s="87"/>
      <c r="T2743" s="95"/>
      <c r="U2743" s="94"/>
      <c r="V2743" s="94"/>
      <c r="W2743" s="93"/>
      <c r="X2743" s="87"/>
      <c r="Y2743" s="87"/>
      <c r="Z2743" s="96"/>
      <c r="AA2743" s="90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3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2"/>
      <c r="DB2743" s="1"/>
      <c r="DC2743" s="1"/>
      <c r="DD2743" s="1"/>
      <c r="DE2743" s="1"/>
      <c r="DF2743" s="1"/>
      <c r="DG2743" s="1"/>
    </row>
    <row r="2744" spans="1:111" x14ac:dyDescent="0.2">
      <c r="A2744" s="86"/>
      <c r="B2744" s="87"/>
      <c r="C2744" s="87"/>
      <c r="D2744" s="88"/>
      <c r="E2744" s="89"/>
      <c r="F2744" s="98"/>
      <c r="G2744" s="91"/>
      <c r="H2744" s="90"/>
      <c r="I2744" s="90"/>
      <c r="J2744" s="92"/>
      <c r="K2744" s="92"/>
      <c r="L2744" s="87"/>
      <c r="M2744" s="93"/>
      <c r="N2744" s="93"/>
      <c r="O2744" s="87"/>
      <c r="P2744" s="87"/>
      <c r="Q2744" s="94"/>
      <c r="R2744" s="95"/>
      <c r="S2744" s="87"/>
      <c r="T2744" s="95"/>
      <c r="U2744" s="94"/>
      <c r="V2744" s="94"/>
      <c r="W2744" s="93"/>
      <c r="X2744" s="87"/>
      <c r="Y2744" s="87"/>
      <c r="Z2744" s="96"/>
      <c r="AA2744" s="90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3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2"/>
      <c r="DB2744" s="1"/>
      <c r="DC2744" s="1"/>
      <c r="DD2744" s="1"/>
      <c r="DE2744" s="1"/>
      <c r="DF2744" s="1"/>
      <c r="DG2744" s="1"/>
    </row>
    <row r="2745" spans="1:111" x14ac:dyDescent="0.2">
      <c r="A2745" s="86"/>
      <c r="B2745" s="87"/>
      <c r="C2745" s="87"/>
      <c r="D2745" s="88"/>
      <c r="E2745" s="89"/>
      <c r="F2745" s="98"/>
      <c r="G2745" s="91"/>
      <c r="H2745" s="90"/>
      <c r="I2745" s="90"/>
      <c r="J2745" s="92"/>
      <c r="K2745" s="92"/>
      <c r="L2745" s="87"/>
      <c r="M2745" s="93"/>
      <c r="N2745" s="93"/>
      <c r="O2745" s="87"/>
      <c r="P2745" s="87"/>
      <c r="Q2745" s="94"/>
      <c r="R2745" s="95"/>
      <c r="S2745" s="87"/>
      <c r="T2745" s="95"/>
      <c r="U2745" s="94"/>
      <c r="V2745" s="94"/>
      <c r="W2745" s="93"/>
      <c r="X2745" s="87"/>
      <c r="Y2745" s="87"/>
      <c r="Z2745" s="96"/>
      <c r="AA2745" s="90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3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2"/>
      <c r="DB2745" s="1"/>
      <c r="DC2745" s="1"/>
      <c r="DD2745" s="1"/>
      <c r="DE2745" s="1"/>
      <c r="DF2745" s="1"/>
      <c r="DG2745" s="1"/>
    </row>
    <row r="2746" spans="1:111" x14ac:dyDescent="0.2">
      <c r="A2746" s="86"/>
      <c r="B2746" s="87"/>
      <c r="C2746" s="87"/>
      <c r="D2746" s="88"/>
      <c r="E2746" s="89"/>
      <c r="F2746" s="98"/>
      <c r="G2746" s="91"/>
      <c r="H2746" s="90"/>
      <c r="I2746" s="90"/>
      <c r="J2746" s="92"/>
      <c r="K2746" s="92"/>
      <c r="L2746" s="87"/>
      <c r="M2746" s="93"/>
      <c r="N2746" s="93"/>
      <c r="O2746" s="87"/>
      <c r="P2746" s="87"/>
      <c r="Q2746" s="94"/>
      <c r="R2746" s="95"/>
      <c r="S2746" s="87"/>
      <c r="T2746" s="95"/>
      <c r="U2746" s="94"/>
      <c r="V2746" s="94"/>
      <c r="W2746" s="93"/>
      <c r="X2746" s="87"/>
      <c r="Y2746" s="87"/>
      <c r="Z2746" s="96"/>
      <c r="AA2746" s="90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3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2"/>
      <c r="DB2746" s="1"/>
      <c r="DC2746" s="1"/>
      <c r="DD2746" s="1"/>
      <c r="DE2746" s="1"/>
      <c r="DF2746" s="1"/>
      <c r="DG2746" s="1"/>
    </row>
    <row r="2747" spans="1:111" x14ac:dyDescent="0.2">
      <c r="A2747" s="86"/>
      <c r="B2747" s="87"/>
      <c r="C2747" s="87"/>
      <c r="D2747" s="88"/>
      <c r="E2747" s="89"/>
      <c r="F2747" s="98"/>
      <c r="G2747" s="91"/>
      <c r="H2747" s="90"/>
      <c r="I2747" s="90"/>
      <c r="J2747" s="92"/>
      <c r="K2747" s="92"/>
      <c r="L2747" s="87"/>
      <c r="M2747" s="93"/>
      <c r="N2747" s="93"/>
      <c r="O2747" s="87"/>
      <c r="P2747" s="87"/>
      <c r="Q2747" s="94"/>
      <c r="R2747" s="95"/>
      <c r="S2747" s="87"/>
      <c r="T2747" s="95"/>
      <c r="U2747" s="94"/>
      <c r="V2747" s="94"/>
      <c r="W2747" s="93"/>
      <c r="X2747" s="87"/>
      <c r="Y2747" s="87"/>
      <c r="Z2747" s="96"/>
      <c r="AA2747" s="90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3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2"/>
      <c r="DB2747" s="1"/>
      <c r="DC2747" s="1"/>
      <c r="DD2747" s="1"/>
      <c r="DE2747" s="1"/>
      <c r="DF2747" s="1"/>
      <c r="DG2747" s="1"/>
    </row>
    <row r="2748" spans="1:111" x14ac:dyDescent="0.2">
      <c r="A2748" s="86"/>
      <c r="B2748" s="87"/>
      <c r="C2748" s="87"/>
      <c r="D2748" s="88"/>
      <c r="E2748" s="89"/>
      <c r="F2748" s="98"/>
      <c r="G2748" s="91"/>
      <c r="H2748" s="90"/>
      <c r="I2748" s="90"/>
      <c r="J2748" s="92"/>
      <c r="K2748" s="92"/>
      <c r="L2748" s="87"/>
      <c r="M2748" s="93"/>
      <c r="N2748" s="93"/>
      <c r="O2748" s="87"/>
      <c r="P2748" s="87"/>
      <c r="Q2748" s="94"/>
      <c r="R2748" s="95"/>
      <c r="S2748" s="87"/>
      <c r="T2748" s="95"/>
      <c r="U2748" s="94"/>
      <c r="V2748" s="94"/>
      <c r="W2748" s="93"/>
      <c r="X2748" s="87"/>
      <c r="Y2748" s="87"/>
      <c r="Z2748" s="96"/>
      <c r="AA2748" s="90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3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2"/>
      <c r="DB2748" s="1"/>
      <c r="DC2748" s="1"/>
      <c r="DD2748" s="1"/>
      <c r="DE2748" s="1"/>
      <c r="DF2748" s="1"/>
      <c r="DG2748" s="1"/>
    </row>
    <row r="2749" spans="1:111" x14ac:dyDescent="0.2">
      <c r="A2749" s="86"/>
      <c r="B2749" s="87"/>
      <c r="C2749" s="87"/>
      <c r="D2749" s="88"/>
      <c r="E2749" s="89"/>
      <c r="F2749" s="98"/>
      <c r="G2749" s="91"/>
      <c r="H2749" s="90"/>
      <c r="I2749" s="90"/>
      <c r="J2749" s="92"/>
      <c r="K2749" s="92"/>
      <c r="L2749" s="87"/>
      <c r="M2749" s="93"/>
      <c r="N2749" s="93"/>
      <c r="O2749" s="87"/>
      <c r="P2749" s="87"/>
      <c r="Q2749" s="94"/>
      <c r="R2749" s="95"/>
      <c r="S2749" s="87"/>
      <c r="T2749" s="95"/>
      <c r="U2749" s="94"/>
      <c r="V2749" s="94"/>
      <c r="W2749" s="93"/>
      <c r="X2749" s="87"/>
      <c r="Y2749" s="87"/>
      <c r="Z2749" s="96"/>
      <c r="AA2749" s="90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3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2"/>
      <c r="DB2749" s="1"/>
      <c r="DC2749" s="1"/>
      <c r="DD2749" s="1"/>
      <c r="DE2749" s="1"/>
      <c r="DF2749" s="1"/>
      <c r="DG2749" s="1"/>
    </row>
    <row r="2750" spans="1:111" x14ac:dyDescent="0.2">
      <c r="A2750" s="86"/>
      <c r="B2750" s="87"/>
      <c r="C2750" s="87"/>
      <c r="D2750" s="88"/>
      <c r="E2750" s="89"/>
      <c r="F2750" s="98"/>
      <c r="G2750" s="91"/>
      <c r="H2750" s="90"/>
      <c r="I2750" s="90"/>
      <c r="J2750" s="92"/>
      <c r="K2750" s="92"/>
      <c r="L2750" s="87"/>
      <c r="M2750" s="93"/>
      <c r="N2750" s="93"/>
      <c r="O2750" s="87"/>
      <c r="P2750" s="87"/>
      <c r="Q2750" s="94"/>
      <c r="R2750" s="95"/>
      <c r="S2750" s="87"/>
      <c r="T2750" s="95"/>
      <c r="U2750" s="94"/>
      <c r="V2750" s="94"/>
      <c r="W2750" s="93"/>
      <c r="X2750" s="87"/>
      <c r="Y2750" s="87"/>
      <c r="Z2750" s="96"/>
      <c r="AA2750" s="90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3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2"/>
      <c r="DB2750" s="1"/>
      <c r="DC2750" s="1"/>
      <c r="DD2750" s="1"/>
      <c r="DE2750" s="1"/>
      <c r="DF2750" s="1"/>
      <c r="DG2750" s="1"/>
    </row>
    <row r="2751" spans="1:111" x14ac:dyDescent="0.2">
      <c r="A2751" s="86"/>
      <c r="B2751" s="87"/>
      <c r="C2751" s="87"/>
      <c r="D2751" s="88"/>
      <c r="E2751" s="89"/>
      <c r="F2751" s="98"/>
      <c r="G2751" s="91"/>
      <c r="H2751" s="90"/>
      <c r="I2751" s="90"/>
      <c r="J2751" s="92"/>
      <c r="K2751" s="92"/>
      <c r="L2751" s="87"/>
      <c r="M2751" s="93"/>
      <c r="N2751" s="93"/>
      <c r="O2751" s="87"/>
      <c r="P2751" s="87"/>
      <c r="Q2751" s="94"/>
      <c r="R2751" s="95"/>
      <c r="S2751" s="87"/>
      <c r="T2751" s="95"/>
      <c r="U2751" s="94"/>
      <c r="V2751" s="94"/>
      <c r="W2751" s="93"/>
      <c r="X2751" s="87"/>
      <c r="Y2751" s="87"/>
      <c r="Z2751" s="96"/>
      <c r="AA2751" s="90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3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2"/>
      <c r="DB2751" s="1"/>
      <c r="DC2751" s="1"/>
      <c r="DD2751" s="1"/>
      <c r="DE2751" s="1"/>
      <c r="DF2751" s="1"/>
      <c r="DG2751" s="1"/>
    </row>
    <row r="2752" spans="1:111" x14ac:dyDescent="0.2">
      <c r="A2752" s="86"/>
      <c r="B2752" s="87"/>
      <c r="C2752" s="87"/>
      <c r="D2752" s="88"/>
      <c r="E2752" s="89"/>
      <c r="F2752" s="98"/>
      <c r="G2752" s="91"/>
      <c r="H2752" s="90"/>
      <c r="I2752" s="90"/>
      <c r="J2752" s="92"/>
      <c r="K2752" s="92"/>
      <c r="L2752" s="87"/>
      <c r="M2752" s="93"/>
      <c r="N2752" s="93"/>
      <c r="O2752" s="87"/>
      <c r="P2752" s="87"/>
      <c r="Q2752" s="94"/>
      <c r="R2752" s="95"/>
      <c r="S2752" s="87"/>
      <c r="T2752" s="95"/>
      <c r="U2752" s="94"/>
      <c r="V2752" s="94"/>
      <c r="W2752" s="93"/>
      <c r="X2752" s="87"/>
      <c r="Y2752" s="87"/>
      <c r="Z2752" s="96"/>
      <c r="AA2752" s="90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3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2"/>
      <c r="DB2752" s="1"/>
      <c r="DC2752" s="1"/>
      <c r="DD2752" s="1"/>
      <c r="DE2752" s="1"/>
      <c r="DF2752" s="1"/>
      <c r="DG2752" s="1"/>
    </row>
    <row r="2753" spans="1:111" x14ac:dyDescent="0.2">
      <c r="A2753" s="86"/>
      <c r="B2753" s="87"/>
      <c r="C2753" s="87"/>
      <c r="D2753" s="88"/>
      <c r="E2753" s="89"/>
      <c r="F2753" s="98"/>
      <c r="G2753" s="91"/>
      <c r="H2753" s="90"/>
      <c r="I2753" s="90"/>
      <c r="J2753" s="92"/>
      <c r="K2753" s="92"/>
      <c r="L2753" s="87"/>
      <c r="M2753" s="93"/>
      <c r="N2753" s="93"/>
      <c r="O2753" s="87"/>
      <c r="P2753" s="87"/>
      <c r="Q2753" s="94"/>
      <c r="R2753" s="95"/>
      <c r="S2753" s="87"/>
      <c r="T2753" s="95"/>
      <c r="U2753" s="94"/>
      <c r="V2753" s="94"/>
      <c r="W2753" s="93"/>
      <c r="X2753" s="87"/>
      <c r="Y2753" s="87"/>
      <c r="Z2753" s="96"/>
      <c r="AA2753" s="90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3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2"/>
      <c r="DB2753" s="1"/>
      <c r="DC2753" s="1"/>
      <c r="DD2753" s="1"/>
      <c r="DE2753" s="1"/>
      <c r="DF2753" s="1"/>
      <c r="DG2753" s="1"/>
    </row>
    <row r="2754" spans="1:111" x14ac:dyDescent="0.2">
      <c r="A2754" s="86"/>
      <c r="B2754" s="87"/>
      <c r="C2754" s="87"/>
      <c r="D2754" s="88"/>
      <c r="E2754" s="89"/>
      <c r="F2754" s="98"/>
      <c r="G2754" s="91"/>
      <c r="H2754" s="90"/>
      <c r="I2754" s="90"/>
      <c r="J2754" s="92"/>
      <c r="K2754" s="92"/>
      <c r="L2754" s="87"/>
      <c r="M2754" s="93"/>
      <c r="N2754" s="93"/>
      <c r="O2754" s="87"/>
      <c r="P2754" s="87"/>
      <c r="Q2754" s="94"/>
      <c r="R2754" s="95"/>
      <c r="S2754" s="87"/>
      <c r="T2754" s="95"/>
      <c r="U2754" s="94"/>
      <c r="V2754" s="94"/>
      <c r="W2754" s="93"/>
      <c r="X2754" s="87"/>
      <c r="Y2754" s="87"/>
      <c r="Z2754" s="96"/>
      <c r="AA2754" s="90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3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2"/>
      <c r="DB2754" s="1"/>
      <c r="DC2754" s="1"/>
      <c r="DD2754" s="1"/>
      <c r="DE2754" s="1"/>
      <c r="DF2754" s="1"/>
      <c r="DG2754" s="1"/>
    </row>
    <row r="2755" spans="1:111" x14ac:dyDescent="0.2">
      <c r="A2755" s="86"/>
      <c r="B2755" s="87"/>
      <c r="C2755" s="87"/>
      <c r="D2755" s="88"/>
      <c r="E2755" s="89"/>
      <c r="F2755" s="98"/>
      <c r="G2755" s="91"/>
      <c r="H2755" s="90"/>
      <c r="I2755" s="90"/>
      <c r="J2755" s="92"/>
      <c r="K2755" s="92"/>
      <c r="L2755" s="87"/>
      <c r="M2755" s="93"/>
      <c r="N2755" s="93"/>
      <c r="O2755" s="87"/>
      <c r="P2755" s="87"/>
      <c r="Q2755" s="94"/>
      <c r="R2755" s="95"/>
      <c r="S2755" s="87"/>
      <c r="T2755" s="95"/>
      <c r="U2755" s="94"/>
      <c r="V2755" s="94"/>
      <c r="W2755" s="93"/>
      <c r="X2755" s="87"/>
      <c r="Y2755" s="87"/>
      <c r="Z2755" s="96"/>
      <c r="AA2755" s="90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3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2"/>
      <c r="DB2755" s="1"/>
      <c r="DC2755" s="1"/>
      <c r="DD2755" s="1"/>
      <c r="DE2755" s="1"/>
      <c r="DF2755" s="1"/>
      <c r="DG2755" s="1"/>
    </row>
    <row r="2756" spans="1:111" x14ac:dyDescent="0.2">
      <c r="A2756" s="86"/>
      <c r="B2756" s="87"/>
      <c r="C2756" s="87"/>
      <c r="D2756" s="88"/>
      <c r="E2756" s="89"/>
      <c r="F2756" s="98"/>
      <c r="G2756" s="91"/>
      <c r="H2756" s="90"/>
      <c r="I2756" s="90"/>
      <c r="J2756" s="92"/>
      <c r="K2756" s="92"/>
      <c r="L2756" s="87"/>
      <c r="M2756" s="93"/>
      <c r="N2756" s="93"/>
      <c r="O2756" s="87"/>
      <c r="P2756" s="87"/>
      <c r="Q2756" s="94"/>
      <c r="R2756" s="95"/>
      <c r="S2756" s="87"/>
      <c r="T2756" s="95"/>
      <c r="U2756" s="94"/>
      <c r="V2756" s="94"/>
      <c r="W2756" s="93"/>
      <c r="X2756" s="87"/>
      <c r="Y2756" s="87"/>
      <c r="Z2756" s="96"/>
      <c r="AA2756" s="90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3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2"/>
      <c r="DB2756" s="1"/>
      <c r="DC2756" s="1"/>
      <c r="DD2756" s="1"/>
      <c r="DE2756" s="1"/>
      <c r="DF2756" s="1"/>
      <c r="DG2756" s="1"/>
    </row>
    <row r="2757" spans="1:111" x14ac:dyDescent="0.2">
      <c r="A2757" s="86"/>
      <c r="B2757" s="87"/>
      <c r="C2757" s="87"/>
      <c r="D2757" s="88"/>
      <c r="E2757" s="89"/>
      <c r="F2757" s="98"/>
      <c r="G2757" s="91"/>
      <c r="H2757" s="90"/>
      <c r="I2757" s="90"/>
      <c r="J2757" s="92"/>
      <c r="K2757" s="92"/>
      <c r="L2757" s="87"/>
      <c r="M2757" s="93"/>
      <c r="N2757" s="93"/>
      <c r="O2757" s="87"/>
      <c r="P2757" s="87"/>
      <c r="Q2757" s="94"/>
      <c r="R2757" s="95"/>
      <c r="S2757" s="87"/>
      <c r="T2757" s="95"/>
      <c r="U2757" s="94"/>
      <c r="V2757" s="94"/>
      <c r="W2757" s="93"/>
      <c r="X2757" s="87"/>
      <c r="Y2757" s="87"/>
      <c r="Z2757" s="96"/>
      <c r="AA2757" s="90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3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2"/>
      <c r="DB2757" s="1"/>
      <c r="DC2757" s="1"/>
      <c r="DD2757" s="1"/>
      <c r="DE2757" s="1"/>
      <c r="DF2757" s="1"/>
      <c r="DG2757" s="1"/>
    </row>
    <row r="2758" spans="1:111" x14ac:dyDescent="0.2">
      <c r="A2758" s="86"/>
      <c r="B2758" s="87"/>
      <c r="C2758" s="87"/>
      <c r="D2758" s="88"/>
      <c r="E2758" s="89"/>
      <c r="F2758" s="98"/>
      <c r="G2758" s="91"/>
      <c r="H2758" s="90"/>
      <c r="I2758" s="90"/>
      <c r="J2758" s="92"/>
      <c r="K2758" s="92"/>
      <c r="L2758" s="87"/>
      <c r="M2758" s="93"/>
      <c r="N2758" s="93"/>
      <c r="O2758" s="87"/>
      <c r="P2758" s="87"/>
      <c r="Q2758" s="94"/>
      <c r="R2758" s="95"/>
      <c r="S2758" s="87"/>
      <c r="T2758" s="95"/>
      <c r="U2758" s="94"/>
      <c r="V2758" s="94"/>
      <c r="W2758" s="93"/>
      <c r="X2758" s="87"/>
      <c r="Y2758" s="87"/>
      <c r="Z2758" s="96"/>
      <c r="AA2758" s="90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3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2"/>
      <c r="DB2758" s="1"/>
      <c r="DC2758" s="1"/>
      <c r="DD2758" s="1"/>
      <c r="DE2758" s="1"/>
      <c r="DF2758" s="1"/>
      <c r="DG2758" s="1"/>
    </row>
    <row r="2759" spans="1:111" x14ac:dyDescent="0.2">
      <c r="A2759" s="86"/>
      <c r="B2759" s="87"/>
      <c r="C2759" s="87"/>
      <c r="D2759" s="88"/>
      <c r="E2759" s="89"/>
      <c r="F2759" s="98"/>
      <c r="G2759" s="91"/>
      <c r="H2759" s="90"/>
      <c r="I2759" s="90"/>
      <c r="J2759" s="92"/>
      <c r="K2759" s="92"/>
      <c r="L2759" s="87"/>
      <c r="M2759" s="93"/>
      <c r="N2759" s="93"/>
      <c r="O2759" s="87"/>
      <c r="P2759" s="87"/>
      <c r="Q2759" s="94"/>
      <c r="R2759" s="95"/>
      <c r="S2759" s="87"/>
      <c r="T2759" s="95"/>
      <c r="U2759" s="94"/>
      <c r="V2759" s="94"/>
      <c r="W2759" s="93"/>
      <c r="X2759" s="87"/>
      <c r="Y2759" s="87"/>
      <c r="Z2759" s="96"/>
      <c r="AA2759" s="90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3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2"/>
      <c r="DB2759" s="1"/>
      <c r="DC2759" s="1"/>
      <c r="DD2759" s="1"/>
      <c r="DE2759" s="1"/>
      <c r="DF2759" s="1"/>
      <c r="DG2759" s="1"/>
    </row>
    <row r="2760" spans="1:111" x14ac:dyDescent="0.2">
      <c r="A2760" s="86"/>
      <c r="B2760" s="87"/>
      <c r="C2760" s="87"/>
      <c r="D2760" s="88"/>
      <c r="E2760" s="89"/>
      <c r="F2760" s="98"/>
      <c r="G2760" s="91"/>
      <c r="H2760" s="90"/>
      <c r="I2760" s="90"/>
      <c r="J2760" s="92"/>
      <c r="K2760" s="92"/>
      <c r="L2760" s="87"/>
      <c r="M2760" s="93"/>
      <c r="N2760" s="93"/>
      <c r="O2760" s="87"/>
      <c r="P2760" s="87"/>
      <c r="Q2760" s="94"/>
      <c r="R2760" s="95"/>
      <c r="S2760" s="87"/>
      <c r="T2760" s="95"/>
      <c r="U2760" s="94"/>
      <c r="V2760" s="94"/>
      <c r="W2760" s="93"/>
      <c r="X2760" s="87"/>
      <c r="Y2760" s="87"/>
      <c r="Z2760" s="96"/>
      <c r="AA2760" s="90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3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2"/>
      <c r="DB2760" s="1"/>
      <c r="DC2760" s="1"/>
      <c r="DD2760" s="1"/>
      <c r="DE2760" s="1"/>
      <c r="DF2760" s="1"/>
      <c r="DG2760" s="1"/>
    </row>
    <row r="2761" spans="1:111" x14ac:dyDescent="0.2">
      <c r="A2761" s="86"/>
      <c r="B2761" s="87"/>
      <c r="C2761" s="87"/>
      <c r="D2761" s="88"/>
      <c r="E2761" s="89"/>
      <c r="F2761" s="98"/>
      <c r="G2761" s="91"/>
      <c r="H2761" s="90"/>
      <c r="I2761" s="90"/>
      <c r="J2761" s="92"/>
      <c r="K2761" s="92"/>
      <c r="L2761" s="87"/>
      <c r="M2761" s="93"/>
      <c r="N2761" s="93"/>
      <c r="O2761" s="87"/>
      <c r="P2761" s="87"/>
      <c r="Q2761" s="94"/>
      <c r="R2761" s="95"/>
      <c r="S2761" s="87"/>
      <c r="T2761" s="95"/>
      <c r="U2761" s="94"/>
      <c r="V2761" s="94"/>
      <c r="W2761" s="93"/>
      <c r="X2761" s="87"/>
      <c r="Y2761" s="87"/>
      <c r="Z2761" s="96"/>
      <c r="AA2761" s="90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3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2"/>
      <c r="DB2761" s="1"/>
      <c r="DC2761" s="1"/>
      <c r="DD2761" s="1"/>
      <c r="DE2761" s="1"/>
      <c r="DF2761" s="1"/>
      <c r="DG2761" s="1"/>
    </row>
    <row r="2762" spans="1:111" x14ac:dyDescent="0.2">
      <c r="A2762" s="86"/>
      <c r="B2762" s="87"/>
      <c r="C2762" s="87"/>
      <c r="D2762" s="88"/>
      <c r="E2762" s="89"/>
      <c r="F2762" s="98"/>
      <c r="G2762" s="91"/>
      <c r="H2762" s="90"/>
      <c r="I2762" s="90"/>
      <c r="J2762" s="92"/>
      <c r="K2762" s="92"/>
      <c r="L2762" s="87"/>
      <c r="M2762" s="93"/>
      <c r="N2762" s="93"/>
      <c r="O2762" s="87"/>
      <c r="P2762" s="87"/>
      <c r="Q2762" s="94"/>
      <c r="R2762" s="95"/>
      <c r="S2762" s="87"/>
      <c r="T2762" s="95"/>
      <c r="U2762" s="94"/>
      <c r="V2762" s="94"/>
      <c r="W2762" s="93"/>
      <c r="X2762" s="87"/>
      <c r="Y2762" s="87"/>
      <c r="Z2762" s="96"/>
      <c r="AA2762" s="90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3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2"/>
      <c r="DB2762" s="1"/>
      <c r="DC2762" s="1"/>
      <c r="DD2762" s="1"/>
      <c r="DE2762" s="1"/>
      <c r="DF2762" s="1"/>
      <c r="DG2762" s="1"/>
    </row>
    <row r="2763" spans="1:111" x14ac:dyDescent="0.2">
      <c r="A2763" s="86"/>
      <c r="B2763" s="87"/>
      <c r="C2763" s="87"/>
      <c r="D2763" s="88"/>
      <c r="E2763" s="89"/>
      <c r="F2763" s="98"/>
      <c r="G2763" s="91"/>
      <c r="H2763" s="90"/>
      <c r="I2763" s="90"/>
      <c r="J2763" s="92"/>
      <c r="K2763" s="92"/>
      <c r="L2763" s="87"/>
      <c r="M2763" s="93"/>
      <c r="N2763" s="93"/>
      <c r="O2763" s="87"/>
      <c r="P2763" s="87"/>
      <c r="Q2763" s="94"/>
      <c r="R2763" s="95"/>
      <c r="S2763" s="87"/>
      <c r="T2763" s="95"/>
      <c r="U2763" s="94"/>
      <c r="V2763" s="94"/>
      <c r="W2763" s="93"/>
      <c r="X2763" s="87"/>
      <c r="Y2763" s="87"/>
      <c r="Z2763" s="96"/>
      <c r="AA2763" s="90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3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2"/>
      <c r="DB2763" s="1"/>
      <c r="DC2763" s="1"/>
      <c r="DD2763" s="1"/>
      <c r="DE2763" s="1"/>
      <c r="DF2763" s="1"/>
      <c r="DG2763" s="1"/>
    </row>
    <row r="2764" spans="1:111" x14ac:dyDescent="0.2">
      <c r="A2764" s="86"/>
      <c r="B2764" s="87"/>
      <c r="C2764" s="87"/>
      <c r="D2764" s="88"/>
      <c r="E2764" s="89"/>
      <c r="F2764" s="98"/>
      <c r="G2764" s="91"/>
      <c r="H2764" s="90"/>
      <c r="I2764" s="90"/>
      <c r="J2764" s="92"/>
      <c r="K2764" s="92"/>
      <c r="L2764" s="87"/>
      <c r="M2764" s="93"/>
      <c r="N2764" s="93"/>
      <c r="O2764" s="87"/>
      <c r="P2764" s="87"/>
      <c r="Q2764" s="94"/>
      <c r="R2764" s="95"/>
      <c r="S2764" s="87"/>
      <c r="T2764" s="95"/>
      <c r="U2764" s="94"/>
      <c r="V2764" s="94"/>
      <c r="W2764" s="93"/>
      <c r="X2764" s="87"/>
      <c r="Y2764" s="87"/>
      <c r="Z2764" s="96"/>
      <c r="AA2764" s="90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3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2"/>
      <c r="DB2764" s="1"/>
      <c r="DC2764" s="1"/>
      <c r="DD2764" s="1"/>
      <c r="DE2764" s="1"/>
      <c r="DF2764" s="1"/>
      <c r="DG2764" s="1"/>
    </row>
    <row r="2765" spans="1:111" x14ac:dyDescent="0.2">
      <c r="A2765" s="86"/>
      <c r="B2765" s="87"/>
      <c r="C2765" s="87"/>
      <c r="D2765" s="88"/>
      <c r="E2765" s="89"/>
      <c r="F2765" s="98"/>
      <c r="G2765" s="91"/>
      <c r="H2765" s="90"/>
      <c r="I2765" s="90"/>
      <c r="J2765" s="92"/>
      <c r="K2765" s="92"/>
      <c r="L2765" s="87"/>
      <c r="M2765" s="93"/>
      <c r="N2765" s="93"/>
      <c r="O2765" s="87"/>
      <c r="P2765" s="87"/>
      <c r="Q2765" s="94"/>
      <c r="R2765" s="95"/>
      <c r="S2765" s="87"/>
      <c r="T2765" s="95"/>
      <c r="U2765" s="94"/>
      <c r="V2765" s="94"/>
      <c r="W2765" s="93"/>
      <c r="X2765" s="87"/>
      <c r="Y2765" s="87"/>
      <c r="Z2765" s="96"/>
      <c r="AA2765" s="90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3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2"/>
      <c r="DB2765" s="1"/>
      <c r="DC2765" s="1"/>
      <c r="DD2765" s="1"/>
      <c r="DE2765" s="1"/>
      <c r="DF2765" s="1"/>
      <c r="DG2765" s="1"/>
    </row>
    <row r="2766" spans="1:111" x14ac:dyDescent="0.2">
      <c r="A2766" s="86"/>
      <c r="B2766" s="87"/>
      <c r="C2766" s="87"/>
      <c r="D2766" s="88"/>
      <c r="E2766" s="89"/>
      <c r="F2766" s="98"/>
      <c r="G2766" s="91"/>
      <c r="H2766" s="90"/>
      <c r="I2766" s="90"/>
      <c r="J2766" s="92"/>
      <c r="K2766" s="92"/>
      <c r="L2766" s="87"/>
      <c r="M2766" s="93"/>
      <c r="N2766" s="93"/>
      <c r="O2766" s="87"/>
      <c r="P2766" s="87"/>
      <c r="Q2766" s="94"/>
      <c r="R2766" s="95"/>
      <c r="S2766" s="87"/>
      <c r="T2766" s="95"/>
      <c r="U2766" s="94"/>
      <c r="V2766" s="94"/>
      <c r="W2766" s="93"/>
      <c r="X2766" s="87"/>
      <c r="Y2766" s="87"/>
      <c r="Z2766" s="96"/>
      <c r="AA2766" s="90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3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2"/>
      <c r="DB2766" s="1"/>
      <c r="DC2766" s="1"/>
      <c r="DD2766" s="1"/>
      <c r="DE2766" s="1"/>
      <c r="DF2766" s="1"/>
      <c r="DG2766" s="1"/>
    </row>
    <row r="2767" spans="1:111" x14ac:dyDescent="0.2">
      <c r="A2767" s="86"/>
      <c r="B2767" s="87"/>
      <c r="C2767" s="87"/>
      <c r="D2767" s="88"/>
      <c r="E2767" s="89"/>
      <c r="F2767" s="98"/>
      <c r="G2767" s="91"/>
      <c r="H2767" s="90"/>
      <c r="I2767" s="90"/>
      <c r="J2767" s="92"/>
      <c r="K2767" s="92"/>
      <c r="L2767" s="87"/>
      <c r="M2767" s="93"/>
      <c r="N2767" s="93"/>
      <c r="O2767" s="87"/>
      <c r="P2767" s="87"/>
      <c r="Q2767" s="94"/>
      <c r="R2767" s="95"/>
      <c r="S2767" s="87"/>
      <c r="T2767" s="95"/>
      <c r="U2767" s="94"/>
      <c r="V2767" s="94"/>
      <c r="W2767" s="93"/>
      <c r="X2767" s="87"/>
      <c r="Y2767" s="87"/>
      <c r="Z2767" s="96"/>
      <c r="AA2767" s="90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3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2"/>
      <c r="DB2767" s="1"/>
      <c r="DC2767" s="1"/>
      <c r="DD2767" s="1"/>
      <c r="DE2767" s="1"/>
      <c r="DF2767" s="1"/>
      <c r="DG2767" s="1"/>
    </row>
    <row r="2768" spans="1:111" x14ac:dyDescent="0.2">
      <c r="A2768" s="86"/>
      <c r="B2768" s="87"/>
      <c r="C2768" s="87"/>
      <c r="D2768" s="88"/>
      <c r="E2768" s="89"/>
      <c r="F2768" s="98"/>
      <c r="G2768" s="91"/>
      <c r="H2768" s="90"/>
      <c r="I2768" s="90"/>
      <c r="J2768" s="92"/>
      <c r="K2768" s="92"/>
      <c r="L2768" s="87"/>
      <c r="M2768" s="93"/>
      <c r="N2768" s="93"/>
      <c r="O2768" s="87"/>
      <c r="P2768" s="87"/>
      <c r="Q2768" s="94"/>
      <c r="R2768" s="95"/>
      <c r="S2768" s="87"/>
      <c r="T2768" s="95"/>
      <c r="U2768" s="94"/>
      <c r="V2768" s="94"/>
      <c r="W2768" s="93"/>
      <c r="X2768" s="87"/>
      <c r="Y2768" s="87"/>
      <c r="Z2768" s="96"/>
      <c r="AA2768" s="90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3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2"/>
      <c r="DB2768" s="1"/>
      <c r="DC2768" s="1"/>
      <c r="DD2768" s="1"/>
      <c r="DE2768" s="1"/>
      <c r="DF2768" s="1"/>
      <c r="DG2768" s="1"/>
    </row>
    <row r="2769" spans="1:111" x14ac:dyDescent="0.2">
      <c r="A2769" s="86"/>
      <c r="B2769" s="87"/>
      <c r="C2769" s="87"/>
      <c r="D2769" s="88"/>
      <c r="E2769" s="89"/>
      <c r="F2769" s="98"/>
      <c r="G2769" s="91"/>
      <c r="H2769" s="90"/>
      <c r="I2769" s="90"/>
      <c r="J2769" s="92"/>
      <c r="K2769" s="92"/>
      <c r="L2769" s="87"/>
      <c r="M2769" s="93"/>
      <c r="N2769" s="93"/>
      <c r="O2769" s="87"/>
      <c r="P2769" s="87"/>
      <c r="Q2769" s="94"/>
      <c r="R2769" s="95"/>
      <c r="S2769" s="87"/>
      <c r="T2769" s="95"/>
      <c r="U2769" s="94"/>
      <c r="V2769" s="94"/>
      <c r="W2769" s="93"/>
      <c r="X2769" s="87"/>
      <c r="Y2769" s="87"/>
      <c r="Z2769" s="96"/>
      <c r="AA2769" s="90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3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2"/>
      <c r="DB2769" s="1"/>
      <c r="DC2769" s="1"/>
      <c r="DD2769" s="1"/>
      <c r="DE2769" s="1"/>
      <c r="DF2769" s="1"/>
      <c r="DG2769" s="1"/>
    </row>
    <row r="2770" spans="1:111" x14ac:dyDescent="0.2">
      <c r="A2770" s="86"/>
      <c r="B2770" s="87"/>
      <c r="C2770" s="87"/>
      <c r="D2770" s="88"/>
      <c r="E2770" s="89"/>
      <c r="F2770" s="98"/>
      <c r="G2770" s="91"/>
      <c r="H2770" s="90"/>
      <c r="I2770" s="90"/>
      <c r="J2770" s="92"/>
      <c r="K2770" s="92"/>
      <c r="L2770" s="87"/>
      <c r="M2770" s="93"/>
      <c r="N2770" s="93"/>
      <c r="O2770" s="87"/>
      <c r="P2770" s="87"/>
      <c r="Q2770" s="94"/>
      <c r="R2770" s="95"/>
      <c r="S2770" s="87"/>
      <c r="T2770" s="95"/>
      <c r="U2770" s="94"/>
      <c r="V2770" s="94"/>
      <c r="W2770" s="93"/>
      <c r="X2770" s="87"/>
      <c r="Y2770" s="87"/>
      <c r="Z2770" s="96"/>
      <c r="AA2770" s="90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3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2"/>
      <c r="DB2770" s="1"/>
      <c r="DC2770" s="1"/>
      <c r="DD2770" s="1"/>
      <c r="DE2770" s="1"/>
      <c r="DF2770" s="1"/>
      <c r="DG2770" s="1"/>
    </row>
    <row r="2771" spans="1:111" x14ac:dyDescent="0.2">
      <c r="A2771" s="86"/>
      <c r="B2771" s="87"/>
      <c r="C2771" s="87"/>
      <c r="D2771" s="88"/>
      <c r="E2771" s="89"/>
      <c r="F2771" s="98"/>
      <c r="G2771" s="91"/>
      <c r="H2771" s="90"/>
      <c r="I2771" s="90"/>
      <c r="J2771" s="92"/>
      <c r="K2771" s="92"/>
      <c r="L2771" s="87"/>
      <c r="M2771" s="93"/>
      <c r="N2771" s="93"/>
      <c r="O2771" s="87"/>
      <c r="P2771" s="87"/>
      <c r="Q2771" s="94"/>
      <c r="R2771" s="95"/>
      <c r="S2771" s="87"/>
      <c r="T2771" s="95"/>
      <c r="U2771" s="94"/>
      <c r="V2771" s="94"/>
      <c r="W2771" s="93"/>
      <c r="X2771" s="87"/>
      <c r="Y2771" s="87"/>
      <c r="Z2771" s="96"/>
      <c r="AA2771" s="90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3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2"/>
      <c r="DB2771" s="1"/>
      <c r="DC2771" s="1"/>
      <c r="DD2771" s="1"/>
      <c r="DE2771" s="1"/>
      <c r="DF2771" s="1"/>
      <c r="DG2771" s="1"/>
    </row>
    <row r="2772" spans="1:111" x14ac:dyDescent="0.2">
      <c r="A2772" s="86"/>
      <c r="B2772" s="87"/>
      <c r="C2772" s="87"/>
      <c r="D2772" s="88"/>
      <c r="E2772" s="89"/>
      <c r="F2772" s="98"/>
      <c r="G2772" s="91"/>
      <c r="H2772" s="90"/>
      <c r="I2772" s="90"/>
      <c r="J2772" s="92"/>
      <c r="K2772" s="92"/>
      <c r="L2772" s="87"/>
      <c r="M2772" s="93"/>
      <c r="N2772" s="93"/>
      <c r="O2772" s="87"/>
      <c r="P2772" s="87"/>
      <c r="Q2772" s="94"/>
      <c r="R2772" s="95"/>
      <c r="S2772" s="87"/>
      <c r="T2772" s="95"/>
      <c r="U2772" s="94"/>
      <c r="V2772" s="94"/>
      <c r="W2772" s="93"/>
      <c r="X2772" s="87"/>
      <c r="Y2772" s="87"/>
      <c r="Z2772" s="96"/>
      <c r="AA2772" s="90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3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2"/>
      <c r="DB2772" s="1"/>
      <c r="DC2772" s="1"/>
      <c r="DD2772" s="1"/>
      <c r="DE2772" s="1"/>
      <c r="DF2772" s="1"/>
      <c r="DG2772" s="1"/>
    </row>
    <row r="2773" spans="1:111" x14ac:dyDescent="0.2">
      <c r="A2773" s="86"/>
      <c r="B2773" s="87"/>
      <c r="C2773" s="87"/>
      <c r="D2773" s="88"/>
      <c r="E2773" s="89"/>
      <c r="F2773" s="98"/>
      <c r="G2773" s="91"/>
      <c r="H2773" s="90"/>
      <c r="I2773" s="90"/>
      <c r="J2773" s="92"/>
      <c r="K2773" s="92"/>
      <c r="L2773" s="87"/>
      <c r="M2773" s="93"/>
      <c r="N2773" s="93"/>
      <c r="O2773" s="87"/>
      <c r="P2773" s="87"/>
      <c r="Q2773" s="94"/>
      <c r="R2773" s="95"/>
      <c r="S2773" s="87"/>
      <c r="T2773" s="95"/>
      <c r="U2773" s="94"/>
      <c r="V2773" s="94"/>
      <c r="W2773" s="93"/>
      <c r="X2773" s="87"/>
      <c r="Y2773" s="87"/>
      <c r="Z2773" s="96"/>
      <c r="AA2773" s="90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3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2"/>
      <c r="DB2773" s="1"/>
      <c r="DC2773" s="1"/>
      <c r="DD2773" s="1"/>
      <c r="DE2773" s="1"/>
      <c r="DF2773" s="1"/>
      <c r="DG2773" s="1"/>
    </row>
    <row r="2774" spans="1:111" x14ac:dyDescent="0.2">
      <c r="A2774" s="86"/>
      <c r="B2774" s="87"/>
      <c r="C2774" s="87"/>
      <c r="D2774" s="88"/>
      <c r="E2774" s="89"/>
      <c r="F2774" s="98"/>
      <c r="G2774" s="91"/>
      <c r="H2774" s="90"/>
      <c r="I2774" s="90"/>
      <c r="J2774" s="92"/>
      <c r="K2774" s="92"/>
      <c r="L2774" s="87"/>
      <c r="M2774" s="93"/>
      <c r="N2774" s="93"/>
      <c r="O2774" s="87"/>
      <c r="P2774" s="87"/>
      <c r="Q2774" s="94"/>
      <c r="R2774" s="95"/>
      <c r="S2774" s="87"/>
      <c r="T2774" s="95"/>
      <c r="U2774" s="94"/>
      <c r="V2774" s="94"/>
      <c r="W2774" s="93"/>
      <c r="X2774" s="87"/>
      <c r="Y2774" s="87"/>
      <c r="Z2774" s="96"/>
      <c r="AA2774" s="90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3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2"/>
      <c r="DB2774" s="1"/>
      <c r="DC2774" s="1"/>
      <c r="DD2774" s="1"/>
      <c r="DE2774" s="1"/>
      <c r="DF2774" s="1"/>
      <c r="DG2774" s="1"/>
    </row>
    <row r="2775" spans="1:111" x14ac:dyDescent="0.2">
      <c r="A2775" s="86"/>
      <c r="B2775" s="87"/>
      <c r="C2775" s="87"/>
      <c r="D2775" s="88"/>
      <c r="E2775" s="89"/>
      <c r="F2775" s="98"/>
      <c r="G2775" s="91"/>
      <c r="H2775" s="90"/>
      <c r="I2775" s="90"/>
      <c r="J2775" s="92"/>
      <c r="K2775" s="92"/>
      <c r="L2775" s="87"/>
      <c r="M2775" s="93"/>
      <c r="N2775" s="93"/>
      <c r="O2775" s="87"/>
      <c r="P2775" s="87"/>
      <c r="Q2775" s="94"/>
      <c r="R2775" s="95"/>
      <c r="S2775" s="87"/>
      <c r="T2775" s="95"/>
      <c r="U2775" s="94"/>
      <c r="V2775" s="94"/>
      <c r="W2775" s="93"/>
      <c r="X2775" s="87"/>
      <c r="Y2775" s="87"/>
      <c r="Z2775" s="96"/>
      <c r="AA2775" s="90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3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2"/>
      <c r="DB2775" s="1"/>
      <c r="DC2775" s="1"/>
      <c r="DD2775" s="1"/>
      <c r="DE2775" s="1"/>
      <c r="DF2775" s="1"/>
      <c r="DG2775" s="1"/>
    </row>
    <row r="2776" spans="1:111" x14ac:dyDescent="0.2">
      <c r="A2776" s="86"/>
      <c r="B2776" s="87"/>
      <c r="C2776" s="87"/>
      <c r="D2776" s="88"/>
      <c r="E2776" s="89"/>
      <c r="F2776" s="98"/>
      <c r="G2776" s="91"/>
      <c r="H2776" s="90"/>
      <c r="I2776" s="90"/>
      <c r="J2776" s="92"/>
      <c r="K2776" s="92"/>
      <c r="L2776" s="87"/>
      <c r="M2776" s="93"/>
      <c r="N2776" s="93"/>
      <c r="O2776" s="87"/>
      <c r="P2776" s="87"/>
      <c r="Q2776" s="94"/>
      <c r="R2776" s="95"/>
      <c r="S2776" s="87"/>
      <c r="T2776" s="95"/>
      <c r="U2776" s="94"/>
      <c r="V2776" s="94"/>
      <c r="W2776" s="93"/>
      <c r="X2776" s="87"/>
      <c r="Y2776" s="87"/>
      <c r="Z2776" s="96"/>
      <c r="AA2776" s="90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3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2"/>
      <c r="DB2776" s="1"/>
      <c r="DC2776" s="1"/>
      <c r="DD2776" s="1"/>
      <c r="DE2776" s="1"/>
      <c r="DF2776" s="1"/>
      <c r="DG2776" s="1"/>
    </row>
    <row r="2777" spans="1:111" x14ac:dyDescent="0.2">
      <c r="A2777" s="86"/>
      <c r="B2777" s="87"/>
      <c r="C2777" s="87"/>
      <c r="D2777" s="88"/>
      <c r="E2777" s="89"/>
      <c r="F2777" s="98"/>
      <c r="G2777" s="91"/>
      <c r="H2777" s="90"/>
      <c r="I2777" s="90"/>
      <c r="J2777" s="92"/>
      <c r="K2777" s="92"/>
      <c r="L2777" s="87"/>
      <c r="M2777" s="93"/>
      <c r="N2777" s="93"/>
      <c r="O2777" s="87"/>
      <c r="P2777" s="87"/>
      <c r="Q2777" s="94"/>
      <c r="R2777" s="95"/>
      <c r="S2777" s="87"/>
      <c r="T2777" s="95"/>
      <c r="U2777" s="94"/>
      <c r="V2777" s="94"/>
      <c r="W2777" s="93"/>
      <c r="X2777" s="87"/>
      <c r="Y2777" s="87"/>
      <c r="Z2777" s="96"/>
      <c r="AA2777" s="90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3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2"/>
      <c r="DB2777" s="1"/>
      <c r="DC2777" s="1"/>
      <c r="DD2777" s="1"/>
      <c r="DE2777" s="1"/>
      <c r="DF2777" s="1"/>
      <c r="DG2777" s="1"/>
    </row>
    <row r="2778" spans="1:111" x14ac:dyDescent="0.2">
      <c r="A2778" s="86"/>
      <c r="B2778" s="87"/>
      <c r="C2778" s="87"/>
      <c r="D2778" s="88"/>
      <c r="E2778" s="89"/>
      <c r="F2778" s="98"/>
      <c r="G2778" s="91"/>
      <c r="H2778" s="90"/>
      <c r="I2778" s="90"/>
      <c r="J2778" s="92"/>
      <c r="K2778" s="92"/>
      <c r="L2778" s="87"/>
      <c r="M2778" s="93"/>
      <c r="N2778" s="93"/>
      <c r="O2778" s="87"/>
      <c r="P2778" s="87"/>
      <c r="Q2778" s="94"/>
      <c r="R2778" s="95"/>
      <c r="S2778" s="87"/>
      <c r="T2778" s="95"/>
      <c r="U2778" s="94"/>
      <c r="V2778" s="94"/>
      <c r="W2778" s="93"/>
      <c r="X2778" s="87"/>
      <c r="Y2778" s="87"/>
      <c r="Z2778" s="96"/>
      <c r="AA2778" s="90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3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2"/>
      <c r="DB2778" s="1"/>
      <c r="DC2778" s="1"/>
      <c r="DD2778" s="1"/>
      <c r="DE2778" s="1"/>
      <c r="DF2778" s="1"/>
      <c r="DG2778" s="1"/>
    </row>
    <row r="2779" spans="1:111" x14ac:dyDescent="0.2">
      <c r="A2779" s="86"/>
      <c r="B2779" s="87"/>
      <c r="C2779" s="87"/>
      <c r="D2779" s="88"/>
      <c r="E2779" s="89"/>
      <c r="F2779" s="98"/>
      <c r="G2779" s="91"/>
      <c r="H2779" s="90"/>
      <c r="I2779" s="90"/>
      <c r="J2779" s="92"/>
      <c r="K2779" s="92"/>
      <c r="L2779" s="87"/>
      <c r="M2779" s="93"/>
      <c r="N2779" s="93"/>
      <c r="O2779" s="87"/>
      <c r="P2779" s="87"/>
      <c r="Q2779" s="94"/>
      <c r="R2779" s="95"/>
      <c r="S2779" s="87"/>
      <c r="T2779" s="95"/>
      <c r="U2779" s="94"/>
      <c r="V2779" s="94"/>
      <c r="W2779" s="93"/>
      <c r="X2779" s="87"/>
      <c r="Y2779" s="87"/>
      <c r="Z2779" s="96"/>
      <c r="AA2779" s="90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3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2"/>
      <c r="DB2779" s="1"/>
      <c r="DC2779" s="1"/>
      <c r="DD2779" s="1"/>
      <c r="DE2779" s="1"/>
      <c r="DF2779" s="1"/>
      <c r="DG2779" s="1"/>
    </row>
    <row r="2780" spans="1:111" x14ac:dyDescent="0.2">
      <c r="A2780" s="86"/>
      <c r="B2780" s="87"/>
      <c r="C2780" s="87"/>
      <c r="D2780" s="88"/>
      <c r="E2780" s="89"/>
      <c r="F2780" s="98"/>
      <c r="G2780" s="91"/>
      <c r="H2780" s="90"/>
      <c r="I2780" s="90"/>
      <c r="J2780" s="92"/>
      <c r="K2780" s="92"/>
      <c r="L2780" s="87"/>
      <c r="M2780" s="93"/>
      <c r="N2780" s="93"/>
      <c r="O2780" s="87"/>
      <c r="P2780" s="87"/>
      <c r="Q2780" s="94"/>
      <c r="R2780" s="95"/>
      <c r="S2780" s="87"/>
      <c r="T2780" s="95"/>
      <c r="U2780" s="94"/>
      <c r="V2780" s="94"/>
      <c r="W2780" s="93"/>
      <c r="X2780" s="87"/>
      <c r="Y2780" s="87"/>
      <c r="Z2780" s="96"/>
      <c r="AA2780" s="90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3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2"/>
      <c r="DB2780" s="1"/>
      <c r="DC2780" s="1"/>
      <c r="DD2780" s="1"/>
      <c r="DE2780" s="1"/>
      <c r="DF2780" s="1"/>
      <c r="DG2780" s="1"/>
    </row>
    <row r="2781" spans="1:111" x14ac:dyDescent="0.2">
      <c r="A2781" s="86"/>
      <c r="B2781" s="87"/>
      <c r="C2781" s="87"/>
      <c r="D2781" s="88"/>
      <c r="E2781" s="89"/>
      <c r="F2781" s="98"/>
      <c r="G2781" s="91"/>
      <c r="H2781" s="90"/>
      <c r="I2781" s="90"/>
      <c r="J2781" s="92"/>
      <c r="K2781" s="92"/>
      <c r="L2781" s="87"/>
      <c r="M2781" s="93"/>
      <c r="N2781" s="93"/>
      <c r="O2781" s="87"/>
      <c r="P2781" s="87"/>
      <c r="Q2781" s="94"/>
      <c r="R2781" s="95"/>
      <c r="S2781" s="87"/>
      <c r="T2781" s="95"/>
      <c r="U2781" s="94"/>
      <c r="V2781" s="94"/>
      <c r="W2781" s="93"/>
      <c r="X2781" s="87"/>
      <c r="Y2781" s="87"/>
      <c r="Z2781" s="96"/>
      <c r="AA2781" s="90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3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2"/>
      <c r="DB2781" s="1"/>
      <c r="DC2781" s="1"/>
      <c r="DD2781" s="1"/>
      <c r="DE2781" s="1"/>
      <c r="DF2781" s="1"/>
      <c r="DG2781" s="1"/>
    </row>
    <row r="2782" spans="1:111" x14ac:dyDescent="0.2">
      <c r="A2782" s="86"/>
      <c r="B2782" s="87"/>
      <c r="C2782" s="87"/>
      <c r="D2782" s="88"/>
      <c r="E2782" s="89"/>
      <c r="F2782" s="98"/>
      <c r="G2782" s="91"/>
      <c r="H2782" s="90"/>
      <c r="I2782" s="90"/>
      <c r="J2782" s="92"/>
      <c r="K2782" s="92"/>
      <c r="L2782" s="87"/>
      <c r="M2782" s="93"/>
      <c r="N2782" s="93"/>
      <c r="O2782" s="87"/>
      <c r="P2782" s="87"/>
      <c r="Q2782" s="94"/>
      <c r="R2782" s="95"/>
      <c r="S2782" s="87"/>
      <c r="T2782" s="95"/>
      <c r="U2782" s="94"/>
      <c r="V2782" s="94"/>
      <c r="W2782" s="93"/>
      <c r="X2782" s="87"/>
      <c r="Y2782" s="87"/>
      <c r="Z2782" s="96"/>
      <c r="AA2782" s="90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3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2"/>
      <c r="DB2782" s="1"/>
      <c r="DC2782" s="1"/>
      <c r="DD2782" s="1"/>
      <c r="DE2782" s="1"/>
      <c r="DF2782" s="1"/>
      <c r="DG2782" s="1"/>
    </row>
    <row r="2783" spans="1:111" x14ac:dyDescent="0.2">
      <c r="A2783" s="86"/>
      <c r="B2783" s="87"/>
      <c r="C2783" s="87"/>
      <c r="D2783" s="88"/>
      <c r="E2783" s="89"/>
      <c r="F2783" s="98"/>
      <c r="G2783" s="91"/>
      <c r="H2783" s="90"/>
      <c r="I2783" s="90"/>
      <c r="J2783" s="92"/>
      <c r="K2783" s="92"/>
      <c r="L2783" s="87"/>
      <c r="M2783" s="93"/>
      <c r="N2783" s="93"/>
      <c r="O2783" s="87"/>
      <c r="P2783" s="87"/>
      <c r="Q2783" s="94"/>
      <c r="R2783" s="95"/>
      <c r="S2783" s="87"/>
      <c r="T2783" s="95"/>
      <c r="U2783" s="94"/>
      <c r="V2783" s="94"/>
      <c r="W2783" s="93"/>
      <c r="X2783" s="87"/>
      <c r="Y2783" s="87"/>
      <c r="Z2783" s="96"/>
      <c r="AA2783" s="90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3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2"/>
      <c r="DB2783" s="1"/>
      <c r="DC2783" s="1"/>
      <c r="DD2783" s="1"/>
      <c r="DE2783" s="1"/>
      <c r="DF2783" s="1"/>
      <c r="DG2783" s="1"/>
    </row>
    <row r="2784" spans="1:111" x14ac:dyDescent="0.2">
      <c r="A2784" s="86"/>
      <c r="B2784" s="87"/>
      <c r="C2784" s="87"/>
      <c r="D2784" s="88"/>
      <c r="E2784" s="89"/>
      <c r="F2784" s="98"/>
      <c r="G2784" s="91"/>
      <c r="H2784" s="90"/>
      <c r="I2784" s="90"/>
      <c r="J2784" s="92"/>
      <c r="K2784" s="92"/>
      <c r="L2784" s="87"/>
      <c r="M2784" s="93"/>
      <c r="N2784" s="93"/>
      <c r="O2784" s="87"/>
      <c r="P2784" s="87"/>
      <c r="Q2784" s="94"/>
      <c r="R2784" s="95"/>
      <c r="S2784" s="87"/>
      <c r="T2784" s="95"/>
      <c r="U2784" s="94"/>
      <c r="V2784" s="94"/>
      <c r="W2784" s="93"/>
      <c r="X2784" s="87"/>
      <c r="Y2784" s="87"/>
      <c r="Z2784" s="96"/>
      <c r="AA2784" s="90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3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2"/>
      <c r="DB2784" s="1"/>
      <c r="DC2784" s="1"/>
      <c r="DD2784" s="1"/>
      <c r="DE2784" s="1"/>
      <c r="DF2784" s="1"/>
      <c r="DG2784" s="1"/>
    </row>
    <row r="2785" spans="1:111" x14ac:dyDescent="0.2">
      <c r="A2785" s="86"/>
      <c r="B2785" s="87"/>
      <c r="C2785" s="87"/>
      <c r="D2785" s="88"/>
      <c r="E2785" s="89"/>
      <c r="F2785" s="98"/>
      <c r="G2785" s="91"/>
      <c r="H2785" s="90"/>
      <c r="I2785" s="90"/>
      <c r="J2785" s="92"/>
      <c r="K2785" s="92"/>
      <c r="L2785" s="87"/>
      <c r="M2785" s="93"/>
      <c r="N2785" s="93"/>
      <c r="O2785" s="87"/>
      <c r="P2785" s="87"/>
      <c r="Q2785" s="94"/>
      <c r="R2785" s="95"/>
      <c r="S2785" s="87"/>
      <c r="T2785" s="95"/>
      <c r="U2785" s="94"/>
      <c r="V2785" s="94"/>
      <c r="W2785" s="93"/>
      <c r="X2785" s="87"/>
      <c r="Y2785" s="87"/>
      <c r="Z2785" s="96"/>
      <c r="AA2785" s="90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3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2"/>
      <c r="DB2785" s="1"/>
      <c r="DC2785" s="1"/>
      <c r="DD2785" s="1"/>
      <c r="DE2785" s="1"/>
      <c r="DF2785" s="1"/>
      <c r="DG2785" s="1"/>
    </row>
    <row r="2786" spans="1:111" x14ac:dyDescent="0.2">
      <c r="A2786" s="86"/>
      <c r="B2786" s="87"/>
      <c r="C2786" s="87"/>
      <c r="D2786" s="88"/>
      <c r="E2786" s="89"/>
      <c r="F2786" s="98"/>
      <c r="G2786" s="91"/>
      <c r="H2786" s="90"/>
      <c r="I2786" s="90"/>
      <c r="J2786" s="92"/>
      <c r="K2786" s="92"/>
      <c r="L2786" s="87"/>
      <c r="M2786" s="93"/>
      <c r="N2786" s="93"/>
      <c r="O2786" s="87"/>
      <c r="P2786" s="87"/>
      <c r="Q2786" s="94"/>
      <c r="R2786" s="95"/>
      <c r="S2786" s="87"/>
      <c r="T2786" s="95"/>
      <c r="U2786" s="94"/>
      <c r="V2786" s="94"/>
      <c r="W2786" s="93"/>
      <c r="X2786" s="87"/>
      <c r="Y2786" s="87"/>
      <c r="Z2786" s="96"/>
      <c r="AA2786" s="90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3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2"/>
      <c r="DB2786" s="1"/>
      <c r="DC2786" s="1"/>
      <c r="DD2786" s="1"/>
      <c r="DE2786" s="1"/>
      <c r="DF2786" s="1"/>
      <c r="DG2786" s="1"/>
    </row>
    <row r="2787" spans="1:111" x14ac:dyDescent="0.2">
      <c r="A2787" s="86"/>
      <c r="B2787" s="87"/>
      <c r="C2787" s="87"/>
      <c r="D2787" s="88"/>
      <c r="E2787" s="89"/>
      <c r="F2787" s="98"/>
      <c r="G2787" s="91"/>
      <c r="H2787" s="90"/>
      <c r="I2787" s="90"/>
      <c r="J2787" s="92"/>
      <c r="K2787" s="92"/>
      <c r="L2787" s="87"/>
      <c r="M2787" s="93"/>
      <c r="N2787" s="93"/>
      <c r="O2787" s="87"/>
      <c r="P2787" s="87"/>
      <c r="Q2787" s="94"/>
      <c r="R2787" s="95"/>
      <c r="S2787" s="87"/>
      <c r="T2787" s="95"/>
      <c r="U2787" s="94"/>
      <c r="V2787" s="94"/>
      <c r="W2787" s="93"/>
      <c r="X2787" s="87"/>
      <c r="Y2787" s="87"/>
      <c r="Z2787" s="96"/>
      <c r="AA2787" s="90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3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2"/>
      <c r="DB2787" s="1"/>
      <c r="DC2787" s="1"/>
      <c r="DD2787" s="1"/>
      <c r="DE2787" s="1"/>
      <c r="DF2787" s="1"/>
      <c r="DG2787" s="1"/>
    </row>
    <row r="2788" spans="1:111" x14ac:dyDescent="0.2">
      <c r="A2788" s="86"/>
      <c r="B2788" s="87"/>
      <c r="C2788" s="87"/>
      <c r="D2788" s="88"/>
      <c r="E2788" s="89"/>
      <c r="F2788" s="98"/>
      <c r="G2788" s="91"/>
      <c r="H2788" s="90"/>
      <c r="I2788" s="90"/>
      <c r="J2788" s="92"/>
      <c r="K2788" s="92"/>
      <c r="L2788" s="87"/>
      <c r="M2788" s="93"/>
      <c r="N2788" s="93"/>
      <c r="O2788" s="87"/>
      <c r="P2788" s="87"/>
      <c r="Q2788" s="94"/>
      <c r="R2788" s="95"/>
      <c r="S2788" s="87"/>
      <c r="T2788" s="95"/>
      <c r="U2788" s="94"/>
      <c r="V2788" s="94"/>
      <c r="W2788" s="93"/>
      <c r="X2788" s="87"/>
      <c r="Y2788" s="87"/>
      <c r="Z2788" s="96"/>
      <c r="AA2788" s="90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3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2"/>
      <c r="DB2788" s="1"/>
      <c r="DC2788" s="1"/>
      <c r="DD2788" s="1"/>
      <c r="DE2788" s="1"/>
      <c r="DF2788" s="1"/>
      <c r="DG2788" s="1"/>
    </row>
    <row r="2789" spans="1:111" x14ac:dyDescent="0.2">
      <c r="A2789" s="86"/>
      <c r="B2789" s="87"/>
      <c r="C2789" s="87"/>
      <c r="D2789" s="88"/>
      <c r="E2789" s="89"/>
      <c r="F2789" s="98"/>
      <c r="G2789" s="91"/>
      <c r="H2789" s="90"/>
      <c r="I2789" s="90"/>
      <c r="J2789" s="92"/>
      <c r="K2789" s="92"/>
      <c r="L2789" s="87"/>
      <c r="M2789" s="93"/>
      <c r="N2789" s="93"/>
      <c r="O2789" s="87"/>
      <c r="P2789" s="87"/>
      <c r="Q2789" s="94"/>
      <c r="R2789" s="95"/>
      <c r="S2789" s="87"/>
      <c r="T2789" s="95"/>
      <c r="U2789" s="94"/>
      <c r="V2789" s="94"/>
      <c r="W2789" s="93"/>
      <c r="X2789" s="87"/>
      <c r="Y2789" s="87"/>
      <c r="Z2789" s="96"/>
      <c r="AA2789" s="90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3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2"/>
      <c r="DB2789" s="1"/>
      <c r="DC2789" s="1"/>
      <c r="DD2789" s="1"/>
      <c r="DE2789" s="1"/>
      <c r="DF2789" s="1"/>
      <c r="DG2789" s="1"/>
    </row>
    <row r="2790" spans="1:111" x14ac:dyDescent="0.2">
      <c r="A2790" s="86"/>
      <c r="B2790" s="87"/>
      <c r="C2790" s="87"/>
      <c r="D2790" s="88"/>
      <c r="E2790" s="89"/>
      <c r="F2790" s="98"/>
      <c r="G2790" s="91"/>
      <c r="H2790" s="90"/>
      <c r="I2790" s="90"/>
      <c r="J2790" s="92"/>
      <c r="K2790" s="92"/>
      <c r="L2790" s="87"/>
      <c r="M2790" s="93"/>
      <c r="N2790" s="93"/>
      <c r="O2790" s="87"/>
      <c r="P2790" s="87"/>
      <c r="Q2790" s="94"/>
      <c r="R2790" s="95"/>
      <c r="S2790" s="87"/>
      <c r="T2790" s="95"/>
      <c r="U2790" s="94"/>
      <c r="V2790" s="94"/>
      <c r="W2790" s="93"/>
      <c r="X2790" s="87"/>
      <c r="Y2790" s="87"/>
      <c r="Z2790" s="96"/>
      <c r="AA2790" s="90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3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2"/>
      <c r="DB2790" s="1"/>
      <c r="DC2790" s="1"/>
      <c r="DD2790" s="1"/>
      <c r="DE2790" s="1"/>
      <c r="DF2790" s="1"/>
      <c r="DG2790" s="1"/>
    </row>
    <row r="2791" spans="1:111" x14ac:dyDescent="0.2">
      <c r="A2791" s="86"/>
      <c r="B2791" s="87"/>
      <c r="C2791" s="87"/>
      <c r="D2791" s="88"/>
      <c r="E2791" s="89"/>
      <c r="F2791" s="98"/>
      <c r="G2791" s="91"/>
      <c r="H2791" s="90"/>
      <c r="I2791" s="90"/>
      <c r="J2791" s="92"/>
      <c r="K2791" s="92"/>
      <c r="L2791" s="87"/>
      <c r="M2791" s="93"/>
      <c r="N2791" s="93"/>
      <c r="O2791" s="87"/>
      <c r="P2791" s="87"/>
      <c r="Q2791" s="94"/>
      <c r="R2791" s="95"/>
      <c r="S2791" s="87"/>
      <c r="T2791" s="95"/>
      <c r="U2791" s="94"/>
      <c r="V2791" s="94"/>
      <c r="W2791" s="93"/>
      <c r="X2791" s="87"/>
      <c r="Y2791" s="87"/>
      <c r="Z2791" s="96"/>
      <c r="AA2791" s="90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3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2"/>
      <c r="DB2791" s="1"/>
      <c r="DC2791" s="1"/>
      <c r="DD2791" s="1"/>
      <c r="DE2791" s="1"/>
      <c r="DF2791" s="1"/>
      <c r="DG2791" s="1"/>
    </row>
    <row r="2792" spans="1:111" x14ac:dyDescent="0.2">
      <c r="A2792" s="86"/>
      <c r="B2792" s="87"/>
      <c r="C2792" s="87"/>
      <c r="D2792" s="88"/>
      <c r="E2792" s="89"/>
      <c r="F2792" s="98"/>
      <c r="G2792" s="91"/>
      <c r="H2792" s="90"/>
      <c r="I2792" s="90"/>
      <c r="J2792" s="92"/>
      <c r="K2792" s="92"/>
      <c r="L2792" s="87"/>
      <c r="M2792" s="93"/>
      <c r="N2792" s="93"/>
      <c r="O2792" s="87"/>
      <c r="P2792" s="87"/>
      <c r="Q2792" s="94"/>
      <c r="R2792" s="95"/>
      <c r="S2792" s="87"/>
      <c r="T2792" s="95"/>
      <c r="U2792" s="94"/>
      <c r="V2792" s="94"/>
      <c r="W2792" s="93"/>
      <c r="X2792" s="87"/>
      <c r="Y2792" s="87"/>
      <c r="Z2792" s="96"/>
      <c r="AA2792" s="90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3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2"/>
      <c r="DB2792" s="1"/>
      <c r="DC2792" s="1"/>
      <c r="DD2792" s="1"/>
      <c r="DE2792" s="1"/>
      <c r="DF2792" s="1"/>
      <c r="DG2792" s="1"/>
    </row>
    <row r="2793" spans="1:111" x14ac:dyDescent="0.2">
      <c r="A2793" s="86"/>
      <c r="B2793" s="87"/>
      <c r="C2793" s="87"/>
      <c r="D2793" s="88"/>
      <c r="E2793" s="89"/>
      <c r="F2793" s="98"/>
      <c r="G2793" s="91"/>
      <c r="H2793" s="90"/>
      <c r="I2793" s="90"/>
      <c r="J2793" s="92"/>
      <c r="K2793" s="92"/>
      <c r="L2793" s="87"/>
      <c r="M2793" s="93"/>
      <c r="N2793" s="93"/>
      <c r="O2793" s="87"/>
      <c r="P2793" s="87"/>
      <c r="Q2793" s="94"/>
      <c r="R2793" s="95"/>
      <c r="S2793" s="87"/>
      <c r="T2793" s="95"/>
      <c r="U2793" s="94"/>
      <c r="V2793" s="94"/>
      <c r="W2793" s="93"/>
      <c r="X2793" s="87"/>
      <c r="Y2793" s="87"/>
      <c r="Z2793" s="96"/>
      <c r="AA2793" s="90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3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2"/>
      <c r="DB2793" s="1"/>
      <c r="DC2793" s="1"/>
      <c r="DD2793" s="1"/>
      <c r="DE2793" s="1"/>
      <c r="DF2793" s="1"/>
      <c r="DG2793" s="1"/>
    </row>
    <row r="2794" spans="1:111" x14ac:dyDescent="0.2">
      <c r="A2794" s="86"/>
      <c r="B2794" s="87"/>
      <c r="C2794" s="87"/>
      <c r="D2794" s="88"/>
      <c r="E2794" s="89"/>
      <c r="F2794" s="98"/>
      <c r="G2794" s="91"/>
      <c r="H2794" s="90"/>
      <c r="I2794" s="90"/>
      <c r="J2794" s="92"/>
      <c r="K2794" s="92"/>
      <c r="L2794" s="87"/>
      <c r="M2794" s="93"/>
      <c r="N2794" s="93"/>
      <c r="O2794" s="87"/>
      <c r="P2794" s="87"/>
      <c r="Q2794" s="94"/>
      <c r="R2794" s="95"/>
      <c r="S2794" s="87"/>
      <c r="T2794" s="95"/>
      <c r="U2794" s="94"/>
      <c r="V2794" s="94"/>
      <c r="W2794" s="93"/>
      <c r="X2794" s="87"/>
      <c r="Y2794" s="87"/>
      <c r="Z2794" s="96"/>
      <c r="AA2794" s="90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3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2"/>
      <c r="DB2794" s="1"/>
      <c r="DC2794" s="1"/>
      <c r="DD2794" s="1"/>
      <c r="DE2794" s="1"/>
      <c r="DF2794" s="1"/>
      <c r="DG2794" s="1"/>
    </row>
    <row r="2795" spans="1:111" x14ac:dyDescent="0.2">
      <c r="A2795" s="86"/>
      <c r="B2795" s="87"/>
      <c r="C2795" s="87"/>
      <c r="D2795" s="88"/>
      <c r="E2795" s="89"/>
      <c r="F2795" s="98"/>
      <c r="G2795" s="91"/>
      <c r="H2795" s="90"/>
      <c r="I2795" s="90"/>
      <c r="J2795" s="92"/>
      <c r="K2795" s="92"/>
      <c r="L2795" s="87"/>
      <c r="M2795" s="93"/>
      <c r="N2795" s="93"/>
      <c r="O2795" s="87"/>
      <c r="P2795" s="87"/>
      <c r="Q2795" s="94"/>
      <c r="R2795" s="95"/>
      <c r="S2795" s="87"/>
      <c r="T2795" s="95"/>
      <c r="U2795" s="94"/>
      <c r="V2795" s="94"/>
      <c r="W2795" s="93"/>
      <c r="X2795" s="87"/>
      <c r="Y2795" s="87"/>
      <c r="Z2795" s="96"/>
      <c r="AA2795" s="90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3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2"/>
      <c r="DB2795" s="1"/>
      <c r="DC2795" s="1"/>
      <c r="DD2795" s="1"/>
      <c r="DE2795" s="1"/>
      <c r="DF2795" s="1"/>
      <c r="DG2795" s="1"/>
    </row>
    <row r="2796" spans="1:111" x14ac:dyDescent="0.2">
      <c r="A2796" s="86"/>
      <c r="B2796" s="87"/>
      <c r="C2796" s="87"/>
      <c r="D2796" s="88"/>
      <c r="E2796" s="89"/>
      <c r="F2796" s="98"/>
      <c r="G2796" s="91"/>
      <c r="H2796" s="90"/>
      <c r="I2796" s="90"/>
      <c r="J2796" s="92"/>
      <c r="K2796" s="92"/>
      <c r="L2796" s="87"/>
      <c r="M2796" s="93"/>
      <c r="N2796" s="93"/>
      <c r="O2796" s="87"/>
      <c r="P2796" s="87"/>
      <c r="Q2796" s="94"/>
      <c r="R2796" s="95"/>
      <c r="S2796" s="87"/>
      <c r="T2796" s="95"/>
      <c r="U2796" s="94"/>
      <c r="V2796" s="94"/>
      <c r="W2796" s="93"/>
      <c r="X2796" s="87"/>
      <c r="Y2796" s="87"/>
      <c r="Z2796" s="96"/>
      <c r="AA2796" s="90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3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2"/>
      <c r="DB2796" s="1"/>
      <c r="DC2796" s="1"/>
      <c r="DD2796" s="1"/>
      <c r="DE2796" s="1"/>
      <c r="DF2796" s="1"/>
      <c r="DG2796" s="1"/>
    </row>
    <row r="2797" spans="1:111" x14ac:dyDescent="0.2">
      <c r="A2797" s="86"/>
      <c r="B2797" s="87"/>
      <c r="C2797" s="87"/>
      <c r="D2797" s="88"/>
      <c r="E2797" s="89"/>
      <c r="F2797" s="98"/>
      <c r="G2797" s="91"/>
      <c r="H2797" s="90"/>
      <c r="I2797" s="90"/>
      <c r="J2797" s="92"/>
      <c r="K2797" s="92"/>
      <c r="L2797" s="87"/>
      <c r="M2797" s="93"/>
      <c r="N2797" s="93"/>
      <c r="O2797" s="87"/>
      <c r="P2797" s="87"/>
      <c r="Q2797" s="94"/>
      <c r="R2797" s="95"/>
      <c r="S2797" s="87"/>
      <c r="T2797" s="95"/>
      <c r="U2797" s="94"/>
      <c r="V2797" s="94"/>
      <c r="W2797" s="93"/>
      <c r="X2797" s="87"/>
      <c r="Y2797" s="87"/>
      <c r="Z2797" s="96"/>
      <c r="AA2797" s="90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3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2"/>
      <c r="DB2797" s="1"/>
      <c r="DC2797" s="1"/>
      <c r="DD2797" s="1"/>
      <c r="DE2797" s="1"/>
      <c r="DF2797" s="1"/>
      <c r="DG2797" s="1"/>
    </row>
    <row r="2798" spans="1:111" x14ac:dyDescent="0.2">
      <c r="A2798" s="86"/>
      <c r="B2798" s="87"/>
      <c r="C2798" s="87"/>
      <c r="D2798" s="88"/>
      <c r="E2798" s="89"/>
      <c r="F2798" s="98"/>
      <c r="G2798" s="91"/>
      <c r="H2798" s="90"/>
      <c r="I2798" s="90"/>
      <c r="J2798" s="92"/>
      <c r="K2798" s="92"/>
      <c r="L2798" s="87"/>
      <c r="M2798" s="93"/>
      <c r="N2798" s="93"/>
      <c r="O2798" s="87"/>
      <c r="P2798" s="87"/>
      <c r="Q2798" s="94"/>
      <c r="R2798" s="95"/>
      <c r="S2798" s="87"/>
      <c r="T2798" s="95"/>
      <c r="U2798" s="94"/>
      <c r="V2798" s="94"/>
      <c r="W2798" s="93"/>
      <c r="X2798" s="87"/>
      <c r="Y2798" s="87"/>
      <c r="Z2798" s="96"/>
      <c r="AA2798" s="90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3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2"/>
      <c r="DB2798" s="1"/>
      <c r="DC2798" s="1"/>
      <c r="DD2798" s="1"/>
      <c r="DE2798" s="1"/>
      <c r="DF2798" s="1"/>
      <c r="DG2798" s="1"/>
    </row>
    <row r="2799" spans="1:111" x14ac:dyDescent="0.2">
      <c r="A2799" s="86"/>
      <c r="B2799" s="87"/>
      <c r="C2799" s="87"/>
      <c r="D2799" s="88"/>
      <c r="E2799" s="89"/>
      <c r="F2799" s="98"/>
      <c r="G2799" s="91"/>
      <c r="H2799" s="90"/>
      <c r="I2799" s="90"/>
      <c r="J2799" s="92"/>
      <c r="K2799" s="92"/>
      <c r="L2799" s="87"/>
      <c r="M2799" s="93"/>
      <c r="N2799" s="93"/>
      <c r="O2799" s="87"/>
      <c r="P2799" s="87"/>
      <c r="Q2799" s="94"/>
      <c r="R2799" s="95"/>
      <c r="S2799" s="87"/>
      <c r="T2799" s="95"/>
      <c r="U2799" s="94"/>
      <c r="V2799" s="94"/>
      <c r="W2799" s="93"/>
      <c r="X2799" s="87"/>
      <c r="Y2799" s="87"/>
      <c r="Z2799" s="96"/>
      <c r="AA2799" s="90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3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2"/>
      <c r="DB2799" s="1"/>
      <c r="DC2799" s="1"/>
      <c r="DD2799" s="1"/>
      <c r="DE2799" s="1"/>
      <c r="DF2799" s="1"/>
      <c r="DG2799" s="1"/>
    </row>
    <row r="2800" spans="1:111" x14ac:dyDescent="0.2">
      <c r="A2800" s="86"/>
      <c r="B2800" s="87"/>
      <c r="C2800" s="87"/>
      <c r="D2800" s="88"/>
      <c r="E2800" s="89"/>
      <c r="F2800" s="98"/>
      <c r="G2800" s="91"/>
      <c r="H2800" s="90"/>
      <c r="I2800" s="90"/>
      <c r="J2800" s="92"/>
      <c r="K2800" s="92"/>
      <c r="L2800" s="87"/>
      <c r="M2800" s="93"/>
      <c r="N2800" s="93"/>
      <c r="O2800" s="87"/>
      <c r="P2800" s="87"/>
      <c r="Q2800" s="94"/>
      <c r="R2800" s="95"/>
      <c r="S2800" s="87"/>
      <c r="T2800" s="95"/>
      <c r="U2800" s="94"/>
      <c r="V2800" s="94"/>
      <c r="W2800" s="93"/>
      <c r="X2800" s="87"/>
      <c r="Y2800" s="87"/>
      <c r="Z2800" s="96"/>
      <c r="AA2800" s="90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3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2"/>
      <c r="DB2800" s="1"/>
      <c r="DC2800" s="1"/>
      <c r="DD2800" s="1"/>
      <c r="DE2800" s="1"/>
      <c r="DF2800" s="1"/>
      <c r="DG2800" s="1"/>
    </row>
    <row r="2801" spans="1:111" x14ac:dyDescent="0.2">
      <c r="A2801" s="86"/>
      <c r="B2801" s="87"/>
      <c r="C2801" s="87"/>
      <c r="D2801" s="88"/>
      <c r="E2801" s="89"/>
      <c r="F2801" s="98"/>
      <c r="G2801" s="91"/>
      <c r="H2801" s="90"/>
      <c r="I2801" s="90"/>
      <c r="J2801" s="92"/>
      <c r="K2801" s="92"/>
      <c r="L2801" s="87"/>
      <c r="M2801" s="93"/>
      <c r="N2801" s="93"/>
      <c r="O2801" s="87"/>
      <c r="P2801" s="87"/>
      <c r="Q2801" s="94"/>
      <c r="R2801" s="95"/>
      <c r="S2801" s="87"/>
      <c r="T2801" s="95"/>
      <c r="U2801" s="94"/>
      <c r="V2801" s="94"/>
      <c r="W2801" s="93"/>
      <c r="X2801" s="87"/>
      <c r="Y2801" s="87"/>
      <c r="Z2801" s="96"/>
      <c r="AA2801" s="90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3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2"/>
      <c r="DB2801" s="1"/>
      <c r="DC2801" s="1"/>
      <c r="DD2801" s="1"/>
      <c r="DE2801" s="1"/>
      <c r="DF2801" s="1"/>
      <c r="DG2801" s="1"/>
    </row>
    <row r="2802" spans="1:111" x14ac:dyDescent="0.2">
      <c r="A2802" s="86"/>
      <c r="B2802" s="87"/>
      <c r="C2802" s="87"/>
      <c r="D2802" s="88"/>
      <c r="E2802" s="89"/>
      <c r="F2802" s="98"/>
      <c r="G2802" s="91"/>
      <c r="H2802" s="90"/>
      <c r="I2802" s="90"/>
      <c r="J2802" s="92"/>
      <c r="K2802" s="92"/>
      <c r="L2802" s="87"/>
      <c r="M2802" s="93"/>
      <c r="N2802" s="93"/>
      <c r="O2802" s="87"/>
      <c r="P2802" s="87"/>
      <c r="Q2802" s="94"/>
      <c r="R2802" s="95"/>
      <c r="S2802" s="87"/>
      <c r="T2802" s="95"/>
      <c r="U2802" s="94"/>
      <c r="V2802" s="94"/>
      <c r="W2802" s="93"/>
      <c r="X2802" s="87"/>
      <c r="Y2802" s="87"/>
      <c r="Z2802" s="96"/>
      <c r="AA2802" s="90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3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2"/>
      <c r="DB2802" s="1"/>
      <c r="DC2802" s="1"/>
      <c r="DD2802" s="1"/>
      <c r="DE2802" s="1"/>
      <c r="DF2802" s="1"/>
      <c r="DG2802" s="1"/>
    </row>
    <row r="2803" spans="1:111" x14ac:dyDescent="0.2">
      <c r="A2803" s="86"/>
      <c r="B2803" s="87"/>
      <c r="C2803" s="87"/>
      <c r="D2803" s="88"/>
      <c r="E2803" s="89"/>
      <c r="F2803" s="98"/>
      <c r="G2803" s="91"/>
      <c r="H2803" s="90"/>
      <c r="I2803" s="90"/>
      <c r="J2803" s="92"/>
      <c r="K2803" s="92"/>
      <c r="L2803" s="87"/>
      <c r="M2803" s="93"/>
      <c r="N2803" s="93"/>
      <c r="O2803" s="87"/>
      <c r="P2803" s="87"/>
      <c r="Q2803" s="94"/>
      <c r="R2803" s="95"/>
      <c r="S2803" s="87"/>
      <c r="T2803" s="95"/>
      <c r="U2803" s="94"/>
      <c r="V2803" s="94"/>
      <c r="W2803" s="93"/>
      <c r="X2803" s="87"/>
      <c r="Y2803" s="87"/>
      <c r="Z2803" s="96"/>
      <c r="AA2803" s="90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3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2"/>
      <c r="DB2803" s="1"/>
      <c r="DC2803" s="1"/>
      <c r="DD2803" s="1"/>
      <c r="DE2803" s="1"/>
      <c r="DF2803" s="1"/>
      <c r="DG2803" s="1"/>
    </row>
    <row r="2804" spans="1:111" x14ac:dyDescent="0.2">
      <c r="A2804" s="86"/>
      <c r="B2804" s="87"/>
      <c r="C2804" s="87"/>
      <c r="D2804" s="88"/>
      <c r="E2804" s="89"/>
      <c r="F2804" s="98"/>
      <c r="G2804" s="91"/>
      <c r="H2804" s="90"/>
      <c r="I2804" s="90"/>
      <c r="J2804" s="92"/>
      <c r="K2804" s="92"/>
      <c r="L2804" s="87"/>
      <c r="M2804" s="93"/>
      <c r="N2804" s="93"/>
      <c r="O2804" s="87"/>
      <c r="P2804" s="87"/>
      <c r="Q2804" s="94"/>
      <c r="R2804" s="95"/>
      <c r="S2804" s="87"/>
      <c r="T2804" s="95"/>
      <c r="U2804" s="94"/>
      <c r="V2804" s="94"/>
      <c r="W2804" s="93"/>
      <c r="X2804" s="87"/>
      <c r="Y2804" s="87"/>
      <c r="Z2804" s="96"/>
      <c r="AA2804" s="90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3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2"/>
      <c r="DB2804" s="1"/>
      <c r="DC2804" s="1"/>
      <c r="DD2804" s="1"/>
      <c r="DE2804" s="1"/>
      <c r="DF2804" s="1"/>
      <c r="DG2804" s="1"/>
    </row>
    <row r="2805" spans="1:111" x14ac:dyDescent="0.2">
      <c r="A2805" s="86"/>
      <c r="B2805" s="87"/>
      <c r="C2805" s="87"/>
      <c r="D2805" s="88"/>
      <c r="E2805" s="89"/>
      <c r="F2805" s="98"/>
      <c r="G2805" s="91"/>
      <c r="H2805" s="90"/>
      <c r="I2805" s="90"/>
      <c r="J2805" s="92"/>
      <c r="K2805" s="92"/>
      <c r="L2805" s="87"/>
      <c r="M2805" s="93"/>
      <c r="N2805" s="93"/>
      <c r="O2805" s="87"/>
      <c r="P2805" s="87"/>
      <c r="Q2805" s="94"/>
      <c r="R2805" s="95"/>
      <c r="S2805" s="87"/>
      <c r="T2805" s="95"/>
      <c r="U2805" s="94"/>
      <c r="V2805" s="94"/>
      <c r="W2805" s="93"/>
      <c r="X2805" s="87"/>
      <c r="Y2805" s="87"/>
      <c r="Z2805" s="96"/>
      <c r="AA2805" s="90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3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2"/>
      <c r="DB2805" s="1"/>
      <c r="DC2805" s="1"/>
      <c r="DD2805" s="1"/>
      <c r="DE2805" s="1"/>
      <c r="DF2805" s="1"/>
      <c r="DG2805" s="1"/>
    </row>
    <row r="2806" spans="1:111" x14ac:dyDescent="0.2">
      <c r="A2806" s="86"/>
      <c r="B2806" s="87"/>
      <c r="C2806" s="87"/>
      <c r="D2806" s="88"/>
      <c r="E2806" s="89"/>
      <c r="F2806" s="98"/>
      <c r="G2806" s="91"/>
      <c r="H2806" s="90"/>
      <c r="I2806" s="90"/>
      <c r="J2806" s="92"/>
      <c r="K2806" s="92"/>
      <c r="L2806" s="87"/>
      <c r="M2806" s="93"/>
      <c r="N2806" s="93"/>
      <c r="O2806" s="87"/>
      <c r="P2806" s="87"/>
      <c r="Q2806" s="94"/>
      <c r="R2806" s="95"/>
      <c r="S2806" s="87"/>
      <c r="T2806" s="95"/>
      <c r="U2806" s="94"/>
      <c r="V2806" s="94"/>
      <c r="W2806" s="93"/>
      <c r="X2806" s="87"/>
      <c r="Y2806" s="87"/>
      <c r="Z2806" s="96"/>
      <c r="AA2806" s="90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3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2"/>
      <c r="DB2806" s="1"/>
      <c r="DC2806" s="1"/>
      <c r="DD2806" s="1"/>
      <c r="DE2806" s="1"/>
      <c r="DF2806" s="1"/>
      <c r="DG2806" s="1"/>
    </row>
    <row r="2807" spans="1:111" x14ac:dyDescent="0.2">
      <c r="A2807" s="86"/>
      <c r="B2807" s="87"/>
      <c r="C2807" s="87"/>
      <c r="D2807" s="88"/>
      <c r="E2807" s="89"/>
      <c r="F2807" s="98"/>
      <c r="G2807" s="91"/>
      <c r="H2807" s="90"/>
      <c r="I2807" s="90"/>
      <c r="J2807" s="92"/>
      <c r="K2807" s="92"/>
      <c r="L2807" s="87"/>
      <c r="M2807" s="93"/>
      <c r="N2807" s="93"/>
      <c r="O2807" s="87"/>
      <c r="P2807" s="87"/>
      <c r="Q2807" s="94"/>
      <c r="R2807" s="95"/>
      <c r="S2807" s="87"/>
      <c r="T2807" s="95"/>
      <c r="U2807" s="94"/>
      <c r="V2807" s="94"/>
      <c r="W2807" s="93"/>
      <c r="X2807" s="87"/>
      <c r="Y2807" s="87"/>
      <c r="Z2807" s="96"/>
      <c r="AA2807" s="90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3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2"/>
      <c r="DB2807" s="1"/>
      <c r="DC2807" s="1"/>
      <c r="DD2807" s="1"/>
      <c r="DE2807" s="1"/>
      <c r="DF2807" s="1"/>
      <c r="DG2807" s="1"/>
    </row>
    <row r="2808" spans="1:111" x14ac:dyDescent="0.2">
      <c r="A2808" s="86"/>
      <c r="B2808" s="87"/>
      <c r="C2808" s="87"/>
      <c r="D2808" s="88"/>
      <c r="E2808" s="89"/>
      <c r="F2808" s="98"/>
      <c r="G2808" s="91"/>
      <c r="H2808" s="90"/>
      <c r="I2808" s="90"/>
      <c r="J2808" s="92"/>
      <c r="K2808" s="92"/>
      <c r="L2808" s="87"/>
      <c r="M2808" s="93"/>
      <c r="N2808" s="93"/>
      <c r="O2808" s="87"/>
      <c r="P2808" s="87"/>
      <c r="Q2808" s="94"/>
      <c r="R2808" s="95"/>
      <c r="S2808" s="87"/>
      <c r="T2808" s="95"/>
      <c r="U2808" s="94"/>
      <c r="V2808" s="94"/>
      <c r="W2808" s="93"/>
      <c r="X2808" s="87"/>
      <c r="Y2808" s="87"/>
      <c r="Z2808" s="96"/>
      <c r="AA2808" s="90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3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2"/>
      <c r="DB2808" s="1"/>
      <c r="DC2808" s="1"/>
      <c r="DD2808" s="1"/>
      <c r="DE2808" s="1"/>
      <c r="DF2808" s="1"/>
      <c r="DG2808" s="1"/>
    </row>
    <row r="2809" spans="1:111" x14ac:dyDescent="0.2">
      <c r="A2809" s="86"/>
      <c r="B2809" s="87"/>
      <c r="C2809" s="87"/>
      <c r="D2809" s="88"/>
      <c r="E2809" s="89"/>
      <c r="F2809" s="98"/>
      <c r="G2809" s="91"/>
      <c r="H2809" s="90"/>
      <c r="I2809" s="90"/>
      <c r="J2809" s="92"/>
      <c r="K2809" s="92"/>
      <c r="L2809" s="87"/>
      <c r="M2809" s="93"/>
      <c r="N2809" s="93"/>
      <c r="O2809" s="87"/>
      <c r="P2809" s="87"/>
      <c r="Q2809" s="94"/>
      <c r="R2809" s="95"/>
      <c r="S2809" s="87"/>
      <c r="T2809" s="95"/>
      <c r="U2809" s="94"/>
      <c r="V2809" s="94"/>
      <c r="W2809" s="93"/>
      <c r="X2809" s="87"/>
      <c r="Y2809" s="87"/>
      <c r="Z2809" s="96"/>
      <c r="AA2809" s="90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3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2"/>
      <c r="DB2809" s="1"/>
      <c r="DC2809" s="1"/>
      <c r="DD2809" s="1"/>
      <c r="DE2809" s="1"/>
      <c r="DF2809" s="1"/>
      <c r="DG2809" s="1"/>
    </row>
    <row r="2810" spans="1:111" x14ac:dyDescent="0.2">
      <c r="A2810" s="86"/>
      <c r="B2810" s="87"/>
      <c r="C2810" s="87"/>
      <c r="D2810" s="88"/>
      <c r="E2810" s="89"/>
      <c r="F2810" s="98"/>
      <c r="G2810" s="91"/>
      <c r="H2810" s="90"/>
      <c r="I2810" s="90"/>
      <c r="J2810" s="92"/>
      <c r="K2810" s="92"/>
      <c r="L2810" s="87"/>
      <c r="M2810" s="93"/>
      <c r="N2810" s="93"/>
      <c r="O2810" s="87"/>
      <c r="P2810" s="87"/>
      <c r="Q2810" s="94"/>
      <c r="R2810" s="95"/>
      <c r="S2810" s="87"/>
      <c r="T2810" s="95"/>
      <c r="U2810" s="94"/>
      <c r="V2810" s="94"/>
      <c r="W2810" s="93"/>
      <c r="X2810" s="87"/>
      <c r="Y2810" s="87"/>
      <c r="Z2810" s="96"/>
      <c r="AA2810" s="90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3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2"/>
      <c r="DB2810" s="1"/>
      <c r="DC2810" s="1"/>
      <c r="DD2810" s="1"/>
      <c r="DE2810" s="1"/>
      <c r="DF2810" s="1"/>
      <c r="DG2810" s="1"/>
    </row>
    <row r="2811" spans="1:111" x14ac:dyDescent="0.2">
      <c r="A2811" s="86"/>
      <c r="B2811" s="87"/>
      <c r="C2811" s="87"/>
      <c r="D2811" s="88"/>
      <c r="E2811" s="89"/>
      <c r="F2811" s="98"/>
      <c r="G2811" s="91"/>
      <c r="H2811" s="90"/>
      <c r="I2811" s="90"/>
      <c r="J2811" s="92"/>
      <c r="K2811" s="92"/>
      <c r="L2811" s="87"/>
      <c r="M2811" s="93"/>
      <c r="N2811" s="93"/>
      <c r="O2811" s="87"/>
      <c r="P2811" s="87"/>
      <c r="Q2811" s="94"/>
      <c r="R2811" s="95"/>
      <c r="S2811" s="87"/>
      <c r="T2811" s="95"/>
      <c r="U2811" s="94"/>
      <c r="V2811" s="94"/>
      <c r="W2811" s="93"/>
      <c r="X2811" s="87"/>
      <c r="Y2811" s="87"/>
      <c r="Z2811" s="96"/>
      <c r="AA2811" s="90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3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2"/>
      <c r="DB2811" s="1"/>
      <c r="DC2811" s="1"/>
      <c r="DD2811" s="1"/>
      <c r="DE2811" s="1"/>
      <c r="DF2811" s="1"/>
      <c r="DG2811" s="1"/>
    </row>
    <row r="2812" spans="1:111" x14ac:dyDescent="0.2">
      <c r="A2812" s="86"/>
      <c r="B2812" s="87"/>
      <c r="C2812" s="87"/>
      <c r="D2812" s="88"/>
      <c r="E2812" s="89"/>
      <c r="F2812" s="98"/>
      <c r="G2812" s="91"/>
      <c r="H2812" s="90"/>
      <c r="I2812" s="90"/>
      <c r="J2812" s="92"/>
      <c r="K2812" s="92"/>
      <c r="L2812" s="87"/>
      <c r="M2812" s="93"/>
      <c r="N2812" s="93"/>
      <c r="O2812" s="87"/>
      <c r="P2812" s="87"/>
      <c r="Q2812" s="94"/>
      <c r="R2812" s="95"/>
      <c r="S2812" s="87"/>
      <c r="T2812" s="95"/>
      <c r="U2812" s="94"/>
      <c r="V2812" s="94"/>
      <c r="W2812" s="93"/>
      <c r="X2812" s="87"/>
      <c r="Y2812" s="87"/>
      <c r="Z2812" s="96"/>
      <c r="AA2812" s="90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3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2"/>
      <c r="DB2812" s="1"/>
      <c r="DC2812" s="1"/>
      <c r="DD2812" s="1"/>
      <c r="DE2812" s="1"/>
      <c r="DF2812" s="1"/>
      <c r="DG2812" s="1"/>
    </row>
    <row r="2813" spans="1:111" x14ac:dyDescent="0.2">
      <c r="A2813" s="86"/>
      <c r="B2813" s="87"/>
      <c r="C2813" s="87"/>
      <c r="D2813" s="88"/>
      <c r="E2813" s="89"/>
      <c r="F2813" s="98"/>
      <c r="G2813" s="91"/>
      <c r="H2813" s="90"/>
      <c r="I2813" s="90"/>
      <c r="J2813" s="92"/>
      <c r="K2813" s="92"/>
      <c r="L2813" s="87"/>
      <c r="M2813" s="93"/>
      <c r="N2813" s="93"/>
      <c r="O2813" s="87"/>
      <c r="P2813" s="87"/>
      <c r="Q2813" s="94"/>
      <c r="R2813" s="95"/>
      <c r="S2813" s="87"/>
      <c r="T2813" s="95"/>
      <c r="U2813" s="94"/>
      <c r="V2813" s="94"/>
      <c r="W2813" s="93"/>
      <c r="X2813" s="87"/>
      <c r="Y2813" s="87"/>
      <c r="Z2813" s="96"/>
      <c r="AA2813" s="90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3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2"/>
      <c r="DB2813" s="1"/>
      <c r="DC2813" s="1"/>
      <c r="DD2813" s="1"/>
      <c r="DE2813" s="1"/>
      <c r="DF2813" s="1"/>
      <c r="DG2813" s="1"/>
    </row>
    <row r="2814" spans="1:111" x14ac:dyDescent="0.2">
      <c r="A2814" s="86"/>
      <c r="B2814" s="87"/>
      <c r="C2814" s="87"/>
      <c r="D2814" s="88"/>
      <c r="E2814" s="89"/>
      <c r="F2814" s="98"/>
      <c r="G2814" s="91"/>
      <c r="H2814" s="90"/>
      <c r="I2814" s="90"/>
      <c r="J2814" s="92"/>
      <c r="K2814" s="92"/>
      <c r="L2814" s="87"/>
      <c r="M2814" s="93"/>
      <c r="N2814" s="93"/>
      <c r="O2814" s="87"/>
      <c r="P2814" s="87"/>
      <c r="Q2814" s="94"/>
      <c r="R2814" s="95"/>
      <c r="S2814" s="87"/>
      <c r="T2814" s="95"/>
      <c r="U2814" s="94"/>
      <c r="V2814" s="94"/>
      <c r="W2814" s="93"/>
      <c r="X2814" s="87"/>
      <c r="Y2814" s="87"/>
      <c r="Z2814" s="96"/>
      <c r="AA2814" s="90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3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2"/>
      <c r="DB2814" s="1"/>
      <c r="DC2814" s="1"/>
      <c r="DD2814" s="1"/>
      <c r="DE2814" s="1"/>
      <c r="DF2814" s="1"/>
      <c r="DG2814" s="1"/>
    </row>
    <row r="2815" spans="1:111" x14ac:dyDescent="0.2">
      <c r="A2815" s="86"/>
      <c r="B2815" s="87"/>
      <c r="C2815" s="87"/>
      <c r="D2815" s="88"/>
      <c r="E2815" s="89"/>
      <c r="F2815" s="98"/>
      <c r="G2815" s="91"/>
      <c r="H2815" s="90"/>
      <c r="I2815" s="90"/>
      <c r="J2815" s="92"/>
      <c r="K2815" s="92"/>
      <c r="L2815" s="87"/>
      <c r="M2815" s="93"/>
      <c r="N2815" s="93"/>
      <c r="O2815" s="87"/>
      <c r="P2815" s="87"/>
      <c r="Q2815" s="94"/>
      <c r="R2815" s="95"/>
      <c r="S2815" s="87"/>
      <c r="T2815" s="95"/>
      <c r="U2815" s="94"/>
      <c r="V2815" s="94"/>
      <c r="W2815" s="93"/>
      <c r="X2815" s="87"/>
      <c r="Y2815" s="87"/>
      <c r="Z2815" s="96"/>
      <c r="AA2815" s="90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3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2"/>
      <c r="DB2815" s="1"/>
      <c r="DC2815" s="1"/>
      <c r="DD2815" s="1"/>
      <c r="DE2815" s="1"/>
      <c r="DF2815" s="1"/>
      <c r="DG2815" s="1"/>
    </row>
    <row r="2816" spans="1:111" x14ac:dyDescent="0.2">
      <c r="A2816" s="86"/>
      <c r="B2816" s="87"/>
      <c r="C2816" s="87"/>
      <c r="D2816" s="88"/>
      <c r="E2816" s="89"/>
      <c r="F2816" s="98"/>
      <c r="G2816" s="91"/>
      <c r="H2816" s="90"/>
      <c r="I2816" s="90"/>
      <c r="J2816" s="92"/>
      <c r="K2816" s="92"/>
      <c r="L2816" s="87"/>
      <c r="M2816" s="93"/>
      <c r="N2816" s="93"/>
      <c r="O2816" s="87"/>
      <c r="P2816" s="87"/>
      <c r="Q2816" s="94"/>
      <c r="R2816" s="95"/>
      <c r="S2816" s="87"/>
      <c r="T2816" s="95"/>
      <c r="U2816" s="94"/>
      <c r="V2816" s="94"/>
      <c r="W2816" s="93"/>
      <c r="X2816" s="87"/>
      <c r="Y2816" s="87"/>
      <c r="Z2816" s="96"/>
      <c r="AA2816" s="90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3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2"/>
      <c r="DB2816" s="1"/>
      <c r="DC2816" s="1"/>
      <c r="DD2816" s="1"/>
      <c r="DE2816" s="1"/>
      <c r="DF2816" s="1"/>
      <c r="DG2816" s="1"/>
    </row>
    <row r="2817" spans="1:111" x14ac:dyDescent="0.2">
      <c r="A2817" s="86"/>
      <c r="B2817" s="87"/>
      <c r="C2817" s="87"/>
      <c r="D2817" s="88"/>
      <c r="E2817" s="89"/>
      <c r="F2817" s="98"/>
      <c r="G2817" s="91"/>
      <c r="H2817" s="90"/>
      <c r="I2817" s="90"/>
      <c r="J2817" s="92"/>
      <c r="K2817" s="92"/>
      <c r="L2817" s="87"/>
      <c r="M2817" s="93"/>
      <c r="N2817" s="93"/>
      <c r="O2817" s="87"/>
      <c r="P2817" s="87"/>
      <c r="Q2817" s="94"/>
      <c r="R2817" s="95"/>
      <c r="S2817" s="87"/>
      <c r="T2817" s="95"/>
      <c r="U2817" s="94"/>
      <c r="V2817" s="94"/>
      <c r="W2817" s="93"/>
      <c r="X2817" s="87"/>
      <c r="Y2817" s="87"/>
      <c r="Z2817" s="96"/>
      <c r="AA2817" s="90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3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2"/>
      <c r="DB2817" s="1"/>
      <c r="DC2817" s="1"/>
      <c r="DD2817" s="1"/>
      <c r="DE2817" s="1"/>
      <c r="DF2817" s="1"/>
      <c r="DG2817" s="1"/>
    </row>
    <row r="2818" spans="1:111" x14ac:dyDescent="0.2">
      <c r="A2818" s="86"/>
      <c r="B2818" s="87"/>
      <c r="C2818" s="87"/>
      <c r="D2818" s="88"/>
      <c r="E2818" s="89"/>
      <c r="F2818" s="98"/>
      <c r="G2818" s="91"/>
      <c r="H2818" s="90"/>
      <c r="I2818" s="90"/>
      <c r="J2818" s="92"/>
      <c r="K2818" s="92"/>
      <c r="L2818" s="87"/>
      <c r="M2818" s="93"/>
      <c r="N2818" s="93"/>
      <c r="O2818" s="87"/>
      <c r="P2818" s="87"/>
      <c r="Q2818" s="94"/>
      <c r="R2818" s="95"/>
      <c r="S2818" s="87"/>
      <c r="T2818" s="95"/>
      <c r="U2818" s="94"/>
      <c r="V2818" s="94"/>
      <c r="W2818" s="93"/>
      <c r="X2818" s="87"/>
      <c r="Y2818" s="87"/>
      <c r="Z2818" s="96"/>
      <c r="AA2818" s="90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3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2"/>
      <c r="DB2818" s="1"/>
      <c r="DC2818" s="1"/>
      <c r="DD2818" s="1"/>
      <c r="DE2818" s="1"/>
      <c r="DF2818" s="1"/>
      <c r="DG2818" s="1"/>
    </row>
    <row r="2819" spans="1:111" x14ac:dyDescent="0.2">
      <c r="A2819" s="86"/>
      <c r="B2819" s="87"/>
      <c r="C2819" s="87"/>
      <c r="D2819" s="88"/>
      <c r="E2819" s="89"/>
      <c r="F2819" s="98"/>
      <c r="G2819" s="91"/>
      <c r="H2819" s="90"/>
      <c r="I2819" s="90"/>
      <c r="J2819" s="92"/>
      <c r="K2819" s="92"/>
      <c r="L2819" s="87"/>
      <c r="M2819" s="93"/>
      <c r="N2819" s="93"/>
      <c r="O2819" s="87"/>
      <c r="P2819" s="87"/>
      <c r="Q2819" s="94"/>
      <c r="R2819" s="95"/>
      <c r="S2819" s="87"/>
      <c r="T2819" s="95"/>
      <c r="U2819" s="94"/>
      <c r="V2819" s="94"/>
      <c r="W2819" s="93"/>
      <c r="X2819" s="87"/>
      <c r="Y2819" s="87"/>
      <c r="Z2819" s="96"/>
      <c r="AA2819" s="90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3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2"/>
      <c r="DB2819" s="1"/>
      <c r="DC2819" s="1"/>
      <c r="DD2819" s="1"/>
      <c r="DE2819" s="1"/>
      <c r="DF2819" s="1"/>
      <c r="DG2819" s="1"/>
    </row>
    <row r="2820" spans="1:111" x14ac:dyDescent="0.2">
      <c r="A2820" s="86"/>
      <c r="B2820" s="87"/>
      <c r="C2820" s="87"/>
      <c r="D2820" s="88"/>
      <c r="E2820" s="89"/>
      <c r="F2820" s="98"/>
      <c r="G2820" s="91"/>
      <c r="H2820" s="90"/>
      <c r="I2820" s="90"/>
      <c r="J2820" s="92"/>
      <c r="K2820" s="92"/>
      <c r="L2820" s="87"/>
      <c r="M2820" s="93"/>
      <c r="N2820" s="93"/>
      <c r="O2820" s="87"/>
      <c r="P2820" s="87"/>
      <c r="Q2820" s="94"/>
      <c r="R2820" s="95"/>
      <c r="S2820" s="87"/>
      <c r="T2820" s="95"/>
      <c r="U2820" s="94"/>
      <c r="V2820" s="94"/>
      <c r="W2820" s="93"/>
      <c r="X2820" s="87"/>
      <c r="Y2820" s="87"/>
      <c r="Z2820" s="96"/>
      <c r="AA2820" s="90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3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2"/>
      <c r="DB2820" s="1"/>
      <c r="DC2820" s="1"/>
      <c r="DD2820" s="1"/>
      <c r="DE2820" s="1"/>
      <c r="DF2820" s="1"/>
      <c r="DG2820" s="1"/>
    </row>
    <row r="2821" spans="1:111" x14ac:dyDescent="0.2">
      <c r="A2821" s="86"/>
      <c r="B2821" s="87"/>
      <c r="C2821" s="87"/>
      <c r="D2821" s="88"/>
      <c r="E2821" s="89"/>
      <c r="F2821" s="98"/>
      <c r="G2821" s="91"/>
      <c r="H2821" s="90"/>
      <c r="I2821" s="90"/>
      <c r="J2821" s="92"/>
      <c r="K2821" s="92"/>
      <c r="L2821" s="87"/>
      <c r="M2821" s="93"/>
      <c r="N2821" s="93"/>
      <c r="O2821" s="87"/>
      <c r="P2821" s="87"/>
      <c r="Q2821" s="94"/>
      <c r="R2821" s="95"/>
      <c r="S2821" s="87"/>
      <c r="T2821" s="95"/>
      <c r="U2821" s="94"/>
      <c r="V2821" s="94"/>
      <c r="W2821" s="93"/>
      <c r="X2821" s="87"/>
      <c r="Y2821" s="87"/>
      <c r="Z2821" s="96"/>
      <c r="AA2821" s="90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3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2"/>
      <c r="DB2821" s="1"/>
      <c r="DC2821" s="1"/>
      <c r="DD2821" s="1"/>
      <c r="DE2821" s="1"/>
      <c r="DF2821" s="1"/>
      <c r="DG2821" s="1"/>
    </row>
    <row r="2822" spans="1:111" x14ac:dyDescent="0.2">
      <c r="A2822" s="86"/>
      <c r="B2822" s="87"/>
      <c r="C2822" s="87"/>
      <c r="D2822" s="88"/>
      <c r="E2822" s="89"/>
      <c r="F2822" s="98"/>
      <c r="G2822" s="91"/>
      <c r="H2822" s="90"/>
      <c r="I2822" s="90"/>
      <c r="J2822" s="92"/>
      <c r="K2822" s="92"/>
      <c r="L2822" s="87"/>
      <c r="M2822" s="93"/>
      <c r="N2822" s="93"/>
      <c r="O2822" s="87"/>
      <c r="P2822" s="87"/>
      <c r="Q2822" s="94"/>
      <c r="R2822" s="95"/>
      <c r="S2822" s="87"/>
      <c r="T2822" s="95"/>
      <c r="U2822" s="94"/>
      <c r="V2822" s="94"/>
      <c r="W2822" s="93"/>
      <c r="X2822" s="87"/>
      <c r="Y2822" s="87"/>
      <c r="Z2822" s="96"/>
      <c r="AA2822" s="90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3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2"/>
      <c r="DB2822" s="1"/>
      <c r="DC2822" s="1"/>
      <c r="DD2822" s="1"/>
      <c r="DE2822" s="1"/>
      <c r="DF2822" s="1"/>
      <c r="DG2822" s="1"/>
    </row>
    <row r="2823" spans="1:111" x14ac:dyDescent="0.2">
      <c r="A2823" s="86"/>
      <c r="B2823" s="87"/>
      <c r="C2823" s="87"/>
      <c r="D2823" s="88"/>
      <c r="E2823" s="89"/>
      <c r="F2823" s="98"/>
      <c r="G2823" s="91"/>
      <c r="H2823" s="90"/>
      <c r="I2823" s="90"/>
      <c r="J2823" s="92"/>
      <c r="K2823" s="92"/>
      <c r="L2823" s="87"/>
      <c r="M2823" s="93"/>
      <c r="N2823" s="93"/>
      <c r="O2823" s="87"/>
      <c r="P2823" s="87"/>
      <c r="Q2823" s="94"/>
      <c r="R2823" s="95"/>
      <c r="S2823" s="87"/>
      <c r="T2823" s="95"/>
      <c r="U2823" s="94"/>
      <c r="V2823" s="94"/>
      <c r="W2823" s="93"/>
      <c r="X2823" s="87"/>
      <c r="Y2823" s="87"/>
      <c r="Z2823" s="96"/>
      <c r="AA2823" s="90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3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2"/>
      <c r="DB2823" s="1"/>
      <c r="DC2823" s="1"/>
      <c r="DD2823" s="1"/>
      <c r="DE2823" s="1"/>
      <c r="DF2823" s="1"/>
      <c r="DG2823" s="1"/>
    </row>
    <row r="2824" spans="1:111" x14ac:dyDescent="0.2">
      <c r="A2824" s="86"/>
      <c r="B2824" s="87"/>
      <c r="C2824" s="87"/>
      <c r="D2824" s="88"/>
      <c r="E2824" s="89"/>
      <c r="F2824" s="98"/>
      <c r="G2824" s="91"/>
      <c r="H2824" s="90"/>
      <c r="I2824" s="90"/>
      <c r="J2824" s="92"/>
      <c r="K2824" s="92"/>
      <c r="L2824" s="87"/>
      <c r="M2824" s="93"/>
      <c r="N2824" s="93"/>
      <c r="O2824" s="87"/>
      <c r="P2824" s="87"/>
      <c r="Q2824" s="94"/>
      <c r="R2824" s="95"/>
      <c r="S2824" s="87"/>
      <c r="T2824" s="95"/>
      <c r="U2824" s="94"/>
      <c r="V2824" s="94"/>
      <c r="W2824" s="93"/>
      <c r="X2824" s="87"/>
      <c r="Y2824" s="87"/>
      <c r="Z2824" s="96"/>
      <c r="AA2824" s="90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3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2"/>
      <c r="DB2824" s="1"/>
      <c r="DC2824" s="1"/>
      <c r="DD2824" s="1"/>
      <c r="DE2824" s="1"/>
      <c r="DF2824" s="1"/>
      <c r="DG2824" s="1"/>
    </row>
    <row r="2825" spans="1:111" x14ac:dyDescent="0.2">
      <c r="A2825" s="86"/>
      <c r="B2825" s="87"/>
      <c r="C2825" s="87"/>
      <c r="D2825" s="88"/>
      <c r="E2825" s="89"/>
      <c r="F2825" s="98"/>
      <c r="G2825" s="91"/>
      <c r="H2825" s="90"/>
      <c r="I2825" s="90"/>
      <c r="J2825" s="92"/>
      <c r="K2825" s="92"/>
      <c r="L2825" s="87"/>
      <c r="M2825" s="93"/>
      <c r="N2825" s="93"/>
      <c r="O2825" s="87"/>
      <c r="P2825" s="87"/>
      <c r="Q2825" s="94"/>
      <c r="R2825" s="95"/>
      <c r="S2825" s="87"/>
      <c r="T2825" s="95"/>
      <c r="U2825" s="94"/>
      <c r="V2825" s="94"/>
      <c r="W2825" s="93"/>
      <c r="X2825" s="87"/>
      <c r="Y2825" s="87"/>
      <c r="Z2825" s="96"/>
      <c r="AA2825" s="90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3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2"/>
      <c r="DB2825" s="1"/>
      <c r="DC2825" s="1"/>
      <c r="DD2825" s="1"/>
      <c r="DE2825" s="1"/>
      <c r="DF2825" s="1"/>
      <c r="DG2825" s="1"/>
    </row>
    <row r="2826" spans="1:111" x14ac:dyDescent="0.2">
      <c r="A2826" s="86"/>
      <c r="B2826" s="87"/>
      <c r="C2826" s="87"/>
      <c r="D2826" s="88"/>
      <c r="E2826" s="89"/>
      <c r="F2826" s="98"/>
      <c r="G2826" s="91"/>
      <c r="H2826" s="90"/>
      <c r="I2826" s="90"/>
      <c r="J2826" s="92"/>
      <c r="K2826" s="92"/>
      <c r="L2826" s="87"/>
      <c r="M2826" s="93"/>
      <c r="N2826" s="93"/>
      <c r="O2826" s="87"/>
      <c r="P2826" s="87"/>
      <c r="Q2826" s="94"/>
      <c r="R2826" s="95"/>
      <c r="S2826" s="87"/>
      <c r="T2826" s="95"/>
      <c r="U2826" s="94"/>
      <c r="V2826" s="94"/>
      <c r="W2826" s="93"/>
      <c r="X2826" s="87"/>
      <c r="Y2826" s="87"/>
      <c r="Z2826" s="96"/>
      <c r="AA2826" s="90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3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2"/>
      <c r="DB2826" s="1"/>
      <c r="DC2826" s="1"/>
      <c r="DD2826" s="1"/>
      <c r="DE2826" s="1"/>
      <c r="DF2826" s="1"/>
      <c r="DG2826" s="1"/>
    </row>
    <row r="2827" spans="1:111" x14ac:dyDescent="0.2">
      <c r="A2827" s="86"/>
      <c r="B2827" s="87"/>
      <c r="C2827" s="87"/>
      <c r="D2827" s="88"/>
      <c r="E2827" s="89"/>
      <c r="F2827" s="98"/>
      <c r="G2827" s="91"/>
      <c r="H2827" s="90"/>
      <c r="I2827" s="90"/>
      <c r="J2827" s="92"/>
      <c r="K2827" s="92"/>
      <c r="L2827" s="87"/>
      <c r="M2827" s="93"/>
      <c r="N2827" s="93"/>
      <c r="O2827" s="87"/>
      <c r="P2827" s="87"/>
      <c r="Q2827" s="94"/>
      <c r="R2827" s="95"/>
      <c r="S2827" s="87"/>
      <c r="T2827" s="95"/>
      <c r="U2827" s="94"/>
      <c r="V2827" s="94"/>
      <c r="W2827" s="93"/>
      <c r="X2827" s="87"/>
      <c r="Y2827" s="87"/>
      <c r="Z2827" s="96"/>
      <c r="AA2827" s="90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3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2"/>
      <c r="DB2827" s="1"/>
      <c r="DC2827" s="1"/>
      <c r="DD2827" s="1"/>
      <c r="DE2827" s="1"/>
      <c r="DF2827" s="1"/>
      <c r="DG2827" s="1"/>
    </row>
    <row r="2828" spans="1:111" x14ac:dyDescent="0.2">
      <c r="A2828" s="86"/>
      <c r="B2828" s="87"/>
      <c r="C2828" s="87"/>
      <c r="D2828" s="88"/>
      <c r="E2828" s="89"/>
      <c r="F2828" s="98"/>
      <c r="G2828" s="91"/>
      <c r="H2828" s="90"/>
      <c r="I2828" s="90"/>
      <c r="J2828" s="92"/>
      <c r="K2828" s="92"/>
      <c r="L2828" s="87"/>
      <c r="M2828" s="93"/>
      <c r="N2828" s="93"/>
      <c r="O2828" s="87"/>
      <c r="P2828" s="87"/>
      <c r="Q2828" s="94"/>
      <c r="R2828" s="95"/>
      <c r="S2828" s="87"/>
      <c r="T2828" s="95"/>
      <c r="U2828" s="94"/>
      <c r="V2828" s="94"/>
      <c r="W2828" s="93"/>
      <c r="X2828" s="87"/>
      <c r="Y2828" s="87"/>
      <c r="Z2828" s="96"/>
      <c r="AA2828" s="90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3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2"/>
      <c r="DB2828" s="1"/>
      <c r="DC2828" s="1"/>
      <c r="DD2828" s="1"/>
      <c r="DE2828" s="1"/>
      <c r="DF2828" s="1"/>
      <c r="DG2828" s="1"/>
    </row>
    <row r="2829" spans="1:111" x14ac:dyDescent="0.2">
      <c r="A2829" s="86"/>
      <c r="B2829" s="87"/>
      <c r="C2829" s="87"/>
      <c r="D2829" s="88"/>
      <c r="E2829" s="89"/>
      <c r="F2829" s="98"/>
      <c r="G2829" s="91"/>
      <c r="H2829" s="90"/>
      <c r="I2829" s="90"/>
      <c r="J2829" s="92"/>
      <c r="K2829" s="92"/>
      <c r="L2829" s="87"/>
      <c r="M2829" s="93"/>
      <c r="N2829" s="93"/>
      <c r="O2829" s="87"/>
      <c r="P2829" s="87"/>
      <c r="Q2829" s="94"/>
      <c r="R2829" s="95"/>
      <c r="S2829" s="87"/>
      <c r="T2829" s="95"/>
      <c r="U2829" s="94"/>
      <c r="V2829" s="94"/>
      <c r="W2829" s="93"/>
      <c r="X2829" s="87"/>
      <c r="Y2829" s="87"/>
      <c r="Z2829" s="96"/>
      <c r="AA2829" s="90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3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2"/>
      <c r="DB2829" s="1"/>
      <c r="DC2829" s="1"/>
      <c r="DD2829" s="1"/>
      <c r="DE2829" s="1"/>
      <c r="DF2829" s="1"/>
      <c r="DG2829" s="1"/>
    </row>
    <row r="2830" spans="1:111" x14ac:dyDescent="0.2">
      <c r="A2830" s="86"/>
      <c r="B2830" s="87"/>
      <c r="C2830" s="87"/>
      <c r="D2830" s="88"/>
      <c r="E2830" s="89"/>
      <c r="F2830" s="98"/>
      <c r="G2830" s="91"/>
      <c r="H2830" s="90"/>
      <c r="I2830" s="90"/>
      <c r="J2830" s="92"/>
      <c r="K2830" s="92"/>
      <c r="L2830" s="87"/>
      <c r="M2830" s="93"/>
      <c r="N2830" s="93"/>
      <c r="O2830" s="87"/>
      <c r="P2830" s="87"/>
      <c r="Q2830" s="94"/>
      <c r="R2830" s="95"/>
      <c r="S2830" s="87"/>
      <c r="T2830" s="95"/>
      <c r="U2830" s="94"/>
      <c r="V2830" s="94"/>
      <c r="W2830" s="93"/>
      <c r="X2830" s="87"/>
      <c r="Y2830" s="87"/>
      <c r="Z2830" s="96"/>
      <c r="AA2830" s="90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3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2"/>
      <c r="DB2830" s="1"/>
      <c r="DC2830" s="1"/>
      <c r="DD2830" s="1"/>
      <c r="DE2830" s="1"/>
      <c r="DF2830" s="1"/>
      <c r="DG2830" s="1"/>
    </row>
    <row r="2831" spans="1:111" x14ac:dyDescent="0.2">
      <c r="A2831" s="86"/>
      <c r="B2831" s="87"/>
      <c r="C2831" s="87"/>
      <c r="D2831" s="88"/>
      <c r="E2831" s="89"/>
      <c r="F2831" s="98"/>
      <c r="G2831" s="91"/>
      <c r="H2831" s="90"/>
      <c r="I2831" s="90"/>
      <c r="J2831" s="92"/>
      <c r="K2831" s="92"/>
      <c r="L2831" s="87"/>
      <c r="M2831" s="93"/>
      <c r="N2831" s="93"/>
      <c r="O2831" s="87"/>
      <c r="P2831" s="87"/>
      <c r="Q2831" s="94"/>
      <c r="R2831" s="95"/>
      <c r="S2831" s="87"/>
      <c r="T2831" s="95"/>
      <c r="U2831" s="94"/>
      <c r="V2831" s="94"/>
      <c r="W2831" s="93"/>
      <c r="X2831" s="87"/>
      <c r="Y2831" s="87"/>
      <c r="Z2831" s="96"/>
      <c r="AA2831" s="90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3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2"/>
      <c r="DB2831" s="1"/>
      <c r="DC2831" s="1"/>
      <c r="DD2831" s="1"/>
      <c r="DE2831" s="1"/>
      <c r="DF2831" s="1"/>
      <c r="DG2831" s="1"/>
    </row>
    <row r="2832" spans="1:111" x14ac:dyDescent="0.2">
      <c r="A2832" s="86"/>
      <c r="B2832" s="87"/>
      <c r="C2832" s="87"/>
      <c r="D2832" s="88"/>
      <c r="E2832" s="89"/>
      <c r="F2832" s="98"/>
      <c r="G2832" s="91"/>
      <c r="H2832" s="90"/>
      <c r="I2832" s="90"/>
      <c r="J2832" s="92"/>
      <c r="K2832" s="92"/>
      <c r="L2832" s="87"/>
      <c r="M2832" s="93"/>
      <c r="N2832" s="93"/>
      <c r="O2832" s="87"/>
      <c r="P2832" s="87"/>
      <c r="Q2832" s="94"/>
      <c r="R2832" s="95"/>
      <c r="S2832" s="87"/>
      <c r="T2832" s="95"/>
      <c r="U2832" s="94"/>
      <c r="V2832" s="94"/>
      <c r="W2832" s="93"/>
      <c r="X2832" s="87"/>
      <c r="Y2832" s="87"/>
      <c r="Z2832" s="96"/>
      <c r="AA2832" s="90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3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2"/>
      <c r="DB2832" s="1"/>
      <c r="DC2832" s="1"/>
      <c r="DD2832" s="1"/>
      <c r="DE2832" s="1"/>
      <c r="DF2832" s="1"/>
      <c r="DG2832" s="1"/>
    </row>
    <row r="2833" spans="1:111" x14ac:dyDescent="0.2">
      <c r="A2833" s="86"/>
      <c r="B2833" s="87"/>
      <c r="C2833" s="87"/>
      <c r="D2833" s="88"/>
      <c r="E2833" s="89"/>
      <c r="F2833" s="98"/>
      <c r="G2833" s="91"/>
      <c r="H2833" s="90"/>
      <c r="I2833" s="90"/>
      <c r="J2833" s="92"/>
      <c r="K2833" s="92"/>
      <c r="L2833" s="87"/>
      <c r="M2833" s="93"/>
      <c r="N2833" s="93"/>
      <c r="O2833" s="87"/>
      <c r="P2833" s="87"/>
      <c r="Q2833" s="94"/>
      <c r="R2833" s="95"/>
      <c r="S2833" s="87"/>
      <c r="T2833" s="95"/>
      <c r="U2833" s="94"/>
      <c r="V2833" s="94"/>
      <c r="W2833" s="93"/>
      <c r="X2833" s="87"/>
      <c r="Y2833" s="87"/>
      <c r="Z2833" s="96"/>
      <c r="AA2833" s="90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3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2"/>
      <c r="DB2833" s="1"/>
      <c r="DC2833" s="1"/>
      <c r="DD2833" s="1"/>
      <c r="DE2833" s="1"/>
      <c r="DF2833" s="1"/>
      <c r="DG2833" s="1"/>
    </row>
    <row r="2834" spans="1:111" x14ac:dyDescent="0.2">
      <c r="A2834" s="86"/>
      <c r="B2834" s="87"/>
      <c r="C2834" s="87"/>
      <c r="D2834" s="88"/>
      <c r="E2834" s="89"/>
      <c r="F2834" s="98"/>
      <c r="G2834" s="91"/>
      <c r="H2834" s="90"/>
      <c r="I2834" s="90"/>
      <c r="J2834" s="92"/>
      <c r="K2834" s="92"/>
      <c r="L2834" s="87"/>
      <c r="M2834" s="93"/>
      <c r="N2834" s="93"/>
      <c r="O2834" s="87"/>
      <c r="P2834" s="87"/>
      <c r="Q2834" s="94"/>
      <c r="R2834" s="95"/>
      <c r="S2834" s="87"/>
      <c r="T2834" s="95"/>
      <c r="U2834" s="94"/>
      <c r="V2834" s="94"/>
      <c r="W2834" s="93"/>
      <c r="X2834" s="87"/>
      <c r="Y2834" s="87"/>
      <c r="Z2834" s="96"/>
      <c r="AA2834" s="90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3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2"/>
      <c r="DB2834" s="1"/>
      <c r="DC2834" s="1"/>
      <c r="DD2834" s="1"/>
      <c r="DE2834" s="1"/>
      <c r="DF2834" s="1"/>
      <c r="DG2834" s="1"/>
    </row>
    <row r="2835" spans="1:111" x14ac:dyDescent="0.2">
      <c r="A2835" s="86"/>
      <c r="B2835" s="87"/>
      <c r="C2835" s="87"/>
      <c r="D2835" s="88"/>
      <c r="E2835" s="89"/>
      <c r="F2835" s="98"/>
      <c r="G2835" s="91"/>
      <c r="H2835" s="90"/>
      <c r="I2835" s="90"/>
      <c r="J2835" s="92"/>
      <c r="K2835" s="92"/>
      <c r="L2835" s="87"/>
      <c r="M2835" s="93"/>
      <c r="N2835" s="93"/>
      <c r="O2835" s="87"/>
      <c r="P2835" s="87"/>
      <c r="Q2835" s="94"/>
      <c r="R2835" s="95"/>
      <c r="S2835" s="87"/>
      <c r="T2835" s="95"/>
      <c r="U2835" s="94"/>
      <c r="V2835" s="94"/>
      <c r="W2835" s="93"/>
      <c r="X2835" s="87"/>
      <c r="Y2835" s="87"/>
      <c r="Z2835" s="96"/>
      <c r="AA2835" s="90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3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2"/>
      <c r="DB2835" s="1"/>
      <c r="DC2835" s="1"/>
      <c r="DD2835" s="1"/>
      <c r="DE2835" s="1"/>
      <c r="DF2835" s="1"/>
      <c r="DG2835" s="1"/>
    </row>
    <row r="2836" spans="1:111" x14ac:dyDescent="0.2">
      <c r="A2836" s="86"/>
      <c r="B2836" s="87"/>
      <c r="C2836" s="87"/>
      <c r="D2836" s="88"/>
      <c r="E2836" s="89"/>
      <c r="F2836" s="98"/>
      <c r="G2836" s="91"/>
      <c r="H2836" s="90"/>
      <c r="I2836" s="90"/>
      <c r="J2836" s="92"/>
      <c r="K2836" s="92"/>
      <c r="L2836" s="87"/>
      <c r="M2836" s="93"/>
      <c r="N2836" s="93"/>
      <c r="O2836" s="87"/>
      <c r="P2836" s="87"/>
      <c r="Q2836" s="94"/>
      <c r="R2836" s="95"/>
      <c r="S2836" s="87"/>
      <c r="T2836" s="95"/>
      <c r="U2836" s="94"/>
      <c r="V2836" s="94"/>
      <c r="W2836" s="93"/>
      <c r="X2836" s="87"/>
      <c r="Y2836" s="87"/>
      <c r="Z2836" s="96"/>
      <c r="AA2836" s="90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3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2"/>
      <c r="DB2836" s="1"/>
      <c r="DC2836" s="1"/>
      <c r="DD2836" s="1"/>
      <c r="DE2836" s="1"/>
      <c r="DF2836" s="1"/>
      <c r="DG2836" s="1"/>
    </row>
    <row r="2837" spans="1:111" x14ac:dyDescent="0.2">
      <c r="A2837" s="86"/>
      <c r="B2837" s="87"/>
      <c r="C2837" s="87"/>
      <c r="D2837" s="88"/>
      <c r="E2837" s="89"/>
      <c r="F2837" s="98"/>
      <c r="G2837" s="91"/>
      <c r="H2837" s="90"/>
      <c r="I2837" s="90"/>
      <c r="J2837" s="92"/>
      <c r="K2837" s="92"/>
      <c r="L2837" s="87"/>
      <c r="M2837" s="93"/>
      <c r="N2837" s="93"/>
      <c r="O2837" s="87"/>
      <c r="P2837" s="87"/>
      <c r="Q2837" s="94"/>
      <c r="R2837" s="95"/>
      <c r="S2837" s="87"/>
      <c r="T2837" s="95"/>
      <c r="U2837" s="94"/>
      <c r="V2837" s="94"/>
      <c r="W2837" s="93"/>
      <c r="X2837" s="87"/>
      <c r="Y2837" s="87"/>
      <c r="Z2837" s="96"/>
      <c r="AA2837" s="90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3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2"/>
      <c r="DB2837" s="1"/>
      <c r="DC2837" s="1"/>
      <c r="DD2837" s="1"/>
      <c r="DE2837" s="1"/>
      <c r="DF2837" s="1"/>
      <c r="DG2837" s="1"/>
    </row>
    <row r="2838" spans="1:111" x14ac:dyDescent="0.2">
      <c r="A2838" s="86"/>
      <c r="B2838" s="87"/>
      <c r="C2838" s="87"/>
      <c r="D2838" s="88"/>
      <c r="E2838" s="89"/>
      <c r="F2838" s="98"/>
      <c r="G2838" s="91"/>
      <c r="H2838" s="90"/>
      <c r="I2838" s="90"/>
      <c r="J2838" s="92"/>
      <c r="K2838" s="92"/>
      <c r="L2838" s="87"/>
      <c r="M2838" s="93"/>
      <c r="N2838" s="93"/>
      <c r="O2838" s="87"/>
      <c r="P2838" s="87"/>
      <c r="Q2838" s="94"/>
      <c r="R2838" s="95"/>
      <c r="S2838" s="87"/>
      <c r="T2838" s="95"/>
      <c r="U2838" s="94"/>
      <c r="V2838" s="94"/>
      <c r="W2838" s="93"/>
      <c r="X2838" s="87"/>
      <c r="Y2838" s="87"/>
      <c r="Z2838" s="96"/>
      <c r="AA2838" s="90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3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2"/>
      <c r="DB2838" s="1"/>
      <c r="DC2838" s="1"/>
      <c r="DD2838" s="1"/>
      <c r="DE2838" s="1"/>
      <c r="DF2838" s="1"/>
      <c r="DG2838" s="1"/>
    </row>
    <row r="2839" spans="1:111" x14ac:dyDescent="0.2">
      <c r="A2839" s="86"/>
      <c r="B2839" s="87"/>
      <c r="C2839" s="87"/>
      <c r="D2839" s="88"/>
      <c r="E2839" s="89"/>
      <c r="F2839" s="98"/>
      <c r="G2839" s="91"/>
      <c r="H2839" s="90"/>
      <c r="I2839" s="90"/>
      <c r="J2839" s="92"/>
      <c r="K2839" s="92"/>
      <c r="L2839" s="87"/>
      <c r="M2839" s="93"/>
      <c r="N2839" s="93"/>
      <c r="O2839" s="87"/>
      <c r="P2839" s="87"/>
      <c r="Q2839" s="94"/>
      <c r="R2839" s="95"/>
      <c r="S2839" s="87"/>
      <c r="T2839" s="95"/>
      <c r="U2839" s="94"/>
      <c r="V2839" s="94"/>
      <c r="W2839" s="93"/>
      <c r="X2839" s="87"/>
      <c r="Y2839" s="87"/>
      <c r="Z2839" s="96"/>
      <c r="AA2839" s="90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3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2"/>
      <c r="DB2839" s="1"/>
      <c r="DC2839" s="1"/>
      <c r="DD2839" s="1"/>
      <c r="DE2839" s="1"/>
      <c r="DF2839" s="1"/>
      <c r="DG2839" s="1"/>
    </row>
    <row r="2840" spans="1:111" x14ac:dyDescent="0.2">
      <c r="A2840" s="86"/>
      <c r="B2840" s="87"/>
      <c r="C2840" s="87"/>
      <c r="D2840" s="88"/>
      <c r="E2840" s="89"/>
      <c r="F2840" s="98"/>
      <c r="G2840" s="91"/>
      <c r="H2840" s="90"/>
      <c r="I2840" s="90"/>
      <c r="J2840" s="92"/>
      <c r="K2840" s="92"/>
      <c r="L2840" s="87"/>
      <c r="M2840" s="93"/>
      <c r="N2840" s="93"/>
      <c r="O2840" s="87"/>
      <c r="P2840" s="87"/>
      <c r="Q2840" s="94"/>
      <c r="R2840" s="95"/>
      <c r="S2840" s="87"/>
      <c r="T2840" s="95"/>
      <c r="U2840" s="94"/>
      <c r="V2840" s="94"/>
      <c r="W2840" s="93"/>
      <c r="X2840" s="87"/>
      <c r="Y2840" s="87"/>
      <c r="Z2840" s="96"/>
      <c r="AA2840" s="90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3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2"/>
      <c r="DB2840" s="1"/>
      <c r="DC2840" s="1"/>
      <c r="DD2840" s="1"/>
      <c r="DE2840" s="1"/>
      <c r="DF2840" s="1"/>
      <c r="DG2840" s="1"/>
    </row>
    <row r="2841" spans="1:111" x14ac:dyDescent="0.2">
      <c r="A2841" s="86"/>
      <c r="B2841" s="87"/>
      <c r="C2841" s="87"/>
      <c r="D2841" s="88"/>
      <c r="E2841" s="89"/>
      <c r="F2841" s="98"/>
      <c r="G2841" s="91"/>
      <c r="H2841" s="90"/>
      <c r="I2841" s="90"/>
      <c r="J2841" s="92"/>
      <c r="K2841" s="92"/>
      <c r="L2841" s="87"/>
      <c r="M2841" s="93"/>
      <c r="N2841" s="93"/>
      <c r="O2841" s="87"/>
      <c r="P2841" s="87"/>
      <c r="Q2841" s="94"/>
      <c r="R2841" s="95"/>
      <c r="S2841" s="87"/>
      <c r="T2841" s="95"/>
      <c r="U2841" s="94"/>
      <c r="V2841" s="94"/>
      <c r="W2841" s="93"/>
      <c r="X2841" s="87"/>
      <c r="Y2841" s="87"/>
      <c r="Z2841" s="96"/>
      <c r="AA2841" s="90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3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2"/>
      <c r="DB2841" s="1"/>
      <c r="DC2841" s="1"/>
      <c r="DD2841" s="1"/>
      <c r="DE2841" s="1"/>
      <c r="DF2841" s="1"/>
      <c r="DG2841" s="1"/>
    </row>
    <row r="2842" spans="1:111" x14ac:dyDescent="0.2">
      <c r="A2842" s="86"/>
      <c r="B2842" s="87"/>
      <c r="C2842" s="87"/>
      <c r="D2842" s="88"/>
      <c r="E2842" s="89"/>
      <c r="F2842" s="98"/>
      <c r="G2842" s="91"/>
      <c r="H2842" s="90"/>
      <c r="I2842" s="90"/>
      <c r="J2842" s="92"/>
      <c r="K2842" s="92"/>
      <c r="L2842" s="87"/>
      <c r="M2842" s="93"/>
      <c r="N2842" s="93"/>
      <c r="O2842" s="87"/>
      <c r="P2842" s="87"/>
      <c r="Q2842" s="94"/>
      <c r="R2842" s="95"/>
      <c r="S2842" s="87"/>
      <c r="T2842" s="95"/>
      <c r="U2842" s="94"/>
      <c r="V2842" s="94"/>
      <c r="W2842" s="93"/>
      <c r="X2842" s="87"/>
      <c r="Y2842" s="87"/>
      <c r="Z2842" s="96"/>
      <c r="AA2842" s="90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3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2"/>
      <c r="DB2842" s="1"/>
      <c r="DC2842" s="1"/>
      <c r="DD2842" s="1"/>
      <c r="DE2842" s="1"/>
      <c r="DF2842" s="1"/>
      <c r="DG2842" s="1"/>
    </row>
    <row r="2843" spans="1:111" x14ac:dyDescent="0.2">
      <c r="A2843" s="86"/>
      <c r="B2843" s="87"/>
      <c r="C2843" s="87"/>
      <c r="D2843" s="88"/>
      <c r="E2843" s="89"/>
      <c r="F2843" s="98"/>
      <c r="G2843" s="91"/>
      <c r="H2843" s="90"/>
      <c r="I2843" s="90"/>
      <c r="J2843" s="92"/>
      <c r="K2843" s="92"/>
      <c r="L2843" s="87"/>
      <c r="M2843" s="93"/>
      <c r="N2843" s="93"/>
      <c r="O2843" s="87"/>
      <c r="P2843" s="87"/>
      <c r="Q2843" s="94"/>
      <c r="R2843" s="95"/>
      <c r="S2843" s="87"/>
      <c r="T2843" s="95"/>
      <c r="U2843" s="94"/>
      <c r="V2843" s="94"/>
      <c r="W2843" s="93"/>
      <c r="X2843" s="87"/>
      <c r="Y2843" s="87"/>
      <c r="Z2843" s="96"/>
      <c r="AA2843" s="90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3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2"/>
      <c r="DB2843" s="1"/>
      <c r="DC2843" s="1"/>
      <c r="DD2843" s="1"/>
      <c r="DE2843" s="1"/>
      <c r="DF2843" s="1"/>
      <c r="DG2843" s="1"/>
    </row>
    <row r="2844" spans="1:111" x14ac:dyDescent="0.2">
      <c r="A2844" s="86"/>
      <c r="B2844" s="87"/>
      <c r="C2844" s="87"/>
      <c r="D2844" s="88"/>
      <c r="E2844" s="89"/>
      <c r="F2844" s="98"/>
      <c r="G2844" s="91"/>
      <c r="H2844" s="90"/>
      <c r="I2844" s="90"/>
      <c r="J2844" s="92"/>
      <c r="K2844" s="92"/>
      <c r="L2844" s="87"/>
      <c r="M2844" s="93"/>
      <c r="N2844" s="93"/>
      <c r="O2844" s="87"/>
      <c r="P2844" s="87"/>
      <c r="Q2844" s="94"/>
      <c r="R2844" s="95"/>
      <c r="S2844" s="87"/>
      <c r="T2844" s="95"/>
      <c r="U2844" s="94"/>
      <c r="V2844" s="94"/>
      <c r="W2844" s="93"/>
      <c r="X2844" s="87"/>
      <c r="Y2844" s="87"/>
      <c r="Z2844" s="96"/>
      <c r="AA2844" s="90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3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2"/>
      <c r="DB2844" s="1"/>
      <c r="DC2844" s="1"/>
      <c r="DD2844" s="1"/>
      <c r="DE2844" s="1"/>
      <c r="DF2844" s="1"/>
      <c r="DG2844" s="1"/>
    </row>
    <row r="2845" spans="1:111" x14ac:dyDescent="0.2">
      <c r="A2845" s="86"/>
      <c r="B2845" s="87"/>
      <c r="C2845" s="87"/>
      <c r="D2845" s="88"/>
      <c r="E2845" s="89"/>
      <c r="F2845" s="98"/>
      <c r="G2845" s="91"/>
      <c r="H2845" s="90"/>
      <c r="I2845" s="90"/>
      <c r="J2845" s="92"/>
      <c r="K2845" s="92"/>
      <c r="L2845" s="87"/>
      <c r="M2845" s="93"/>
      <c r="N2845" s="93"/>
      <c r="O2845" s="87"/>
      <c r="P2845" s="87"/>
      <c r="Q2845" s="94"/>
      <c r="R2845" s="95"/>
      <c r="S2845" s="87"/>
      <c r="T2845" s="95"/>
      <c r="U2845" s="94"/>
      <c r="V2845" s="94"/>
      <c r="W2845" s="93"/>
      <c r="X2845" s="87"/>
      <c r="Y2845" s="87"/>
      <c r="Z2845" s="96"/>
      <c r="AA2845" s="90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3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2"/>
      <c r="DB2845" s="1"/>
      <c r="DC2845" s="1"/>
      <c r="DD2845" s="1"/>
      <c r="DE2845" s="1"/>
      <c r="DF2845" s="1"/>
      <c r="DG2845" s="1"/>
    </row>
    <row r="2846" spans="1:111" x14ac:dyDescent="0.2">
      <c r="A2846" s="86"/>
      <c r="B2846" s="87"/>
      <c r="C2846" s="87"/>
      <c r="D2846" s="88"/>
      <c r="E2846" s="89"/>
      <c r="F2846" s="98"/>
      <c r="G2846" s="91"/>
      <c r="H2846" s="90"/>
      <c r="I2846" s="90"/>
      <c r="J2846" s="92"/>
      <c r="K2846" s="92"/>
      <c r="L2846" s="87"/>
      <c r="M2846" s="93"/>
      <c r="N2846" s="93"/>
      <c r="O2846" s="87"/>
      <c r="P2846" s="87"/>
      <c r="Q2846" s="94"/>
      <c r="R2846" s="95"/>
      <c r="S2846" s="87"/>
      <c r="T2846" s="95"/>
      <c r="U2846" s="94"/>
      <c r="V2846" s="94"/>
      <c r="W2846" s="93"/>
      <c r="X2846" s="87"/>
      <c r="Y2846" s="87"/>
      <c r="Z2846" s="96"/>
      <c r="AA2846" s="90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3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2"/>
      <c r="DB2846" s="1"/>
      <c r="DC2846" s="1"/>
      <c r="DD2846" s="1"/>
      <c r="DE2846" s="1"/>
      <c r="DF2846" s="1"/>
      <c r="DG2846" s="1"/>
    </row>
    <row r="2847" spans="1:111" x14ac:dyDescent="0.2">
      <c r="A2847" s="86"/>
      <c r="B2847" s="87"/>
      <c r="C2847" s="87"/>
      <c r="D2847" s="88"/>
      <c r="E2847" s="89"/>
      <c r="F2847" s="98"/>
      <c r="G2847" s="91"/>
      <c r="H2847" s="90"/>
      <c r="I2847" s="90"/>
      <c r="J2847" s="92"/>
      <c r="K2847" s="92"/>
      <c r="L2847" s="87"/>
      <c r="M2847" s="93"/>
      <c r="N2847" s="93"/>
      <c r="O2847" s="87"/>
      <c r="P2847" s="87"/>
      <c r="Q2847" s="94"/>
      <c r="R2847" s="95"/>
      <c r="S2847" s="87"/>
      <c r="T2847" s="95"/>
      <c r="U2847" s="94"/>
      <c r="V2847" s="94"/>
      <c r="W2847" s="93"/>
      <c r="X2847" s="87"/>
      <c r="Y2847" s="87"/>
      <c r="Z2847" s="96"/>
      <c r="AA2847" s="90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3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2"/>
      <c r="DB2847" s="1"/>
      <c r="DC2847" s="1"/>
      <c r="DD2847" s="1"/>
      <c r="DE2847" s="1"/>
      <c r="DF2847" s="1"/>
      <c r="DG2847" s="1"/>
    </row>
    <row r="2848" spans="1:111" x14ac:dyDescent="0.2">
      <c r="A2848" s="86"/>
      <c r="B2848" s="87"/>
      <c r="C2848" s="87"/>
      <c r="D2848" s="88"/>
      <c r="E2848" s="89"/>
      <c r="F2848" s="98"/>
      <c r="G2848" s="91"/>
      <c r="H2848" s="90"/>
      <c r="I2848" s="90"/>
      <c r="J2848" s="92"/>
      <c r="K2848" s="92"/>
      <c r="L2848" s="87"/>
      <c r="M2848" s="93"/>
      <c r="N2848" s="93"/>
      <c r="O2848" s="87"/>
      <c r="P2848" s="87"/>
      <c r="Q2848" s="94"/>
      <c r="R2848" s="95"/>
      <c r="S2848" s="87"/>
      <c r="T2848" s="95"/>
      <c r="U2848" s="94"/>
      <c r="V2848" s="94"/>
      <c r="W2848" s="93"/>
      <c r="X2848" s="87"/>
      <c r="Y2848" s="87"/>
      <c r="Z2848" s="96"/>
      <c r="AA2848" s="90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3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2"/>
      <c r="DB2848" s="1"/>
      <c r="DC2848" s="1"/>
      <c r="DD2848" s="1"/>
      <c r="DE2848" s="1"/>
      <c r="DF2848" s="1"/>
      <c r="DG2848" s="1"/>
    </row>
    <row r="2849" spans="1:111" x14ac:dyDescent="0.2">
      <c r="A2849" s="86"/>
      <c r="B2849" s="87"/>
      <c r="C2849" s="87"/>
      <c r="D2849" s="88"/>
      <c r="E2849" s="89"/>
      <c r="F2849" s="98"/>
      <c r="G2849" s="91"/>
      <c r="H2849" s="90"/>
      <c r="I2849" s="90"/>
      <c r="J2849" s="92"/>
      <c r="K2849" s="92"/>
      <c r="L2849" s="87"/>
      <c r="M2849" s="93"/>
      <c r="N2849" s="93"/>
      <c r="O2849" s="87"/>
      <c r="P2849" s="87"/>
      <c r="Q2849" s="94"/>
      <c r="R2849" s="95"/>
      <c r="S2849" s="87"/>
      <c r="T2849" s="95"/>
      <c r="U2849" s="94"/>
      <c r="V2849" s="94"/>
      <c r="W2849" s="93"/>
      <c r="X2849" s="87"/>
      <c r="Y2849" s="87"/>
      <c r="Z2849" s="96"/>
      <c r="AA2849" s="90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3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2"/>
      <c r="DB2849" s="1"/>
      <c r="DC2849" s="1"/>
      <c r="DD2849" s="1"/>
      <c r="DE2849" s="1"/>
      <c r="DF2849" s="1"/>
      <c r="DG2849" s="1"/>
    </row>
    <row r="2850" spans="1:111" x14ac:dyDescent="0.2">
      <c r="A2850" s="86"/>
      <c r="B2850" s="87"/>
      <c r="C2850" s="87"/>
      <c r="D2850" s="88"/>
      <c r="E2850" s="89"/>
      <c r="F2850" s="98"/>
      <c r="G2850" s="91"/>
      <c r="H2850" s="90"/>
      <c r="I2850" s="90"/>
      <c r="J2850" s="92"/>
      <c r="K2850" s="92"/>
      <c r="L2850" s="87"/>
      <c r="M2850" s="93"/>
      <c r="N2850" s="93"/>
      <c r="O2850" s="87"/>
      <c r="P2850" s="87"/>
      <c r="Q2850" s="94"/>
      <c r="R2850" s="95"/>
      <c r="S2850" s="87"/>
      <c r="T2850" s="95"/>
      <c r="U2850" s="94"/>
      <c r="V2850" s="94"/>
      <c r="W2850" s="93"/>
      <c r="X2850" s="87"/>
      <c r="Y2850" s="87"/>
      <c r="Z2850" s="96"/>
      <c r="AA2850" s="90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3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2"/>
      <c r="DB2850" s="1"/>
      <c r="DC2850" s="1"/>
      <c r="DD2850" s="1"/>
      <c r="DE2850" s="1"/>
      <c r="DF2850" s="1"/>
      <c r="DG2850" s="1"/>
    </row>
    <row r="2851" spans="1:111" x14ac:dyDescent="0.2">
      <c r="A2851" s="86"/>
      <c r="B2851" s="87"/>
      <c r="C2851" s="87"/>
      <c r="D2851" s="88"/>
      <c r="E2851" s="89"/>
      <c r="F2851" s="98"/>
      <c r="G2851" s="91"/>
      <c r="H2851" s="90"/>
      <c r="I2851" s="90"/>
      <c r="J2851" s="92"/>
      <c r="K2851" s="92"/>
      <c r="L2851" s="87"/>
      <c r="M2851" s="93"/>
      <c r="N2851" s="93"/>
      <c r="O2851" s="87"/>
      <c r="P2851" s="87"/>
      <c r="Q2851" s="94"/>
      <c r="R2851" s="95"/>
      <c r="S2851" s="87"/>
      <c r="T2851" s="95"/>
      <c r="U2851" s="94"/>
      <c r="V2851" s="94"/>
      <c r="W2851" s="93"/>
      <c r="X2851" s="87"/>
      <c r="Y2851" s="87"/>
      <c r="Z2851" s="96"/>
      <c r="AA2851" s="90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3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2"/>
      <c r="DB2851" s="1"/>
      <c r="DC2851" s="1"/>
      <c r="DD2851" s="1"/>
      <c r="DE2851" s="1"/>
      <c r="DF2851" s="1"/>
      <c r="DG2851" s="1"/>
    </row>
    <row r="2852" spans="1:111" x14ac:dyDescent="0.2">
      <c r="A2852" s="86"/>
      <c r="B2852" s="87"/>
      <c r="C2852" s="87"/>
      <c r="D2852" s="88"/>
      <c r="E2852" s="89"/>
      <c r="F2852" s="98"/>
      <c r="G2852" s="91"/>
      <c r="H2852" s="90"/>
      <c r="I2852" s="90"/>
      <c r="J2852" s="92"/>
      <c r="K2852" s="92"/>
      <c r="L2852" s="87"/>
      <c r="M2852" s="93"/>
      <c r="N2852" s="93"/>
      <c r="O2852" s="87"/>
      <c r="P2852" s="87"/>
      <c r="Q2852" s="94"/>
      <c r="R2852" s="95"/>
      <c r="S2852" s="87"/>
      <c r="T2852" s="95"/>
      <c r="U2852" s="94"/>
      <c r="V2852" s="94"/>
      <c r="W2852" s="93"/>
      <c r="X2852" s="87"/>
      <c r="Y2852" s="87"/>
      <c r="Z2852" s="96"/>
      <c r="AA2852" s="90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3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2"/>
      <c r="DB2852" s="1"/>
      <c r="DC2852" s="1"/>
      <c r="DD2852" s="1"/>
      <c r="DE2852" s="1"/>
      <c r="DF2852" s="1"/>
      <c r="DG2852" s="1"/>
    </row>
    <row r="2853" spans="1:111" x14ac:dyDescent="0.2">
      <c r="A2853" s="86"/>
      <c r="B2853" s="87"/>
      <c r="C2853" s="87"/>
      <c r="D2853" s="88"/>
      <c r="E2853" s="89"/>
      <c r="F2853" s="98"/>
      <c r="G2853" s="91"/>
      <c r="H2853" s="90"/>
      <c r="I2853" s="90"/>
      <c r="J2853" s="92"/>
      <c r="K2853" s="92"/>
      <c r="L2853" s="87"/>
      <c r="M2853" s="93"/>
      <c r="N2853" s="93"/>
      <c r="O2853" s="87"/>
      <c r="P2853" s="87"/>
      <c r="Q2853" s="94"/>
      <c r="R2853" s="95"/>
      <c r="S2853" s="87"/>
      <c r="T2853" s="95"/>
      <c r="U2853" s="94"/>
      <c r="V2853" s="94"/>
      <c r="W2853" s="93"/>
      <c r="X2853" s="87"/>
      <c r="Y2853" s="87"/>
      <c r="Z2853" s="96"/>
      <c r="AA2853" s="90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3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2"/>
      <c r="DB2853" s="1"/>
      <c r="DC2853" s="1"/>
      <c r="DD2853" s="1"/>
      <c r="DE2853" s="1"/>
      <c r="DF2853" s="1"/>
      <c r="DG2853" s="1"/>
    </row>
    <row r="2854" spans="1:111" x14ac:dyDescent="0.2">
      <c r="A2854" s="86"/>
      <c r="B2854" s="87"/>
      <c r="C2854" s="87"/>
      <c r="D2854" s="88"/>
      <c r="E2854" s="89"/>
      <c r="F2854" s="98"/>
      <c r="G2854" s="91"/>
      <c r="H2854" s="90"/>
      <c r="I2854" s="90"/>
      <c r="J2854" s="92"/>
      <c r="K2854" s="92"/>
      <c r="L2854" s="87"/>
      <c r="M2854" s="93"/>
      <c r="N2854" s="93"/>
      <c r="O2854" s="87"/>
      <c r="P2854" s="87"/>
      <c r="Q2854" s="94"/>
      <c r="R2854" s="95"/>
      <c r="S2854" s="87"/>
      <c r="T2854" s="95"/>
      <c r="U2854" s="94"/>
      <c r="V2854" s="94"/>
      <c r="W2854" s="93"/>
      <c r="X2854" s="87"/>
      <c r="Y2854" s="87"/>
      <c r="Z2854" s="96"/>
      <c r="AA2854" s="90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3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2"/>
      <c r="DB2854" s="1"/>
      <c r="DC2854" s="1"/>
      <c r="DD2854" s="1"/>
      <c r="DE2854" s="1"/>
      <c r="DF2854" s="1"/>
      <c r="DG2854" s="1"/>
    </row>
    <row r="2855" spans="1:111" x14ac:dyDescent="0.2">
      <c r="A2855" s="86"/>
      <c r="B2855" s="87"/>
      <c r="C2855" s="87"/>
      <c r="D2855" s="88"/>
      <c r="E2855" s="89"/>
      <c r="F2855" s="98"/>
      <c r="G2855" s="91"/>
      <c r="H2855" s="90"/>
      <c r="I2855" s="90"/>
      <c r="J2855" s="92"/>
      <c r="K2855" s="92"/>
      <c r="L2855" s="87"/>
      <c r="M2855" s="93"/>
      <c r="N2855" s="93"/>
      <c r="O2855" s="87"/>
      <c r="P2855" s="87"/>
      <c r="Q2855" s="94"/>
      <c r="R2855" s="95"/>
      <c r="S2855" s="87"/>
      <c r="T2855" s="95"/>
      <c r="U2855" s="94"/>
      <c r="V2855" s="94"/>
      <c r="W2855" s="93"/>
      <c r="X2855" s="87"/>
      <c r="Y2855" s="87"/>
      <c r="Z2855" s="96"/>
      <c r="AA2855" s="90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3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2"/>
      <c r="DB2855" s="1"/>
      <c r="DC2855" s="1"/>
      <c r="DD2855" s="1"/>
      <c r="DE2855" s="1"/>
      <c r="DF2855" s="1"/>
      <c r="DG2855" s="1"/>
    </row>
    <row r="2856" spans="1:111" x14ac:dyDescent="0.2">
      <c r="A2856" s="86"/>
      <c r="B2856" s="87"/>
      <c r="C2856" s="87"/>
      <c r="D2856" s="88"/>
      <c r="E2856" s="89"/>
      <c r="F2856" s="98"/>
      <c r="G2856" s="91"/>
      <c r="H2856" s="90"/>
      <c r="I2856" s="90"/>
      <c r="J2856" s="92"/>
      <c r="K2856" s="92"/>
      <c r="L2856" s="87"/>
      <c r="M2856" s="93"/>
      <c r="N2856" s="93"/>
      <c r="O2856" s="87"/>
      <c r="P2856" s="87"/>
      <c r="Q2856" s="94"/>
      <c r="R2856" s="95"/>
      <c r="S2856" s="87"/>
      <c r="T2856" s="95"/>
      <c r="U2856" s="94"/>
      <c r="V2856" s="94"/>
      <c r="W2856" s="93"/>
      <c r="X2856" s="87"/>
      <c r="Y2856" s="87"/>
      <c r="Z2856" s="96"/>
      <c r="AA2856" s="90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3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2"/>
      <c r="DB2856" s="1"/>
      <c r="DC2856" s="1"/>
      <c r="DD2856" s="1"/>
      <c r="DE2856" s="1"/>
      <c r="DF2856" s="1"/>
      <c r="DG2856" s="1"/>
    </row>
    <row r="2857" spans="1:111" x14ac:dyDescent="0.2">
      <c r="A2857" s="86"/>
      <c r="B2857" s="87"/>
      <c r="C2857" s="87"/>
      <c r="D2857" s="88"/>
      <c r="E2857" s="89"/>
      <c r="F2857" s="98"/>
      <c r="G2857" s="91"/>
      <c r="H2857" s="90"/>
      <c r="I2857" s="90"/>
      <c r="J2857" s="92"/>
      <c r="K2857" s="92"/>
      <c r="L2857" s="87"/>
      <c r="M2857" s="93"/>
      <c r="N2857" s="93"/>
      <c r="O2857" s="87"/>
      <c r="P2857" s="87"/>
      <c r="Q2857" s="94"/>
      <c r="R2857" s="95"/>
      <c r="S2857" s="87"/>
      <c r="T2857" s="95"/>
      <c r="U2857" s="94"/>
      <c r="V2857" s="94"/>
      <c r="W2857" s="93"/>
      <c r="X2857" s="87"/>
      <c r="Y2857" s="87"/>
      <c r="Z2857" s="96"/>
      <c r="AA2857" s="90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3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2"/>
      <c r="DB2857" s="1"/>
      <c r="DC2857" s="1"/>
      <c r="DD2857" s="1"/>
      <c r="DE2857" s="1"/>
      <c r="DF2857" s="1"/>
      <c r="DG2857" s="1"/>
    </row>
    <row r="2858" spans="1:111" x14ac:dyDescent="0.2">
      <c r="A2858" s="86"/>
      <c r="B2858" s="87"/>
      <c r="C2858" s="87"/>
      <c r="D2858" s="88"/>
      <c r="E2858" s="89"/>
      <c r="F2858" s="98"/>
      <c r="G2858" s="91"/>
      <c r="H2858" s="90"/>
      <c r="I2858" s="90"/>
      <c r="J2858" s="92"/>
      <c r="K2858" s="92"/>
      <c r="L2858" s="87"/>
      <c r="M2858" s="93"/>
      <c r="N2858" s="93"/>
      <c r="O2858" s="87"/>
      <c r="P2858" s="87"/>
      <c r="Q2858" s="94"/>
      <c r="R2858" s="95"/>
      <c r="S2858" s="87"/>
      <c r="T2858" s="95"/>
      <c r="U2858" s="94"/>
      <c r="V2858" s="94"/>
      <c r="W2858" s="93"/>
      <c r="X2858" s="87"/>
      <c r="Y2858" s="87"/>
      <c r="Z2858" s="96"/>
      <c r="AA2858" s="90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3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2"/>
      <c r="DB2858" s="1"/>
      <c r="DC2858" s="1"/>
      <c r="DD2858" s="1"/>
      <c r="DE2858" s="1"/>
      <c r="DF2858" s="1"/>
      <c r="DG2858" s="1"/>
    </row>
    <row r="2859" spans="1:111" x14ac:dyDescent="0.2">
      <c r="A2859" s="86"/>
      <c r="B2859" s="87"/>
      <c r="C2859" s="87"/>
      <c r="D2859" s="88"/>
      <c r="E2859" s="89"/>
      <c r="F2859" s="98"/>
      <c r="G2859" s="91"/>
      <c r="H2859" s="90"/>
      <c r="I2859" s="90"/>
      <c r="J2859" s="92"/>
      <c r="K2859" s="92"/>
      <c r="L2859" s="87"/>
      <c r="M2859" s="93"/>
      <c r="N2859" s="93"/>
      <c r="O2859" s="87"/>
      <c r="P2859" s="87"/>
      <c r="Q2859" s="94"/>
      <c r="R2859" s="95"/>
      <c r="S2859" s="87"/>
      <c r="T2859" s="95"/>
      <c r="U2859" s="94"/>
      <c r="V2859" s="94"/>
      <c r="W2859" s="93"/>
      <c r="X2859" s="87"/>
      <c r="Y2859" s="87"/>
      <c r="Z2859" s="96"/>
      <c r="AA2859" s="90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3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2"/>
      <c r="DB2859" s="1"/>
      <c r="DC2859" s="1"/>
      <c r="DD2859" s="1"/>
      <c r="DE2859" s="1"/>
      <c r="DF2859" s="1"/>
      <c r="DG2859" s="1"/>
    </row>
    <row r="2860" spans="1:111" x14ac:dyDescent="0.2">
      <c r="A2860" s="86"/>
      <c r="B2860" s="87"/>
      <c r="C2860" s="87"/>
      <c r="D2860" s="88"/>
      <c r="E2860" s="89"/>
      <c r="F2860" s="98"/>
      <c r="G2860" s="91"/>
      <c r="H2860" s="90"/>
      <c r="I2860" s="90"/>
      <c r="J2860" s="92"/>
      <c r="K2860" s="92"/>
      <c r="L2860" s="87"/>
      <c r="M2860" s="93"/>
      <c r="N2860" s="93"/>
      <c r="O2860" s="87"/>
      <c r="P2860" s="87"/>
      <c r="Q2860" s="94"/>
      <c r="R2860" s="95"/>
      <c r="S2860" s="87"/>
      <c r="T2860" s="95"/>
      <c r="U2860" s="94"/>
      <c r="V2860" s="94"/>
      <c r="W2860" s="93"/>
      <c r="X2860" s="87"/>
      <c r="Y2860" s="87"/>
      <c r="Z2860" s="96"/>
      <c r="AA2860" s="90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3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2"/>
      <c r="DB2860" s="1"/>
      <c r="DC2860" s="1"/>
      <c r="DD2860" s="1"/>
      <c r="DE2860" s="1"/>
      <c r="DF2860" s="1"/>
      <c r="DG2860" s="1"/>
    </row>
    <row r="2861" spans="1:111" x14ac:dyDescent="0.2">
      <c r="A2861" s="86"/>
      <c r="B2861" s="87"/>
      <c r="C2861" s="87"/>
      <c r="D2861" s="88"/>
      <c r="E2861" s="89"/>
      <c r="F2861" s="98"/>
      <c r="G2861" s="91"/>
      <c r="H2861" s="90"/>
      <c r="I2861" s="90"/>
      <c r="J2861" s="92"/>
      <c r="K2861" s="92"/>
      <c r="L2861" s="87"/>
      <c r="M2861" s="93"/>
      <c r="N2861" s="93"/>
      <c r="O2861" s="87"/>
      <c r="P2861" s="87"/>
      <c r="Q2861" s="94"/>
      <c r="R2861" s="95"/>
      <c r="S2861" s="87"/>
      <c r="T2861" s="95"/>
      <c r="U2861" s="94"/>
      <c r="V2861" s="94"/>
      <c r="W2861" s="93"/>
      <c r="X2861" s="87"/>
      <c r="Y2861" s="87"/>
      <c r="Z2861" s="96"/>
      <c r="AA2861" s="90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3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2"/>
      <c r="DB2861" s="1"/>
      <c r="DC2861" s="1"/>
      <c r="DD2861" s="1"/>
      <c r="DE2861" s="1"/>
      <c r="DF2861" s="1"/>
      <c r="DG2861" s="1"/>
    </row>
    <row r="2862" spans="1:111" x14ac:dyDescent="0.2">
      <c r="A2862" s="86"/>
      <c r="B2862" s="87"/>
      <c r="C2862" s="87"/>
      <c r="D2862" s="88"/>
      <c r="E2862" s="89"/>
      <c r="F2862" s="98"/>
      <c r="G2862" s="91"/>
      <c r="H2862" s="90"/>
      <c r="I2862" s="90"/>
      <c r="J2862" s="92"/>
      <c r="K2862" s="92"/>
      <c r="L2862" s="87"/>
      <c r="M2862" s="93"/>
      <c r="N2862" s="93"/>
      <c r="O2862" s="87"/>
      <c r="P2862" s="87"/>
      <c r="Q2862" s="94"/>
      <c r="R2862" s="95"/>
      <c r="S2862" s="87"/>
      <c r="T2862" s="95"/>
      <c r="U2862" s="94"/>
      <c r="V2862" s="94"/>
      <c r="W2862" s="93"/>
      <c r="X2862" s="87"/>
      <c r="Y2862" s="87"/>
      <c r="Z2862" s="96"/>
      <c r="AA2862" s="90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3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2"/>
      <c r="DB2862" s="1"/>
      <c r="DC2862" s="1"/>
      <c r="DD2862" s="1"/>
      <c r="DE2862" s="1"/>
      <c r="DF2862" s="1"/>
      <c r="DG2862" s="1"/>
    </row>
    <row r="2863" spans="1:111" x14ac:dyDescent="0.2">
      <c r="A2863" s="86"/>
      <c r="B2863" s="87"/>
      <c r="C2863" s="87"/>
      <c r="D2863" s="88"/>
      <c r="E2863" s="89"/>
      <c r="F2863" s="98"/>
      <c r="G2863" s="91"/>
      <c r="H2863" s="90"/>
      <c r="I2863" s="90"/>
      <c r="J2863" s="92"/>
      <c r="K2863" s="92"/>
      <c r="L2863" s="87"/>
      <c r="M2863" s="93"/>
      <c r="N2863" s="93"/>
      <c r="O2863" s="87"/>
      <c r="P2863" s="87"/>
      <c r="Q2863" s="94"/>
      <c r="R2863" s="95"/>
      <c r="S2863" s="87"/>
      <c r="T2863" s="95"/>
      <c r="U2863" s="94"/>
      <c r="V2863" s="94"/>
      <c r="W2863" s="93"/>
      <c r="X2863" s="87"/>
      <c r="Y2863" s="87"/>
      <c r="Z2863" s="96"/>
      <c r="AA2863" s="90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3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2"/>
      <c r="DB2863" s="1"/>
      <c r="DC2863" s="1"/>
      <c r="DD2863" s="1"/>
      <c r="DE2863" s="1"/>
      <c r="DF2863" s="1"/>
      <c r="DG2863" s="1"/>
    </row>
    <row r="2864" spans="1:111" x14ac:dyDescent="0.2">
      <c r="A2864" s="86"/>
      <c r="B2864" s="87"/>
      <c r="C2864" s="87"/>
      <c r="D2864" s="88"/>
      <c r="E2864" s="89"/>
      <c r="F2864" s="98"/>
      <c r="G2864" s="91"/>
      <c r="H2864" s="90"/>
      <c r="I2864" s="90"/>
      <c r="J2864" s="92"/>
      <c r="K2864" s="92"/>
      <c r="L2864" s="87"/>
      <c r="M2864" s="93"/>
      <c r="N2864" s="93"/>
      <c r="O2864" s="87"/>
      <c r="P2864" s="87"/>
      <c r="Q2864" s="94"/>
      <c r="R2864" s="95"/>
      <c r="S2864" s="87"/>
      <c r="T2864" s="95"/>
      <c r="U2864" s="94"/>
      <c r="V2864" s="94"/>
      <c r="W2864" s="93"/>
      <c r="X2864" s="87"/>
      <c r="Y2864" s="87"/>
      <c r="Z2864" s="96"/>
      <c r="AA2864" s="90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3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2"/>
      <c r="DB2864" s="1"/>
      <c r="DC2864" s="1"/>
      <c r="DD2864" s="1"/>
      <c r="DE2864" s="1"/>
      <c r="DF2864" s="1"/>
      <c r="DG2864" s="1"/>
    </row>
    <row r="2865" spans="1:111" x14ac:dyDescent="0.2">
      <c r="A2865" s="86"/>
      <c r="B2865" s="87"/>
      <c r="C2865" s="87"/>
      <c r="D2865" s="88"/>
      <c r="E2865" s="89"/>
      <c r="F2865" s="98"/>
      <c r="G2865" s="91"/>
      <c r="H2865" s="90"/>
      <c r="I2865" s="90"/>
      <c r="J2865" s="92"/>
      <c r="K2865" s="92"/>
      <c r="L2865" s="87"/>
      <c r="M2865" s="93"/>
      <c r="N2865" s="93"/>
      <c r="O2865" s="87"/>
      <c r="P2865" s="87"/>
      <c r="Q2865" s="94"/>
      <c r="R2865" s="95"/>
      <c r="S2865" s="87"/>
      <c r="T2865" s="95"/>
      <c r="U2865" s="94"/>
      <c r="V2865" s="94"/>
      <c r="W2865" s="93"/>
      <c r="X2865" s="87"/>
      <c r="Y2865" s="87"/>
      <c r="Z2865" s="96"/>
      <c r="AA2865" s="90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3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2"/>
      <c r="DB2865" s="1"/>
      <c r="DC2865" s="1"/>
      <c r="DD2865" s="1"/>
      <c r="DE2865" s="1"/>
      <c r="DF2865" s="1"/>
      <c r="DG2865" s="1"/>
    </row>
    <row r="2866" spans="1:111" x14ac:dyDescent="0.2">
      <c r="A2866" s="86"/>
      <c r="B2866" s="87"/>
      <c r="C2866" s="87"/>
      <c r="D2866" s="88"/>
      <c r="E2866" s="89"/>
      <c r="F2866" s="98"/>
      <c r="G2866" s="91"/>
      <c r="H2866" s="90"/>
      <c r="I2866" s="90"/>
      <c r="J2866" s="92"/>
      <c r="K2866" s="92"/>
      <c r="L2866" s="87"/>
      <c r="M2866" s="93"/>
      <c r="N2866" s="93"/>
      <c r="O2866" s="87"/>
      <c r="P2866" s="87"/>
      <c r="Q2866" s="94"/>
      <c r="R2866" s="95"/>
      <c r="S2866" s="87"/>
      <c r="T2866" s="95"/>
      <c r="U2866" s="94"/>
      <c r="V2866" s="94"/>
      <c r="W2866" s="93"/>
      <c r="X2866" s="87"/>
      <c r="Y2866" s="87"/>
      <c r="Z2866" s="96"/>
      <c r="AA2866" s="90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3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2"/>
      <c r="DB2866" s="1"/>
      <c r="DC2866" s="1"/>
      <c r="DD2866" s="1"/>
      <c r="DE2866" s="1"/>
      <c r="DF2866" s="1"/>
      <c r="DG2866" s="1"/>
    </row>
    <row r="2867" spans="1:111" x14ac:dyDescent="0.2">
      <c r="A2867" s="86"/>
      <c r="B2867" s="87"/>
      <c r="C2867" s="87"/>
      <c r="D2867" s="88"/>
      <c r="E2867" s="89"/>
      <c r="F2867" s="98"/>
      <c r="G2867" s="91"/>
      <c r="H2867" s="90"/>
      <c r="I2867" s="90"/>
      <c r="J2867" s="92"/>
      <c r="K2867" s="92"/>
      <c r="L2867" s="87"/>
      <c r="M2867" s="93"/>
      <c r="N2867" s="93"/>
      <c r="O2867" s="87"/>
      <c r="P2867" s="87"/>
      <c r="Q2867" s="94"/>
      <c r="R2867" s="95"/>
      <c r="S2867" s="87"/>
      <c r="T2867" s="95"/>
      <c r="U2867" s="94"/>
      <c r="V2867" s="94"/>
      <c r="W2867" s="93"/>
      <c r="X2867" s="87"/>
      <c r="Y2867" s="87"/>
      <c r="Z2867" s="96"/>
      <c r="AA2867" s="90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3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2"/>
      <c r="DB2867" s="1"/>
      <c r="DC2867" s="1"/>
      <c r="DD2867" s="1"/>
      <c r="DE2867" s="1"/>
      <c r="DF2867" s="1"/>
      <c r="DG2867" s="1"/>
    </row>
    <row r="2868" spans="1:111" x14ac:dyDescent="0.2">
      <c r="A2868" s="86"/>
      <c r="B2868" s="87"/>
      <c r="C2868" s="87"/>
      <c r="D2868" s="88"/>
      <c r="E2868" s="89"/>
      <c r="F2868" s="98"/>
      <c r="G2868" s="91"/>
      <c r="H2868" s="90"/>
      <c r="I2868" s="90"/>
      <c r="J2868" s="92"/>
      <c r="K2868" s="92"/>
      <c r="L2868" s="87"/>
      <c r="M2868" s="93"/>
      <c r="N2868" s="93"/>
      <c r="O2868" s="87"/>
      <c r="P2868" s="87"/>
      <c r="Q2868" s="94"/>
      <c r="R2868" s="95"/>
      <c r="S2868" s="87"/>
      <c r="T2868" s="95"/>
      <c r="U2868" s="94"/>
      <c r="V2868" s="94"/>
      <c r="W2868" s="93"/>
      <c r="X2868" s="87"/>
      <c r="Y2868" s="87"/>
      <c r="Z2868" s="96"/>
      <c r="AA2868" s="90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3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2"/>
      <c r="DB2868" s="1"/>
      <c r="DC2868" s="1"/>
      <c r="DD2868" s="1"/>
      <c r="DE2868" s="1"/>
      <c r="DF2868" s="1"/>
      <c r="DG2868" s="1"/>
    </row>
    <row r="2869" spans="1:111" x14ac:dyDescent="0.2">
      <c r="A2869" s="86"/>
      <c r="B2869" s="87"/>
      <c r="C2869" s="87"/>
      <c r="D2869" s="88"/>
      <c r="E2869" s="89"/>
      <c r="F2869" s="98"/>
      <c r="G2869" s="91"/>
      <c r="H2869" s="90"/>
      <c r="I2869" s="90"/>
      <c r="J2869" s="92"/>
      <c r="K2869" s="92"/>
      <c r="L2869" s="87"/>
      <c r="M2869" s="93"/>
      <c r="N2869" s="93"/>
      <c r="O2869" s="87"/>
      <c r="P2869" s="87"/>
      <c r="Q2869" s="94"/>
      <c r="R2869" s="95"/>
      <c r="S2869" s="87"/>
      <c r="T2869" s="95"/>
      <c r="U2869" s="94"/>
      <c r="V2869" s="94"/>
      <c r="W2869" s="93"/>
      <c r="X2869" s="87"/>
      <c r="Y2869" s="87"/>
      <c r="Z2869" s="96"/>
      <c r="AA2869" s="90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3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2"/>
      <c r="DB2869" s="1"/>
      <c r="DC2869" s="1"/>
      <c r="DD2869" s="1"/>
      <c r="DE2869" s="1"/>
      <c r="DF2869" s="1"/>
      <c r="DG2869" s="1"/>
    </row>
    <row r="2870" spans="1:111" x14ac:dyDescent="0.2">
      <c r="A2870" s="86"/>
      <c r="B2870" s="87"/>
      <c r="C2870" s="87"/>
      <c r="D2870" s="88"/>
      <c r="E2870" s="89"/>
      <c r="F2870" s="98"/>
      <c r="G2870" s="91"/>
      <c r="H2870" s="90"/>
      <c r="I2870" s="90"/>
      <c r="J2870" s="92"/>
      <c r="K2870" s="92"/>
      <c r="L2870" s="87"/>
      <c r="M2870" s="93"/>
      <c r="N2870" s="93"/>
      <c r="O2870" s="87"/>
      <c r="P2870" s="87"/>
      <c r="Q2870" s="94"/>
      <c r="R2870" s="95"/>
      <c r="S2870" s="87"/>
      <c r="T2870" s="95"/>
      <c r="U2870" s="94"/>
      <c r="V2870" s="94"/>
      <c r="W2870" s="93"/>
      <c r="X2870" s="87"/>
      <c r="Y2870" s="87"/>
      <c r="Z2870" s="96"/>
      <c r="AA2870" s="90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3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2"/>
      <c r="DB2870" s="1"/>
      <c r="DC2870" s="1"/>
      <c r="DD2870" s="1"/>
      <c r="DE2870" s="1"/>
      <c r="DF2870" s="1"/>
      <c r="DG2870" s="1"/>
    </row>
    <row r="2871" spans="1:111" x14ac:dyDescent="0.2">
      <c r="A2871" s="86"/>
      <c r="B2871" s="87"/>
      <c r="C2871" s="87"/>
      <c r="D2871" s="88"/>
      <c r="E2871" s="89"/>
      <c r="F2871" s="98"/>
      <c r="G2871" s="91"/>
      <c r="H2871" s="90"/>
      <c r="I2871" s="90"/>
      <c r="J2871" s="92"/>
      <c r="K2871" s="92"/>
      <c r="L2871" s="87"/>
      <c r="M2871" s="93"/>
      <c r="N2871" s="93"/>
      <c r="O2871" s="87"/>
      <c r="P2871" s="87"/>
      <c r="Q2871" s="94"/>
      <c r="R2871" s="95"/>
      <c r="S2871" s="87"/>
      <c r="T2871" s="95"/>
      <c r="U2871" s="94"/>
      <c r="V2871" s="94"/>
      <c r="W2871" s="93"/>
      <c r="X2871" s="87"/>
      <c r="Y2871" s="87"/>
      <c r="Z2871" s="96"/>
      <c r="AA2871" s="90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3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2"/>
      <c r="DB2871" s="1"/>
      <c r="DC2871" s="1"/>
      <c r="DD2871" s="1"/>
      <c r="DE2871" s="1"/>
      <c r="DF2871" s="1"/>
      <c r="DG2871" s="1"/>
    </row>
    <row r="2872" spans="1:111" x14ac:dyDescent="0.2">
      <c r="A2872" s="86"/>
      <c r="B2872" s="87"/>
      <c r="C2872" s="87"/>
      <c r="D2872" s="88"/>
      <c r="E2872" s="89"/>
      <c r="F2872" s="98"/>
      <c r="G2872" s="91"/>
      <c r="H2872" s="90"/>
      <c r="I2872" s="90"/>
      <c r="J2872" s="92"/>
      <c r="K2872" s="92"/>
      <c r="L2872" s="87"/>
      <c r="M2872" s="93"/>
      <c r="N2872" s="93"/>
      <c r="O2872" s="87"/>
      <c r="P2872" s="87"/>
      <c r="Q2872" s="94"/>
      <c r="R2872" s="95"/>
      <c r="S2872" s="87"/>
      <c r="T2872" s="95"/>
      <c r="U2872" s="94"/>
      <c r="V2872" s="94"/>
      <c r="W2872" s="93"/>
      <c r="X2872" s="87"/>
      <c r="Y2872" s="87"/>
      <c r="Z2872" s="96"/>
      <c r="AA2872" s="90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3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2"/>
      <c r="DB2872" s="1"/>
      <c r="DC2872" s="1"/>
      <c r="DD2872" s="1"/>
      <c r="DE2872" s="1"/>
      <c r="DF2872" s="1"/>
      <c r="DG2872" s="1"/>
    </row>
    <row r="2873" spans="1:111" x14ac:dyDescent="0.2">
      <c r="A2873" s="86"/>
      <c r="B2873" s="87"/>
      <c r="C2873" s="87"/>
      <c r="D2873" s="88"/>
      <c r="E2873" s="89"/>
      <c r="F2873" s="98"/>
      <c r="G2873" s="91"/>
      <c r="H2873" s="90"/>
      <c r="I2873" s="90"/>
      <c r="J2873" s="92"/>
      <c r="K2873" s="92"/>
      <c r="L2873" s="87"/>
      <c r="M2873" s="93"/>
      <c r="N2873" s="93"/>
      <c r="O2873" s="87"/>
      <c r="P2873" s="87"/>
      <c r="Q2873" s="94"/>
      <c r="R2873" s="95"/>
      <c r="S2873" s="87"/>
      <c r="T2873" s="95"/>
      <c r="U2873" s="94"/>
      <c r="V2873" s="94"/>
      <c r="W2873" s="93"/>
      <c r="X2873" s="87"/>
      <c r="Y2873" s="87"/>
      <c r="Z2873" s="96"/>
      <c r="AA2873" s="90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3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2"/>
      <c r="DB2873" s="1"/>
      <c r="DC2873" s="1"/>
      <c r="DD2873" s="1"/>
      <c r="DE2873" s="1"/>
      <c r="DF2873" s="1"/>
      <c r="DG2873" s="1"/>
    </row>
    <row r="2874" spans="1:111" x14ac:dyDescent="0.2">
      <c r="A2874" s="86"/>
      <c r="B2874" s="87"/>
      <c r="C2874" s="87"/>
      <c r="D2874" s="88"/>
      <c r="E2874" s="89"/>
      <c r="F2874" s="98"/>
      <c r="G2874" s="91"/>
      <c r="H2874" s="90"/>
      <c r="I2874" s="90"/>
      <c r="J2874" s="92"/>
      <c r="K2874" s="92"/>
      <c r="L2874" s="87"/>
      <c r="M2874" s="93"/>
      <c r="N2874" s="93"/>
      <c r="O2874" s="87"/>
      <c r="P2874" s="87"/>
      <c r="Q2874" s="94"/>
      <c r="R2874" s="95"/>
      <c r="S2874" s="87"/>
      <c r="T2874" s="95"/>
      <c r="U2874" s="94"/>
      <c r="V2874" s="94"/>
      <c r="W2874" s="93"/>
      <c r="X2874" s="87"/>
      <c r="Y2874" s="87"/>
      <c r="Z2874" s="96"/>
      <c r="AA2874" s="90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3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2"/>
      <c r="DB2874" s="1"/>
      <c r="DC2874" s="1"/>
      <c r="DD2874" s="1"/>
      <c r="DE2874" s="1"/>
      <c r="DF2874" s="1"/>
      <c r="DG2874" s="1"/>
    </row>
    <row r="2875" spans="1:111" x14ac:dyDescent="0.2">
      <c r="A2875" s="86"/>
      <c r="B2875" s="87"/>
      <c r="C2875" s="87"/>
      <c r="D2875" s="88"/>
      <c r="E2875" s="89"/>
      <c r="F2875" s="98"/>
      <c r="G2875" s="91"/>
      <c r="H2875" s="90"/>
      <c r="I2875" s="90"/>
      <c r="J2875" s="92"/>
      <c r="K2875" s="92"/>
      <c r="L2875" s="87"/>
      <c r="M2875" s="93"/>
      <c r="N2875" s="93"/>
      <c r="O2875" s="87"/>
      <c r="P2875" s="87"/>
      <c r="Q2875" s="94"/>
      <c r="R2875" s="95"/>
      <c r="S2875" s="87"/>
      <c r="T2875" s="95"/>
      <c r="U2875" s="94"/>
      <c r="V2875" s="94"/>
      <c r="W2875" s="93"/>
      <c r="X2875" s="87"/>
      <c r="Y2875" s="87"/>
      <c r="Z2875" s="96"/>
      <c r="AA2875" s="90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3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2"/>
      <c r="DB2875" s="1"/>
      <c r="DC2875" s="1"/>
      <c r="DD2875" s="1"/>
      <c r="DE2875" s="1"/>
      <c r="DF2875" s="1"/>
      <c r="DG2875" s="1"/>
    </row>
    <row r="2876" spans="1:111" x14ac:dyDescent="0.2">
      <c r="A2876" s="86"/>
      <c r="B2876" s="87"/>
      <c r="C2876" s="87"/>
      <c r="D2876" s="88"/>
      <c r="E2876" s="89"/>
      <c r="F2876" s="98"/>
      <c r="G2876" s="91"/>
      <c r="H2876" s="90"/>
      <c r="I2876" s="90"/>
      <c r="J2876" s="92"/>
      <c r="K2876" s="92"/>
      <c r="L2876" s="87"/>
      <c r="M2876" s="93"/>
      <c r="N2876" s="93"/>
      <c r="O2876" s="87"/>
      <c r="P2876" s="87"/>
      <c r="Q2876" s="94"/>
      <c r="R2876" s="95"/>
      <c r="S2876" s="87"/>
      <c r="T2876" s="95"/>
      <c r="U2876" s="94"/>
      <c r="V2876" s="94"/>
      <c r="W2876" s="93"/>
      <c r="X2876" s="87"/>
      <c r="Y2876" s="87"/>
      <c r="Z2876" s="96"/>
      <c r="AA2876" s="90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3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2"/>
      <c r="DB2876" s="1"/>
      <c r="DC2876" s="1"/>
      <c r="DD2876" s="1"/>
      <c r="DE2876" s="1"/>
      <c r="DF2876" s="1"/>
      <c r="DG2876" s="1"/>
    </row>
    <row r="2877" spans="1:111" x14ac:dyDescent="0.2">
      <c r="A2877" s="86"/>
      <c r="B2877" s="87"/>
      <c r="C2877" s="87"/>
      <c r="D2877" s="88"/>
      <c r="E2877" s="89"/>
      <c r="F2877" s="98"/>
      <c r="G2877" s="91"/>
      <c r="H2877" s="90"/>
      <c r="I2877" s="90"/>
      <c r="J2877" s="92"/>
      <c r="K2877" s="92"/>
      <c r="L2877" s="87"/>
      <c r="M2877" s="93"/>
      <c r="N2877" s="93"/>
      <c r="O2877" s="87"/>
      <c r="P2877" s="87"/>
      <c r="Q2877" s="94"/>
      <c r="R2877" s="95"/>
      <c r="S2877" s="87"/>
      <c r="T2877" s="95"/>
      <c r="U2877" s="94"/>
      <c r="V2877" s="94"/>
      <c r="W2877" s="93"/>
      <c r="X2877" s="87"/>
      <c r="Y2877" s="87"/>
      <c r="Z2877" s="96"/>
      <c r="AA2877" s="90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3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2"/>
      <c r="DB2877" s="1"/>
      <c r="DC2877" s="1"/>
      <c r="DD2877" s="1"/>
      <c r="DE2877" s="1"/>
      <c r="DF2877" s="1"/>
      <c r="DG2877" s="1"/>
    </row>
    <row r="2878" spans="1:111" x14ac:dyDescent="0.2">
      <c r="A2878" s="86"/>
      <c r="B2878" s="87"/>
      <c r="C2878" s="87"/>
      <c r="D2878" s="88"/>
      <c r="E2878" s="89"/>
      <c r="F2878" s="98"/>
      <c r="G2878" s="91"/>
      <c r="H2878" s="90"/>
      <c r="I2878" s="90"/>
      <c r="J2878" s="92"/>
      <c r="K2878" s="92"/>
      <c r="L2878" s="87"/>
      <c r="M2878" s="93"/>
      <c r="N2878" s="93"/>
      <c r="O2878" s="87"/>
      <c r="P2878" s="87"/>
      <c r="Q2878" s="94"/>
      <c r="R2878" s="95"/>
      <c r="S2878" s="87"/>
      <c r="T2878" s="95"/>
      <c r="U2878" s="94"/>
      <c r="V2878" s="94"/>
      <c r="W2878" s="93"/>
      <c r="X2878" s="87"/>
      <c r="Y2878" s="87"/>
      <c r="Z2878" s="96"/>
      <c r="AA2878" s="90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3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2"/>
      <c r="DB2878" s="1"/>
      <c r="DC2878" s="1"/>
      <c r="DD2878" s="1"/>
      <c r="DE2878" s="1"/>
      <c r="DF2878" s="1"/>
      <c r="DG2878" s="1"/>
    </row>
    <row r="2879" spans="1:111" x14ac:dyDescent="0.2">
      <c r="A2879" s="86"/>
      <c r="B2879" s="87"/>
      <c r="C2879" s="87"/>
      <c r="D2879" s="88"/>
      <c r="E2879" s="89"/>
      <c r="F2879" s="98"/>
      <c r="G2879" s="91"/>
      <c r="H2879" s="90"/>
      <c r="I2879" s="90"/>
      <c r="J2879" s="92"/>
      <c r="K2879" s="92"/>
      <c r="L2879" s="87"/>
      <c r="M2879" s="93"/>
      <c r="N2879" s="93"/>
      <c r="O2879" s="87"/>
      <c r="P2879" s="87"/>
      <c r="Q2879" s="94"/>
      <c r="R2879" s="95"/>
      <c r="S2879" s="87"/>
      <c r="T2879" s="95"/>
      <c r="U2879" s="94"/>
      <c r="V2879" s="94"/>
      <c r="W2879" s="93"/>
      <c r="X2879" s="87"/>
      <c r="Y2879" s="87"/>
      <c r="Z2879" s="96"/>
      <c r="AA2879" s="90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3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2"/>
      <c r="DB2879" s="1"/>
      <c r="DC2879" s="1"/>
      <c r="DD2879" s="1"/>
      <c r="DE2879" s="1"/>
      <c r="DF2879" s="1"/>
      <c r="DG2879" s="1"/>
    </row>
    <row r="2880" spans="1:111" x14ac:dyDescent="0.2">
      <c r="A2880" s="86"/>
      <c r="B2880" s="87"/>
      <c r="C2880" s="87"/>
      <c r="D2880" s="88"/>
      <c r="E2880" s="89"/>
      <c r="F2880" s="98"/>
      <c r="G2880" s="91"/>
      <c r="H2880" s="90"/>
      <c r="I2880" s="90"/>
      <c r="J2880" s="92"/>
      <c r="K2880" s="92"/>
      <c r="L2880" s="87"/>
      <c r="M2880" s="93"/>
      <c r="N2880" s="93"/>
      <c r="O2880" s="87"/>
      <c r="P2880" s="87"/>
      <c r="Q2880" s="94"/>
      <c r="R2880" s="95"/>
      <c r="S2880" s="87"/>
      <c r="T2880" s="95"/>
      <c r="U2880" s="94"/>
      <c r="V2880" s="94"/>
      <c r="W2880" s="93"/>
      <c r="X2880" s="87"/>
      <c r="Y2880" s="87"/>
      <c r="Z2880" s="96"/>
      <c r="AA2880" s="90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3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2"/>
      <c r="DB2880" s="1"/>
      <c r="DC2880" s="1"/>
      <c r="DD2880" s="1"/>
      <c r="DE2880" s="1"/>
      <c r="DF2880" s="1"/>
      <c r="DG2880" s="1"/>
    </row>
    <row r="2881" spans="1:111" x14ac:dyDescent="0.2">
      <c r="A2881" s="86"/>
      <c r="B2881" s="87"/>
      <c r="C2881" s="87"/>
      <c r="D2881" s="88"/>
      <c r="E2881" s="89"/>
      <c r="F2881" s="98"/>
      <c r="G2881" s="91"/>
      <c r="H2881" s="90"/>
      <c r="I2881" s="90"/>
      <c r="J2881" s="92"/>
      <c r="K2881" s="92"/>
      <c r="L2881" s="87"/>
      <c r="M2881" s="93"/>
      <c r="N2881" s="93"/>
      <c r="O2881" s="87"/>
      <c r="P2881" s="87"/>
      <c r="Q2881" s="94"/>
      <c r="R2881" s="95"/>
      <c r="S2881" s="87"/>
      <c r="T2881" s="95"/>
      <c r="U2881" s="94"/>
      <c r="V2881" s="94"/>
      <c r="W2881" s="93"/>
      <c r="X2881" s="87"/>
      <c r="Y2881" s="87"/>
      <c r="Z2881" s="96"/>
      <c r="AA2881" s="90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3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2"/>
      <c r="DB2881" s="1"/>
      <c r="DC2881" s="1"/>
      <c r="DD2881" s="1"/>
      <c r="DE2881" s="1"/>
      <c r="DF2881" s="1"/>
      <c r="DG2881" s="1"/>
    </row>
    <row r="2882" spans="1:111" x14ac:dyDescent="0.2">
      <c r="A2882" s="86"/>
      <c r="B2882" s="87"/>
      <c r="C2882" s="87"/>
      <c r="D2882" s="88"/>
      <c r="E2882" s="89"/>
      <c r="F2882" s="98"/>
      <c r="G2882" s="91"/>
      <c r="H2882" s="90"/>
      <c r="I2882" s="90"/>
      <c r="J2882" s="92"/>
      <c r="K2882" s="92"/>
      <c r="L2882" s="87"/>
      <c r="M2882" s="93"/>
      <c r="N2882" s="93"/>
      <c r="O2882" s="87"/>
      <c r="P2882" s="87"/>
      <c r="Q2882" s="94"/>
      <c r="R2882" s="95"/>
      <c r="S2882" s="87"/>
      <c r="T2882" s="95"/>
      <c r="U2882" s="94"/>
      <c r="V2882" s="94"/>
      <c r="W2882" s="93"/>
      <c r="X2882" s="87"/>
      <c r="Y2882" s="87"/>
      <c r="Z2882" s="96"/>
      <c r="AA2882" s="90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3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2"/>
      <c r="DB2882" s="1"/>
      <c r="DC2882" s="1"/>
      <c r="DD2882" s="1"/>
      <c r="DE2882" s="1"/>
      <c r="DF2882" s="1"/>
      <c r="DG2882" s="1"/>
    </row>
    <row r="2883" spans="1:111" x14ac:dyDescent="0.2">
      <c r="A2883" s="86"/>
      <c r="B2883" s="87"/>
      <c r="C2883" s="87"/>
      <c r="D2883" s="88"/>
      <c r="E2883" s="89"/>
      <c r="F2883" s="98"/>
      <c r="G2883" s="91"/>
      <c r="H2883" s="90"/>
      <c r="I2883" s="90"/>
      <c r="J2883" s="92"/>
      <c r="K2883" s="92"/>
      <c r="L2883" s="87"/>
      <c r="M2883" s="93"/>
      <c r="N2883" s="93"/>
      <c r="O2883" s="87"/>
      <c r="P2883" s="87"/>
      <c r="Q2883" s="94"/>
      <c r="R2883" s="95"/>
      <c r="S2883" s="87"/>
      <c r="T2883" s="95"/>
      <c r="U2883" s="94"/>
      <c r="V2883" s="94"/>
      <c r="W2883" s="93"/>
      <c r="X2883" s="87"/>
      <c r="Y2883" s="87"/>
      <c r="Z2883" s="96"/>
      <c r="AA2883" s="90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3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2"/>
      <c r="DB2883" s="1"/>
      <c r="DC2883" s="1"/>
      <c r="DD2883" s="1"/>
      <c r="DE2883" s="1"/>
      <c r="DF2883" s="1"/>
      <c r="DG2883" s="1"/>
    </row>
    <row r="2884" spans="1:111" x14ac:dyDescent="0.2">
      <c r="A2884" s="86"/>
      <c r="B2884" s="87"/>
      <c r="C2884" s="87"/>
      <c r="D2884" s="88"/>
      <c r="E2884" s="89"/>
      <c r="F2884" s="98"/>
      <c r="G2884" s="91"/>
      <c r="H2884" s="90"/>
      <c r="I2884" s="90"/>
      <c r="J2884" s="92"/>
      <c r="K2884" s="92"/>
      <c r="L2884" s="87"/>
      <c r="M2884" s="93"/>
      <c r="N2884" s="93"/>
      <c r="O2884" s="87"/>
      <c r="P2884" s="87"/>
      <c r="Q2884" s="94"/>
      <c r="R2884" s="95"/>
      <c r="S2884" s="87"/>
      <c r="T2884" s="95"/>
      <c r="U2884" s="94"/>
      <c r="V2884" s="94"/>
      <c r="W2884" s="93"/>
      <c r="X2884" s="87"/>
      <c r="Y2884" s="87"/>
      <c r="Z2884" s="96"/>
      <c r="AA2884" s="90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3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2"/>
      <c r="DB2884" s="1"/>
      <c r="DC2884" s="1"/>
      <c r="DD2884" s="1"/>
      <c r="DE2884" s="1"/>
      <c r="DF2884" s="1"/>
      <c r="DG2884" s="1"/>
    </row>
    <row r="2885" spans="1:111" x14ac:dyDescent="0.2">
      <c r="A2885" s="86"/>
      <c r="B2885" s="87"/>
      <c r="C2885" s="87"/>
      <c r="D2885" s="88"/>
      <c r="E2885" s="89"/>
      <c r="F2885" s="98"/>
      <c r="G2885" s="91"/>
      <c r="H2885" s="90"/>
      <c r="I2885" s="90"/>
      <c r="J2885" s="92"/>
      <c r="K2885" s="92"/>
      <c r="L2885" s="87"/>
      <c r="M2885" s="93"/>
      <c r="N2885" s="93"/>
      <c r="O2885" s="87"/>
      <c r="P2885" s="87"/>
      <c r="Q2885" s="94"/>
      <c r="R2885" s="95"/>
      <c r="S2885" s="87"/>
      <c r="T2885" s="95"/>
      <c r="U2885" s="94"/>
      <c r="V2885" s="94"/>
      <c r="W2885" s="93"/>
      <c r="X2885" s="87"/>
      <c r="Y2885" s="87"/>
      <c r="Z2885" s="96"/>
      <c r="AA2885" s="90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3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2"/>
      <c r="DB2885" s="1"/>
      <c r="DC2885" s="1"/>
      <c r="DD2885" s="1"/>
      <c r="DE2885" s="1"/>
      <c r="DF2885" s="1"/>
      <c r="DG2885" s="1"/>
    </row>
    <row r="2886" spans="1:111" x14ac:dyDescent="0.2">
      <c r="A2886" s="86"/>
      <c r="B2886" s="87"/>
      <c r="C2886" s="87"/>
      <c r="D2886" s="88"/>
      <c r="E2886" s="89"/>
      <c r="F2886" s="98"/>
      <c r="G2886" s="91"/>
      <c r="H2886" s="90"/>
      <c r="I2886" s="90"/>
      <c r="J2886" s="92"/>
      <c r="K2886" s="92"/>
      <c r="L2886" s="87"/>
      <c r="M2886" s="93"/>
      <c r="N2886" s="93"/>
      <c r="O2886" s="87"/>
      <c r="P2886" s="87"/>
      <c r="Q2886" s="94"/>
      <c r="R2886" s="95"/>
      <c r="S2886" s="87"/>
      <c r="T2886" s="95"/>
      <c r="U2886" s="94"/>
      <c r="V2886" s="94"/>
      <c r="W2886" s="93"/>
      <c r="X2886" s="87"/>
      <c r="Y2886" s="87"/>
      <c r="Z2886" s="96"/>
      <c r="AA2886" s="90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3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2"/>
      <c r="DB2886" s="1"/>
      <c r="DC2886" s="1"/>
      <c r="DD2886" s="1"/>
      <c r="DE2886" s="1"/>
      <c r="DF2886" s="1"/>
      <c r="DG2886" s="1"/>
    </row>
    <row r="2887" spans="1:111" x14ac:dyDescent="0.2">
      <c r="A2887" s="86"/>
      <c r="B2887" s="87"/>
      <c r="C2887" s="87"/>
      <c r="D2887" s="88"/>
      <c r="E2887" s="89"/>
      <c r="F2887" s="98"/>
      <c r="G2887" s="91"/>
      <c r="H2887" s="90"/>
      <c r="I2887" s="90"/>
      <c r="J2887" s="92"/>
      <c r="K2887" s="92"/>
      <c r="L2887" s="87"/>
      <c r="M2887" s="93"/>
      <c r="N2887" s="93"/>
      <c r="O2887" s="87"/>
      <c r="P2887" s="87"/>
      <c r="Q2887" s="94"/>
      <c r="R2887" s="95"/>
      <c r="S2887" s="87"/>
      <c r="T2887" s="95"/>
      <c r="U2887" s="94"/>
      <c r="V2887" s="94"/>
      <c r="W2887" s="93"/>
      <c r="X2887" s="87"/>
      <c r="Y2887" s="87"/>
      <c r="Z2887" s="96"/>
      <c r="AA2887" s="90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3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2"/>
      <c r="DB2887" s="1"/>
      <c r="DC2887" s="1"/>
      <c r="DD2887" s="1"/>
      <c r="DE2887" s="1"/>
      <c r="DF2887" s="1"/>
      <c r="DG2887" s="1"/>
    </row>
    <row r="2888" spans="1:111" x14ac:dyDescent="0.2">
      <c r="A2888" s="86"/>
      <c r="B2888" s="87"/>
      <c r="C2888" s="87"/>
      <c r="D2888" s="88"/>
      <c r="E2888" s="89"/>
      <c r="F2888" s="98"/>
      <c r="G2888" s="91"/>
      <c r="H2888" s="90"/>
      <c r="I2888" s="90"/>
      <c r="J2888" s="92"/>
      <c r="K2888" s="92"/>
      <c r="L2888" s="87"/>
      <c r="M2888" s="93"/>
      <c r="N2888" s="93"/>
      <c r="O2888" s="87"/>
      <c r="P2888" s="87"/>
      <c r="Q2888" s="94"/>
      <c r="R2888" s="95"/>
      <c r="S2888" s="87"/>
      <c r="T2888" s="95"/>
      <c r="U2888" s="94"/>
      <c r="V2888" s="94"/>
      <c r="W2888" s="93"/>
      <c r="X2888" s="87"/>
      <c r="Y2888" s="87"/>
      <c r="Z2888" s="96"/>
      <c r="AA2888" s="90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3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2"/>
      <c r="DB2888" s="1"/>
      <c r="DC2888" s="1"/>
      <c r="DD2888" s="1"/>
      <c r="DE2888" s="1"/>
      <c r="DF2888" s="1"/>
      <c r="DG2888" s="1"/>
    </row>
    <row r="2889" spans="1:111" x14ac:dyDescent="0.2">
      <c r="A2889" s="86"/>
      <c r="B2889" s="87"/>
      <c r="C2889" s="87"/>
      <c r="D2889" s="88"/>
      <c r="E2889" s="89"/>
      <c r="F2889" s="98"/>
      <c r="G2889" s="91"/>
      <c r="H2889" s="90"/>
      <c r="I2889" s="90"/>
      <c r="J2889" s="92"/>
      <c r="K2889" s="92"/>
      <c r="L2889" s="87"/>
      <c r="M2889" s="93"/>
      <c r="N2889" s="93"/>
      <c r="O2889" s="87"/>
      <c r="P2889" s="87"/>
      <c r="Q2889" s="94"/>
      <c r="R2889" s="95"/>
      <c r="S2889" s="87"/>
      <c r="T2889" s="95"/>
      <c r="U2889" s="94"/>
      <c r="V2889" s="94"/>
      <c r="W2889" s="93"/>
      <c r="X2889" s="87"/>
      <c r="Y2889" s="87"/>
      <c r="Z2889" s="96"/>
      <c r="AA2889" s="90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3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2"/>
      <c r="DB2889" s="1"/>
      <c r="DC2889" s="1"/>
      <c r="DD2889" s="1"/>
      <c r="DE2889" s="1"/>
      <c r="DF2889" s="1"/>
      <c r="DG2889" s="1"/>
    </row>
    <row r="2890" spans="1:111" x14ac:dyDescent="0.2">
      <c r="A2890" s="86"/>
      <c r="B2890" s="87"/>
      <c r="C2890" s="87"/>
      <c r="D2890" s="88"/>
      <c r="E2890" s="89"/>
      <c r="F2890" s="98"/>
      <c r="G2890" s="91"/>
      <c r="H2890" s="90"/>
      <c r="I2890" s="90"/>
      <c r="J2890" s="92"/>
      <c r="K2890" s="92"/>
      <c r="L2890" s="87"/>
      <c r="M2890" s="93"/>
      <c r="N2890" s="93"/>
      <c r="O2890" s="87"/>
      <c r="P2890" s="87"/>
      <c r="Q2890" s="94"/>
      <c r="R2890" s="95"/>
      <c r="S2890" s="87"/>
      <c r="T2890" s="95"/>
      <c r="U2890" s="94"/>
      <c r="V2890" s="94"/>
      <c r="W2890" s="93"/>
      <c r="X2890" s="87"/>
      <c r="Y2890" s="87"/>
      <c r="Z2890" s="96"/>
      <c r="AA2890" s="90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3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2"/>
      <c r="DB2890" s="1"/>
      <c r="DC2890" s="1"/>
      <c r="DD2890" s="1"/>
      <c r="DE2890" s="1"/>
      <c r="DF2890" s="1"/>
      <c r="DG2890" s="1"/>
    </row>
    <row r="2891" spans="1:111" x14ac:dyDescent="0.2">
      <c r="A2891" s="86"/>
      <c r="B2891" s="87"/>
      <c r="C2891" s="87"/>
      <c r="D2891" s="88"/>
      <c r="E2891" s="89"/>
      <c r="F2891" s="98"/>
      <c r="G2891" s="91"/>
      <c r="H2891" s="90"/>
      <c r="I2891" s="90"/>
      <c r="J2891" s="92"/>
      <c r="K2891" s="92"/>
      <c r="L2891" s="87"/>
      <c r="M2891" s="93"/>
      <c r="N2891" s="93"/>
      <c r="O2891" s="87"/>
      <c r="P2891" s="87"/>
      <c r="Q2891" s="94"/>
      <c r="R2891" s="95"/>
      <c r="S2891" s="87"/>
      <c r="T2891" s="95"/>
      <c r="U2891" s="94"/>
      <c r="V2891" s="94"/>
      <c r="W2891" s="93"/>
      <c r="X2891" s="87"/>
      <c r="Y2891" s="87"/>
      <c r="Z2891" s="96"/>
      <c r="AA2891" s="90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3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2"/>
      <c r="DB2891" s="1"/>
      <c r="DC2891" s="1"/>
      <c r="DD2891" s="1"/>
      <c r="DE2891" s="1"/>
      <c r="DF2891" s="1"/>
      <c r="DG2891" s="1"/>
    </row>
    <row r="2892" spans="1:111" x14ac:dyDescent="0.2">
      <c r="A2892" s="86"/>
      <c r="B2892" s="87"/>
      <c r="C2892" s="87"/>
      <c r="D2892" s="88"/>
      <c r="E2892" s="89"/>
      <c r="F2892" s="98"/>
      <c r="G2892" s="91"/>
      <c r="H2892" s="90"/>
      <c r="I2892" s="90"/>
      <c r="J2892" s="92"/>
      <c r="K2892" s="92"/>
      <c r="L2892" s="87"/>
      <c r="M2892" s="93"/>
      <c r="N2892" s="93"/>
      <c r="O2892" s="87"/>
      <c r="P2892" s="87"/>
      <c r="Q2892" s="94"/>
      <c r="R2892" s="95"/>
      <c r="S2892" s="87"/>
      <c r="T2892" s="95"/>
      <c r="U2892" s="94"/>
      <c r="V2892" s="94"/>
      <c r="W2892" s="93"/>
      <c r="X2892" s="87"/>
      <c r="Y2892" s="87"/>
      <c r="Z2892" s="96"/>
      <c r="AA2892" s="90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3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2"/>
      <c r="DB2892" s="1"/>
      <c r="DC2892" s="1"/>
      <c r="DD2892" s="1"/>
      <c r="DE2892" s="1"/>
      <c r="DF2892" s="1"/>
      <c r="DG2892" s="1"/>
    </row>
    <row r="2893" spans="1:111" x14ac:dyDescent="0.2">
      <c r="A2893" s="86"/>
      <c r="B2893" s="87"/>
      <c r="C2893" s="87"/>
      <c r="D2893" s="88"/>
      <c r="E2893" s="89"/>
      <c r="F2893" s="98"/>
      <c r="G2893" s="91"/>
      <c r="H2893" s="90"/>
      <c r="I2893" s="90"/>
      <c r="J2893" s="92"/>
      <c r="K2893" s="92"/>
      <c r="L2893" s="87"/>
      <c r="M2893" s="93"/>
      <c r="N2893" s="93"/>
      <c r="O2893" s="87"/>
      <c r="P2893" s="87"/>
      <c r="Q2893" s="94"/>
      <c r="R2893" s="95"/>
      <c r="S2893" s="87"/>
      <c r="T2893" s="95"/>
      <c r="U2893" s="94"/>
      <c r="V2893" s="94"/>
      <c r="W2893" s="93"/>
      <c r="X2893" s="87"/>
      <c r="Y2893" s="87"/>
      <c r="Z2893" s="96"/>
      <c r="AA2893" s="90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3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2"/>
      <c r="DB2893" s="1"/>
      <c r="DC2893" s="1"/>
      <c r="DD2893" s="1"/>
      <c r="DE2893" s="1"/>
      <c r="DF2893" s="1"/>
      <c r="DG2893" s="1"/>
    </row>
    <row r="2894" spans="1:111" x14ac:dyDescent="0.2">
      <c r="A2894" s="86"/>
      <c r="B2894" s="87"/>
      <c r="C2894" s="87"/>
      <c r="D2894" s="88"/>
      <c r="E2894" s="89"/>
      <c r="F2894" s="98"/>
      <c r="G2894" s="91"/>
      <c r="H2894" s="90"/>
      <c r="I2894" s="90"/>
      <c r="J2894" s="92"/>
      <c r="K2894" s="92"/>
      <c r="L2894" s="87"/>
      <c r="M2894" s="93"/>
      <c r="N2894" s="93"/>
      <c r="O2894" s="87"/>
      <c r="P2894" s="87"/>
      <c r="Q2894" s="94"/>
      <c r="R2894" s="95"/>
      <c r="S2894" s="87"/>
      <c r="T2894" s="95"/>
      <c r="U2894" s="94"/>
      <c r="V2894" s="94"/>
      <c r="W2894" s="93"/>
      <c r="X2894" s="87"/>
      <c r="Y2894" s="87"/>
      <c r="Z2894" s="96"/>
      <c r="AA2894" s="90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3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2"/>
      <c r="DB2894" s="1"/>
      <c r="DC2894" s="1"/>
      <c r="DD2894" s="1"/>
      <c r="DE2894" s="1"/>
      <c r="DF2894" s="1"/>
      <c r="DG2894" s="1"/>
    </row>
    <row r="2895" spans="1:111" x14ac:dyDescent="0.2">
      <c r="A2895" s="86"/>
      <c r="B2895" s="87"/>
      <c r="C2895" s="87"/>
      <c r="D2895" s="88"/>
      <c r="E2895" s="89"/>
      <c r="F2895" s="98"/>
      <c r="G2895" s="91"/>
      <c r="H2895" s="90"/>
      <c r="I2895" s="90"/>
      <c r="J2895" s="92"/>
      <c r="K2895" s="92"/>
      <c r="L2895" s="87"/>
      <c r="M2895" s="93"/>
      <c r="N2895" s="93"/>
      <c r="O2895" s="87"/>
      <c r="P2895" s="87"/>
      <c r="Q2895" s="94"/>
      <c r="R2895" s="95"/>
      <c r="S2895" s="87"/>
      <c r="T2895" s="95"/>
      <c r="U2895" s="94"/>
      <c r="V2895" s="94"/>
      <c r="W2895" s="93"/>
      <c r="X2895" s="87"/>
      <c r="Y2895" s="87"/>
      <c r="Z2895" s="96"/>
      <c r="AA2895" s="90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3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2"/>
      <c r="DB2895" s="1"/>
      <c r="DC2895" s="1"/>
      <c r="DD2895" s="1"/>
      <c r="DE2895" s="1"/>
      <c r="DF2895" s="1"/>
      <c r="DG2895" s="1"/>
    </row>
    <row r="2896" spans="1:111" x14ac:dyDescent="0.2">
      <c r="A2896" s="86"/>
      <c r="B2896" s="87"/>
      <c r="C2896" s="87"/>
      <c r="D2896" s="88"/>
      <c r="E2896" s="89"/>
      <c r="F2896" s="98"/>
      <c r="G2896" s="91"/>
      <c r="H2896" s="90"/>
      <c r="I2896" s="90"/>
      <c r="J2896" s="92"/>
      <c r="K2896" s="92"/>
      <c r="L2896" s="87"/>
      <c r="M2896" s="93"/>
      <c r="N2896" s="93"/>
      <c r="O2896" s="87"/>
      <c r="P2896" s="87"/>
      <c r="Q2896" s="94"/>
      <c r="R2896" s="95"/>
      <c r="S2896" s="87"/>
      <c r="T2896" s="95"/>
      <c r="U2896" s="94"/>
      <c r="V2896" s="94"/>
      <c r="W2896" s="93"/>
      <c r="X2896" s="87"/>
      <c r="Y2896" s="87"/>
      <c r="Z2896" s="96"/>
      <c r="AA2896" s="90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3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2"/>
      <c r="DB2896" s="1"/>
      <c r="DC2896" s="1"/>
      <c r="DD2896" s="1"/>
      <c r="DE2896" s="1"/>
      <c r="DF2896" s="1"/>
      <c r="DG2896" s="1"/>
    </row>
    <row r="2897" spans="1:111" x14ac:dyDescent="0.2">
      <c r="A2897" s="86"/>
      <c r="B2897" s="87"/>
      <c r="C2897" s="87"/>
      <c r="D2897" s="88"/>
      <c r="E2897" s="89"/>
      <c r="F2897" s="98"/>
      <c r="G2897" s="91"/>
      <c r="H2897" s="90"/>
      <c r="I2897" s="90"/>
      <c r="J2897" s="92"/>
      <c r="K2897" s="92"/>
      <c r="L2897" s="87"/>
      <c r="M2897" s="93"/>
      <c r="N2897" s="93"/>
      <c r="O2897" s="87"/>
      <c r="P2897" s="87"/>
      <c r="Q2897" s="94"/>
      <c r="R2897" s="95"/>
      <c r="S2897" s="87"/>
      <c r="T2897" s="95"/>
      <c r="U2897" s="94"/>
      <c r="V2897" s="94"/>
      <c r="W2897" s="93"/>
      <c r="X2897" s="87"/>
      <c r="Y2897" s="87"/>
      <c r="Z2897" s="96"/>
      <c r="AA2897" s="90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3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2"/>
      <c r="DB2897" s="1"/>
      <c r="DC2897" s="1"/>
      <c r="DD2897" s="1"/>
      <c r="DE2897" s="1"/>
      <c r="DF2897" s="1"/>
      <c r="DG2897" s="1"/>
    </row>
    <row r="2898" spans="1:111" x14ac:dyDescent="0.2">
      <c r="A2898" s="86"/>
      <c r="B2898" s="87"/>
      <c r="C2898" s="87"/>
      <c r="D2898" s="88"/>
      <c r="E2898" s="89"/>
      <c r="F2898" s="98"/>
      <c r="G2898" s="91"/>
      <c r="H2898" s="90"/>
      <c r="I2898" s="90"/>
      <c r="J2898" s="92"/>
      <c r="K2898" s="92"/>
      <c r="L2898" s="87"/>
      <c r="M2898" s="93"/>
      <c r="N2898" s="93"/>
      <c r="O2898" s="87"/>
      <c r="P2898" s="87"/>
      <c r="Q2898" s="94"/>
      <c r="R2898" s="95"/>
      <c r="S2898" s="87"/>
      <c r="T2898" s="95"/>
      <c r="U2898" s="94"/>
      <c r="V2898" s="94"/>
      <c r="W2898" s="93"/>
      <c r="X2898" s="87"/>
      <c r="Y2898" s="87"/>
      <c r="Z2898" s="96"/>
      <c r="AA2898" s="90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3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2"/>
      <c r="DB2898" s="1"/>
      <c r="DC2898" s="1"/>
      <c r="DD2898" s="1"/>
      <c r="DE2898" s="1"/>
      <c r="DF2898" s="1"/>
      <c r="DG2898" s="1"/>
    </row>
    <row r="2899" spans="1:111" x14ac:dyDescent="0.2">
      <c r="A2899" s="86"/>
      <c r="B2899" s="87"/>
      <c r="C2899" s="87"/>
      <c r="D2899" s="88"/>
      <c r="E2899" s="89"/>
      <c r="F2899" s="98"/>
      <c r="G2899" s="91"/>
      <c r="H2899" s="90"/>
      <c r="I2899" s="90"/>
      <c r="J2899" s="92"/>
      <c r="K2899" s="92"/>
      <c r="L2899" s="87"/>
      <c r="M2899" s="93"/>
      <c r="N2899" s="93"/>
      <c r="O2899" s="87"/>
      <c r="P2899" s="87"/>
      <c r="Q2899" s="94"/>
      <c r="R2899" s="95"/>
      <c r="S2899" s="87"/>
      <c r="T2899" s="95"/>
      <c r="U2899" s="94"/>
      <c r="V2899" s="94"/>
      <c r="W2899" s="93"/>
      <c r="X2899" s="87"/>
      <c r="Y2899" s="87"/>
      <c r="Z2899" s="96"/>
      <c r="AA2899" s="90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3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2"/>
      <c r="DB2899" s="1"/>
      <c r="DC2899" s="1"/>
      <c r="DD2899" s="1"/>
      <c r="DE2899" s="1"/>
      <c r="DF2899" s="1"/>
      <c r="DG2899" s="1"/>
    </row>
    <row r="2900" spans="1:111" x14ac:dyDescent="0.2">
      <c r="A2900" s="86"/>
      <c r="B2900" s="87"/>
      <c r="C2900" s="87"/>
      <c r="D2900" s="88"/>
      <c r="E2900" s="89"/>
      <c r="F2900" s="98"/>
      <c r="G2900" s="91"/>
      <c r="H2900" s="90"/>
      <c r="I2900" s="90"/>
      <c r="J2900" s="92"/>
      <c r="K2900" s="92"/>
      <c r="L2900" s="87"/>
      <c r="M2900" s="93"/>
      <c r="N2900" s="93"/>
      <c r="O2900" s="87"/>
      <c r="P2900" s="87"/>
      <c r="Q2900" s="94"/>
      <c r="R2900" s="95"/>
      <c r="S2900" s="87"/>
      <c r="T2900" s="95"/>
      <c r="U2900" s="94"/>
      <c r="V2900" s="94"/>
      <c r="W2900" s="93"/>
      <c r="X2900" s="87"/>
      <c r="Y2900" s="87"/>
      <c r="Z2900" s="96"/>
      <c r="AA2900" s="90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3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2"/>
      <c r="DB2900" s="1"/>
      <c r="DC2900" s="1"/>
      <c r="DD2900" s="1"/>
      <c r="DE2900" s="1"/>
      <c r="DF2900" s="1"/>
      <c r="DG2900" s="1"/>
    </row>
    <row r="2901" spans="1:111" x14ac:dyDescent="0.2">
      <c r="A2901" s="86"/>
      <c r="B2901" s="87"/>
      <c r="C2901" s="87"/>
      <c r="D2901" s="88"/>
      <c r="E2901" s="89"/>
      <c r="F2901" s="98"/>
      <c r="G2901" s="91"/>
      <c r="H2901" s="90"/>
      <c r="I2901" s="90"/>
      <c r="J2901" s="92"/>
      <c r="K2901" s="92"/>
      <c r="L2901" s="87"/>
      <c r="M2901" s="93"/>
      <c r="N2901" s="93"/>
      <c r="O2901" s="87"/>
      <c r="P2901" s="87"/>
      <c r="Q2901" s="94"/>
      <c r="R2901" s="95"/>
      <c r="S2901" s="87"/>
      <c r="T2901" s="95"/>
      <c r="U2901" s="94"/>
      <c r="V2901" s="94"/>
      <c r="W2901" s="93"/>
      <c r="X2901" s="87"/>
      <c r="Y2901" s="87"/>
      <c r="Z2901" s="96"/>
      <c r="AA2901" s="90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3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2"/>
      <c r="DB2901" s="1"/>
      <c r="DC2901" s="1"/>
      <c r="DD2901" s="1"/>
      <c r="DE2901" s="1"/>
      <c r="DF2901" s="1"/>
      <c r="DG2901" s="1"/>
    </row>
    <row r="2902" spans="1:111" x14ac:dyDescent="0.2">
      <c r="A2902" s="86"/>
      <c r="B2902" s="87"/>
      <c r="C2902" s="87"/>
      <c r="D2902" s="88"/>
      <c r="E2902" s="89"/>
      <c r="F2902" s="98"/>
      <c r="G2902" s="91"/>
      <c r="H2902" s="90"/>
      <c r="I2902" s="90"/>
      <c r="J2902" s="92"/>
      <c r="K2902" s="92"/>
      <c r="L2902" s="87"/>
      <c r="M2902" s="93"/>
      <c r="N2902" s="93"/>
      <c r="O2902" s="87"/>
      <c r="P2902" s="87"/>
      <c r="Q2902" s="94"/>
      <c r="R2902" s="95"/>
      <c r="S2902" s="87"/>
      <c r="T2902" s="95"/>
      <c r="U2902" s="94"/>
      <c r="V2902" s="94"/>
      <c r="W2902" s="93"/>
      <c r="X2902" s="87"/>
      <c r="Y2902" s="87"/>
      <c r="Z2902" s="96"/>
      <c r="AA2902" s="90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3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2"/>
      <c r="DB2902" s="1"/>
      <c r="DC2902" s="1"/>
      <c r="DD2902" s="1"/>
      <c r="DE2902" s="1"/>
      <c r="DF2902" s="1"/>
      <c r="DG2902" s="1"/>
    </row>
    <row r="2903" spans="1:111" x14ac:dyDescent="0.2">
      <c r="A2903" s="86"/>
      <c r="B2903" s="87"/>
      <c r="C2903" s="87"/>
      <c r="D2903" s="88"/>
      <c r="E2903" s="89"/>
      <c r="F2903" s="98"/>
      <c r="G2903" s="91"/>
      <c r="H2903" s="90"/>
      <c r="I2903" s="90"/>
      <c r="J2903" s="92"/>
      <c r="K2903" s="92"/>
      <c r="L2903" s="87"/>
      <c r="M2903" s="93"/>
      <c r="N2903" s="93"/>
      <c r="O2903" s="87"/>
      <c r="P2903" s="87"/>
      <c r="Q2903" s="94"/>
      <c r="R2903" s="95"/>
      <c r="S2903" s="87"/>
      <c r="T2903" s="95"/>
      <c r="U2903" s="94"/>
      <c r="V2903" s="94"/>
      <c r="W2903" s="93"/>
      <c r="X2903" s="87"/>
      <c r="Y2903" s="87"/>
      <c r="Z2903" s="96"/>
      <c r="AA2903" s="90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3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2"/>
      <c r="DB2903" s="1"/>
      <c r="DC2903" s="1"/>
      <c r="DD2903" s="1"/>
      <c r="DE2903" s="1"/>
      <c r="DF2903" s="1"/>
      <c r="DG2903" s="1"/>
    </row>
    <row r="2904" spans="1:111" x14ac:dyDescent="0.2">
      <c r="A2904" s="86"/>
      <c r="B2904" s="87"/>
      <c r="C2904" s="87"/>
      <c r="D2904" s="88"/>
      <c r="E2904" s="89"/>
      <c r="F2904" s="98"/>
      <c r="G2904" s="91"/>
      <c r="H2904" s="90"/>
      <c r="I2904" s="90"/>
      <c r="J2904" s="92"/>
      <c r="K2904" s="92"/>
      <c r="L2904" s="87"/>
      <c r="M2904" s="93"/>
      <c r="N2904" s="93"/>
      <c r="O2904" s="87"/>
      <c r="P2904" s="87"/>
      <c r="Q2904" s="94"/>
      <c r="R2904" s="95"/>
      <c r="S2904" s="87"/>
      <c r="T2904" s="95"/>
      <c r="U2904" s="94"/>
      <c r="V2904" s="94"/>
      <c r="W2904" s="93"/>
      <c r="X2904" s="87"/>
      <c r="Y2904" s="87"/>
      <c r="Z2904" s="96"/>
      <c r="AA2904" s="90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3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2"/>
      <c r="DB2904" s="1"/>
      <c r="DC2904" s="1"/>
      <c r="DD2904" s="1"/>
      <c r="DE2904" s="1"/>
      <c r="DF2904" s="1"/>
      <c r="DG2904" s="1"/>
    </row>
    <row r="2905" spans="1:111" x14ac:dyDescent="0.2">
      <c r="A2905" s="86"/>
      <c r="B2905" s="87"/>
      <c r="C2905" s="87"/>
      <c r="D2905" s="88"/>
      <c r="E2905" s="89"/>
      <c r="F2905" s="98"/>
      <c r="G2905" s="91"/>
      <c r="H2905" s="90"/>
      <c r="I2905" s="90"/>
      <c r="J2905" s="92"/>
      <c r="K2905" s="92"/>
      <c r="L2905" s="87"/>
      <c r="M2905" s="93"/>
      <c r="N2905" s="93"/>
      <c r="O2905" s="87"/>
      <c r="P2905" s="87"/>
      <c r="Q2905" s="94"/>
      <c r="R2905" s="95"/>
      <c r="S2905" s="87"/>
      <c r="T2905" s="95"/>
      <c r="U2905" s="94"/>
      <c r="V2905" s="94"/>
      <c r="W2905" s="93"/>
      <c r="X2905" s="87"/>
      <c r="Y2905" s="87"/>
      <c r="Z2905" s="96"/>
      <c r="AA2905" s="90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3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2"/>
      <c r="DB2905" s="1"/>
      <c r="DC2905" s="1"/>
      <c r="DD2905" s="1"/>
      <c r="DE2905" s="1"/>
      <c r="DF2905" s="1"/>
      <c r="DG2905" s="1"/>
    </row>
    <row r="2906" spans="1:111" x14ac:dyDescent="0.2">
      <c r="A2906" s="86"/>
      <c r="B2906" s="87"/>
      <c r="C2906" s="87"/>
      <c r="D2906" s="88"/>
      <c r="E2906" s="89"/>
      <c r="F2906" s="98"/>
      <c r="G2906" s="91"/>
      <c r="H2906" s="90"/>
      <c r="I2906" s="90"/>
      <c r="J2906" s="92"/>
      <c r="K2906" s="92"/>
      <c r="L2906" s="87"/>
      <c r="M2906" s="93"/>
      <c r="N2906" s="93"/>
      <c r="O2906" s="87"/>
      <c r="P2906" s="87"/>
      <c r="Q2906" s="94"/>
      <c r="R2906" s="95"/>
      <c r="S2906" s="87"/>
      <c r="T2906" s="95"/>
      <c r="U2906" s="94"/>
      <c r="V2906" s="94"/>
      <c r="W2906" s="93"/>
      <c r="X2906" s="87"/>
      <c r="Y2906" s="87"/>
      <c r="Z2906" s="96"/>
      <c r="AA2906" s="90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3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2"/>
      <c r="DB2906" s="1"/>
      <c r="DC2906" s="1"/>
      <c r="DD2906" s="1"/>
      <c r="DE2906" s="1"/>
      <c r="DF2906" s="1"/>
      <c r="DG2906" s="1"/>
    </row>
    <row r="2907" spans="1:111" x14ac:dyDescent="0.2">
      <c r="A2907" s="86"/>
      <c r="B2907" s="87"/>
      <c r="C2907" s="87"/>
      <c r="D2907" s="88"/>
      <c r="E2907" s="89"/>
      <c r="F2907" s="98"/>
      <c r="G2907" s="91"/>
      <c r="H2907" s="90"/>
      <c r="I2907" s="90"/>
      <c r="J2907" s="92"/>
      <c r="K2907" s="92"/>
      <c r="L2907" s="87"/>
      <c r="M2907" s="93"/>
      <c r="N2907" s="93"/>
      <c r="O2907" s="87"/>
      <c r="P2907" s="87"/>
      <c r="Q2907" s="94"/>
      <c r="R2907" s="95"/>
      <c r="S2907" s="87"/>
      <c r="T2907" s="95"/>
      <c r="U2907" s="94"/>
      <c r="V2907" s="94"/>
      <c r="W2907" s="93"/>
      <c r="X2907" s="87"/>
      <c r="Y2907" s="87"/>
      <c r="Z2907" s="96"/>
      <c r="AA2907" s="90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3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2"/>
      <c r="DB2907" s="1"/>
      <c r="DC2907" s="1"/>
      <c r="DD2907" s="1"/>
      <c r="DE2907" s="1"/>
      <c r="DF2907" s="1"/>
      <c r="DG2907" s="1"/>
    </row>
    <row r="2908" spans="1:111" x14ac:dyDescent="0.2">
      <c r="A2908" s="86"/>
      <c r="B2908" s="87"/>
      <c r="C2908" s="87"/>
      <c r="D2908" s="88"/>
      <c r="E2908" s="89"/>
      <c r="F2908" s="98"/>
      <c r="G2908" s="91"/>
      <c r="H2908" s="90"/>
      <c r="I2908" s="90"/>
      <c r="J2908" s="92"/>
      <c r="K2908" s="92"/>
      <c r="L2908" s="87"/>
      <c r="M2908" s="93"/>
      <c r="N2908" s="93"/>
      <c r="O2908" s="87"/>
      <c r="P2908" s="87"/>
      <c r="Q2908" s="94"/>
      <c r="R2908" s="95"/>
      <c r="S2908" s="87"/>
      <c r="T2908" s="95"/>
      <c r="U2908" s="94"/>
      <c r="V2908" s="94"/>
      <c r="W2908" s="93"/>
      <c r="X2908" s="87"/>
      <c r="Y2908" s="87"/>
      <c r="Z2908" s="96"/>
      <c r="AA2908" s="90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3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2"/>
      <c r="DB2908" s="1"/>
      <c r="DC2908" s="1"/>
      <c r="DD2908" s="1"/>
      <c r="DE2908" s="1"/>
      <c r="DF2908" s="1"/>
      <c r="DG2908" s="1"/>
    </row>
    <row r="2909" spans="1:111" x14ac:dyDescent="0.2">
      <c r="A2909" s="86"/>
      <c r="B2909" s="87"/>
      <c r="C2909" s="87"/>
      <c r="D2909" s="88"/>
      <c r="E2909" s="89"/>
      <c r="F2909" s="98"/>
      <c r="G2909" s="91"/>
      <c r="H2909" s="90"/>
      <c r="I2909" s="90"/>
      <c r="J2909" s="92"/>
      <c r="K2909" s="92"/>
      <c r="L2909" s="87"/>
      <c r="M2909" s="93"/>
      <c r="N2909" s="93"/>
      <c r="O2909" s="87"/>
      <c r="P2909" s="87"/>
      <c r="Q2909" s="94"/>
      <c r="R2909" s="95"/>
      <c r="S2909" s="87"/>
      <c r="T2909" s="95"/>
      <c r="U2909" s="94"/>
      <c r="V2909" s="94"/>
      <c r="W2909" s="93"/>
      <c r="X2909" s="87"/>
      <c r="Y2909" s="87"/>
      <c r="Z2909" s="96"/>
      <c r="AA2909" s="90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3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2"/>
      <c r="DB2909" s="1"/>
      <c r="DC2909" s="1"/>
      <c r="DD2909" s="1"/>
      <c r="DE2909" s="1"/>
      <c r="DF2909" s="1"/>
      <c r="DG2909" s="1"/>
    </row>
    <row r="2910" spans="1:111" x14ac:dyDescent="0.2">
      <c r="A2910" s="86"/>
      <c r="B2910" s="87"/>
      <c r="C2910" s="87"/>
      <c r="D2910" s="88"/>
      <c r="E2910" s="89"/>
      <c r="F2910" s="98"/>
      <c r="G2910" s="91"/>
      <c r="H2910" s="90"/>
      <c r="I2910" s="90"/>
      <c r="J2910" s="92"/>
      <c r="K2910" s="92"/>
      <c r="L2910" s="87"/>
      <c r="M2910" s="93"/>
      <c r="N2910" s="93"/>
      <c r="O2910" s="87"/>
      <c r="P2910" s="87"/>
      <c r="Q2910" s="94"/>
      <c r="R2910" s="95"/>
      <c r="S2910" s="87"/>
      <c r="T2910" s="95"/>
      <c r="U2910" s="94"/>
      <c r="V2910" s="94"/>
      <c r="W2910" s="93"/>
      <c r="X2910" s="87"/>
      <c r="Y2910" s="87"/>
      <c r="Z2910" s="96"/>
      <c r="AA2910" s="90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3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2"/>
      <c r="DB2910" s="1"/>
      <c r="DC2910" s="1"/>
      <c r="DD2910" s="1"/>
      <c r="DE2910" s="1"/>
      <c r="DF2910" s="1"/>
      <c r="DG2910" s="1"/>
    </row>
    <row r="2911" spans="1:111" x14ac:dyDescent="0.2">
      <c r="A2911" s="86"/>
      <c r="B2911" s="87"/>
      <c r="C2911" s="87"/>
      <c r="D2911" s="88"/>
      <c r="E2911" s="89"/>
      <c r="F2911" s="98"/>
      <c r="G2911" s="91"/>
      <c r="H2911" s="90"/>
      <c r="I2911" s="90"/>
      <c r="J2911" s="92"/>
      <c r="K2911" s="92"/>
      <c r="L2911" s="87"/>
      <c r="M2911" s="93"/>
      <c r="N2911" s="93"/>
      <c r="O2911" s="87"/>
      <c r="P2911" s="87"/>
      <c r="Q2911" s="94"/>
      <c r="R2911" s="95"/>
      <c r="S2911" s="87"/>
      <c r="T2911" s="95"/>
      <c r="U2911" s="94"/>
      <c r="V2911" s="94"/>
      <c r="W2911" s="93"/>
      <c r="X2911" s="87"/>
      <c r="Y2911" s="87"/>
      <c r="Z2911" s="96"/>
      <c r="AA2911" s="90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3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2"/>
      <c r="DB2911" s="1"/>
      <c r="DC2911" s="1"/>
      <c r="DD2911" s="1"/>
      <c r="DE2911" s="1"/>
      <c r="DF2911" s="1"/>
      <c r="DG2911" s="1"/>
    </row>
    <row r="2912" spans="1:111" x14ac:dyDescent="0.2">
      <c r="A2912" s="86"/>
      <c r="B2912" s="87"/>
      <c r="C2912" s="87"/>
      <c r="D2912" s="88"/>
      <c r="E2912" s="89"/>
      <c r="F2912" s="98"/>
      <c r="G2912" s="91"/>
      <c r="H2912" s="90"/>
      <c r="I2912" s="90"/>
      <c r="J2912" s="92"/>
      <c r="K2912" s="92"/>
      <c r="L2912" s="87"/>
      <c r="M2912" s="93"/>
      <c r="N2912" s="93"/>
      <c r="O2912" s="87"/>
      <c r="P2912" s="87"/>
      <c r="Q2912" s="94"/>
      <c r="R2912" s="95"/>
      <c r="S2912" s="87"/>
      <c r="T2912" s="95"/>
      <c r="U2912" s="94"/>
      <c r="V2912" s="94"/>
      <c r="W2912" s="93"/>
      <c r="X2912" s="87"/>
      <c r="Y2912" s="87"/>
      <c r="Z2912" s="96"/>
      <c r="AA2912" s="90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3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2"/>
      <c r="DB2912" s="1"/>
      <c r="DC2912" s="1"/>
      <c r="DD2912" s="1"/>
      <c r="DE2912" s="1"/>
      <c r="DF2912" s="1"/>
      <c r="DG2912" s="1"/>
    </row>
    <row r="2913" spans="1:111" x14ac:dyDescent="0.2">
      <c r="A2913" s="86"/>
      <c r="B2913" s="87"/>
      <c r="C2913" s="87"/>
      <c r="D2913" s="88"/>
      <c r="E2913" s="89"/>
      <c r="F2913" s="98"/>
      <c r="G2913" s="91"/>
      <c r="H2913" s="90"/>
      <c r="I2913" s="90"/>
      <c r="J2913" s="92"/>
      <c r="K2913" s="92"/>
      <c r="L2913" s="87"/>
      <c r="M2913" s="93"/>
      <c r="N2913" s="93"/>
      <c r="O2913" s="87"/>
      <c r="P2913" s="87"/>
      <c r="Q2913" s="94"/>
      <c r="R2913" s="95"/>
      <c r="S2913" s="87"/>
      <c r="T2913" s="95"/>
      <c r="U2913" s="94"/>
      <c r="V2913" s="94"/>
      <c r="W2913" s="93"/>
      <c r="X2913" s="87"/>
      <c r="Y2913" s="87"/>
      <c r="Z2913" s="96"/>
      <c r="AA2913" s="90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3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2"/>
      <c r="DB2913" s="1"/>
      <c r="DC2913" s="1"/>
      <c r="DD2913" s="1"/>
      <c r="DE2913" s="1"/>
      <c r="DF2913" s="1"/>
      <c r="DG2913" s="1"/>
    </row>
    <row r="2914" spans="1:111" x14ac:dyDescent="0.2">
      <c r="A2914" s="86"/>
      <c r="B2914" s="87"/>
      <c r="C2914" s="87"/>
      <c r="D2914" s="88"/>
      <c r="E2914" s="89"/>
      <c r="F2914" s="98"/>
      <c r="G2914" s="91"/>
      <c r="H2914" s="90"/>
      <c r="I2914" s="90"/>
      <c r="J2914" s="92"/>
      <c r="K2914" s="92"/>
      <c r="L2914" s="87"/>
      <c r="M2914" s="93"/>
      <c r="N2914" s="93"/>
      <c r="O2914" s="87"/>
      <c r="P2914" s="87"/>
      <c r="Q2914" s="94"/>
      <c r="R2914" s="95"/>
      <c r="S2914" s="87"/>
      <c r="T2914" s="95"/>
      <c r="U2914" s="94"/>
      <c r="V2914" s="94"/>
      <c r="W2914" s="93"/>
      <c r="X2914" s="87"/>
      <c r="Y2914" s="87"/>
      <c r="Z2914" s="96"/>
      <c r="AA2914" s="90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3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2"/>
      <c r="DB2914" s="1"/>
      <c r="DC2914" s="1"/>
      <c r="DD2914" s="1"/>
      <c r="DE2914" s="1"/>
      <c r="DF2914" s="1"/>
      <c r="DG2914" s="1"/>
    </row>
    <row r="2915" spans="1:111" x14ac:dyDescent="0.2">
      <c r="A2915" s="86"/>
      <c r="B2915" s="87"/>
      <c r="C2915" s="87"/>
      <c r="D2915" s="88"/>
      <c r="E2915" s="89"/>
      <c r="F2915" s="98"/>
      <c r="G2915" s="91"/>
      <c r="H2915" s="90"/>
      <c r="I2915" s="90"/>
      <c r="J2915" s="92"/>
      <c r="K2915" s="92"/>
      <c r="L2915" s="87"/>
      <c r="M2915" s="93"/>
      <c r="N2915" s="93"/>
      <c r="O2915" s="87"/>
      <c r="P2915" s="87"/>
      <c r="Q2915" s="94"/>
      <c r="R2915" s="95"/>
      <c r="S2915" s="87"/>
      <c r="T2915" s="95"/>
      <c r="U2915" s="94"/>
      <c r="V2915" s="94"/>
      <c r="W2915" s="93"/>
      <c r="X2915" s="87"/>
      <c r="Y2915" s="87"/>
      <c r="Z2915" s="96"/>
      <c r="AA2915" s="90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3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2"/>
      <c r="DB2915" s="1"/>
      <c r="DC2915" s="1"/>
      <c r="DD2915" s="1"/>
      <c r="DE2915" s="1"/>
      <c r="DF2915" s="1"/>
      <c r="DG2915" s="1"/>
    </row>
    <row r="2916" spans="1:111" x14ac:dyDescent="0.2">
      <c r="A2916" s="86"/>
      <c r="B2916" s="87"/>
      <c r="C2916" s="87"/>
      <c r="D2916" s="88"/>
      <c r="E2916" s="89"/>
      <c r="F2916" s="98"/>
      <c r="G2916" s="91"/>
      <c r="H2916" s="90"/>
      <c r="I2916" s="90"/>
      <c r="J2916" s="92"/>
      <c r="K2916" s="92"/>
      <c r="L2916" s="87"/>
      <c r="M2916" s="93"/>
      <c r="N2916" s="93"/>
      <c r="O2916" s="87"/>
      <c r="P2916" s="87"/>
      <c r="Q2916" s="94"/>
      <c r="R2916" s="95"/>
      <c r="S2916" s="87"/>
      <c r="T2916" s="95"/>
      <c r="U2916" s="94"/>
      <c r="V2916" s="94"/>
      <c r="W2916" s="93"/>
      <c r="X2916" s="87"/>
      <c r="Y2916" s="87"/>
      <c r="Z2916" s="96"/>
      <c r="AA2916" s="90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3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2"/>
      <c r="DB2916" s="1"/>
      <c r="DC2916" s="1"/>
      <c r="DD2916" s="1"/>
      <c r="DE2916" s="1"/>
      <c r="DF2916" s="1"/>
      <c r="DG2916" s="1"/>
    </row>
    <row r="2917" spans="1:111" x14ac:dyDescent="0.2">
      <c r="A2917" s="86"/>
      <c r="B2917" s="87"/>
      <c r="C2917" s="87"/>
      <c r="D2917" s="88"/>
      <c r="E2917" s="89"/>
      <c r="F2917" s="98"/>
      <c r="G2917" s="91"/>
      <c r="H2917" s="90"/>
      <c r="I2917" s="90"/>
      <c r="J2917" s="92"/>
      <c r="K2917" s="92"/>
      <c r="L2917" s="87"/>
      <c r="M2917" s="93"/>
      <c r="N2917" s="93"/>
      <c r="O2917" s="87"/>
      <c r="P2917" s="87"/>
      <c r="Q2917" s="94"/>
      <c r="R2917" s="95"/>
      <c r="S2917" s="87"/>
      <c r="T2917" s="95"/>
      <c r="U2917" s="94"/>
      <c r="V2917" s="94"/>
      <c r="W2917" s="93"/>
      <c r="X2917" s="87"/>
      <c r="Y2917" s="87"/>
      <c r="Z2917" s="96"/>
      <c r="AA2917" s="90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3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2"/>
      <c r="DB2917" s="1"/>
      <c r="DC2917" s="1"/>
      <c r="DD2917" s="1"/>
      <c r="DE2917" s="1"/>
      <c r="DF2917" s="1"/>
      <c r="DG2917" s="1"/>
    </row>
    <row r="2918" spans="1:111" x14ac:dyDescent="0.2">
      <c r="A2918" s="86"/>
      <c r="B2918" s="87"/>
      <c r="C2918" s="87"/>
      <c r="D2918" s="88"/>
      <c r="E2918" s="89"/>
      <c r="F2918" s="98"/>
      <c r="G2918" s="91"/>
      <c r="H2918" s="90"/>
      <c r="I2918" s="90"/>
      <c r="J2918" s="92"/>
      <c r="K2918" s="92"/>
      <c r="L2918" s="87"/>
      <c r="M2918" s="93"/>
      <c r="N2918" s="93"/>
      <c r="O2918" s="87"/>
      <c r="P2918" s="87"/>
      <c r="Q2918" s="94"/>
      <c r="R2918" s="95"/>
      <c r="S2918" s="87"/>
      <c r="T2918" s="95"/>
      <c r="U2918" s="94"/>
      <c r="V2918" s="94"/>
      <c r="W2918" s="93"/>
      <c r="X2918" s="87"/>
      <c r="Y2918" s="87"/>
      <c r="Z2918" s="96"/>
      <c r="AA2918" s="90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3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2"/>
      <c r="DB2918" s="1"/>
      <c r="DC2918" s="1"/>
      <c r="DD2918" s="1"/>
      <c r="DE2918" s="1"/>
      <c r="DF2918" s="1"/>
      <c r="DG2918" s="1"/>
    </row>
    <row r="2919" spans="1:111" x14ac:dyDescent="0.2">
      <c r="A2919" s="86"/>
      <c r="B2919" s="87"/>
      <c r="C2919" s="87"/>
      <c r="D2919" s="88"/>
      <c r="E2919" s="89"/>
      <c r="F2919" s="98"/>
      <c r="G2919" s="91"/>
      <c r="H2919" s="90"/>
      <c r="I2919" s="90"/>
      <c r="J2919" s="92"/>
      <c r="K2919" s="92"/>
      <c r="L2919" s="87"/>
      <c r="M2919" s="93"/>
      <c r="N2919" s="93"/>
      <c r="O2919" s="87"/>
      <c r="P2919" s="87"/>
      <c r="Q2919" s="94"/>
      <c r="R2919" s="95"/>
      <c r="S2919" s="87"/>
      <c r="T2919" s="95"/>
      <c r="U2919" s="94"/>
      <c r="V2919" s="94"/>
      <c r="W2919" s="93"/>
      <c r="X2919" s="87"/>
      <c r="Y2919" s="87"/>
      <c r="Z2919" s="96"/>
      <c r="AA2919" s="90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3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2"/>
      <c r="DB2919" s="1"/>
      <c r="DC2919" s="1"/>
      <c r="DD2919" s="1"/>
      <c r="DE2919" s="1"/>
      <c r="DF2919" s="1"/>
      <c r="DG2919" s="1"/>
    </row>
    <row r="2920" spans="1:111" x14ac:dyDescent="0.2">
      <c r="A2920" s="86"/>
      <c r="B2920" s="87"/>
      <c r="C2920" s="87"/>
      <c r="D2920" s="88"/>
      <c r="E2920" s="89"/>
      <c r="F2920" s="98"/>
      <c r="G2920" s="91"/>
      <c r="H2920" s="90"/>
      <c r="I2920" s="90"/>
      <c r="J2920" s="92"/>
      <c r="K2920" s="92"/>
      <c r="L2920" s="87"/>
      <c r="M2920" s="93"/>
      <c r="N2920" s="93"/>
      <c r="O2920" s="87"/>
      <c r="P2920" s="87"/>
      <c r="Q2920" s="94"/>
      <c r="R2920" s="95"/>
      <c r="S2920" s="87"/>
      <c r="T2920" s="95"/>
      <c r="U2920" s="94"/>
      <c r="V2920" s="94"/>
      <c r="W2920" s="93"/>
      <c r="X2920" s="87"/>
      <c r="Y2920" s="87"/>
      <c r="Z2920" s="96"/>
      <c r="AA2920" s="90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3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2"/>
      <c r="DB2920" s="1"/>
      <c r="DC2920" s="1"/>
      <c r="DD2920" s="1"/>
      <c r="DE2920" s="1"/>
      <c r="DF2920" s="1"/>
      <c r="DG2920" s="1"/>
    </row>
    <row r="2921" spans="1:111" x14ac:dyDescent="0.2">
      <c r="A2921" s="86"/>
      <c r="B2921" s="87"/>
      <c r="C2921" s="87"/>
      <c r="D2921" s="88"/>
      <c r="E2921" s="89"/>
      <c r="F2921" s="98"/>
      <c r="G2921" s="91"/>
      <c r="H2921" s="90"/>
      <c r="I2921" s="90"/>
      <c r="J2921" s="92"/>
      <c r="K2921" s="92"/>
      <c r="L2921" s="87"/>
      <c r="M2921" s="93"/>
      <c r="N2921" s="93"/>
      <c r="O2921" s="87"/>
      <c r="P2921" s="87"/>
      <c r="Q2921" s="94"/>
      <c r="R2921" s="95"/>
      <c r="S2921" s="87"/>
      <c r="T2921" s="95"/>
      <c r="U2921" s="94"/>
      <c r="V2921" s="94"/>
      <c r="W2921" s="93"/>
      <c r="X2921" s="87"/>
      <c r="Y2921" s="87"/>
      <c r="Z2921" s="96"/>
      <c r="AA2921" s="90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3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2"/>
      <c r="DB2921" s="1"/>
      <c r="DC2921" s="1"/>
      <c r="DD2921" s="1"/>
      <c r="DE2921" s="1"/>
      <c r="DF2921" s="1"/>
      <c r="DG2921" s="1"/>
    </row>
    <row r="2922" spans="1:111" x14ac:dyDescent="0.2">
      <c r="A2922" s="86"/>
      <c r="B2922" s="87"/>
      <c r="C2922" s="87"/>
      <c r="D2922" s="88"/>
      <c r="E2922" s="89"/>
      <c r="F2922" s="98"/>
      <c r="G2922" s="91"/>
      <c r="H2922" s="90"/>
      <c r="I2922" s="90"/>
      <c r="J2922" s="92"/>
      <c r="K2922" s="92"/>
      <c r="L2922" s="87"/>
      <c r="M2922" s="93"/>
      <c r="N2922" s="93"/>
      <c r="O2922" s="87"/>
      <c r="P2922" s="87"/>
      <c r="Q2922" s="94"/>
      <c r="R2922" s="95"/>
      <c r="S2922" s="87"/>
      <c r="T2922" s="95"/>
      <c r="U2922" s="94"/>
      <c r="V2922" s="94"/>
      <c r="W2922" s="93"/>
      <c r="X2922" s="87"/>
      <c r="Y2922" s="87"/>
      <c r="Z2922" s="96"/>
      <c r="AA2922" s="90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3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2"/>
      <c r="DB2922" s="1"/>
      <c r="DC2922" s="1"/>
      <c r="DD2922" s="1"/>
      <c r="DE2922" s="1"/>
      <c r="DF2922" s="1"/>
      <c r="DG2922" s="1"/>
    </row>
    <row r="2923" spans="1:111" x14ac:dyDescent="0.2">
      <c r="A2923" s="86"/>
      <c r="B2923" s="87"/>
      <c r="C2923" s="87"/>
      <c r="D2923" s="88"/>
      <c r="E2923" s="89"/>
      <c r="F2923" s="98"/>
      <c r="G2923" s="91"/>
      <c r="H2923" s="90"/>
      <c r="I2923" s="90"/>
      <c r="J2923" s="92"/>
      <c r="K2923" s="92"/>
      <c r="L2923" s="87"/>
      <c r="M2923" s="93"/>
      <c r="N2923" s="93"/>
      <c r="O2923" s="87"/>
      <c r="P2923" s="87"/>
      <c r="Q2923" s="94"/>
      <c r="R2923" s="95"/>
      <c r="S2923" s="87"/>
      <c r="T2923" s="95"/>
      <c r="U2923" s="94"/>
      <c r="V2923" s="94"/>
      <c r="W2923" s="93"/>
      <c r="X2923" s="87"/>
      <c r="Y2923" s="87"/>
      <c r="Z2923" s="96"/>
      <c r="AA2923" s="90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3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2"/>
      <c r="DB2923" s="1"/>
      <c r="DC2923" s="1"/>
      <c r="DD2923" s="1"/>
      <c r="DE2923" s="1"/>
      <c r="DF2923" s="1"/>
      <c r="DG2923" s="1"/>
    </row>
    <row r="2924" spans="1:111" x14ac:dyDescent="0.2">
      <c r="A2924" s="86"/>
      <c r="B2924" s="87"/>
      <c r="C2924" s="87"/>
      <c r="D2924" s="88"/>
      <c r="E2924" s="89"/>
      <c r="F2924" s="98"/>
      <c r="G2924" s="91"/>
      <c r="H2924" s="90"/>
      <c r="I2924" s="90"/>
      <c r="J2924" s="92"/>
      <c r="K2924" s="92"/>
      <c r="L2924" s="87"/>
      <c r="M2924" s="93"/>
      <c r="N2924" s="93"/>
      <c r="O2924" s="87"/>
      <c r="P2924" s="87"/>
      <c r="Q2924" s="94"/>
      <c r="R2924" s="95"/>
      <c r="S2924" s="87"/>
      <c r="T2924" s="95"/>
      <c r="U2924" s="94"/>
      <c r="V2924" s="94"/>
      <c r="W2924" s="93"/>
      <c r="X2924" s="87"/>
      <c r="Y2924" s="87"/>
      <c r="Z2924" s="96"/>
      <c r="AA2924" s="90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3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2"/>
      <c r="DB2924" s="1"/>
      <c r="DC2924" s="1"/>
      <c r="DD2924" s="1"/>
      <c r="DE2924" s="1"/>
      <c r="DF2924" s="1"/>
      <c r="DG2924" s="1"/>
    </row>
    <row r="2925" spans="1:111" x14ac:dyDescent="0.2">
      <c r="A2925" s="86"/>
      <c r="B2925" s="87"/>
      <c r="C2925" s="87"/>
      <c r="D2925" s="88"/>
      <c r="E2925" s="89"/>
      <c r="F2925" s="98"/>
      <c r="G2925" s="91"/>
      <c r="H2925" s="90"/>
      <c r="I2925" s="90"/>
      <c r="J2925" s="92"/>
      <c r="K2925" s="92"/>
      <c r="L2925" s="87"/>
      <c r="M2925" s="93"/>
      <c r="N2925" s="93"/>
      <c r="O2925" s="87"/>
      <c r="P2925" s="87"/>
      <c r="Q2925" s="94"/>
      <c r="R2925" s="95"/>
      <c r="S2925" s="87"/>
      <c r="T2925" s="95"/>
      <c r="U2925" s="94"/>
      <c r="V2925" s="94"/>
      <c r="W2925" s="93"/>
      <c r="X2925" s="87"/>
      <c r="Y2925" s="87"/>
      <c r="Z2925" s="96"/>
      <c r="AA2925" s="90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3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2"/>
      <c r="DB2925" s="1"/>
      <c r="DC2925" s="1"/>
      <c r="DD2925" s="1"/>
      <c r="DE2925" s="1"/>
      <c r="DF2925" s="1"/>
      <c r="DG2925" s="1"/>
    </row>
    <row r="2926" spans="1:111" x14ac:dyDescent="0.2">
      <c r="A2926" s="86"/>
      <c r="B2926" s="87"/>
      <c r="C2926" s="87"/>
      <c r="D2926" s="88"/>
      <c r="E2926" s="89"/>
      <c r="F2926" s="98"/>
      <c r="G2926" s="91"/>
      <c r="H2926" s="90"/>
      <c r="I2926" s="90"/>
      <c r="J2926" s="92"/>
      <c r="K2926" s="92"/>
      <c r="L2926" s="87"/>
      <c r="M2926" s="93"/>
      <c r="N2926" s="93"/>
      <c r="O2926" s="87"/>
      <c r="P2926" s="87"/>
      <c r="Q2926" s="94"/>
      <c r="R2926" s="95"/>
      <c r="S2926" s="87"/>
      <c r="T2926" s="95"/>
      <c r="U2926" s="94"/>
      <c r="V2926" s="94"/>
      <c r="W2926" s="93"/>
      <c r="X2926" s="87"/>
      <c r="Y2926" s="87"/>
      <c r="Z2926" s="96"/>
      <c r="AA2926" s="90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3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2"/>
      <c r="DB2926" s="1"/>
      <c r="DC2926" s="1"/>
      <c r="DD2926" s="1"/>
      <c r="DE2926" s="1"/>
      <c r="DF2926" s="1"/>
      <c r="DG2926" s="1"/>
    </row>
    <row r="2927" spans="1:111" x14ac:dyDescent="0.2">
      <c r="A2927" s="86"/>
      <c r="B2927" s="87"/>
      <c r="C2927" s="87"/>
      <c r="D2927" s="88"/>
      <c r="E2927" s="89"/>
      <c r="F2927" s="98"/>
      <c r="G2927" s="91"/>
      <c r="H2927" s="90"/>
      <c r="I2927" s="90"/>
      <c r="J2927" s="92"/>
      <c r="K2927" s="92"/>
      <c r="L2927" s="87"/>
      <c r="M2927" s="93"/>
      <c r="N2927" s="93"/>
      <c r="O2927" s="87"/>
      <c r="P2927" s="87"/>
      <c r="Q2927" s="94"/>
      <c r="R2927" s="95"/>
      <c r="S2927" s="87"/>
      <c r="T2927" s="95"/>
      <c r="U2927" s="94"/>
      <c r="V2927" s="94"/>
      <c r="W2927" s="93"/>
      <c r="X2927" s="87"/>
      <c r="Y2927" s="87"/>
      <c r="Z2927" s="96"/>
      <c r="AA2927" s="90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3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2"/>
      <c r="DB2927" s="1"/>
      <c r="DC2927" s="1"/>
      <c r="DD2927" s="1"/>
      <c r="DE2927" s="1"/>
      <c r="DF2927" s="1"/>
      <c r="DG2927" s="1"/>
    </row>
    <row r="2928" spans="1:111" x14ac:dyDescent="0.2">
      <c r="A2928" s="86"/>
      <c r="B2928" s="87"/>
      <c r="C2928" s="87"/>
      <c r="D2928" s="88"/>
      <c r="E2928" s="89"/>
      <c r="F2928" s="98"/>
      <c r="G2928" s="91"/>
      <c r="H2928" s="90"/>
      <c r="I2928" s="90"/>
      <c r="J2928" s="92"/>
      <c r="K2928" s="92"/>
      <c r="L2928" s="87"/>
      <c r="M2928" s="93"/>
      <c r="N2928" s="93"/>
      <c r="O2928" s="87"/>
      <c r="P2928" s="87"/>
      <c r="Q2928" s="94"/>
      <c r="R2928" s="95"/>
      <c r="S2928" s="87"/>
      <c r="T2928" s="95"/>
      <c r="U2928" s="94"/>
      <c r="V2928" s="94"/>
      <c r="W2928" s="93"/>
      <c r="X2928" s="87"/>
      <c r="Y2928" s="87"/>
      <c r="Z2928" s="96"/>
      <c r="AA2928" s="90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3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2"/>
      <c r="DB2928" s="1"/>
      <c r="DC2928" s="1"/>
      <c r="DD2928" s="1"/>
      <c r="DE2928" s="1"/>
      <c r="DF2928" s="1"/>
      <c r="DG2928" s="1"/>
    </row>
    <row r="2929" spans="1:111" x14ac:dyDescent="0.2">
      <c r="A2929" s="86"/>
      <c r="B2929" s="87"/>
      <c r="C2929" s="87"/>
      <c r="D2929" s="88"/>
      <c r="E2929" s="89"/>
      <c r="F2929" s="98"/>
      <c r="G2929" s="91"/>
      <c r="H2929" s="90"/>
      <c r="I2929" s="90"/>
      <c r="J2929" s="92"/>
      <c r="K2929" s="92"/>
      <c r="L2929" s="87"/>
      <c r="M2929" s="93"/>
      <c r="N2929" s="93"/>
      <c r="O2929" s="87"/>
      <c r="P2929" s="87"/>
      <c r="Q2929" s="94"/>
      <c r="R2929" s="95"/>
      <c r="S2929" s="87"/>
      <c r="T2929" s="95"/>
      <c r="U2929" s="94"/>
      <c r="V2929" s="94"/>
      <c r="W2929" s="93"/>
      <c r="X2929" s="87"/>
      <c r="Y2929" s="87"/>
      <c r="Z2929" s="96"/>
      <c r="AA2929" s="90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3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2"/>
      <c r="DB2929" s="1"/>
      <c r="DC2929" s="1"/>
      <c r="DD2929" s="1"/>
      <c r="DE2929" s="1"/>
      <c r="DF2929" s="1"/>
      <c r="DG2929" s="1"/>
    </row>
    <row r="2930" spans="1:111" x14ac:dyDescent="0.2">
      <c r="A2930" s="86"/>
      <c r="B2930" s="87"/>
      <c r="C2930" s="87"/>
      <c r="D2930" s="88"/>
      <c r="E2930" s="89"/>
      <c r="F2930" s="98"/>
      <c r="G2930" s="91"/>
      <c r="H2930" s="90"/>
      <c r="I2930" s="90"/>
      <c r="J2930" s="92"/>
      <c r="K2930" s="92"/>
      <c r="L2930" s="87"/>
      <c r="M2930" s="93"/>
      <c r="N2930" s="93"/>
      <c r="O2930" s="87"/>
      <c r="P2930" s="87"/>
      <c r="Q2930" s="94"/>
      <c r="R2930" s="95"/>
      <c r="S2930" s="87"/>
      <c r="T2930" s="95"/>
      <c r="U2930" s="94"/>
      <c r="V2930" s="94"/>
      <c r="W2930" s="93"/>
      <c r="X2930" s="87"/>
      <c r="Y2930" s="87"/>
      <c r="Z2930" s="96"/>
      <c r="AA2930" s="90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3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2"/>
      <c r="DB2930" s="1"/>
      <c r="DC2930" s="1"/>
      <c r="DD2930" s="1"/>
      <c r="DE2930" s="1"/>
      <c r="DF2930" s="1"/>
      <c r="DG2930" s="1"/>
    </row>
    <row r="2931" spans="1:111" x14ac:dyDescent="0.2">
      <c r="A2931" s="86"/>
      <c r="B2931" s="87"/>
      <c r="C2931" s="87"/>
      <c r="D2931" s="88"/>
      <c r="E2931" s="89"/>
      <c r="F2931" s="98"/>
      <c r="G2931" s="91"/>
      <c r="H2931" s="90"/>
      <c r="I2931" s="90"/>
      <c r="J2931" s="92"/>
      <c r="K2931" s="92"/>
      <c r="L2931" s="87"/>
      <c r="M2931" s="93"/>
      <c r="N2931" s="93"/>
      <c r="O2931" s="87"/>
      <c r="P2931" s="87"/>
      <c r="Q2931" s="94"/>
      <c r="R2931" s="95"/>
      <c r="S2931" s="87"/>
      <c r="T2931" s="95"/>
      <c r="U2931" s="94"/>
      <c r="V2931" s="94"/>
      <c r="W2931" s="93"/>
      <c r="X2931" s="87"/>
      <c r="Y2931" s="87"/>
      <c r="Z2931" s="96"/>
      <c r="AA2931" s="90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3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2"/>
      <c r="DB2931" s="1"/>
      <c r="DC2931" s="1"/>
      <c r="DD2931" s="1"/>
      <c r="DE2931" s="1"/>
      <c r="DF2931" s="1"/>
      <c r="DG2931" s="1"/>
    </row>
    <row r="2932" spans="1:111" x14ac:dyDescent="0.2">
      <c r="A2932" s="86"/>
      <c r="B2932" s="87"/>
      <c r="C2932" s="87"/>
      <c r="D2932" s="88"/>
      <c r="E2932" s="89"/>
      <c r="F2932" s="98"/>
      <c r="G2932" s="91"/>
      <c r="H2932" s="90"/>
      <c r="I2932" s="90"/>
      <c r="J2932" s="92"/>
      <c r="K2932" s="92"/>
      <c r="L2932" s="87"/>
      <c r="M2932" s="93"/>
      <c r="N2932" s="93"/>
      <c r="O2932" s="87"/>
      <c r="P2932" s="87"/>
      <c r="Q2932" s="94"/>
      <c r="R2932" s="95"/>
      <c r="S2932" s="87"/>
      <c r="T2932" s="95"/>
      <c r="U2932" s="94"/>
      <c r="V2932" s="94"/>
      <c r="W2932" s="93"/>
      <c r="X2932" s="87"/>
      <c r="Y2932" s="87"/>
      <c r="Z2932" s="96"/>
      <c r="AA2932" s="90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3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2"/>
      <c r="DB2932" s="1"/>
      <c r="DC2932" s="1"/>
      <c r="DD2932" s="1"/>
      <c r="DE2932" s="1"/>
      <c r="DF2932" s="1"/>
      <c r="DG2932" s="1"/>
    </row>
    <row r="2933" spans="1:111" x14ac:dyDescent="0.2">
      <c r="A2933" s="86"/>
      <c r="B2933" s="87"/>
      <c r="C2933" s="87"/>
      <c r="D2933" s="88"/>
      <c r="E2933" s="89"/>
      <c r="F2933" s="98"/>
      <c r="G2933" s="91"/>
      <c r="H2933" s="90"/>
      <c r="I2933" s="90"/>
      <c r="J2933" s="92"/>
      <c r="K2933" s="92"/>
      <c r="L2933" s="87"/>
      <c r="M2933" s="93"/>
      <c r="N2933" s="93"/>
      <c r="O2933" s="87"/>
      <c r="P2933" s="87"/>
      <c r="Q2933" s="94"/>
      <c r="R2933" s="95"/>
      <c r="S2933" s="87"/>
      <c r="T2933" s="95"/>
      <c r="U2933" s="94"/>
      <c r="V2933" s="94"/>
      <c r="W2933" s="93"/>
      <c r="X2933" s="87"/>
      <c r="Y2933" s="87"/>
      <c r="Z2933" s="96"/>
      <c r="AA2933" s="90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3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2"/>
      <c r="DB2933" s="1"/>
      <c r="DC2933" s="1"/>
      <c r="DD2933" s="1"/>
      <c r="DE2933" s="1"/>
      <c r="DF2933" s="1"/>
      <c r="DG2933" s="1"/>
    </row>
    <row r="2934" spans="1:111" x14ac:dyDescent="0.2">
      <c r="A2934" s="86"/>
      <c r="B2934" s="87"/>
      <c r="C2934" s="87"/>
      <c r="D2934" s="88"/>
      <c r="E2934" s="89"/>
      <c r="F2934" s="98"/>
      <c r="G2934" s="91"/>
      <c r="H2934" s="90"/>
      <c r="I2934" s="90"/>
      <c r="J2934" s="92"/>
      <c r="K2934" s="92"/>
      <c r="L2934" s="87"/>
      <c r="M2934" s="93"/>
      <c r="N2934" s="93"/>
      <c r="O2934" s="87"/>
      <c r="P2934" s="87"/>
      <c r="Q2934" s="94"/>
      <c r="R2934" s="95"/>
      <c r="S2934" s="87"/>
      <c r="T2934" s="95"/>
      <c r="U2934" s="94"/>
      <c r="V2934" s="94"/>
      <c r="W2934" s="93"/>
      <c r="X2934" s="87"/>
      <c r="Y2934" s="87"/>
      <c r="Z2934" s="96"/>
      <c r="AA2934" s="90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3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2"/>
      <c r="DB2934" s="1"/>
      <c r="DC2934" s="1"/>
      <c r="DD2934" s="1"/>
      <c r="DE2934" s="1"/>
      <c r="DF2934" s="1"/>
      <c r="DG2934" s="1"/>
    </row>
    <row r="2935" spans="1:111" x14ac:dyDescent="0.2">
      <c r="A2935" s="86"/>
      <c r="B2935" s="87"/>
      <c r="C2935" s="87"/>
      <c r="D2935" s="88"/>
      <c r="E2935" s="89"/>
      <c r="F2935" s="98"/>
      <c r="G2935" s="91"/>
      <c r="H2935" s="90"/>
      <c r="I2935" s="90"/>
      <c r="J2935" s="92"/>
      <c r="K2935" s="92"/>
      <c r="L2935" s="87"/>
      <c r="M2935" s="93"/>
      <c r="N2935" s="93"/>
      <c r="O2935" s="87"/>
      <c r="P2935" s="87"/>
      <c r="Q2935" s="94"/>
      <c r="R2935" s="95"/>
      <c r="S2935" s="87"/>
      <c r="T2935" s="95"/>
      <c r="U2935" s="94"/>
      <c r="V2935" s="94"/>
      <c r="W2935" s="93"/>
      <c r="X2935" s="87"/>
      <c r="Y2935" s="87"/>
      <c r="Z2935" s="96"/>
      <c r="AA2935" s="90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3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2"/>
      <c r="DB2935" s="1"/>
      <c r="DC2935" s="1"/>
      <c r="DD2935" s="1"/>
      <c r="DE2935" s="1"/>
      <c r="DF2935" s="1"/>
      <c r="DG2935" s="1"/>
    </row>
    <row r="2936" spans="1:111" x14ac:dyDescent="0.2">
      <c r="A2936" s="86"/>
      <c r="B2936" s="87"/>
      <c r="C2936" s="87"/>
      <c r="D2936" s="88"/>
      <c r="E2936" s="89"/>
      <c r="F2936" s="98"/>
      <c r="G2936" s="91"/>
      <c r="H2936" s="90"/>
      <c r="I2936" s="90"/>
      <c r="J2936" s="92"/>
      <c r="K2936" s="92"/>
      <c r="L2936" s="87"/>
      <c r="M2936" s="93"/>
      <c r="N2936" s="93"/>
      <c r="O2936" s="87"/>
      <c r="P2936" s="87"/>
      <c r="Q2936" s="94"/>
      <c r="R2936" s="95"/>
      <c r="S2936" s="87"/>
      <c r="T2936" s="95"/>
      <c r="U2936" s="94"/>
      <c r="V2936" s="94"/>
      <c r="W2936" s="93"/>
      <c r="X2936" s="87"/>
      <c r="Y2936" s="87"/>
      <c r="Z2936" s="96"/>
      <c r="AA2936" s="90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3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2"/>
      <c r="DB2936" s="1"/>
      <c r="DC2936" s="1"/>
      <c r="DD2936" s="1"/>
      <c r="DE2936" s="1"/>
      <c r="DF2936" s="1"/>
      <c r="DG2936" s="1"/>
    </row>
    <row r="2937" spans="1:111" x14ac:dyDescent="0.2">
      <c r="A2937" s="86"/>
      <c r="B2937" s="87"/>
      <c r="C2937" s="87"/>
      <c r="D2937" s="88"/>
      <c r="E2937" s="89"/>
      <c r="F2937" s="98"/>
      <c r="G2937" s="91"/>
      <c r="H2937" s="90"/>
      <c r="I2937" s="90"/>
      <c r="J2937" s="92"/>
      <c r="K2937" s="92"/>
      <c r="L2937" s="87"/>
      <c r="M2937" s="93"/>
      <c r="N2937" s="93"/>
      <c r="O2937" s="87"/>
      <c r="P2937" s="87"/>
      <c r="Q2937" s="94"/>
      <c r="R2937" s="95"/>
      <c r="S2937" s="87"/>
      <c r="T2937" s="95"/>
      <c r="U2937" s="94"/>
      <c r="V2937" s="94"/>
      <c r="W2937" s="93"/>
      <c r="X2937" s="87"/>
      <c r="Y2937" s="87"/>
      <c r="Z2937" s="96"/>
      <c r="AA2937" s="90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3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2"/>
      <c r="DB2937" s="1"/>
      <c r="DC2937" s="1"/>
      <c r="DD2937" s="1"/>
      <c r="DE2937" s="1"/>
      <c r="DF2937" s="1"/>
      <c r="DG2937" s="1"/>
    </row>
    <row r="2938" spans="1:111" x14ac:dyDescent="0.2">
      <c r="A2938" s="86"/>
      <c r="B2938" s="87"/>
      <c r="C2938" s="87"/>
      <c r="D2938" s="88"/>
      <c r="E2938" s="89"/>
      <c r="F2938" s="98"/>
      <c r="G2938" s="91"/>
      <c r="H2938" s="90"/>
      <c r="I2938" s="90"/>
      <c r="J2938" s="92"/>
      <c r="K2938" s="92"/>
      <c r="L2938" s="87"/>
      <c r="M2938" s="93"/>
      <c r="N2938" s="93"/>
      <c r="O2938" s="87"/>
      <c r="P2938" s="87"/>
      <c r="Q2938" s="94"/>
      <c r="R2938" s="95"/>
      <c r="S2938" s="87"/>
      <c r="T2938" s="95"/>
      <c r="U2938" s="94"/>
      <c r="V2938" s="94"/>
      <c r="W2938" s="93"/>
      <c r="X2938" s="87"/>
      <c r="Y2938" s="87"/>
      <c r="Z2938" s="96"/>
      <c r="AA2938" s="90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3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2"/>
      <c r="DB2938" s="1"/>
      <c r="DC2938" s="1"/>
      <c r="DD2938" s="1"/>
      <c r="DE2938" s="1"/>
      <c r="DF2938" s="1"/>
      <c r="DG2938" s="1"/>
    </row>
    <row r="2939" spans="1:111" x14ac:dyDescent="0.2">
      <c r="A2939" s="86"/>
      <c r="B2939" s="87"/>
      <c r="C2939" s="87"/>
      <c r="D2939" s="88"/>
      <c r="E2939" s="89"/>
      <c r="F2939" s="98"/>
      <c r="G2939" s="91"/>
      <c r="H2939" s="90"/>
      <c r="I2939" s="90"/>
      <c r="J2939" s="92"/>
      <c r="K2939" s="92"/>
      <c r="L2939" s="87"/>
      <c r="M2939" s="93"/>
      <c r="N2939" s="93"/>
      <c r="O2939" s="87"/>
      <c r="P2939" s="87"/>
      <c r="Q2939" s="94"/>
      <c r="R2939" s="95"/>
      <c r="S2939" s="87"/>
      <c r="T2939" s="95"/>
      <c r="U2939" s="94"/>
      <c r="V2939" s="94"/>
      <c r="W2939" s="93"/>
      <c r="X2939" s="87"/>
      <c r="Y2939" s="87"/>
      <c r="Z2939" s="96"/>
      <c r="AA2939" s="90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3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2"/>
      <c r="DB2939" s="1"/>
      <c r="DC2939" s="1"/>
      <c r="DD2939" s="1"/>
      <c r="DE2939" s="1"/>
      <c r="DF2939" s="1"/>
      <c r="DG2939" s="1"/>
    </row>
    <row r="2940" spans="1:111" x14ac:dyDescent="0.2">
      <c r="A2940" s="86"/>
      <c r="B2940" s="87"/>
      <c r="C2940" s="87"/>
      <c r="D2940" s="88"/>
      <c r="E2940" s="89"/>
      <c r="F2940" s="98"/>
      <c r="G2940" s="91"/>
      <c r="H2940" s="90"/>
      <c r="I2940" s="90"/>
      <c r="J2940" s="92"/>
      <c r="K2940" s="92"/>
      <c r="L2940" s="87"/>
      <c r="M2940" s="93"/>
      <c r="N2940" s="93"/>
      <c r="O2940" s="87"/>
      <c r="P2940" s="87"/>
      <c r="Q2940" s="94"/>
      <c r="R2940" s="95"/>
      <c r="S2940" s="87"/>
      <c r="T2940" s="95"/>
      <c r="U2940" s="94"/>
      <c r="V2940" s="94"/>
      <c r="W2940" s="93"/>
      <c r="X2940" s="87"/>
      <c r="Y2940" s="87"/>
      <c r="Z2940" s="96"/>
      <c r="AA2940" s="90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3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2"/>
      <c r="DB2940" s="1"/>
      <c r="DC2940" s="1"/>
      <c r="DD2940" s="1"/>
      <c r="DE2940" s="1"/>
      <c r="DF2940" s="1"/>
      <c r="DG2940" s="1"/>
    </row>
    <row r="2941" spans="1:111" x14ac:dyDescent="0.2">
      <c r="A2941" s="86"/>
      <c r="B2941" s="87"/>
      <c r="C2941" s="87"/>
      <c r="D2941" s="88"/>
      <c r="E2941" s="89"/>
      <c r="F2941" s="98"/>
      <c r="G2941" s="91"/>
      <c r="H2941" s="90"/>
      <c r="I2941" s="90"/>
      <c r="J2941" s="92"/>
      <c r="K2941" s="92"/>
      <c r="L2941" s="87"/>
      <c r="M2941" s="93"/>
      <c r="N2941" s="93"/>
      <c r="O2941" s="87"/>
      <c r="P2941" s="87"/>
      <c r="Q2941" s="94"/>
      <c r="R2941" s="95"/>
      <c r="S2941" s="87"/>
      <c r="T2941" s="95"/>
      <c r="U2941" s="94"/>
      <c r="V2941" s="94"/>
      <c r="W2941" s="93"/>
      <c r="X2941" s="87"/>
      <c r="Y2941" s="87"/>
      <c r="Z2941" s="96"/>
      <c r="AA2941" s="90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3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2"/>
      <c r="DB2941" s="1"/>
      <c r="DC2941" s="1"/>
      <c r="DD2941" s="1"/>
      <c r="DE2941" s="1"/>
      <c r="DF2941" s="1"/>
      <c r="DG2941" s="1"/>
    </row>
    <row r="2942" spans="1:111" x14ac:dyDescent="0.2">
      <c r="A2942" s="86"/>
      <c r="B2942" s="87"/>
      <c r="C2942" s="87"/>
      <c r="D2942" s="88"/>
      <c r="E2942" s="89"/>
      <c r="F2942" s="98"/>
      <c r="G2942" s="91"/>
      <c r="H2942" s="90"/>
      <c r="I2942" s="90"/>
      <c r="J2942" s="92"/>
      <c r="K2942" s="92"/>
      <c r="L2942" s="87"/>
      <c r="M2942" s="93"/>
      <c r="N2942" s="93"/>
      <c r="O2942" s="87"/>
      <c r="P2942" s="87"/>
      <c r="Q2942" s="94"/>
      <c r="R2942" s="95"/>
      <c r="S2942" s="87"/>
      <c r="T2942" s="95"/>
      <c r="U2942" s="94"/>
      <c r="V2942" s="94"/>
      <c r="W2942" s="93"/>
      <c r="X2942" s="87"/>
      <c r="Y2942" s="87"/>
      <c r="Z2942" s="96"/>
      <c r="AA2942" s="90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3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2"/>
      <c r="DB2942" s="1"/>
      <c r="DC2942" s="1"/>
      <c r="DD2942" s="1"/>
      <c r="DE2942" s="1"/>
      <c r="DF2942" s="1"/>
      <c r="DG2942" s="1"/>
    </row>
    <row r="2943" spans="1:111" x14ac:dyDescent="0.2">
      <c r="A2943" s="86"/>
      <c r="B2943" s="87"/>
      <c r="C2943" s="87"/>
      <c r="D2943" s="88"/>
      <c r="E2943" s="89"/>
      <c r="F2943" s="98"/>
      <c r="G2943" s="91"/>
      <c r="H2943" s="90"/>
      <c r="I2943" s="90"/>
      <c r="J2943" s="92"/>
      <c r="K2943" s="92"/>
      <c r="L2943" s="87"/>
      <c r="M2943" s="93"/>
      <c r="N2943" s="93"/>
      <c r="O2943" s="87"/>
      <c r="P2943" s="87"/>
      <c r="Q2943" s="94"/>
      <c r="R2943" s="95"/>
      <c r="S2943" s="87"/>
      <c r="T2943" s="95"/>
      <c r="U2943" s="94"/>
      <c r="V2943" s="94"/>
      <c r="W2943" s="93"/>
      <c r="X2943" s="87"/>
      <c r="Y2943" s="87"/>
      <c r="Z2943" s="96"/>
      <c r="AA2943" s="90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3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2"/>
      <c r="DB2943" s="1"/>
      <c r="DC2943" s="1"/>
      <c r="DD2943" s="1"/>
      <c r="DE2943" s="1"/>
      <c r="DF2943" s="1"/>
      <c r="DG2943" s="1"/>
    </row>
    <row r="2944" spans="1:111" x14ac:dyDescent="0.2">
      <c r="A2944" s="86"/>
      <c r="B2944" s="87"/>
      <c r="C2944" s="87"/>
      <c r="D2944" s="88"/>
      <c r="E2944" s="89"/>
      <c r="F2944" s="98"/>
      <c r="G2944" s="91"/>
      <c r="H2944" s="90"/>
      <c r="I2944" s="90"/>
      <c r="J2944" s="92"/>
      <c r="K2944" s="92"/>
      <c r="L2944" s="87"/>
      <c r="M2944" s="93"/>
      <c r="N2944" s="93"/>
      <c r="O2944" s="87"/>
      <c r="P2944" s="87"/>
      <c r="Q2944" s="94"/>
      <c r="R2944" s="95"/>
      <c r="S2944" s="87"/>
      <c r="T2944" s="95"/>
      <c r="U2944" s="94"/>
      <c r="V2944" s="94"/>
      <c r="W2944" s="93"/>
      <c r="X2944" s="87"/>
      <c r="Y2944" s="87"/>
      <c r="Z2944" s="96"/>
      <c r="AA2944" s="90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3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2"/>
      <c r="DB2944" s="1"/>
      <c r="DC2944" s="1"/>
      <c r="DD2944" s="1"/>
      <c r="DE2944" s="1"/>
      <c r="DF2944" s="1"/>
      <c r="DG2944" s="1"/>
    </row>
    <row r="2945" spans="1:111" x14ac:dyDescent="0.2">
      <c r="A2945" s="86"/>
      <c r="B2945" s="87"/>
      <c r="C2945" s="87"/>
      <c r="D2945" s="88"/>
      <c r="E2945" s="89"/>
      <c r="F2945" s="98"/>
      <c r="G2945" s="91"/>
      <c r="H2945" s="90"/>
      <c r="I2945" s="90"/>
      <c r="J2945" s="92"/>
      <c r="K2945" s="92"/>
      <c r="L2945" s="87"/>
      <c r="M2945" s="93"/>
      <c r="N2945" s="93"/>
      <c r="O2945" s="87"/>
      <c r="P2945" s="87"/>
      <c r="Q2945" s="94"/>
      <c r="R2945" s="95"/>
      <c r="S2945" s="87"/>
      <c r="T2945" s="95"/>
      <c r="U2945" s="94"/>
      <c r="V2945" s="94"/>
      <c r="W2945" s="93"/>
      <c r="X2945" s="87"/>
      <c r="Y2945" s="87"/>
      <c r="Z2945" s="96"/>
      <c r="AA2945" s="90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3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2"/>
      <c r="DB2945" s="1"/>
      <c r="DC2945" s="1"/>
      <c r="DD2945" s="1"/>
      <c r="DE2945" s="1"/>
      <c r="DF2945" s="1"/>
      <c r="DG2945" s="1"/>
    </row>
    <row r="2946" spans="1:111" x14ac:dyDescent="0.2">
      <c r="A2946" s="86"/>
      <c r="B2946" s="87"/>
      <c r="C2946" s="87"/>
      <c r="D2946" s="88"/>
      <c r="E2946" s="89"/>
      <c r="F2946" s="98"/>
      <c r="G2946" s="91"/>
      <c r="H2946" s="90"/>
      <c r="I2946" s="90"/>
      <c r="J2946" s="92"/>
      <c r="K2946" s="92"/>
      <c r="L2946" s="87"/>
      <c r="M2946" s="93"/>
      <c r="N2946" s="93"/>
      <c r="O2946" s="87"/>
      <c r="P2946" s="87"/>
      <c r="Q2946" s="94"/>
      <c r="R2946" s="95"/>
      <c r="S2946" s="87"/>
      <c r="T2946" s="95"/>
      <c r="U2946" s="94"/>
      <c r="V2946" s="94"/>
      <c r="W2946" s="93"/>
      <c r="X2946" s="87"/>
      <c r="Y2946" s="87"/>
      <c r="Z2946" s="96"/>
      <c r="AA2946" s="90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3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2"/>
      <c r="DB2946" s="1"/>
      <c r="DC2946" s="1"/>
      <c r="DD2946" s="1"/>
      <c r="DE2946" s="1"/>
      <c r="DF2946" s="1"/>
      <c r="DG2946" s="1"/>
    </row>
    <row r="2947" spans="1:111" x14ac:dyDescent="0.2">
      <c r="A2947" s="86"/>
      <c r="B2947" s="87"/>
      <c r="C2947" s="87"/>
      <c r="D2947" s="88"/>
      <c r="E2947" s="89"/>
      <c r="F2947" s="98"/>
      <c r="G2947" s="91"/>
      <c r="H2947" s="90"/>
      <c r="I2947" s="90"/>
      <c r="J2947" s="92"/>
      <c r="K2947" s="92"/>
      <c r="L2947" s="87"/>
      <c r="M2947" s="93"/>
      <c r="N2947" s="93"/>
      <c r="O2947" s="87"/>
      <c r="P2947" s="87"/>
      <c r="Q2947" s="94"/>
      <c r="R2947" s="95"/>
      <c r="S2947" s="87"/>
      <c r="T2947" s="95"/>
      <c r="U2947" s="94"/>
      <c r="V2947" s="94"/>
      <c r="W2947" s="93"/>
      <c r="X2947" s="87"/>
      <c r="Y2947" s="87"/>
      <c r="Z2947" s="96"/>
      <c r="AA2947" s="90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3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2"/>
      <c r="DB2947" s="1"/>
      <c r="DC2947" s="1"/>
      <c r="DD2947" s="1"/>
      <c r="DE2947" s="1"/>
      <c r="DF2947" s="1"/>
      <c r="DG2947" s="1"/>
    </row>
    <row r="2948" spans="1:111" x14ac:dyDescent="0.2">
      <c r="A2948" s="86"/>
      <c r="B2948" s="87"/>
      <c r="C2948" s="87"/>
      <c r="D2948" s="88"/>
      <c r="E2948" s="89"/>
      <c r="F2948" s="98"/>
      <c r="G2948" s="91"/>
      <c r="H2948" s="90"/>
      <c r="I2948" s="90"/>
      <c r="J2948" s="92"/>
      <c r="K2948" s="92"/>
      <c r="L2948" s="87"/>
      <c r="M2948" s="93"/>
      <c r="N2948" s="93"/>
      <c r="O2948" s="87"/>
      <c r="P2948" s="87"/>
      <c r="Q2948" s="94"/>
      <c r="R2948" s="95"/>
      <c r="S2948" s="87"/>
      <c r="T2948" s="95"/>
      <c r="U2948" s="94"/>
      <c r="V2948" s="94"/>
      <c r="W2948" s="93"/>
      <c r="X2948" s="87"/>
      <c r="Y2948" s="87"/>
      <c r="Z2948" s="96"/>
      <c r="AA2948" s="90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3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2"/>
      <c r="DB2948" s="1"/>
      <c r="DC2948" s="1"/>
      <c r="DD2948" s="1"/>
      <c r="DE2948" s="1"/>
      <c r="DF2948" s="1"/>
      <c r="DG2948" s="1"/>
    </row>
    <row r="2949" spans="1:111" x14ac:dyDescent="0.2">
      <c r="A2949" s="86"/>
      <c r="B2949" s="87"/>
      <c r="C2949" s="87"/>
      <c r="D2949" s="88"/>
      <c r="E2949" s="89"/>
      <c r="F2949" s="98"/>
      <c r="G2949" s="91"/>
      <c r="H2949" s="90"/>
      <c r="I2949" s="90"/>
      <c r="J2949" s="92"/>
      <c r="K2949" s="92"/>
      <c r="L2949" s="87"/>
      <c r="M2949" s="93"/>
      <c r="N2949" s="93"/>
      <c r="O2949" s="87"/>
      <c r="P2949" s="87"/>
      <c r="Q2949" s="94"/>
      <c r="R2949" s="95"/>
      <c r="S2949" s="87"/>
      <c r="T2949" s="95"/>
      <c r="U2949" s="94"/>
      <c r="V2949" s="94"/>
      <c r="W2949" s="93"/>
      <c r="X2949" s="87"/>
      <c r="Y2949" s="87"/>
      <c r="Z2949" s="96"/>
      <c r="AA2949" s="90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3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2"/>
      <c r="DB2949" s="1"/>
      <c r="DC2949" s="1"/>
      <c r="DD2949" s="1"/>
      <c r="DE2949" s="1"/>
      <c r="DF2949" s="1"/>
      <c r="DG2949" s="1"/>
    </row>
    <row r="2950" spans="1:111" x14ac:dyDescent="0.2">
      <c r="A2950" s="86"/>
      <c r="B2950" s="87"/>
      <c r="C2950" s="87"/>
      <c r="D2950" s="88"/>
      <c r="E2950" s="89"/>
      <c r="F2950" s="98"/>
      <c r="G2950" s="91"/>
      <c r="H2950" s="90"/>
      <c r="I2950" s="90"/>
      <c r="J2950" s="92"/>
      <c r="K2950" s="92"/>
      <c r="L2950" s="87"/>
      <c r="M2950" s="93"/>
      <c r="N2950" s="93"/>
      <c r="O2950" s="87"/>
      <c r="P2950" s="87"/>
      <c r="Q2950" s="94"/>
      <c r="R2950" s="95"/>
      <c r="S2950" s="87"/>
      <c r="T2950" s="95"/>
      <c r="U2950" s="94"/>
      <c r="V2950" s="94"/>
      <c r="W2950" s="93"/>
      <c r="X2950" s="87"/>
      <c r="Y2950" s="87"/>
      <c r="Z2950" s="96"/>
      <c r="AA2950" s="90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3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2"/>
      <c r="DB2950" s="1"/>
      <c r="DC2950" s="1"/>
      <c r="DD2950" s="1"/>
      <c r="DE2950" s="1"/>
      <c r="DF2950" s="1"/>
      <c r="DG2950" s="1"/>
    </row>
    <row r="2951" spans="1:111" x14ac:dyDescent="0.2">
      <c r="A2951" s="86"/>
      <c r="B2951" s="87"/>
      <c r="C2951" s="87"/>
      <c r="D2951" s="88"/>
      <c r="E2951" s="89"/>
      <c r="F2951" s="98"/>
      <c r="G2951" s="91"/>
      <c r="H2951" s="90"/>
      <c r="I2951" s="90"/>
      <c r="J2951" s="92"/>
      <c r="K2951" s="92"/>
      <c r="L2951" s="87"/>
      <c r="M2951" s="93"/>
      <c r="N2951" s="93"/>
      <c r="O2951" s="87"/>
      <c r="P2951" s="87"/>
      <c r="Q2951" s="94"/>
      <c r="R2951" s="95"/>
      <c r="S2951" s="87"/>
      <c r="T2951" s="95"/>
      <c r="U2951" s="94"/>
      <c r="V2951" s="94"/>
      <c r="W2951" s="93"/>
      <c r="X2951" s="87"/>
      <c r="Y2951" s="87"/>
      <c r="Z2951" s="96"/>
      <c r="AA2951" s="90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3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2"/>
      <c r="DB2951" s="1"/>
      <c r="DC2951" s="1"/>
      <c r="DD2951" s="1"/>
      <c r="DE2951" s="1"/>
      <c r="DF2951" s="1"/>
      <c r="DG2951" s="1"/>
    </row>
    <row r="2952" spans="1:111" x14ac:dyDescent="0.2">
      <c r="A2952" s="86"/>
      <c r="B2952" s="87"/>
      <c r="C2952" s="87"/>
      <c r="D2952" s="88"/>
      <c r="E2952" s="89"/>
      <c r="F2952" s="98"/>
      <c r="G2952" s="91"/>
      <c r="H2952" s="90"/>
      <c r="I2952" s="90"/>
      <c r="J2952" s="92"/>
      <c r="K2952" s="92"/>
      <c r="L2952" s="87"/>
      <c r="M2952" s="93"/>
      <c r="N2952" s="93"/>
      <c r="O2952" s="87"/>
      <c r="P2952" s="87"/>
      <c r="Q2952" s="94"/>
      <c r="R2952" s="95"/>
      <c r="S2952" s="87"/>
      <c r="T2952" s="95"/>
      <c r="U2952" s="94"/>
      <c r="V2952" s="94"/>
      <c r="W2952" s="93"/>
      <c r="X2952" s="87"/>
      <c r="Y2952" s="87"/>
      <c r="Z2952" s="96"/>
      <c r="AA2952" s="90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3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2"/>
      <c r="DB2952" s="1"/>
      <c r="DC2952" s="1"/>
      <c r="DD2952" s="1"/>
      <c r="DE2952" s="1"/>
      <c r="DF2952" s="1"/>
      <c r="DG2952" s="1"/>
    </row>
    <row r="2953" spans="1:111" x14ac:dyDescent="0.2">
      <c r="A2953" s="86"/>
      <c r="B2953" s="87"/>
      <c r="C2953" s="87"/>
      <c r="D2953" s="88"/>
      <c r="E2953" s="89"/>
      <c r="F2953" s="98"/>
      <c r="G2953" s="91"/>
      <c r="H2953" s="90"/>
      <c r="I2953" s="90"/>
      <c r="J2953" s="92"/>
      <c r="K2953" s="92"/>
      <c r="L2953" s="87"/>
      <c r="M2953" s="93"/>
      <c r="N2953" s="93"/>
      <c r="O2953" s="87"/>
      <c r="P2953" s="87"/>
      <c r="Q2953" s="94"/>
      <c r="R2953" s="95"/>
      <c r="S2953" s="87"/>
      <c r="T2953" s="95"/>
      <c r="U2953" s="94"/>
      <c r="V2953" s="94"/>
      <c r="W2953" s="93"/>
      <c r="X2953" s="87"/>
      <c r="Y2953" s="87"/>
      <c r="Z2953" s="96"/>
      <c r="AA2953" s="90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3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2"/>
      <c r="DB2953" s="1"/>
      <c r="DC2953" s="1"/>
      <c r="DD2953" s="1"/>
      <c r="DE2953" s="1"/>
      <c r="DF2953" s="1"/>
      <c r="DG2953" s="1"/>
    </row>
    <row r="2954" spans="1:111" x14ac:dyDescent="0.2">
      <c r="A2954" s="86"/>
      <c r="B2954" s="87"/>
      <c r="C2954" s="87"/>
      <c r="D2954" s="88"/>
      <c r="E2954" s="89"/>
      <c r="F2954" s="98"/>
      <c r="G2954" s="91"/>
      <c r="H2954" s="90"/>
      <c r="I2954" s="90"/>
      <c r="J2954" s="92"/>
      <c r="K2954" s="92"/>
      <c r="L2954" s="87"/>
      <c r="M2954" s="93"/>
      <c r="N2954" s="93"/>
      <c r="O2954" s="87"/>
      <c r="P2954" s="87"/>
      <c r="Q2954" s="94"/>
      <c r="R2954" s="95"/>
      <c r="S2954" s="87"/>
      <c r="T2954" s="95"/>
      <c r="U2954" s="94"/>
      <c r="V2954" s="94"/>
      <c r="W2954" s="93"/>
      <c r="X2954" s="87"/>
      <c r="Y2954" s="87"/>
      <c r="Z2954" s="96"/>
      <c r="AA2954" s="90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3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2"/>
      <c r="DB2954" s="1"/>
      <c r="DC2954" s="1"/>
      <c r="DD2954" s="1"/>
      <c r="DE2954" s="1"/>
      <c r="DF2954" s="1"/>
      <c r="DG2954" s="1"/>
    </row>
    <row r="2955" spans="1:111" x14ac:dyDescent="0.2">
      <c r="A2955" s="86"/>
      <c r="B2955" s="87"/>
      <c r="C2955" s="87"/>
      <c r="D2955" s="88"/>
      <c r="E2955" s="89"/>
      <c r="F2955" s="98"/>
      <c r="G2955" s="91"/>
      <c r="H2955" s="90"/>
      <c r="I2955" s="90"/>
      <c r="J2955" s="92"/>
      <c r="K2955" s="92"/>
      <c r="L2955" s="87"/>
      <c r="M2955" s="93"/>
      <c r="N2955" s="93"/>
      <c r="O2955" s="87"/>
      <c r="P2955" s="87"/>
      <c r="Q2955" s="94"/>
      <c r="R2955" s="95"/>
      <c r="S2955" s="87"/>
      <c r="T2955" s="95"/>
      <c r="U2955" s="94"/>
      <c r="V2955" s="94"/>
      <c r="W2955" s="93"/>
      <c r="X2955" s="87"/>
      <c r="Y2955" s="87"/>
      <c r="Z2955" s="96"/>
      <c r="AA2955" s="90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3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2"/>
      <c r="DB2955" s="1"/>
      <c r="DC2955" s="1"/>
      <c r="DD2955" s="1"/>
      <c r="DE2955" s="1"/>
      <c r="DF2955" s="1"/>
      <c r="DG2955" s="1"/>
    </row>
    <row r="2956" spans="1:111" x14ac:dyDescent="0.2">
      <c r="A2956" s="86"/>
      <c r="B2956" s="87"/>
      <c r="C2956" s="87"/>
      <c r="D2956" s="88"/>
      <c r="E2956" s="89"/>
      <c r="F2956" s="98"/>
      <c r="G2956" s="91"/>
      <c r="H2956" s="90"/>
      <c r="I2956" s="90"/>
      <c r="J2956" s="92"/>
      <c r="K2956" s="92"/>
      <c r="L2956" s="87"/>
      <c r="M2956" s="93"/>
      <c r="N2956" s="93"/>
      <c r="O2956" s="87"/>
      <c r="P2956" s="87"/>
      <c r="Q2956" s="94"/>
      <c r="R2956" s="95"/>
      <c r="S2956" s="87"/>
      <c r="T2956" s="95"/>
      <c r="U2956" s="94"/>
      <c r="V2956" s="94"/>
      <c r="W2956" s="93"/>
      <c r="X2956" s="87"/>
      <c r="Y2956" s="87"/>
      <c r="Z2956" s="96"/>
      <c r="AA2956" s="90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3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2"/>
      <c r="DB2956" s="1"/>
      <c r="DC2956" s="1"/>
      <c r="DD2956" s="1"/>
      <c r="DE2956" s="1"/>
      <c r="DF2956" s="1"/>
      <c r="DG2956" s="1"/>
    </row>
    <row r="2957" spans="1:111" x14ac:dyDescent="0.2">
      <c r="A2957" s="86"/>
      <c r="B2957" s="87"/>
      <c r="C2957" s="87"/>
      <c r="D2957" s="88"/>
      <c r="E2957" s="89"/>
      <c r="F2957" s="98"/>
      <c r="G2957" s="91"/>
      <c r="H2957" s="90"/>
      <c r="I2957" s="90"/>
      <c r="J2957" s="92"/>
      <c r="K2957" s="92"/>
      <c r="L2957" s="87"/>
      <c r="M2957" s="93"/>
      <c r="N2957" s="93"/>
      <c r="O2957" s="87"/>
      <c r="P2957" s="87"/>
      <c r="Q2957" s="94"/>
      <c r="R2957" s="95"/>
      <c r="S2957" s="87"/>
      <c r="T2957" s="95"/>
      <c r="U2957" s="94"/>
      <c r="V2957" s="94"/>
      <c r="W2957" s="93"/>
      <c r="X2957" s="87"/>
      <c r="Y2957" s="87"/>
      <c r="Z2957" s="96"/>
      <c r="AA2957" s="90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3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2"/>
      <c r="DB2957" s="1"/>
      <c r="DC2957" s="1"/>
      <c r="DD2957" s="1"/>
      <c r="DE2957" s="1"/>
      <c r="DF2957" s="1"/>
      <c r="DG2957" s="1"/>
    </row>
    <row r="2958" spans="1:111" x14ac:dyDescent="0.2">
      <c r="A2958" s="86"/>
      <c r="B2958" s="87"/>
      <c r="C2958" s="87"/>
      <c r="D2958" s="88"/>
      <c r="E2958" s="89"/>
      <c r="F2958" s="98"/>
      <c r="G2958" s="91"/>
      <c r="H2958" s="90"/>
      <c r="I2958" s="90"/>
      <c r="J2958" s="92"/>
      <c r="K2958" s="92"/>
      <c r="L2958" s="87"/>
      <c r="M2958" s="93"/>
      <c r="N2958" s="93"/>
      <c r="O2958" s="87"/>
      <c r="P2958" s="87"/>
      <c r="Q2958" s="94"/>
      <c r="R2958" s="95"/>
      <c r="S2958" s="87"/>
      <c r="T2958" s="95"/>
      <c r="U2958" s="94"/>
      <c r="V2958" s="94"/>
      <c r="W2958" s="93"/>
      <c r="X2958" s="87"/>
      <c r="Y2958" s="87"/>
      <c r="Z2958" s="96"/>
      <c r="AA2958" s="90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3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2"/>
      <c r="DB2958" s="1"/>
      <c r="DC2958" s="1"/>
      <c r="DD2958" s="1"/>
      <c r="DE2958" s="1"/>
      <c r="DF2958" s="1"/>
      <c r="DG2958" s="1"/>
    </row>
    <row r="2959" spans="1:111" x14ac:dyDescent="0.2">
      <c r="A2959" s="86"/>
      <c r="B2959" s="87"/>
      <c r="C2959" s="87"/>
      <c r="D2959" s="88"/>
      <c r="E2959" s="89"/>
      <c r="F2959" s="98"/>
      <c r="G2959" s="91"/>
      <c r="H2959" s="90"/>
      <c r="I2959" s="90"/>
      <c r="J2959" s="92"/>
      <c r="K2959" s="92"/>
      <c r="L2959" s="87"/>
      <c r="M2959" s="93"/>
      <c r="N2959" s="93"/>
      <c r="O2959" s="87"/>
      <c r="P2959" s="87"/>
      <c r="Q2959" s="94"/>
      <c r="R2959" s="95"/>
      <c r="S2959" s="87"/>
      <c r="T2959" s="95"/>
      <c r="U2959" s="94"/>
      <c r="V2959" s="94"/>
      <c r="W2959" s="93"/>
      <c r="X2959" s="87"/>
      <c r="Y2959" s="87"/>
      <c r="Z2959" s="96"/>
      <c r="AA2959" s="90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3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2"/>
      <c r="DB2959" s="1"/>
      <c r="DC2959" s="1"/>
      <c r="DD2959" s="1"/>
      <c r="DE2959" s="1"/>
      <c r="DF2959" s="1"/>
      <c r="DG2959" s="1"/>
    </row>
    <row r="2960" spans="1:111" x14ac:dyDescent="0.2">
      <c r="A2960" s="86"/>
      <c r="B2960" s="87"/>
      <c r="C2960" s="87"/>
      <c r="D2960" s="88"/>
      <c r="E2960" s="89"/>
      <c r="F2960" s="98"/>
      <c r="G2960" s="91"/>
      <c r="H2960" s="90"/>
      <c r="I2960" s="90"/>
      <c r="J2960" s="92"/>
      <c r="K2960" s="92"/>
      <c r="L2960" s="87"/>
      <c r="M2960" s="93"/>
      <c r="N2960" s="93"/>
      <c r="O2960" s="87"/>
      <c r="P2960" s="87"/>
      <c r="Q2960" s="94"/>
      <c r="R2960" s="95"/>
      <c r="S2960" s="87"/>
      <c r="T2960" s="95"/>
      <c r="U2960" s="94"/>
      <c r="V2960" s="94"/>
      <c r="W2960" s="93"/>
      <c r="X2960" s="87"/>
      <c r="Y2960" s="87"/>
      <c r="Z2960" s="96"/>
      <c r="AA2960" s="90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3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2"/>
      <c r="DB2960" s="1"/>
      <c r="DC2960" s="1"/>
      <c r="DD2960" s="1"/>
      <c r="DE2960" s="1"/>
      <c r="DF2960" s="1"/>
      <c r="DG2960" s="1"/>
    </row>
    <row r="2961" spans="1:111" x14ac:dyDescent="0.2">
      <c r="A2961" s="86"/>
      <c r="B2961" s="87"/>
      <c r="C2961" s="87"/>
      <c r="D2961" s="88"/>
      <c r="E2961" s="89"/>
      <c r="F2961" s="98"/>
      <c r="G2961" s="91"/>
      <c r="H2961" s="90"/>
      <c r="I2961" s="90"/>
      <c r="J2961" s="92"/>
      <c r="K2961" s="92"/>
      <c r="L2961" s="87"/>
      <c r="M2961" s="93"/>
      <c r="N2961" s="93"/>
      <c r="O2961" s="87"/>
      <c r="P2961" s="87"/>
      <c r="Q2961" s="94"/>
      <c r="R2961" s="95"/>
      <c r="S2961" s="87"/>
      <c r="T2961" s="95"/>
      <c r="U2961" s="94"/>
      <c r="V2961" s="94"/>
      <c r="W2961" s="93"/>
      <c r="X2961" s="87"/>
      <c r="Y2961" s="87"/>
      <c r="Z2961" s="96"/>
      <c r="AA2961" s="90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3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2"/>
      <c r="DB2961" s="1"/>
      <c r="DC2961" s="1"/>
      <c r="DD2961" s="1"/>
      <c r="DE2961" s="1"/>
      <c r="DF2961" s="1"/>
      <c r="DG2961" s="1"/>
    </row>
    <row r="2962" spans="1:111" x14ac:dyDescent="0.2">
      <c r="A2962" s="86"/>
      <c r="B2962" s="87"/>
      <c r="C2962" s="87"/>
      <c r="D2962" s="88"/>
      <c r="E2962" s="89"/>
      <c r="F2962" s="98"/>
      <c r="G2962" s="91"/>
      <c r="H2962" s="90"/>
      <c r="I2962" s="90"/>
      <c r="J2962" s="92"/>
      <c r="K2962" s="92"/>
      <c r="L2962" s="87"/>
      <c r="M2962" s="93"/>
      <c r="N2962" s="93"/>
      <c r="O2962" s="87"/>
      <c r="P2962" s="87"/>
      <c r="Q2962" s="94"/>
      <c r="R2962" s="95"/>
      <c r="S2962" s="87"/>
      <c r="T2962" s="95"/>
      <c r="U2962" s="94"/>
      <c r="V2962" s="94"/>
      <c r="W2962" s="93"/>
      <c r="X2962" s="87"/>
      <c r="Y2962" s="87"/>
      <c r="Z2962" s="96"/>
      <c r="AA2962" s="90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3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2"/>
      <c r="DB2962" s="1"/>
      <c r="DC2962" s="1"/>
      <c r="DD2962" s="1"/>
      <c r="DE2962" s="1"/>
      <c r="DF2962" s="1"/>
      <c r="DG2962" s="1"/>
    </row>
    <row r="2963" spans="1:111" x14ac:dyDescent="0.2">
      <c r="A2963" s="86"/>
      <c r="B2963" s="87"/>
      <c r="C2963" s="87"/>
      <c r="D2963" s="88"/>
      <c r="E2963" s="89"/>
      <c r="F2963" s="98"/>
      <c r="G2963" s="91"/>
      <c r="H2963" s="90"/>
      <c r="I2963" s="90"/>
      <c r="J2963" s="92"/>
      <c r="K2963" s="92"/>
      <c r="L2963" s="87"/>
      <c r="M2963" s="93"/>
      <c r="N2963" s="93"/>
      <c r="O2963" s="87"/>
      <c r="P2963" s="87"/>
      <c r="Q2963" s="94"/>
      <c r="R2963" s="95"/>
      <c r="S2963" s="87"/>
      <c r="T2963" s="95"/>
      <c r="U2963" s="94"/>
      <c r="V2963" s="94"/>
      <c r="W2963" s="93"/>
      <c r="X2963" s="87"/>
      <c r="Y2963" s="87"/>
      <c r="Z2963" s="96"/>
      <c r="AA2963" s="90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3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2"/>
      <c r="DB2963" s="1"/>
      <c r="DC2963" s="1"/>
      <c r="DD2963" s="1"/>
      <c r="DE2963" s="1"/>
      <c r="DF2963" s="1"/>
      <c r="DG2963" s="1"/>
    </row>
    <row r="2964" spans="1:111" x14ac:dyDescent="0.2">
      <c r="A2964" s="86"/>
      <c r="B2964" s="87"/>
      <c r="C2964" s="87"/>
      <c r="D2964" s="88"/>
      <c r="E2964" s="89"/>
      <c r="F2964" s="98"/>
      <c r="G2964" s="91"/>
      <c r="H2964" s="90"/>
      <c r="I2964" s="90"/>
      <c r="J2964" s="92"/>
      <c r="K2964" s="92"/>
      <c r="L2964" s="87"/>
      <c r="M2964" s="93"/>
      <c r="N2964" s="93"/>
      <c r="O2964" s="87"/>
      <c r="P2964" s="87"/>
      <c r="Q2964" s="94"/>
      <c r="R2964" s="95"/>
      <c r="S2964" s="87"/>
      <c r="T2964" s="95"/>
      <c r="U2964" s="94"/>
      <c r="V2964" s="94"/>
      <c r="W2964" s="93"/>
      <c r="X2964" s="87"/>
      <c r="Y2964" s="87"/>
      <c r="Z2964" s="96"/>
      <c r="AA2964" s="90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3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2"/>
      <c r="DB2964" s="1"/>
      <c r="DC2964" s="1"/>
      <c r="DD2964" s="1"/>
      <c r="DE2964" s="1"/>
      <c r="DF2964" s="1"/>
      <c r="DG2964" s="1"/>
    </row>
    <row r="2965" spans="1:111" x14ac:dyDescent="0.2">
      <c r="A2965" s="86"/>
      <c r="B2965" s="87"/>
      <c r="C2965" s="87"/>
      <c r="D2965" s="88"/>
      <c r="E2965" s="89"/>
      <c r="F2965" s="98"/>
      <c r="G2965" s="91"/>
      <c r="H2965" s="90"/>
      <c r="I2965" s="90"/>
      <c r="J2965" s="92"/>
      <c r="K2965" s="92"/>
      <c r="L2965" s="87"/>
      <c r="M2965" s="93"/>
      <c r="N2965" s="93"/>
      <c r="O2965" s="87"/>
      <c r="P2965" s="87"/>
      <c r="Q2965" s="94"/>
      <c r="R2965" s="95"/>
      <c r="S2965" s="87"/>
      <c r="T2965" s="95"/>
      <c r="U2965" s="94"/>
      <c r="V2965" s="94"/>
      <c r="W2965" s="93"/>
      <c r="X2965" s="87"/>
      <c r="Y2965" s="87"/>
      <c r="Z2965" s="96"/>
      <c r="AA2965" s="90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3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2"/>
      <c r="DB2965" s="1"/>
      <c r="DC2965" s="1"/>
      <c r="DD2965" s="1"/>
      <c r="DE2965" s="1"/>
      <c r="DF2965" s="1"/>
      <c r="DG2965" s="1"/>
    </row>
    <row r="2966" spans="1:111" x14ac:dyDescent="0.2">
      <c r="A2966" s="86"/>
      <c r="B2966" s="87"/>
      <c r="C2966" s="87"/>
      <c r="D2966" s="88"/>
      <c r="E2966" s="89"/>
      <c r="F2966" s="98"/>
      <c r="G2966" s="91"/>
      <c r="H2966" s="90"/>
      <c r="I2966" s="90"/>
      <c r="J2966" s="92"/>
      <c r="K2966" s="92"/>
      <c r="L2966" s="87"/>
      <c r="M2966" s="93"/>
      <c r="N2966" s="93"/>
      <c r="O2966" s="87"/>
      <c r="P2966" s="87"/>
      <c r="Q2966" s="94"/>
      <c r="R2966" s="95"/>
      <c r="S2966" s="87"/>
      <c r="T2966" s="95"/>
      <c r="U2966" s="94"/>
      <c r="V2966" s="94"/>
      <c r="W2966" s="93"/>
      <c r="X2966" s="87"/>
      <c r="Y2966" s="87"/>
      <c r="Z2966" s="96"/>
      <c r="AA2966" s="90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3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2"/>
      <c r="DB2966" s="1"/>
      <c r="DC2966" s="1"/>
      <c r="DD2966" s="1"/>
      <c r="DE2966" s="1"/>
      <c r="DF2966" s="1"/>
      <c r="DG2966" s="1"/>
    </row>
    <row r="2967" spans="1:111" x14ac:dyDescent="0.2">
      <c r="A2967" s="86"/>
      <c r="B2967" s="87"/>
      <c r="C2967" s="87"/>
      <c r="D2967" s="88"/>
      <c r="E2967" s="89"/>
      <c r="F2967" s="98"/>
      <c r="G2967" s="91"/>
      <c r="H2967" s="90"/>
      <c r="I2967" s="90"/>
      <c r="J2967" s="92"/>
      <c r="K2967" s="92"/>
      <c r="L2967" s="87"/>
      <c r="M2967" s="93"/>
      <c r="N2967" s="93"/>
      <c r="O2967" s="87"/>
      <c r="P2967" s="87"/>
      <c r="Q2967" s="94"/>
      <c r="R2967" s="95"/>
      <c r="S2967" s="87"/>
      <c r="T2967" s="95"/>
      <c r="U2967" s="94"/>
      <c r="V2967" s="94"/>
      <c r="W2967" s="93"/>
      <c r="X2967" s="87"/>
      <c r="Y2967" s="87"/>
      <c r="Z2967" s="96"/>
      <c r="AA2967" s="90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3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2"/>
      <c r="DB2967" s="1"/>
      <c r="DC2967" s="1"/>
      <c r="DD2967" s="1"/>
      <c r="DE2967" s="1"/>
      <c r="DF2967" s="1"/>
      <c r="DG2967" s="1"/>
    </row>
    <row r="2968" spans="1:111" x14ac:dyDescent="0.2">
      <c r="A2968" s="86"/>
      <c r="B2968" s="87"/>
      <c r="C2968" s="87"/>
      <c r="D2968" s="88"/>
      <c r="E2968" s="89"/>
      <c r="F2968" s="98"/>
      <c r="G2968" s="91"/>
      <c r="H2968" s="90"/>
      <c r="I2968" s="90"/>
      <c r="J2968" s="92"/>
      <c r="K2968" s="92"/>
      <c r="L2968" s="87"/>
      <c r="M2968" s="93"/>
      <c r="N2968" s="93"/>
      <c r="O2968" s="87"/>
      <c r="P2968" s="87"/>
      <c r="Q2968" s="94"/>
      <c r="R2968" s="95"/>
      <c r="S2968" s="87"/>
      <c r="T2968" s="95"/>
      <c r="U2968" s="94"/>
      <c r="V2968" s="94"/>
      <c r="W2968" s="93"/>
      <c r="X2968" s="87"/>
      <c r="Y2968" s="87"/>
      <c r="Z2968" s="96"/>
      <c r="AA2968" s="90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3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2"/>
      <c r="DB2968" s="1"/>
      <c r="DC2968" s="1"/>
      <c r="DD2968" s="1"/>
      <c r="DE2968" s="1"/>
      <c r="DF2968" s="1"/>
      <c r="DG2968" s="1"/>
    </row>
    <row r="2969" spans="1:111" x14ac:dyDescent="0.2">
      <c r="A2969" s="86"/>
      <c r="B2969" s="87"/>
      <c r="C2969" s="87"/>
      <c r="D2969" s="88"/>
      <c r="E2969" s="89"/>
      <c r="F2969" s="98"/>
      <c r="G2969" s="91"/>
      <c r="H2969" s="90"/>
      <c r="I2969" s="90"/>
      <c r="J2969" s="92"/>
      <c r="K2969" s="92"/>
      <c r="L2969" s="87"/>
      <c r="M2969" s="93"/>
      <c r="N2969" s="93"/>
      <c r="O2969" s="87"/>
      <c r="P2969" s="87"/>
      <c r="Q2969" s="94"/>
      <c r="R2969" s="95"/>
      <c r="S2969" s="87"/>
      <c r="T2969" s="95"/>
      <c r="U2969" s="94"/>
      <c r="V2969" s="94"/>
      <c r="W2969" s="93"/>
      <c r="X2969" s="87"/>
      <c r="Y2969" s="87"/>
      <c r="Z2969" s="96"/>
      <c r="AA2969" s="90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3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2"/>
      <c r="DB2969" s="1"/>
      <c r="DC2969" s="1"/>
      <c r="DD2969" s="1"/>
      <c r="DE2969" s="1"/>
      <c r="DF2969" s="1"/>
      <c r="DG2969" s="1"/>
    </row>
    <row r="2970" spans="1:111" x14ac:dyDescent="0.2">
      <c r="A2970" s="86"/>
      <c r="B2970" s="87"/>
      <c r="C2970" s="87"/>
      <c r="D2970" s="88"/>
      <c r="E2970" s="89"/>
      <c r="F2970" s="98"/>
      <c r="G2970" s="91"/>
      <c r="H2970" s="90"/>
      <c r="I2970" s="90"/>
      <c r="J2970" s="92"/>
      <c r="K2970" s="92"/>
      <c r="L2970" s="87"/>
      <c r="M2970" s="93"/>
      <c r="N2970" s="93"/>
      <c r="O2970" s="87"/>
      <c r="P2970" s="87"/>
      <c r="Q2970" s="94"/>
      <c r="R2970" s="95"/>
      <c r="S2970" s="87"/>
      <c r="T2970" s="95"/>
      <c r="U2970" s="94"/>
      <c r="V2970" s="94"/>
      <c r="W2970" s="93"/>
      <c r="X2970" s="87"/>
      <c r="Y2970" s="87"/>
      <c r="Z2970" s="96"/>
      <c r="AA2970" s="90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3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2"/>
      <c r="DB2970" s="1"/>
      <c r="DC2970" s="1"/>
      <c r="DD2970" s="1"/>
      <c r="DE2970" s="1"/>
      <c r="DF2970" s="1"/>
      <c r="DG2970" s="1"/>
    </row>
    <row r="2971" spans="1:111" x14ac:dyDescent="0.2">
      <c r="A2971" s="86"/>
      <c r="B2971" s="87"/>
      <c r="C2971" s="87"/>
      <c r="D2971" s="88"/>
      <c r="E2971" s="89"/>
      <c r="F2971" s="98"/>
      <c r="G2971" s="91"/>
      <c r="H2971" s="90"/>
      <c r="I2971" s="90"/>
      <c r="J2971" s="92"/>
      <c r="K2971" s="92"/>
      <c r="L2971" s="87"/>
      <c r="M2971" s="93"/>
      <c r="N2971" s="93"/>
      <c r="O2971" s="87"/>
      <c r="P2971" s="87"/>
      <c r="Q2971" s="94"/>
      <c r="R2971" s="95"/>
      <c r="S2971" s="87"/>
      <c r="T2971" s="95"/>
      <c r="U2971" s="94"/>
      <c r="V2971" s="94"/>
      <c r="W2971" s="93"/>
      <c r="X2971" s="87"/>
      <c r="Y2971" s="87"/>
      <c r="Z2971" s="96"/>
      <c r="AA2971" s="90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3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2"/>
      <c r="DB2971" s="1"/>
      <c r="DC2971" s="1"/>
      <c r="DD2971" s="1"/>
      <c r="DE2971" s="1"/>
      <c r="DF2971" s="1"/>
      <c r="DG2971" s="1"/>
    </row>
    <row r="2972" spans="1:111" x14ac:dyDescent="0.2">
      <c r="A2972" s="86"/>
      <c r="B2972" s="87"/>
      <c r="C2972" s="87"/>
      <c r="D2972" s="88"/>
      <c r="E2972" s="89"/>
      <c r="F2972" s="98"/>
      <c r="G2972" s="91"/>
      <c r="H2972" s="90"/>
      <c r="I2972" s="90"/>
      <c r="J2972" s="92"/>
      <c r="K2972" s="92"/>
      <c r="L2972" s="87"/>
      <c r="M2972" s="93"/>
      <c r="N2972" s="93"/>
      <c r="O2972" s="87"/>
      <c r="P2972" s="87"/>
      <c r="Q2972" s="94"/>
      <c r="R2972" s="95"/>
      <c r="S2972" s="87"/>
      <c r="T2972" s="95"/>
      <c r="U2972" s="94"/>
      <c r="V2972" s="94"/>
      <c r="W2972" s="93"/>
      <c r="X2972" s="87"/>
      <c r="Y2972" s="87"/>
      <c r="Z2972" s="96"/>
      <c r="AA2972" s="90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3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2"/>
      <c r="DB2972" s="1"/>
      <c r="DC2972" s="1"/>
      <c r="DD2972" s="1"/>
      <c r="DE2972" s="1"/>
      <c r="DF2972" s="1"/>
      <c r="DG2972" s="1"/>
    </row>
    <row r="2973" spans="1:111" x14ac:dyDescent="0.2">
      <c r="A2973" s="86"/>
      <c r="B2973" s="87"/>
      <c r="C2973" s="87"/>
      <c r="D2973" s="88"/>
      <c r="E2973" s="89"/>
      <c r="F2973" s="98"/>
      <c r="G2973" s="91"/>
      <c r="H2973" s="90"/>
      <c r="I2973" s="90"/>
      <c r="J2973" s="92"/>
      <c r="K2973" s="92"/>
      <c r="L2973" s="87"/>
      <c r="M2973" s="93"/>
      <c r="N2973" s="93"/>
      <c r="O2973" s="87"/>
      <c r="P2973" s="87"/>
      <c r="Q2973" s="94"/>
      <c r="R2973" s="95"/>
      <c r="S2973" s="87"/>
      <c r="T2973" s="95"/>
      <c r="U2973" s="94"/>
      <c r="V2973" s="94"/>
      <c r="W2973" s="93"/>
      <c r="X2973" s="87"/>
      <c r="Y2973" s="87"/>
      <c r="Z2973" s="96"/>
      <c r="AA2973" s="90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3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2"/>
      <c r="DB2973" s="1"/>
      <c r="DC2973" s="1"/>
      <c r="DD2973" s="1"/>
      <c r="DE2973" s="1"/>
      <c r="DF2973" s="1"/>
      <c r="DG2973" s="1"/>
    </row>
    <row r="2974" spans="1:111" x14ac:dyDescent="0.2">
      <c r="A2974" s="86"/>
      <c r="B2974" s="87"/>
      <c r="C2974" s="87"/>
      <c r="D2974" s="88"/>
      <c r="E2974" s="89"/>
      <c r="F2974" s="98"/>
      <c r="G2974" s="91"/>
      <c r="H2974" s="90"/>
      <c r="I2974" s="90"/>
      <c r="J2974" s="92"/>
      <c r="K2974" s="92"/>
      <c r="L2974" s="87"/>
      <c r="M2974" s="93"/>
      <c r="N2974" s="93"/>
      <c r="O2974" s="87"/>
      <c r="P2974" s="87"/>
      <c r="Q2974" s="94"/>
      <c r="R2974" s="95"/>
      <c r="S2974" s="87"/>
      <c r="T2974" s="95"/>
      <c r="U2974" s="94"/>
      <c r="V2974" s="94"/>
      <c r="W2974" s="93"/>
      <c r="X2974" s="87"/>
      <c r="Y2974" s="87"/>
      <c r="Z2974" s="96"/>
      <c r="AA2974" s="90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3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2"/>
      <c r="DB2974" s="1"/>
      <c r="DC2974" s="1"/>
      <c r="DD2974" s="1"/>
      <c r="DE2974" s="1"/>
      <c r="DF2974" s="1"/>
      <c r="DG2974" s="1"/>
    </row>
    <row r="2975" spans="1:111" x14ac:dyDescent="0.2">
      <c r="A2975" s="86"/>
      <c r="B2975" s="87"/>
      <c r="C2975" s="87"/>
      <c r="D2975" s="88"/>
      <c r="E2975" s="89"/>
      <c r="F2975" s="98"/>
      <c r="G2975" s="91"/>
      <c r="H2975" s="90"/>
      <c r="I2975" s="90"/>
      <c r="J2975" s="92"/>
      <c r="K2975" s="92"/>
      <c r="L2975" s="87"/>
      <c r="M2975" s="93"/>
      <c r="N2975" s="93"/>
      <c r="O2975" s="87"/>
      <c r="P2975" s="87"/>
      <c r="Q2975" s="94"/>
      <c r="R2975" s="95"/>
      <c r="S2975" s="87"/>
      <c r="T2975" s="95"/>
      <c r="U2975" s="94"/>
      <c r="V2975" s="94"/>
      <c r="W2975" s="93"/>
      <c r="X2975" s="87"/>
      <c r="Y2975" s="87"/>
      <c r="Z2975" s="96"/>
      <c r="AA2975" s="90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3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2"/>
      <c r="DB2975" s="1"/>
      <c r="DC2975" s="1"/>
      <c r="DD2975" s="1"/>
      <c r="DE2975" s="1"/>
      <c r="DF2975" s="1"/>
      <c r="DG2975" s="1"/>
    </row>
    <row r="2976" spans="1:111" x14ac:dyDescent="0.2">
      <c r="A2976" s="86"/>
      <c r="B2976" s="87"/>
      <c r="C2976" s="87"/>
      <c r="D2976" s="88"/>
      <c r="E2976" s="89"/>
      <c r="F2976" s="98"/>
      <c r="G2976" s="91"/>
      <c r="H2976" s="90"/>
      <c r="I2976" s="90"/>
      <c r="J2976" s="92"/>
      <c r="K2976" s="92"/>
      <c r="L2976" s="87"/>
      <c r="M2976" s="93"/>
      <c r="N2976" s="93"/>
      <c r="O2976" s="87"/>
      <c r="P2976" s="87"/>
      <c r="Q2976" s="94"/>
      <c r="R2976" s="95"/>
      <c r="S2976" s="87"/>
      <c r="T2976" s="95"/>
      <c r="U2976" s="94"/>
      <c r="V2976" s="94"/>
      <c r="W2976" s="93"/>
      <c r="X2976" s="87"/>
      <c r="Y2976" s="87"/>
      <c r="Z2976" s="96"/>
      <c r="AA2976" s="90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3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2"/>
      <c r="DB2976" s="1"/>
      <c r="DC2976" s="1"/>
      <c r="DD2976" s="1"/>
      <c r="DE2976" s="1"/>
      <c r="DF2976" s="1"/>
      <c r="DG2976" s="1"/>
    </row>
    <row r="2977" spans="1:111" x14ac:dyDescent="0.2">
      <c r="A2977" s="86"/>
      <c r="B2977" s="87"/>
      <c r="C2977" s="87"/>
      <c r="D2977" s="88"/>
      <c r="E2977" s="89"/>
      <c r="F2977" s="98"/>
      <c r="G2977" s="91"/>
      <c r="H2977" s="90"/>
      <c r="I2977" s="90"/>
      <c r="J2977" s="92"/>
      <c r="K2977" s="92"/>
      <c r="L2977" s="87"/>
      <c r="M2977" s="93"/>
      <c r="N2977" s="93"/>
      <c r="O2977" s="87"/>
      <c r="P2977" s="87"/>
      <c r="Q2977" s="94"/>
      <c r="R2977" s="95"/>
      <c r="S2977" s="87"/>
      <c r="T2977" s="95"/>
      <c r="U2977" s="94"/>
      <c r="V2977" s="94"/>
      <c r="W2977" s="93"/>
      <c r="X2977" s="87"/>
      <c r="Y2977" s="87"/>
      <c r="Z2977" s="96"/>
      <c r="AA2977" s="90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3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2"/>
      <c r="DB2977" s="1"/>
      <c r="DC2977" s="1"/>
      <c r="DD2977" s="1"/>
      <c r="DE2977" s="1"/>
      <c r="DF2977" s="1"/>
      <c r="DG2977" s="1"/>
    </row>
    <row r="2978" spans="1:111" x14ac:dyDescent="0.2">
      <c r="A2978" s="86"/>
      <c r="B2978" s="87"/>
      <c r="C2978" s="87"/>
      <c r="D2978" s="88"/>
      <c r="E2978" s="89"/>
      <c r="F2978" s="98"/>
      <c r="G2978" s="91"/>
      <c r="H2978" s="90"/>
      <c r="I2978" s="90"/>
      <c r="J2978" s="92"/>
      <c r="K2978" s="92"/>
      <c r="L2978" s="87"/>
      <c r="M2978" s="93"/>
      <c r="N2978" s="93"/>
      <c r="O2978" s="87"/>
      <c r="P2978" s="87"/>
      <c r="Q2978" s="94"/>
      <c r="R2978" s="95"/>
      <c r="S2978" s="87"/>
      <c r="T2978" s="95"/>
      <c r="U2978" s="94"/>
      <c r="V2978" s="94"/>
      <c r="W2978" s="93"/>
      <c r="X2978" s="87"/>
      <c r="Y2978" s="87"/>
      <c r="Z2978" s="96"/>
      <c r="AA2978" s="90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3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2"/>
      <c r="DB2978" s="1"/>
      <c r="DC2978" s="1"/>
      <c r="DD2978" s="1"/>
      <c r="DE2978" s="1"/>
      <c r="DF2978" s="1"/>
      <c r="DG2978" s="1"/>
    </row>
    <row r="2979" spans="1:111" x14ac:dyDescent="0.2">
      <c r="A2979" s="86"/>
      <c r="B2979" s="87"/>
      <c r="C2979" s="87"/>
      <c r="D2979" s="88"/>
      <c r="E2979" s="89"/>
      <c r="F2979" s="98"/>
      <c r="G2979" s="91"/>
      <c r="H2979" s="90"/>
      <c r="I2979" s="90"/>
      <c r="J2979" s="92"/>
      <c r="K2979" s="92"/>
      <c r="L2979" s="87"/>
      <c r="M2979" s="93"/>
      <c r="N2979" s="93"/>
      <c r="O2979" s="87"/>
      <c r="P2979" s="87"/>
      <c r="Q2979" s="94"/>
      <c r="R2979" s="95"/>
      <c r="S2979" s="87"/>
      <c r="T2979" s="95"/>
      <c r="U2979" s="94"/>
      <c r="V2979" s="94"/>
      <c r="W2979" s="93"/>
      <c r="X2979" s="87"/>
      <c r="Y2979" s="87"/>
      <c r="Z2979" s="96"/>
      <c r="AA2979" s="90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3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2"/>
      <c r="DB2979" s="1"/>
      <c r="DC2979" s="1"/>
      <c r="DD2979" s="1"/>
      <c r="DE2979" s="1"/>
      <c r="DF2979" s="1"/>
      <c r="DG2979" s="1"/>
    </row>
    <row r="2980" spans="1:111" x14ac:dyDescent="0.2">
      <c r="A2980" s="86"/>
      <c r="B2980" s="87"/>
      <c r="C2980" s="87"/>
      <c r="D2980" s="88"/>
      <c r="E2980" s="89"/>
      <c r="F2980" s="98"/>
      <c r="G2980" s="91"/>
      <c r="H2980" s="90"/>
      <c r="I2980" s="90"/>
      <c r="J2980" s="92"/>
      <c r="K2980" s="92"/>
      <c r="L2980" s="87"/>
      <c r="M2980" s="93"/>
      <c r="N2980" s="93"/>
      <c r="O2980" s="87"/>
      <c r="P2980" s="87"/>
      <c r="Q2980" s="94"/>
      <c r="R2980" s="95"/>
      <c r="S2980" s="87"/>
      <c r="T2980" s="95"/>
      <c r="U2980" s="94"/>
      <c r="V2980" s="94"/>
      <c r="W2980" s="93"/>
      <c r="X2980" s="87"/>
      <c r="Y2980" s="87"/>
      <c r="Z2980" s="96"/>
      <c r="AA2980" s="90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3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2"/>
      <c r="DB2980" s="1"/>
      <c r="DC2980" s="1"/>
      <c r="DD2980" s="1"/>
      <c r="DE2980" s="1"/>
      <c r="DF2980" s="1"/>
      <c r="DG2980" s="1"/>
    </row>
    <row r="2981" spans="1:111" x14ac:dyDescent="0.2">
      <c r="A2981" s="86"/>
      <c r="B2981" s="87"/>
      <c r="C2981" s="87"/>
      <c r="D2981" s="88"/>
      <c r="E2981" s="89"/>
      <c r="F2981" s="98"/>
      <c r="G2981" s="91"/>
      <c r="H2981" s="90"/>
      <c r="I2981" s="90"/>
      <c r="J2981" s="92"/>
      <c r="K2981" s="92"/>
      <c r="L2981" s="87"/>
      <c r="M2981" s="93"/>
      <c r="N2981" s="93"/>
      <c r="O2981" s="87"/>
      <c r="P2981" s="87"/>
      <c r="Q2981" s="94"/>
      <c r="R2981" s="95"/>
      <c r="S2981" s="87"/>
      <c r="T2981" s="95"/>
      <c r="U2981" s="94"/>
      <c r="V2981" s="94"/>
      <c r="W2981" s="93"/>
      <c r="X2981" s="87"/>
      <c r="Y2981" s="87"/>
      <c r="Z2981" s="96"/>
      <c r="AA2981" s="90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3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2"/>
      <c r="DB2981" s="1"/>
      <c r="DC2981" s="1"/>
      <c r="DD2981" s="1"/>
      <c r="DE2981" s="1"/>
      <c r="DF2981" s="1"/>
      <c r="DG2981" s="1"/>
    </row>
    <row r="2982" spans="1:111" x14ac:dyDescent="0.2">
      <c r="A2982" s="86"/>
      <c r="B2982" s="87"/>
      <c r="C2982" s="87"/>
      <c r="D2982" s="88"/>
      <c r="E2982" s="89"/>
      <c r="F2982" s="98"/>
      <c r="G2982" s="91"/>
      <c r="H2982" s="90"/>
      <c r="I2982" s="90"/>
      <c r="J2982" s="92"/>
      <c r="K2982" s="92"/>
      <c r="L2982" s="87"/>
      <c r="M2982" s="93"/>
      <c r="N2982" s="93"/>
      <c r="O2982" s="87"/>
      <c r="P2982" s="87"/>
      <c r="Q2982" s="94"/>
      <c r="R2982" s="95"/>
      <c r="S2982" s="87"/>
      <c r="T2982" s="95"/>
      <c r="U2982" s="94"/>
      <c r="V2982" s="94"/>
      <c r="W2982" s="93"/>
      <c r="X2982" s="87"/>
      <c r="Y2982" s="87"/>
      <c r="Z2982" s="96"/>
      <c r="AA2982" s="90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3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2"/>
      <c r="DB2982" s="1"/>
      <c r="DC2982" s="1"/>
      <c r="DD2982" s="1"/>
      <c r="DE2982" s="1"/>
      <c r="DF2982" s="1"/>
      <c r="DG2982" s="1"/>
    </row>
    <row r="2983" spans="1:111" x14ac:dyDescent="0.2">
      <c r="A2983" s="86"/>
      <c r="B2983" s="87"/>
      <c r="C2983" s="87"/>
      <c r="D2983" s="88"/>
      <c r="E2983" s="89"/>
      <c r="F2983" s="98"/>
      <c r="G2983" s="91"/>
      <c r="H2983" s="90"/>
      <c r="I2983" s="90"/>
      <c r="J2983" s="92"/>
      <c r="K2983" s="92"/>
      <c r="L2983" s="87"/>
      <c r="M2983" s="93"/>
      <c r="N2983" s="93"/>
      <c r="O2983" s="87"/>
      <c r="P2983" s="87"/>
      <c r="Q2983" s="94"/>
      <c r="R2983" s="95"/>
      <c r="S2983" s="87"/>
      <c r="T2983" s="95"/>
      <c r="U2983" s="94"/>
      <c r="V2983" s="94"/>
      <c r="W2983" s="93"/>
      <c r="X2983" s="87"/>
      <c r="Y2983" s="87"/>
      <c r="Z2983" s="96"/>
      <c r="AA2983" s="90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3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2"/>
      <c r="DB2983" s="1"/>
      <c r="DC2983" s="1"/>
      <c r="DD2983" s="1"/>
      <c r="DE2983" s="1"/>
      <c r="DF2983" s="1"/>
      <c r="DG2983" s="1"/>
    </row>
    <row r="2984" spans="1:111" x14ac:dyDescent="0.2">
      <c r="A2984" s="86"/>
      <c r="B2984" s="87"/>
      <c r="C2984" s="87"/>
      <c r="D2984" s="88"/>
      <c r="E2984" s="89"/>
      <c r="F2984" s="98"/>
      <c r="G2984" s="91"/>
      <c r="H2984" s="90"/>
      <c r="I2984" s="90"/>
      <c r="J2984" s="92"/>
      <c r="K2984" s="92"/>
      <c r="L2984" s="87"/>
      <c r="M2984" s="93"/>
      <c r="N2984" s="93"/>
      <c r="O2984" s="87"/>
      <c r="P2984" s="87"/>
      <c r="Q2984" s="94"/>
      <c r="R2984" s="95"/>
      <c r="S2984" s="87"/>
      <c r="T2984" s="95"/>
      <c r="U2984" s="94"/>
      <c r="V2984" s="94"/>
      <c r="W2984" s="93"/>
      <c r="X2984" s="87"/>
      <c r="Y2984" s="87"/>
      <c r="Z2984" s="96"/>
      <c r="AA2984" s="90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3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2"/>
      <c r="DB2984" s="1"/>
      <c r="DC2984" s="1"/>
      <c r="DD2984" s="1"/>
      <c r="DE2984" s="1"/>
      <c r="DF2984" s="1"/>
      <c r="DG2984" s="1"/>
    </row>
    <row r="2985" spans="1:111" x14ac:dyDescent="0.2">
      <c r="A2985" s="86"/>
      <c r="B2985" s="87"/>
      <c r="C2985" s="87"/>
      <c r="D2985" s="88"/>
      <c r="E2985" s="89"/>
      <c r="F2985" s="98"/>
      <c r="G2985" s="91"/>
      <c r="H2985" s="90"/>
      <c r="I2985" s="90"/>
      <c r="J2985" s="92"/>
      <c r="K2985" s="92"/>
      <c r="L2985" s="87"/>
      <c r="M2985" s="93"/>
      <c r="N2985" s="93"/>
      <c r="O2985" s="87"/>
      <c r="P2985" s="87"/>
      <c r="Q2985" s="94"/>
      <c r="R2985" s="95"/>
      <c r="S2985" s="87"/>
      <c r="T2985" s="95"/>
      <c r="U2985" s="94"/>
      <c r="V2985" s="94"/>
      <c r="W2985" s="93"/>
      <c r="X2985" s="87"/>
      <c r="Y2985" s="87"/>
      <c r="Z2985" s="96"/>
      <c r="AA2985" s="90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3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2"/>
      <c r="DB2985" s="1"/>
      <c r="DC2985" s="1"/>
      <c r="DD2985" s="1"/>
      <c r="DE2985" s="1"/>
      <c r="DF2985" s="1"/>
      <c r="DG2985" s="1"/>
    </row>
    <row r="2986" spans="1:111" x14ac:dyDescent="0.2">
      <c r="A2986" s="86"/>
      <c r="B2986" s="87"/>
      <c r="C2986" s="87"/>
      <c r="D2986" s="88"/>
      <c r="E2986" s="89"/>
      <c r="F2986" s="98"/>
      <c r="G2986" s="91"/>
      <c r="H2986" s="90"/>
      <c r="I2986" s="90"/>
      <c r="J2986" s="92"/>
      <c r="K2986" s="92"/>
      <c r="L2986" s="87"/>
      <c r="M2986" s="93"/>
      <c r="N2986" s="93"/>
      <c r="O2986" s="87"/>
      <c r="P2986" s="87"/>
      <c r="Q2986" s="94"/>
      <c r="R2986" s="95"/>
      <c r="S2986" s="87"/>
      <c r="T2986" s="95"/>
      <c r="U2986" s="94"/>
      <c r="V2986" s="94"/>
      <c r="W2986" s="93"/>
      <c r="X2986" s="87"/>
      <c r="Y2986" s="87"/>
      <c r="Z2986" s="96"/>
      <c r="AA2986" s="90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3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2"/>
      <c r="DB2986" s="1"/>
      <c r="DC2986" s="1"/>
      <c r="DD2986" s="1"/>
      <c r="DE2986" s="1"/>
      <c r="DF2986" s="1"/>
      <c r="DG2986" s="1"/>
    </row>
    <row r="2987" spans="1:111" x14ac:dyDescent="0.2">
      <c r="A2987" s="86"/>
      <c r="B2987" s="87"/>
      <c r="C2987" s="87"/>
      <c r="D2987" s="88"/>
      <c r="E2987" s="89"/>
      <c r="F2987" s="98"/>
      <c r="G2987" s="91"/>
      <c r="H2987" s="90"/>
      <c r="I2987" s="90"/>
      <c r="J2987" s="92"/>
      <c r="K2987" s="92"/>
      <c r="L2987" s="87"/>
      <c r="M2987" s="93"/>
      <c r="N2987" s="93"/>
      <c r="O2987" s="87"/>
      <c r="P2987" s="87"/>
      <c r="Q2987" s="94"/>
      <c r="R2987" s="95"/>
      <c r="S2987" s="87"/>
      <c r="T2987" s="95"/>
      <c r="U2987" s="94"/>
      <c r="V2987" s="94"/>
      <c r="W2987" s="93"/>
      <c r="X2987" s="87"/>
      <c r="Y2987" s="87"/>
      <c r="Z2987" s="96"/>
      <c r="AA2987" s="90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3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2"/>
      <c r="DB2987" s="1"/>
      <c r="DC2987" s="1"/>
      <c r="DD2987" s="1"/>
      <c r="DE2987" s="1"/>
      <c r="DF2987" s="1"/>
      <c r="DG2987" s="1"/>
    </row>
    <row r="2988" spans="1:111" x14ac:dyDescent="0.2">
      <c r="A2988" s="86"/>
      <c r="B2988" s="87"/>
      <c r="C2988" s="87"/>
      <c r="D2988" s="88"/>
      <c r="E2988" s="89"/>
      <c r="F2988" s="98"/>
      <c r="G2988" s="91"/>
      <c r="H2988" s="90"/>
      <c r="I2988" s="90"/>
      <c r="J2988" s="92"/>
      <c r="K2988" s="92"/>
      <c r="L2988" s="87"/>
      <c r="M2988" s="93"/>
      <c r="N2988" s="93"/>
      <c r="O2988" s="87"/>
      <c r="P2988" s="87"/>
      <c r="Q2988" s="94"/>
      <c r="R2988" s="95"/>
      <c r="S2988" s="87"/>
      <c r="T2988" s="95"/>
      <c r="U2988" s="94"/>
      <c r="V2988" s="94"/>
      <c r="W2988" s="93"/>
      <c r="X2988" s="87"/>
      <c r="Y2988" s="87"/>
      <c r="Z2988" s="96"/>
      <c r="AA2988" s="90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3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2"/>
      <c r="DB2988" s="1"/>
      <c r="DC2988" s="1"/>
      <c r="DD2988" s="1"/>
      <c r="DE2988" s="1"/>
      <c r="DF2988" s="1"/>
      <c r="DG2988" s="1"/>
    </row>
    <row r="2989" spans="1:111" x14ac:dyDescent="0.2">
      <c r="A2989" s="86"/>
      <c r="B2989" s="87"/>
      <c r="C2989" s="87"/>
      <c r="D2989" s="88"/>
      <c r="E2989" s="89"/>
      <c r="F2989" s="98"/>
      <c r="G2989" s="91"/>
      <c r="H2989" s="90"/>
      <c r="I2989" s="90"/>
      <c r="J2989" s="92"/>
      <c r="K2989" s="92"/>
      <c r="L2989" s="87"/>
      <c r="M2989" s="93"/>
      <c r="N2989" s="93"/>
      <c r="O2989" s="87"/>
      <c r="P2989" s="87"/>
      <c r="Q2989" s="94"/>
      <c r="R2989" s="95"/>
      <c r="S2989" s="87"/>
      <c r="T2989" s="95"/>
      <c r="U2989" s="94"/>
      <c r="V2989" s="94"/>
      <c r="W2989" s="93"/>
      <c r="X2989" s="87"/>
      <c r="Y2989" s="87"/>
      <c r="Z2989" s="96"/>
      <c r="AA2989" s="90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3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2"/>
      <c r="DB2989" s="1"/>
      <c r="DC2989" s="1"/>
      <c r="DD2989" s="1"/>
      <c r="DE2989" s="1"/>
      <c r="DF2989" s="1"/>
      <c r="DG2989" s="1"/>
    </row>
    <row r="2990" spans="1:111" x14ac:dyDescent="0.2">
      <c r="A2990" s="86"/>
      <c r="B2990" s="87"/>
      <c r="C2990" s="87"/>
      <c r="D2990" s="88"/>
      <c r="E2990" s="89"/>
      <c r="F2990" s="98"/>
      <c r="G2990" s="91"/>
      <c r="H2990" s="90"/>
      <c r="I2990" s="90"/>
      <c r="J2990" s="92"/>
      <c r="K2990" s="92"/>
      <c r="L2990" s="87"/>
      <c r="M2990" s="93"/>
      <c r="N2990" s="93"/>
      <c r="O2990" s="87"/>
      <c r="P2990" s="87"/>
      <c r="Q2990" s="94"/>
      <c r="R2990" s="95"/>
      <c r="S2990" s="87"/>
      <c r="T2990" s="95"/>
      <c r="U2990" s="94"/>
      <c r="V2990" s="94"/>
      <c r="W2990" s="93"/>
      <c r="X2990" s="87"/>
      <c r="Y2990" s="87"/>
      <c r="Z2990" s="96"/>
      <c r="AA2990" s="90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3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2"/>
      <c r="DB2990" s="1"/>
      <c r="DC2990" s="1"/>
      <c r="DD2990" s="1"/>
      <c r="DE2990" s="1"/>
      <c r="DF2990" s="1"/>
      <c r="DG2990" s="1"/>
    </row>
    <row r="2991" spans="1:111" x14ac:dyDescent="0.2">
      <c r="A2991" s="86"/>
      <c r="B2991" s="87"/>
      <c r="C2991" s="87"/>
      <c r="D2991" s="88"/>
      <c r="E2991" s="89"/>
      <c r="F2991" s="98"/>
      <c r="G2991" s="91"/>
      <c r="H2991" s="90"/>
      <c r="I2991" s="90"/>
      <c r="J2991" s="92"/>
      <c r="K2991" s="92"/>
      <c r="L2991" s="87"/>
      <c r="M2991" s="93"/>
      <c r="N2991" s="93"/>
      <c r="O2991" s="87"/>
      <c r="P2991" s="87"/>
      <c r="Q2991" s="94"/>
      <c r="R2991" s="95"/>
      <c r="S2991" s="87"/>
      <c r="T2991" s="95"/>
      <c r="U2991" s="94"/>
      <c r="V2991" s="94"/>
      <c r="W2991" s="93"/>
      <c r="X2991" s="87"/>
      <c r="Y2991" s="87"/>
      <c r="Z2991" s="96"/>
      <c r="AA2991" s="90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3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2"/>
      <c r="DB2991" s="1"/>
      <c r="DC2991" s="1"/>
      <c r="DD2991" s="1"/>
      <c r="DE2991" s="1"/>
      <c r="DF2991" s="1"/>
      <c r="DG2991" s="1"/>
    </row>
    <row r="2992" spans="1:111" x14ac:dyDescent="0.2">
      <c r="A2992" s="86"/>
      <c r="B2992" s="87"/>
      <c r="C2992" s="87"/>
      <c r="D2992" s="88"/>
      <c r="E2992" s="89"/>
      <c r="F2992" s="98"/>
      <c r="G2992" s="91"/>
      <c r="H2992" s="90"/>
      <c r="I2992" s="90"/>
      <c r="J2992" s="92"/>
      <c r="K2992" s="92"/>
      <c r="L2992" s="87"/>
      <c r="M2992" s="93"/>
      <c r="N2992" s="93"/>
      <c r="O2992" s="87"/>
      <c r="P2992" s="87"/>
      <c r="Q2992" s="94"/>
      <c r="R2992" s="95"/>
      <c r="S2992" s="87"/>
      <c r="T2992" s="95"/>
      <c r="U2992" s="94"/>
      <c r="V2992" s="94"/>
      <c r="W2992" s="93"/>
      <c r="X2992" s="87"/>
      <c r="Y2992" s="87"/>
      <c r="Z2992" s="96"/>
      <c r="AA2992" s="90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3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2"/>
      <c r="DB2992" s="1"/>
      <c r="DC2992" s="1"/>
      <c r="DD2992" s="1"/>
      <c r="DE2992" s="1"/>
      <c r="DF2992" s="1"/>
      <c r="DG2992" s="1"/>
    </row>
    <row r="2993" spans="1:111" x14ac:dyDescent="0.2">
      <c r="A2993" s="86"/>
      <c r="B2993" s="87"/>
      <c r="C2993" s="87"/>
      <c r="D2993" s="88"/>
      <c r="E2993" s="89"/>
      <c r="F2993" s="98"/>
      <c r="G2993" s="91"/>
      <c r="H2993" s="90"/>
      <c r="I2993" s="90"/>
      <c r="J2993" s="92"/>
      <c r="K2993" s="92"/>
      <c r="L2993" s="87"/>
      <c r="M2993" s="93"/>
      <c r="N2993" s="93"/>
      <c r="O2993" s="87"/>
      <c r="P2993" s="87"/>
      <c r="Q2993" s="94"/>
      <c r="R2993" s="95"/>
      <c r="S2993" s="87"/>
      <c r="T2993" s="95"/>
      <c r="U2993" s="94"/>
      <c r="V2993" s="94"/>
      <c r="W2993" s="93"/>
      <c r="X2993" s="87"/>
      <c r="Y2993" s="87"/>
      <c r="Z2993" s="96"/>
      <c r="AA2993" s="90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3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2"/>
      <c r="DB2993" s="1"/>
      <c r="DC2993" s="1"/>
      <c r="DD2993" s="1"/>
      <c r="DE2993" s="1"/>
      <c r="DF2993" s="1"/>
      <c r="DG2993" s="1"/>
    </row>
    <row r="2994" spans="1:111" x14ac:dyDescent="0.2">
      <c r="A2994" s="86"/>
      <c r="B2994" s="87"/>
      <c r="C2994" s="87"/>
      <c r="D2994" s="88"/>
      <c r="E2994" s="89"/>
      <c r="F2994" s="98"/>
      <c r="G2994" s="91"/>
      <c r="H2994" s="90"/>
      <c r="I2994" s="90"/>
      <c r="J2994" s="92"/>
      <c r="K2994" s="92"/>
      <c r="L2994" s="87"/>
      <c r="M2994" s="93"/>
      <c r="N2994" s="93"/>
      <c r="O2994" s="87"/>
      <c r="P2994" s="87"/>
      <c r="Q2994" s="94"/>
      <c r="R2994" s="95"/>
      <c r="S2994" s="87"/>
      <c r="T2994" s="95"/>
      <c r="U2994" s="94"/>
      <c r="V2994" s="94"/>
      <c r="W2994" s="93"/>
      <c r="X2994" s="87"/>
      <c r="Y2994" s="87"/>
      <c r="Z2994" s="96"/>
      <c r="AA2994" s="90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3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2"/>
      <c r="DB2994" s="1"/>
      <c r="DC2994" s="1"/>
      <c r="DD2994" s="1"/>
      <c r="DE2994" s="1"/>
      <c r="DF2994" s="1"/>
      <c r="DG2994" s="1"/>
    </row>
    <row r="2995" spans="1:111" x14ac:dyDescent="0.2">
      <c r="A2995" s="86"/>
      <c r="B2995" s="87"/>
      <c r="C2995" s="87"/>
      <c r="D2995" s="88"/>
      <c r="E2995" s="89"/>
      <c r="F2995" s="98"/>
      <c r="G2995" s="91"/>
      <c r="H2995" s="90"/>
      <c r="I2995" s="90"/>
      <c r="J2995" s="92"/>
      <c r="K2995" s="92"/>
      <c r="L2995" s="87"/>
      <c r="M2995" s="93"/>
      <c r="N2995" s="93"/>
      <c r="O2995" s="87"/>
      <c r="P2995" s="87"/>
      <c r="Q2995" s="94"/>
      <c r="R2995" s="95"/>
      <c r="S2995" s="87"/>
      <c r="T2995" s="95"/>
      <c r="U2995" s="94"/>
      <c r="V2995" s="94"/>
      <c r="W2995" s="93"/>
      <c r="X2995" s="87"/>
      <c r="Y2995" s="87"/>
      <c r="Z2995" s="96"/>
      <c r="AA2995" s="90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3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2"/>
      <c r="DB2995" s="1"/>
      <c r="DC2995" s="1"/>
      <c r="DD2995" s="1"/>
      <c r="DE2995" s="1"/>
      <c r="DF2995" s="1"/>
      <c r="DG2995" s="1"/>
    </row>
    <row r="2996" spans="1:111" x14ac:dyDescent="0.2">
      <c r="A2996" s="86"/>
      <c r="B2996" s="87"/>
      <c r="C2996" s="87"/>
      <c r="D2996" s="88"/>
      <c r="E2996" s="89"/>
      <c r="F2996" s="98"/>
      <c r="G2996" s="91"/>
      <c r="H2996" s="90"/>
      <c r="I2996" s="90"/>
      <c r="J2996" s="92"/>
      <c r="K2996" s="92"/>
      <c r="L2996" s="87"/>
      <c r="M2996" s="93"/>
      <c r="N2996" s="93"/>
      <c r="O2996" s="87"/>
      <c r="P2996" s="87"/>
      <c r="Q2996" s="94"/>
      <c r="R2996" s="95"/>
      <c r="S2996" s="87"/>
      <c r="T2996" s="95"/>
      <c r="U2996" s="94"/>
      <c r="V2996" s="94"/>
      <c r="W2996" s="93"/>
      <c r="X2996" s="87"/>
      <c r="Y2996" s="87"/>
      <c r="Z2996" s="96"/>
      <c r="AA2996" s="90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3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2"/>
      <c r="DB2996" s="1"/>
      <c r="DC2996" s="1"/>
      <c r="DD2996" s="1"/>
      <c r="DE2996" s="1"/>
      <c r="DF2996" s="1"/>
      <c r="DG2996" s="1"/>
    </row>
    <row r="2997" spans="1:111" x14ac:dyDescent="0.2">
      <c r="A2997" s="86"/>
      <c r="B2997" s="87"/>
      <c r="C2997" s="87"/>
      <c r="D2997" s="88"/>
      <c r="E2997" s="89"/>
      <c r="F2997" s="98"/>
      <c r="G2997" s="91"/>
      <c r="H2997" s="90"/>
      <c r="I2997" s="90"/>
      <c r="J2997" s="92"/>
      <c r="K2997" s="92"/>
      <c r="L2997" s="87"/>
      <c r="M2997" s="93"/>
      <c r="N2997" s="93"/>
      <c r="O2997" s="87"/>
      <c r="P2997" s="87"/>
      <c r="Q2997" s="94"/>
      <c r="R2997" s="95"/>
      <c r="S2997" s="87"/>
      <c r="T2997" s="95"/>
      <c r="U2997" s="94"/>
      <c r="V2997" s="94"/>
      <c r="W2997" s="93"/>
      <c r="X2997" s="87"/>
      <c r="Y2997" s="87"/>
      <c r="Z2997" s="96"/>
      <c r="AA2997" s="90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3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2"/>
      <c r="DB2997" s="1"/>
      <c r="DC2997" s="1"/>
      <c r="DD2997" s="1"/>
      <c r="DE2997" s="1"/>
      <c r="DF2997" s="1"/>
      <c r="DG2997" s="1"/>
    </row>
    <row r="2998" spans="1:111" x14ac:dyDescent="0.2">
      <c r="A2998" s="86"/>
      <c r="B2998" s="87"/>
      <c r="C2998" s="87"/>
      <c r="D2998" s="88"/>
      <c r="E2998" s="89"/>
      <c r="F2998" s="98"/>
      <c r="G2998" s="91"/>
      <c r="H2998" s="90"/>
      <c r="I2998" s="90"/>
      <c r="J2998" s="92"/>
      <c r="K2998" s="92"/>
      <c r="L2998" s="87"/>
      <c r="M2998" s="93"/>
      <c r="N2998" s="93"/>
      <c r="O2998" s="87"/>
      <c r="P2998" s="87"/>
      <c r="Q2998" s="94"/>
      <c r="R2998" s="95"/>
      <c r="S2998" s="87"/>
      <c r="T2998" s="95"/>
      <c r="U2998" s="94"/>
      <c r="V2998" s="94"/>
      <c r="W2998" s="93"/>
      <c r="X2998" s="87"/>
      <c r="Y2998" s="87"/>
      <c r="Z2998" s="96"/>
      <c r="AA2998" s="90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3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2"/>
      <c r="DB2998" s="1"/>
      <c r="DC2998" s="1"/>
      <c r="DD2998" s="1"/>
      <c r="DE2998" s="1"/>
      <c r="DF2998" s="1"/>
      <c r="DG2998" s="1"/>
    </row>
    <row r="2999" spans="1:111" x14ac:dyDescent="0.2">
      <c r="A2999" s="86"/>
      <c r="B2999" s="87"/>
      <c r="C2999" s="87"/>
      <c r="D2999" s="88"/>
      <c r="E2999" s="89"/>
      <c r="F2999" s="98"/>
      <c r="G2999" s="91"/>
      <c r="H2999" s="90"/>
      <c r="I2999" s="90"/>
      <c r="J2999" s="92"/>
      <c r="K2999" s="92"/>
      <c r="L2999" s="87"/>
      <c r="M2999" s="93"/>
      <c r="N2999" s="93"/>
      <c r="O2999" s="87"/>
      <c r="P2999" s="87"/>
      <c r="Q2999" s="94"/>
      <c r="R2999" s="95"/>
      <c r="S2999" s="87"/>
      <c r="T2999" s="95"/>
      <c r="U2999" s="94"/>
      <c r="V2999" s="94"/>
      <c r="W2999" s="93"/>
      <c r="X2999" s="87"/>
      <c r="Y2999" s="87"/>
      <c r="Z2999" s="96"/>
      <c r="AA2999" s="90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3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2"/>
      <c r="DB2999" s="1"/>
      <c r="DC2999" s="1"/>
      <c r="DD2999" s="1"/>
      <c r="DE2999" s="1"/>
      <c r="DF2999" s="1"/>
      <c r="DG2999" s="1"/>
    </row>
    <row r="3000" spans="1:111" x14ac:dyDescent="0.2">
      <c r="A3000" s="86"/>
      <c r="B3000" s="87"/>
      <c r="C3000" s="87"/>
      <c r="D3000" s="88"/>
      <c r="E3000" s="89"/>
      <c r="F3000" s="98"/>
      <c r="G3000" s="91"/>
      <c r="H3000" s="90"/>
      <c r="I3000" s="90"/>
      <c r="J3000" s="92"/>
      <c r="K3000" s="92"/>
      <c r="L3000" s="87"/>
      <c r="M3000" s="93"/>
      <c r="N3000" s="93"/>
      <c r="O3000" s="87"/>
      <c r="P3000" s="87"/>
      <c r="Q3000" s="94"/>
      <c r="R3000" s="95"/>
      <c r="S3000" s="87"/>
      <c r="T3000" s="95"/>
      <c r="U3000" s="94"/>
      <c r="V3000" s="94"/>
      <c r="W3000" s="93"/>
      <c r="X3000" s="87"/>
      <c r="Y3000" s="87"/>
      <c r="Z3000" s="96"/>
      <c r="AA3000" s="90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3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2"/>
      <c r="DB3000" s="1"/>
      <c r="DC3000" s="1"/>
      <c r="DD3000" s="1"/>
      <c r="DE3000" s="1"/>
      <c r="DF3000" s="1"/>
      <c r="DG3000" s="1"/>
    </row>
    <row r="3001" spans="1:111" x14ac:dyDescent="0.2">
      <c r="A3001" s="86"/>
      <c r="B3001" s="87"/>
      <c r="C3001" s="87"/>
      <c r="D3001" s="88"/>
      <c r="E3001" s="89"/>
      <c r="F3001" s="98"/>
      <c r="G3001" s="91"/>
      <c r="H3001" s="90"/>
      <c r="I3001" s="90"/>
      <c r="J3001" s="92"/>
      <c r="K3001" s="92"/>
      <c r="L3001" s="87"/>
      <c r="M3001" s="93"/>
      <c r="N3001" s="93"/>
      <c r="O3001" s="87"/>
      <c r="P3001" s="87"/>
      <c r="Q3001" s="94"/>
      <c r="R3001" s="95"/>
      <c r="S3001" s="87"/>
      <c r="T3001" s="95"/>
      <c r="U3001" s="94"/>
      <c r="V3001" s="94"/>
      <c r="W3001" s="93"/>
      <c r="X3001" s="87"/>
      <c r="Y3001" s="87"/>
      <c r="Z3001" s="96"/>
      <c r="AA3001" s="90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3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2"/>
      <c r="DB3001" s="1"/>
      <c r="DC3001" s="1"/>
      <c r="DD3001" s="1"/>
      <c r="DE3001" s="1"/>
      <c r="DF3001" s="1"/>
      <c r="DG3001" s="1"/>
    </row>
    <row r="3002" spans="1:111" x14ac:dyDescent="0.2">
      <c r="A3002" s="86"/>
      <c r="B3002" s="87"/>
      <c r="C3002" s="87"/>
      <c r="D3002" s="88"/>
      <c r="E3002" s="89"/>
      <c r="F3002" s="98"/>
      <c r="G3002" s="91"/>
      <c r="H3002" s="90"/>
      <c r="I3002" s="90"/>
      <c r="J3002" s="92"/>
      <c r="K3002" s="92"/>
      <c r="L3002" s="87"/>
      <c r="M3002" s="93"/>
      <c r="N3002" s="93"/>
      <c r="O3002" s="87"/>
      <c r="P3002" s="87"/>
      <c r="Q3002" s="94"/>
      <c r="R3002" s="95"/>
      <c r="S3002" s="87"/>
      <c r="T3002" s="95"/>
      <c r="U3002" s="94"/>
      <c r="V3002" s="94"/>
      <c r="W3002" s="93"/>
      <c r="X3002" s="87"/>
      <c r="Y3002" s="87"/>
      <c r="Z3002" s="96"/>
      <c r="AA3002" s="90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3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2"/>
      <c r="DB3002" s="1"/>
      <c r="DC3002" s="1"/>
      <c r="DD3002" s="1"/>
      <c r="DE3002" s="1"/>
      <c r="DF3002" s="1"/>
      <c r="DG3002" s="1"/>
    </row>
    <row r="3003" spans="1:111" x14ac:dyDescent="0.2">
      <c r="A3003" s="86"/>
      <c r="B3003" s="87"/>
      <c r="C3003" s="87"/>
      <c r="D3003" s="88"/>
      <c r="E3003" s="89"/>
      <c r="F3003" s="98"/>
      <c r="G3003" s="91"/>
      <c r="H3003" s="90"/>
      <c r="I3003" s="90"/>
      <c r="J3003" s="92"/>
      <c r="K3003" s="92"/>
      <c r="L3003" s="87"/>
      <c r="M3003" s="93"/>
      <c r="N3003" s="93"/>
      <c r="O3003" s="87"/>
      <c r="P3003" s="87"/>
      <c r="Q3003" s="94"/>
      <c r="R3003" s="95"/>
      <c r="S3003" s="87"/>
      <c r="T3003" s="95"/>
      <c r="U3003" s="94"/>
      <c r="V3003" s="94"/>
      <c r="W3003" s="93"/>
      <c r="X3003" s="87"/>
      <c r="Y3003" s="87"/>
      <c r="Z3003" s="96"/>
      <c r="AA3003" s="90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3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2"/>
      <c r="DB3003" s="1"/>
      <c r="DC3003" s="1"/>
      <c r="DD3003" s="1"/>
      <c r="DE3003" s="1"/>
      <c r="DF3003" s="1"/>
      <c r="DG3003" s="1"/>
    </row>
    <row r="3004" spans="1:111" x14ac:dyDescent="0.2">
      <c r="A3004" s="86"/>
      <c r="B3004" s="87"/>
      <c r="C3004" s="87"/>
      <c r="D3004" s="88"/>
      <c r="E3004" s="89"/>
      <c r="F3004" s="98"/>
      <c r="G3004" s="91"/>
      <c r="H3004" s="90"/>
      <c r="I3004" s="90"/>
      <c r="J3004" s="92"/>
      <c r="K3004" s="92"/>
      <c r="L3004" s="87"/>
      <c r="M3004" s="93"/>
      <c r="N3004" s="93"/>
      <c r="O3004" s="87"/>
      <c r="P3004" s="87"/>
      <c r="Q3004" s="94"/>
      <c r="R3004" s="95"/>
      <c r="S3004" s="87"/>
      <c r="T3004" s="95"/>
      <c r="U3004" s="94"/>
      <c r="V3004" s="94"/>
      <c r="W3004" s="93"/>
      <c r="X3004" s="87"/>
      <c r="Y3004" s="87"/>
      <c r="Z3004" s="96"/>
      <c r="AA3004" s="90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3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2"/>
      <c r="DB3004" s="1"/>
      <c r="DC3004" s="1"/>
      <c r="DD3004" s="1"/>
      <c r="DE3004" s="1"/>
      <c r="DF3004" s="1"/>
      <c r="DG3004" s="1"/>
    </row>
    <row r="3005" spans="1:111" x14ac:dyDescent="0.2">
      <c r="A3005" s="86"/>
      <c r="B3005" s="87"/>
      <c r="C3005" s="87"/>
      <c r="D3005" s="88"/>
      <c r="E3005" s="89"/>
      <c r="F3005" s="98"/>
      <c r="G3005" s="91"/>
      <c r="H3005" s="90"/>
      <c r="I3005" s="90"/>
      <c r="J3005" s="92"/>
      <c r="K3005" s="92"/>
      <c r="L3005" s="87"/>
      <c r="M3005" s="93"/>
      <c r="N3005" s="93"/>
      <c r="O3005" s="87"/>
      <c r="P3005" s="87"/>
      <c r="Q3005" s="94"/>
      <c r="R3005" s="95"/>
      <c r="S3005" s="87"/>
      <c r="T3005" s="95"/>
      <c r="U3005" s="94"/>
      <c r="V3005" s="94"/>
      <c r="W3005" s="93"/>
      <c r="X3005" s="87"/>
      <c r="Y3005" s="87"/>
      <c r="Z3005" s="96"/>
      <c r="AA3005" s="90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3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2"/>
      <c r="DB3005" s="1"/>
      <c r="DC3005" s="1"/>
      <c r="DD3005" s="1"/>
      <c r="DE3005" s="1"/>
      <c r="DF3005" s="1"/>
      <c r="DG3005" s="1"/>
    </row>
    <row r="3006" spans="1:111" x14ac:dyDescent="0.2">
      <c r="A3006" s="86"/>
      <c r="B3006" s="87"/>
      <c r="C3006" s="87"/>
      <c r="D3006" s="88"/>
      <c r="E3006" s="89"/>
      <c r="F3006" s="98"/>
      <c r="G3006" s="91"/>
      <c r="H3006" s="90"/>
      <c r="I3006" s="90"/>
      <c r="J3006" s="92"/>
      <c r="K3006" s="92"/>
      <c r="L3006" s="87"/>
      <c r="M3006" s="93"/>
      <c r="N3006" s="93"/>
      <c r="O3006" s="87"/>
      <c r="P3006" s="87"/>
      <c r="Q3006" s="94"/>
      <c r="R3006" s="95"/>
      <c r="S3006" s="87"/>
      <c r="T3006" s="95"/>
      <c r="U3006" s="94"/>
      <c r="V3006" s="94"/>
      <c r="W3006" s="93"/>
      <c r="X3006" s="87"/>
      <c r="Y3006" s="87"/>
      <c r="Z3006" s="96"/>
      <c r="AA3006" s="90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3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2"/>
      <c r="DB3006" s="1"/>
      <c r="DC3006" s="1"/>
      <c r="DD3006" s="1"/>
      <c r="DE3006" s="1"/>
      <c r="DF3006" s="1"/>
      <c r="DG3006" s="1"/>
    </row>
    <row r="3007" spans="1:111" x14ac:dyDescent="0.2">
      <c r="A3007" s="86"/>
      <c r="B3007" s="87"/>
      <c r="C3007" s="87"/>
      <c r="D3007" s="88"/>
      <c r="E3007" s="89"/>
      <c r="F3007" s="98"/>
      <c r="G3007" s="91"/>
      <c r="H3007" s="90"/>
      <c r="I3007" s="90"/>
      <c r="J3007" s="92"/>
      <c r="K3007" s="92"/>
      <c r="L3007" s="87"/>
      <c r="M3007" s="93"/>
      <c r="N3007" s="93"/>
      <c r="O3007" s="87"/>
      <c r="P3007" s="87"/>
      <c r="Q3007" s="94"/>
      <c r="R3007" s="95"/>
      <c r="S3007" s="87"/>
      <c r="T3007" s="95"/>
      <c r="U3007" s="94"/>
      <c r="V3007" s="94"/>
      <c r="W3007" s="93"/>
      <c r="X3007" s="87"/>
      <c r="Y3007" s="87"/>
      <c r="Z3007" s="96"/>
      <c r="AA3007" s="90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3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2"/>
      <c r="DB3007" s="1"/>
      <c r="DC3007" s="1"/>
      <c r="DD3007" s="1"/>
      <c r="DE3007" s="1"/>
      <c r="DF3007" s="1"/>
      <c r="DG3007" s="1"/>
    </row>
    <row r="3008" spans="1:111" x14ac:dyDescent="0.2">
      <c r="A3008" s="86"/>
      <c r="B3008" s="87"/>
      <c r="C3008" s="87"/>
      <c r="D3008" s="88"/>
      <c r="E3008" s="89"/>
      <c r="F3008" s="98"/>
      <c r="G3008" s="91"/>
      <c r="H3008" s="90"/>
      <c r="I3008" s="90"/>
      <c r="J3008" s="92"/>
      <c r="K3008" s="92"/>
      <c r="L3008" s="87"/>
      <c r="M3008" s="93"/>
      <c r="N3008" s="93"/>
      <c r="O3008" s="87"/>
      <c r="P3008" s="87"/>
      <c r="Q3008" s="94"/>
      <c r="R3008" s="95"/>
      <c r="S3008" s="87"/>
      <c r="T3008" s="95"/>
      <c r="U3008" s="94"/>
      <c r="V3008" s="94"/>
      <c r="W3008" s="93"/>
      <c r="X3008" s="87"/>
      <c r="Y3008" s="87"/>
      <c r="Z3008" s="96"/>
      <c r="AA3008" s="90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3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2"/>
      <c r="DB3008" s="1"/>
      <c r="DC3008" s="1"/>
      <c r="DD3008" s="1"/>
      <c r="DE3008" s="1"/>
      <c r="DF3008" s="1"/>
      <c r="DG3008" s="1"/>
    </row>
    <row r="3009" spans="1:111" x14ac:dyDescent="0.2">
      <c r="A3009" s="86"/>
      <c r="B3009" s="87"/>
      <c r="C3009" s="87"/>
      <c r="D3009" s="88"/>
      <c r="E3009" s="89"/>
      <c r="F3009" s="98"/>
      <c r="G3009" s="91"/>
      <c r="H3009" s="90"/>
      <c r="I3009" s="90"/>
      <c r="J3009" s="92"/>
      <c r="K3009" s="92"/>
      <c r="L3009" s="87"/>
      <c r="M3009" s="93"/>
      <c r="N3009" s="93"/>
      <c r="O3009" s="87"/>
      <c r="P3009" s="87"/>
      <c r="Q3009" s="94"/>
      <c r="R3009" s="95"/>
      <c r="S3009" s="87"/>
      <c r="T3009" s="95"/>
      <c r="U3009" s="94"/>
      <c r="V3009" s="94"/>
      <c r="W3009" s="93"/>
      <c r="X3009" s="87"/>
      <c r="Y3009" s="87"/>
      <c r="Z3009" s="96"/>
      <c r="AA3009" s="90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3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2"/>
      <c r="DB3009" s="1"/>
      <c r="DC3009" s="1"/>
      <c r="DD3009" s="1"/>
      <c r="DE3009" s="1"/>
      <c r="DF3009" s="1"/>
      <c r="DG3009" s="1"/>
    </row>
    <row r="3010" spans="1:111" x14ac:dyDescent="0.2">
      <c r="A3010" s="86"/>
      <c r="B3010" s="87"/>
      <c r="C3010" s="87"/>
      <c r="D3010" s="88"/>
      <c r="E3010" s="89"/>
      <c r="F3010" s="98"/>
      <c r="G3010" s="91"/>
      <c r="H3010" s="90"/>
      <c r="I3010" s="90"/>
      <c r="J3010" s="92"/>
      <c r="K3010" s="92"/>
      <c r="L3010" s="87"/>
      <c r="M3010" s="93"/>
      <c r="N3010" s="93"/>
      <c r="O3010" s="87"/>
      <c r="P3010" s="87"/>
      <c r="Q3010" s="94"/>
      <c r="R3010" s="95"/>
      <c r="S3010" s="87"/>
      <c r="T3010" s="95"/>
      <c r="U3010" s="94"/>
      <c r="V3010" s="94"/>
      <c r="W3010" s="93"/>
      <c r="X3010" s="87"/>
      <c r="Y3010" s="87"/>
      <c r="Z3010" s="96"/>
      <c r="AA3010" s="90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3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2"/>
      <c r="DB3010" s="1"/>
      <c r="DC3010" s="1"/>
      <c r="DD3010" s="1"/>
      <c r="DE3010" s="1"/>
      <c r="DF3010" s="1"/>
      <c r="DG3010" s="1"/>
    </row>
    <row r="3011" spans="1:111" x14ac:dyDescent="0.2">
      <c r="A3011" s="86"/>
      <c r="B3011" s="87"/>
      <c r="C3011" s="87"/>
      <c r="D3011" s="88"/>
      <c r="E3011" s="89"/>
      <c r="F3011" s="98"/>
      <c r="G3011" s="91"/>
      <c r="H3011" s="90"/>
      <c r="I3011" s="90"/>
      <c r="J3011" s="92"/>
      <c r="K3011" s="92"/>
      <c r="L3011" s="87"/>
      <c r="M3011" s="93"/>
      <c r="N3011" s="93"/>
      <c r="O3011" s="87"/>
      <c r="P3011" s="87"/>
      <c r="Q3011" s="94"/>
      <c r="R3011" s="95"/>
      <c r="S3011" s="87"/>
      <c r="T3011" s="95"/>
      <c r="U3011" s="94"/>
      <c r="V3011" s="94"/>
      <c r="W3011" s="93"/>
      <c r="X3011" s="87"/>
      <c r="Y3011" s="87"/>
      <c r="Z3011" s="96"/>
      <c r="AA3011" s="90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3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2"/>
      <c r="DB3011" s="1"/>
      <c r="DC3011" s="1"/>
      <c r="DD3011" s="1"/>
      <c r="DE3011" s="1"/>
      <c r="DF3011" s="1"/>
      <c r="DG3011" s="1"/>
    </row>
    <row r="3012" spans="1:111" x14ac:dyDescent="0.2">
      <c r="A3012" s="86"/>
      <c r="B3012" s="87"/>
      <c r="C3012" s="87"/>
      <c r="D3012" s="88"/>
      <c r="E3012" s="89"/>
      <c r="F3012" s="98"/>
      <c r="G3012" s="91"/>
      <c r="H3012" s="90"/>
      <c r="I3012" s="90"/>
      <c r="J3012" s="92"/>
      <c r="K3012" s="92"/>
      <c r="L3012" s="87"/>
      <c r="M3012" s="93"/>
      <c r="N3012" s="93"/>
      <c r="O3012" s="87"/>
      <c r="P3012" s="87"/>
      <c r="Q3012" s="94"/>
      <c r="R3012" s="95"/>
      <c r="S3012" s="87"/>
      <c r="T3012" s="95"/>
      <c r="U3012" s="94"/>
      <c r="V3012" s="94"/>
      <c r="W3012" s="93"/>
      <c r="X3012" s="87"/>
      <c r="Y3012" s="87"/>
      <c r="Z3012" s="96"/>
      <c r="AA3012" s="90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3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2"/>
      <c r="DB3012" s="1"/>
      <c r="DC3012" s="1"/>
      <c r="DD3012" s="1"/>
      <c r="DE3012" s="1"/>
      <c r="DF3012" s="1"/>
      <c r="DG3012" s="1"/>
    </row>
    <row r="3013" spans="1:111" x14ac:dyDescent="0.2">
      <c r="A3013" s="86"/>
      <c r="B3013" s="87"/>
      <c r="C3013" s="87"/>
      <c r="D3013" s="88"/>
      <c r="E3013" s="89"/>
      <c r="F3013" s="98"/>
      <c r="G3013" s="91"/>
      <c r="H3013" s="90"/>
      <c r="I3013" s="90"/>
      <c r="J3013" s="92"/>
      <c r="K3013" s="92"/>
      <c r="L3013" s="87"/>
      <c r="M3013" s="93"/>
      <c r="N3013" s="93"/>
      <c r="O3013" s="87"/>
      <c r="P3013" s="87"/>
      <c r="Q3013" s="94"/>
      <c r="R3013" s="95"/>
      <c r="S3013" s="87"/>
      <c r="T3013" s="95"/>
      <c r="U3013" s="94"/>
      <c r="V3013" s="94"/>
      <c r="W3013" s="93"/>
      <c r="X3013" s="87"/>
      <c r="Y3013" s="87"/>
      <c r="Z3013" s="96"/>
      <c r="AA3013" s="90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3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2"/>
      <c r="DB3013" s="1"/>
      <c r="DC3013" s="1"/>
      <c r="DD3013" s="1"/>
      <c r="DE3013" s="1"/>
      <c r="DF3013" s="1"/>
      <c r="DG3013" s="1"/>
    </row>
    <row r="3014" spans="1:111" x14ac:dyDescent="0.2">
      <c r="A3014" s="86"/>
      <c r="B3014" s="87"/>
      <c r="C3014" s="87"/>
      <c r="D3014" s="88"/>
      <c r="E3014" s="89"/>
      <c r="F3014" s="98"/>
      <c r="G3014" s="91"/>
      <c r="H3014" s="90"/>
      <c r="I3014" s="90"/>
      <c r="J3014" s="92"/>
      <c r="K3014" s="92"/>
      <c r="L3014" s="87"/>
      <c r="M3014" s="93"/>
      <c r="N3014" s="93"/>
      <c r="O3014" s="87"/>
      <c r="P3014" s="87"/>
      <c r="Q3014" s="94"/>
      <c r="R3014" s="95"/>
      <c r="S3014" s="87"/>
      <c r="T3014" s="95"/>
      <c r="U3014" s="94"/>
      <c r="V3014" s="94"/>
      <c r="W3014" s="93"/>
      <c r="X3014" s="87"/>
      <c r="Y3014" s="87"/>
      <c r="Z3014" s="96"/>
      <c r="AA3014" s="90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3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2"/>
      <c r="DB3014" s="1"/>
      <c r="DC3014" s="1"/>
      <c r="DD3014" s="1"/>
      <c r="DE3014" s="1"/>
      <c r="DF3014" s="1"/>
      <c r="DG3014" s="1"/>
    </row>
    <row r="3015" spans="1:111" x14ac:dyDescent="0.2">
      <c r="A3015" s="86"/>
      <c r="B3015" s="87"/>
      <c r="C3015" s="87"/>
      <c r="D3015" s="88"/>
      <c r="E3015" s="89"/>
      <c r="F3015" s="98"/>
      <c r="G3015" s="91"/>
      <c r="H3015" s="90"/>
      <c r="I3015" s="90"/>
      <c r="J3015" s="92"/>
      <c r="K3015" s="92"/>
      <c r="L3015" s="87"/>
      <c r="M3015" s="93"/>
      <c r="N3015" s="93"/>
      <c r="O3015" s="87"/>
      <c r="P3015" s="87"/>
      <c r="Q3015" s="94"/>
      <c r="R3015" s="95"/>
      <c r="S3015" s="87"/>
      <c r="T3015" s="95"/>
      <c r="U3015" s="94"/>
      <c r="V3015" s="94"/>
      <c r="W3015" s="93"/>
      <c r="X3015" s="87"/>
      <c r="Y3015" s="87"/>
      <c r="Z3015" s="96"/>
      <c r="AA3015" s="90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3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2"/>
      <c r="DB3015" s="1"/>
      <c r="DC3015" s="1"/>
      <c r="DD3015" s="1"/>
      <c r="DE3015" s="1"/>
      <c r="DF3015" s="1"/>
      <c r="DG3015" s="1"/>
    </row>
    <row r="3016" spans="1:111" x14ac:dyDescent="0.2">
      <c r="A3016" s="86"/>
      <c r="B3016" s="87"/>
      <c r="C3016" s="87"/>
      <c r="D3016" s="88"/>
      <c r="E3016" s="89"/>
      <c r="F3016" s="98"/>
      <c r="G3016" s="91"/>
      <c r="H3016" s="90"/>
      <c r="I3016" s="90"/>
      <c r="J3016" s="92"/>
      <c r="K3016" s="92"/>
      <c r="L3016" s="87"/>
      <c r="M3016" s="93"/>
      <c r="N3016" s="93"/>
      <c r="O3016" s="87"/>
      <c r="P3016" s="87"/>
      <c r="Q3016" s="94"/>
      <c r="R3016" s="95"/>
      <c r="S3016" s="87"/>
      <c r="T3016" s="95"/>
      <c r="U3016" s="94"/>
      <c r="V3016" s="94"/>
      <c r="W3016" s="93"/>
      <c r="X3016" s="87"/>
      <c r="Y3016" s="87"/>
      <c r="Z3016" s="96"/>
      <c r="AA3016" s="90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3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2"/>
      <c r="DB3016" s="1"/>
      <c r="DC3016" s="1"/>
      <c r="DD3016" s="1"/>
      <c r="DE3016" s="1"/>
      <c r="DF3016" s="1"/>
      <c r="DG3016" s="1"/>
    </row>
    <row r="3017" spans="1:111" x14ac:dyDescent="0.2">
      <c r="A3017" s="86"/>
      <c r="B3017" s="87"/>
      <c r="C3017" s="87"/>
      <c r="D3017" s="88"/>
      <c r="E3017" s="89"/>
      <c r="F3017" s="98"/>
      <c r="G3017" s="91"/>
      <c r="H3017" s="90"/>
      <c r="I3017" s="90"/>
      <c r="J3017" s="92"/>
      <c r="K3017" s="92"/>
      <c r="L3017" s="87"/>
      <c r="M3017" s="93"/>
      <c r="N3017" s="93"/>
      <c r="O3017" s="87"/>
      <c r="P3017" s="87"/>
      <c r="Q3017" s="94"/>
      <c r="R3017" s="95"/>
      <c r="S3017" s="87"/>
      <c r="T3017" s="95"/>
      <c r="U3017" s="94"/>
      <c r="V3017" s="94"/>
      <c r="W3017" s="93"/>
      <c r="X3017" s="87"/>
      <c r="Y3017" s="87"/>
      <c r="Z3017" s="96"/>
      <c r="AA3017" s="90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3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2"/>
      <c r="DB3017" s="1"/>
      <c r="DC3017" s="1"/>
      <c r="DD3017" s="1"/>
      <c r="DE3017" s="1"/>
      <c r="DF3017" s="1"/>
      <c r="DG3017" s="1"/>
    </row>
    <row r="3018" spans="1:111" x14ac:dyDescent="0.2">
      <c r="A3018" s="86"/>
      <c r="B3018" s="87"/>
      <c r="C3018" s="87"/>
      <c r="D3018" s="88"/>
      <c r="E3018" s="89"/>
      <c r="F3018" s="98"/>
      <c r="G3018" s="91"/>
      <c r="H3018" s="90"/>
      <c r="I3018" s="90"/>
      <c r="J3018" s="92"/>
      <c r="K3018" s="92"/>
      <c r="L3018" s="87"/>
      <c r="M3018" s="93"/>
      <c r="N3018" s="93"/>
      <c r="O3018" s="87"/>
      <c r="P3018" s="87"/>
      <c r="Q3018" s="94"/>
      <c r="R3018" s="95"/>
      <c r="S3018" s="87"/>
      <c r="T3018" s="95"/>
      <c r="U3018" s="94"/>
      <c r="V3018" s="94"/>
      <c r="W3018" s="93"/>
      <c r="X3018" s="87"/>
      <c r="Y3018" s="87"/>
      <c r="Z3018" s="96"/>
      <c r="AA3018" s="90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3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2"/>
      <c r="DB3018" s="1"/>
      <c r="DC3018" s="1"/>
      <c r="DD3018" s="1"/>
      <c r="DE3018" s="1"/>
      <c r="DF3018" s="1"/>
      <c r="DG3018" s="1"/>
    </row>
    <row r="3019" spans="1:111" x14ac:dyDescent="0.2">
      <c r="A3019" s="86"/>
      <c r="B3019" s="87"/>
      <c r="C3019" s="87"/>
      <c r="D3019" s="88"/>
      <c r="E3019" s="89"/>
      <c r="F3019" s="98"/>
      <c r="G3019" s="91"/>
      <c r="H3019" s="90"/>
      <c r="I3019" s="90"/>
      <c r="J3019" s="92"/>
      <c r="K3019" s="92"/>
      <c r="L3019" s="87"/>
      <c r="M3019" s="93"/>
      <c r="N3019" s="93"/>
      <c r="O3019" s="87"/>
      <c r="P3019" s="87"/>
      <c r="Q3019" s="94"/>
      <c r="R3019" s="95"/>
      <c r="S3019" s="87"/>
      <c r="T3019" s="95"/>
      <c r="U3019" s="94"/>
      <c r="V3019" s="94"/>
      <c r="W3019" s="93"/>
      <c r="X3019" s="87"/>
      <c r="Y3019" s="87"/>
      <c r="Z3019" s="96"/>
      <c r="AA3019" s="90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3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2"/>
      <c r="DB3019" s="1"/>
      <c r="DC3019" s="1"/>
      <c r="DD3019" s="1"/>
      <c r="DE3019" s="1"/>
      <c r="DF3019" s="1"/>
      <c r="DG3019" s="1"/>
    </row>
    <row r="3020" spans="1:111" x14ac:dyDescent="0.2">
      <c r="A3020" s="86"/>
      <c r="B3020" s="87"/>
      <c r="C3020" s="87"/>
      <c r="D3020" s="88"/>
      <c r="E3020" s="89"/>
      <c r="F3020" s="98"/>
      <c r="G3020" s="91"/>
      <c r="H3020" s="90"/>
      <c r="I3020" s="90"/>
      <c r="J3020" s="92"/>
      <c r="K3020" s="92"/>
      <c r="L3020" s="87"/>
      <c r="M3020" s="93"/>
      <c r="N3020" s="93"/>
      <c r="O3020" s="87"/>
      <c r="P3020" s="87"/>
      <c r="Q3020" s="94"/>
      <c r="R3020" s="95"/>
      <c r="S3020" s="87"/>
      <c r="T3020" s="95"/>
      <c r="U3020" s="94"/>
      <c r="V3020" s="94"/>
      <c r="W3020" s="93"/>
      <c r="X3020" s="87"/>
      <c r="Y3020" s="87"/>
      <c r="Z3020" s="96"/>
      <c r="AA3020" s="90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3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2"/>
      <c r="DB3020" s="1"/>
      <c r="DC3020" s="1"/>
      <c r="DD3020" s="1"/>
      <c r="DE3020" s="1"/>
      <c r="DF3020" s="1"/>
      <c r="DG3020" s="1"/>
    </row>
    <row r="3021" spans="1:111" x14ac:dyDescent="0.2">
      <c r="A3021" s="86"/>
      <c r="B3021" s="87"/>
      <c r="C3021" s="87"/>
      <c r="D3021" s="88"/>
      <c r="E3021" s="89"/>
      <c r="F3021" s="98"/>
      <c r="G3021" s="91"/>
      <c r="H3021" s="90"/>
      <c r="I3021" s="90"/>
      <c r="J3021" s="92"/>
      <c r="K3021" s="92"/>
      <c r="L3021" s="87"/>
      <c r="M3021" s="93"/>
      <c r="N3021" s="93"/>
      <c r="O3021" s="87"/>
      <c r="P3021" s="87"/>
      <c r="Q3021" s="94"/>
      <c r="R3021" s="95"/>
      <c r="S3021" s="87"/>
      <c r="T3021" s="95"/>
      <c r="U3021" s="94"/>
      <c r="V3021" s="94"/>
      <c r="W3021" s="93"/>
      <c r="X3021" s="87"/>
      <c r="Y3021" s="87"/>
      <c r="Z3021" s="96"/>
      <c r="AA3021" s="90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3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2"/>
      <c r="DB3021" s="1"/>
      <c r="DC3021" s="1"/>
      <c r="DD3021" s="1"/>
      <c r="DE3021" s="1"/>
      <c r="DF3021" s="1"/>
      <c r="DG3021" s="1"/>
    </row>
    <row r="3022" spans="1:111" x14ac:dyDescent="0.2">
      <c r="A3022" s="86"/>
      <c r="B3022" s="87"/>
      <c r="C3022" s="87"/>
      <c r="D3022" s="88"/>
      <c r="E3022" s="89"/>
      <c r="F3022" s="98"/>
      <c r="G3022" s="91"/>
      <c r="H3022" s="90"/>
      <c r="I3022" s="90"/>
      <c r="J3022" s="92"/>
      <c r="K3022" s="92"/>
      <c r="L3022" s="87"/>
      <c r="M3022" s="93"/>
      <c r="N3022" s="93"/>
      <c r="O3022" s="87"/>
      <c r="P3022" s="87"/>
      <c r="Q3022" s="94"/>
      <c r="R3022" s="95"/>
      <c r="S3022" s="87"/>
      <c r="T3022" s="95"/>
      <c r="U3022" s="94"/>
      <c r="V3022" s="94"/>
      <c r="W3022" s="93"/>
      <c r="X3022" s="87"/>
      <c r="Y3022" s="87"/>
      <c r="Z3022" s="96"/>
      <c r="AA3022" s="90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3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2"/>
      <c r="DB3022" s="1"/>
      <c r="DC3022" s="1"/>
      <c r="DD3022" s="1"/>
      <c r="DE3022" s="1"/>
      <c r="DF3022" s="1"/>
      <c r="DG3022" s="1"/>
    </row>
    <row r="3023" spans="1:111" x14ac:dyDescent="0.2">
      <c r="A3023" s="86"/>
      <c r="B3023" s="87"/>
      <c r="C3023" s="87"/>
      <c r="D3023" s="88"/>
      <c r="E3023" s="89"/>
      <c r="F3023" s="98"/>
      <c r="G3023" s="91"/>
      <c r="H3023" s="90"/>
      <c r="I3023" s="90"/>
      <c r="J3023" s="92"/>
      <c r="K3023" s="92"/>
      <c r="L3023" s="87"/>
      <c r="M3023" s="93"/>
      <c r="N3023" s="93"/>
      <c r="O3023" s="87"/>
      <c r="P3023" s="87"/>
      <c r="Q3023" s="94"/>
      <c r="R3023" s="95"/>
      <c r="S3023" s="87"/>
      <c r="T3023" s="95"/>
      <c r="U3023" s="94"/>
      <c r="V3023" s="94"/>
      <c r="W3023" s="93"/>
      <c r="X3023" s="87"/>
      <c r="Y3023" s="87"/>
      <c r="Z3023" s="96"/>
      <c r="AA3023" s="90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3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2"/>
      <c r="DB3023" s="1"/>
      <c r="DC3023" s="1"/>
      <c r="DD3023" s="1"/>
      <c r="DE3023" s="1"/>
      <c r="DF3023" s="1"/>
      <c r="DG3023" s="1"/>
    </row>
    <row r="3024" spans="1:111" x14ac:dyDescent="0.2">
      <c r="A3024" s="86"/>
      <c r="B3024" s="87"/>
      <c r="C3024" s="87"/>
      <c r="D3024" s="88"/>
      <c r="E3024" s="89"/>
      <c r="F3024" s="98"/>
      <c r="G3024" s="91"/>
      <c r="H3024" s="90"/>
      <c r="I3024" s="90"/>
      <c r="J3024" s="92"/>
      <c r="K3024" s="92"/>
      <c r="L3024" s="87"/>
      <c r="M3024" s="93"/>
      <c r="N3024" s="93"/>
      <c r="O3024" s="87"/>
      <c r="P3024" s="87"/>
      <c r="Q3024" s="94"/>
      <c r="R3024" s="95"/>
      <c r="S3024" s="87"/>
      <c r="T3024" s="95"/>
      <c r="U3024" s="94"/>
      <c r="V3024" s="94"/>
      <c r="W3024" s="93"/>
      <c r="X3024" s="87"/>
      <c r="Y3024" s="87"/>
      <c r="Z3024" s="96"/>
      <c r="AA3024" s="90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3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2"/>
      <c r="DB3024" s="1"/>
      <c r="DC3024" s="1"/>
      <c r="DD3024" s="1"/>
      <c r="DE3024" s="1"/>
      <c r="DF3024" s="1"/>
      <c r="DG3024" s="1"/>
    </row>
    <row r="3025" spans="1:111" x14ac:dyDescent="0.2">
      <c r="A3025" s="86"/>
      <c r="B3025" s="87"/>
      <c r="C3025" s="87"/>
      <c r="D3025" s="88"/>
      <c r="E3025" s="89"/>
      <c r="F3025" s="98"/>
      <c r="G3025" s="91"/>
      <c r="H3025" s="90"/>
      <c r="I3025" s="90"/>
      <c r="J3025" s="92"/>
      <c r="K3025" s="92"/>
      <c r="L3025" s="87"/>
      <c r="M3025" s="93"/>
      <c r="N3025" s="93"/>
      <c r="O3025" s="87"/>
      <c r="P3025" s="87"/>
      <c r="Q3025" s="94"/>
      <c r="R3025" s="95"/>
      <c r="S3025" s="87"/>
      <c r="T3025" s="95"/>
      <c r="U3025" s="94"/>
      <c r="V3025" s="94"/>
      <c r="W3025" s="93"/>
      <c r="X3025" s="87"/>
      <c r="Y3025" s="87"/>
      <c r="Z3025" s="96"/>
      <c r="AA3025" s="90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3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2"/>
      <c r="DB3025" s="1"/>
      <c r="DC3025" s="1"/>
      <c r="DD3025" s="1"/>
      <c r="DE3025" s="1"/>
      <c r="DF3025" s="1"/>
      <c r="DG3025" s="1"/>
    </row>
    <row r="3026" spans="1:111" x14ac:dyDescent="0.2">
      <c r="A3026" s="86"/>
      <c r="B3026" s="87"/>
      <c r="C3026" s="87"/>
      <c r="D3026" s="88"/>
      <c r="E3026" s="89"/>
      <c r="F3026" s="98"/>
      <c r="G3026" s="91"/>
      <c r="H3026" s="90"/>
      <c r="I3026" s="90"/>
      <c r="J3026" s="92"/>
      <c r="K3026" s="92"/>
      <c r="L3026" s="87"/>
      <c r="M3026" s="93"/>
      <c r="N3026" s="93"/>
      <c r="O3026" s="87"/>
      <c r="P3026" s="87"/>
      <c r="Q3026" s="94"/>
      <c r="R3026" s="95"/>
      <c r="S3026" s="87"/>
      <c r="T3026" s="95"/>
      <c r="U3026" s="94"/>
      <c r="V3026" s="94"/>
      <c r="W3026" s="93"/>
      <c r="X3026" s="87"/>
      <c r="Y3026" s="87"/>
      <c r="Z3026" s="96"/>
      <c r="AA3026" s="90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3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2"/>
      <c r="DB3026" s="1"/>
      <c r="DC3026" s="1"/>
      <c r="DD3026" s="1"/>
      <c r="DE3026" s="1"/>
      <c r="DF3026" s="1"/>
      <c r="DG3026" s="1"/>
    </row>
    <row r="3027" spans="1:111" x14ac:dyDescent="0.2">
      <c r="A3027" s="86"/>
      <c r="B3027" s="87"/>
      <c r="C3027" s="87"/>
      <c r="D3027" s="88"/>
      <c r="E3027" s="89"/>
      <c r="F3027" s="98"/>
      <c r="G3027" s="91"/>
      <c r="H3027" s="90"/>
      <c r="I3027" s="90"/>
      <c r="J3027" s="92"/>
      <c r="K3027" s="92"/>
      <c r="L3027" s="87"/>
      <c r="M3027" s="93"/>
      <c r="N3027" s="93"/>
      <c r="O3027" s="87"/>
      <c r="P3027" s="87"/>
      <c r="Q3027" s="94"/>
      <c r="R3027" s="95"/>
      <c r="S3027" s="87"/>
      <c r="T3027" s="95"/>
      <c r="U3027" s="94"/>
      <c r="V3027" s="94"/>
      <c r="W3027" s="93"/>
      <c r="X3027" s="87"/>
      <c r="Y3027" s="87"/>
      <c r="Z3027" s="96"/>
      <c r="AA3027" s="90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3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2"/>
      <c r="DB3027" s="1"/>
      <c r="DC3027" s="1"/>
      <c r="DD3027" s="1"/>
      <c r="DE3027" s="1"/>
      <c r="DF3027" s="1"/>
      <c r="DG3027" s="1"/>
    </row>
    <row r="3028" spans="1:111" x14ac:dyDescent="0.2">
      <c r="A3028" s="86"/>
      <c r="B3028" s="87"/>
      <c r="C3028" s="87"/>
      <c r="D3028" s="88"/>
      <c r="E3028" s="89"/>
      <c r="F3028" s="98"/>
      <c r="G3028" s="91"/>
      <c r="H3028" s="90"/>
      <c r="I3028" s="90"/>
      <c r="J3028" s="92"/>
      <c r="K3028" s="92"/>
      <c r="L3028" s="87"/>
      <c r="M3028" s="93"/>
      <c r="N3028" s="93"/>
      <c r="O3028" s="87"/>
      <c r="P3028" s="87"/>
      <c r="Q3028" s="94"/>
      <c r="R3028" s="95"/>
      <c r="S3028" s="87"/>
      <c r="T3028" s="95"/>
      <c r="U3028" s="94"/>
      <c r="V3028" s="94"/>
      <c r="W3028" s="93"/>
      <c r="X3028" s="87"/>
      <c r="Y3028" s="87"/>
      <c r="Z3028" s="96"/>
      <c r="AA3028" s="90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3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2"/>
      <c r="DB3028" s="1"/>
      <c r="DC3028" s="1"/>
      <c r="DD3028" s="1"/>
      <c r="DE3028" s="1"/>
      <c r="DF3028" s="1"/>
      <c r="DG3028" s="1"/>
    </row>
    <row r="3029" spans="1:111" x14ac:dyDescent="0.2">
      <c r="A3029" s="86"/>
      <c r="B3029" s="87"/>
      <c r="C3029" s="87"/>
      <c r="D3029" s="88"/>
      <c r="E3029" s="89"/>
      <c r="F3029" s="98"/>
      <c r="G3029" s="91"/>
      <c r="H3029" s="90"/>
      <c r="I3029" s="90"/>
      <c r="J3029" s="92"/>
      <c r="K3029" s="92"/>
      <c r="L3029" s="87"/>
      <c r="M3029" s="93"/>
      <c r="N3029" s="93"/>
      <c r="O3029" s="87"/>
      <c r="P3029" s="87"/>
      <c r="Q3029" s="94"/>
      <c r="R3029" s="95"/>
      <c r="S3029" s="87"/>
      <c r="T3029" s="95"/>
      <c r="U3029" s="94"/>
      <c r="V3029" s="94"/>
      <c r="W3029" s="93"/>
      <c r="X3029" s="87"/>
      <c r="Y3029" s="87"/>
      <c r="Z3029" s="96"/>
      <c r="AA3029" s="90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3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2"/>
      <c r="DB3029" s="1"/>
      <c r="DC3029" s="1"/>
      <c r="DD3029" s="1"/>
      <c r="DE3029" s="1"/>
      <c r="DF3029" s="1"/>
      <c r="DG3029" s="1"/>
    </row>
    <row r="3030" spans="1:111" x14ac:dyDescent="0.2">
      <c r="A3030" s="86"/>
      <c r="B3030" s="87"/>
      <c r="C3030" s="87"/>
      <c r="D3030" s="88"/>
      <c r="E3030" s="89"/>
      <c r="F3030" s="98"/>
      <c r="G3030" s="91"/>
      <c r="H3030" s="90"/>
      <c r="I3030" s="90"/>
      <c r="J3030" s="92"/>
      <c r="K3030" s="92"/>
      <c r="L3030" s="87"/>
      <c r="M3030" s="93"/>
      <c r="N3030" s="93"/>
      <c r="O3030" s="87"/>
      <c r="P3030" s="87"/>
      <c r="Q3030" s="94"/>
      <c r="R3030" s="95"/>
      <c r="S3030" s="87"/>
      <c r="T3030" s="95"/>
      <c r="U3030" s="94"/>
      <c r="V3030" s="94"/>
      <c r="W3030" s="93"/>
      <c r="X3030" s="87"/>
      <c r="Y3030" s="87"/>
      <c r="Z3030" s="96"/>
      <c r="AA3030" s="90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3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2"/>
      <c r="DB3030" s="1"/>
      <c r="DC3030" s="1"/>
      <c r="DD3030" s="1"/>
      <c r="DE3030" s="1"/>
      <c r="DF3030" s="1"/>
      <c r="DG3030" s="1"/>
    </row>
    <row r="3031" spans="1:111" x14ac:dyDescent="0.2">
      <c r="A3031" s="86"/>
      <c r="B3031" s="87"/>
      <c r="C3031" s="87"/>
      <c r="D3031" s="88"/>
      <c r="E3031" s="89"/>
      <c r="F3031" s="98"/>
      <c r="G3031" s="91"/>
      <c r="H3031" s="90"/>
      <c r="I3031" s="90"/>
      <c r="J3031" s="92"/>
      <c r="K3031" s="92"/>
      <c r="L3031" s="87"/>
      <c r="M3031" s="93"/>
      <c r="N3031" s="93"/>
      <c r="O3031" s="87"/>
      <c r="P3031" s="87"/>
      <c r="Q3031" s="94"/>
      <c r="R3031" s="95"/>
      <c r="S3031" s="87"/>
      <c r="T3031" s="95"/>
      <c r="U3031" s="94"/>
      <c r="V3031" s="94"/>
      <c r="W3031" s="93"/>
      <c r="X3031" s="87"/>
      <c r="Y3031" s="87"/>
      <c r="Z3031" s="96"/>
      <c r="AA3031" s="90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3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2"/>
      <c r="DB3031" s="1"/>
      <c r="DC3031" s="1"/>
      <c r="DD3031" s="1"/>
      <c r="DE3031" s="1"/>
      <c r="DF3031" s="1"/>
      <c r="DG3031" s="1"/>
    </row>
    <row r="3032" spans="1:111" x14ac:dyDescent="0.2">
      <c r="A3032" s="86"/>
      <c r="B3032" s="87"/>
      <c r="C3032" s="87"/>
      <c r="D3032" s="88"/>
      <c r="E3032" s="89"/>
      <c r="F3032" s="98"/>
      <c r="G3032" s="91"/>
      <c r="H3032" s="90"/>
      <c r="I3032" s="90"/>
      <c r="J3032" s="92"/>
      <c r="K3032" s="92"/>
      <c r="L3032" s="87"/>
      <c r="M3032" s="93"/>
      <c r="N3032" s="93"/>
      <c r="O3032" s="87"/>
      <c r="P3032" s="87"/>
      <c r="Q3032" s="94"/>
      <c r="R3032" s="95"/>
      <c r="S3032" s="87"/>
      <c r="T3032" s="95"/>
      <c r="U3032" s="94"/>
      <c r="V3032" s="94"/>
      <c r="W3032" s="93"/>
      <c r="X3032" s="87"/>
      <c r="Y3032" s="87"/>
      <c r="Z3032" s="96"/>
      <c r="AA3032" s="90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3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2"/>
      <c r="DB3032" s="1"/>
      <c r="DC3032" s="1"/>
      <c r="DD3032" s="1"/>
      <c r="DE3032" s="1"/>
      <c r="DF3032" s="1"/>
      <c r="DG3032" s="1"/>
    </row>
    <row r="3033" spans="1:111" x14ac:dyDescent="0.2">
      <c r="A3033" s="86"/>
      <c r="B3033" s="87"/>
      <c r="C3033" s="87"/>
      <c r="D3033" s="88"/>
      <c r="E3033" s="89"/>
      <c r="F3033" s="98"/>
      <c r="G3033" s="91"/>
      <c r="H3033" s="90"/>
      <c r="I3033" s="90"/>
      <c r="J3033" s="92"/>
      <c r="K3033" s="92"/>
      <c r="L3033" s="87"/>
      <c r="M3033" s="93"/>
      <c r="N3033" s="93"/>
      <c r="O3033" s="87"/>
      <c r="P3033" s="87"/>
      <c r="Q3033" s="94"/>
      <c r="R3033" s="95"/>
      <c r="S3033" s="87"/>
      <c r="T3033" s="95"/>
      <c r="U3033" s="94"/>
      <c r="V3033" s="94"/>
      <c r="W3033" s="93"/>
      <c r="X3033" s="87"/>
      <c r="Y3033" s="87"/>
      <c r="Z3033" s="96"/>
      <c r="AA3033" s="90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3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2"/>
      <c r="DB3033" s="1"/>
      <c r="DC3033" s="1"/>
      <c r="DD3033" s="1"/>
      <c r="DE3033" s="1"/>
      <c r="DF3033" s="1"/>
      <c r="DG3033" s="1"/>
    </row>
    <row r="3034" spans="1:111" x14ac:dyDescent="0.2">
      <c r="A3034" s="86"/>
      <c r="B3034" s="87"/>
      <c r="C3034" s="87"/>
      <c r="D3034" s="88"/>
      <c r="E3034" s="89"/>
      <c r="F3034" s="98"/>
      <c r="G3034" s="91"/>
      <c r="H3034" s="90"/>
      <c r="I3034" s="90"/>
      <c r="J3034" s="92"/>
      <c r="K3034" s="92"/>
      <c r="L3034" s="87"/>
      <c r="M3034" s="93"/>
      <c r="N3034" s="93"/>
      <c r="O3034" s="87"/>
      <c r="P3034" s="87"/>
      <c r="Q3034" s="94"/>
      <c r="R3034" s="95"/>
      <c r="S3034" s="87"/>
      <c r="T3034" s="95"/>
      <c r="U3034" s="94"/>
      <c r="V3034" s="94"/>
      <c r="W3034" s="93"/>
      <c r="X3034" s="87"/>
      <c r="Y3034" s="87"/>
      <c r="Z3034" s="96"/>
      <c r="AA3034" s="90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3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2"/>
      <c r="DB3034" s="1"/>
      <c r="DC3034" s="1"/>
      <c r="DD3034" s="1"/>
      <c r="DE3034" s="1"/>
      <c r="DF3034" s="1"/>
      <c r="DG3034" s="1"/>
    </row>
    <row r="3035" spans="1:111" x14ac:dyDescent="0.2">
      <c r="A3035" s="86"/>
      <c r="B3035" s="87"/>
      <c r="C3035" s="87"/>
      <c r="D3035" s="88"/>
      <c r="E3035" s="89"/>
      <c r="F3035" s="98"/>
      <c r="G3035" s="91"/>
      <c r="H3035" s="90"/>
      <c r="I3035" s="90"/>
      <c r="J3035" s="92"/>
      <c r="K3035" s="92"/>
      <c r="L3035" s="87"/>
      <c r="M3035" s="93"/>
      <c r="N3035" s="93"/>
      <c r="O3035" s="87"/>
      <c r="P3035" s="87"/>
      <c r="Q3035" s="94"/>
      <c r="R3035" s="95"/>
      <c r="S3035" s="87"/>
      <c r="T3035" s="95"/>
      <c r="U3035" s="94"/>
      <c r="V3035" s="94"/>
      <c r="W3035" s="93"/>
      <c r="X3035" s="87"/>
      <c r="Y3035" s="87"/>
      <c r="Z3035" s="96"/>
      <c r="AA3035" s="90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3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2"/>
      <c r="DB3035" s="1"/>
      <c r="DC3035" s="1"/>
      <c r="DD3035" s="1"/>
      <c r="DE3035" s="1"/>
      <c r="DF3035" s="1"/>
      <c r="DG3035" s="1"/>
    </row>
    <row r="3036" spans="1:111" x14ac:dyDescent="0.2">
      <c r="A3036" s="86"/>
      <c r="B3036" s="87"/>
      <c r="C3036" s="87"/>
      <c r="D3036" s="88"/>
      <c r="E3036" s="89"/>
      <c r="F3036" s="98"/>
      <c r="G3036" s="91"/>
      <c r="H3036" s="90"/>
      <c r="I3036" s="90"/>
      <c r="J3036" s="92"/>
      <c r="K3036" s="92"/>
      <c r="L3036" s="87"/>
      <c r="M3036" s="93"/>
      <c r="N3036" s="93"/>
      <c r="O3036" s="87"/>
      <c r="P3036" s="87"/>
      <c r="Q3036" s="94"/>
      <c r="R3036" s="95"/>
      <c r="S3036" s="87"/>
      <c r="T3036" s="95"/>
      <c r="U3036" s="94"/>
      <c r="V3036" s="94"/>
      <c r="W3036" s="93"/>
      <c r="X3036" s="87"/>
      <c r="Y3036" s="87"/>
      <c r="Z3036" s="96"/>
      <c r="AA3036" s="90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3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2"/>
      <c r="DB3036" s="1"/>
      <c r="DC3036" s="1"/>
      <c r="DD3036" s="1"/>
      <c r="DE3036" s="1"/>
      <c r="DF3036" s="1"/>
      <c r="DG3036" s="1"/>
    </row>
    <row r="3037" spans="1:111" x14ac:dyDescent="0.2">
      <c r="A3037" s="86"/>
      <c r="B3037" s="87"/>
      <c r="C3037" s="87"/>
      <c r="D3037" s="88"/>
      <c r="E3037" s="89"/>
      <c r="F3037" s="98"/>
      <c r="G3037" s="91"/>
      <c r="H3037" s="90"/>
      <c r="I3037" s="90"/>
      <c r="J3037" s="92"/>
      <c r="K3037" s="92"/>
      <c r="L3037" s="87"/>
      <c r="M3037" s="93"/>
      <c r="N3037" s="93"/>
      <c r="O3037" s="87"/>
      <c r="P3037" s="87"/>
      <c r="Q3037" s="94"/>
      <c r="R3037" s="95"/>
      <c r="S3037" s="87"/>
      <c r="T3037" s="95"/>
      <c r="U3037" s="94"/>
      <c r="V3037" s="94"/>
      <c r="W3037" s="93"/>
      <c r="X3037" s="87"/>
      <c r="Y3037" s="87"/>
      <c r="Z3037" s="96"/>
      <c r="AA3037" s="90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3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2"/>
      <c r="DB3037" s="1"/>
      <c r="DC3037" s="1"/>
      <c r="DD3037" s="1"/>
      <c r="DE3037" s="1"/>
      <c r="DF3037" s="1"/>
      <c r="DG3037" s="1"/>
    </row>
    <row r="3038" spans="1:111" x14ac:dyDescent="0.2">
      <c r="A3038" s="86"/>
      <c r="B3038" s="87"/>
      <c r="C3038" s="87"/>
      <c r="D3038" s="88"/>
      <c r="E3038" s="89"/>
      <c r="F3038" s="98"/>
      <c r="G3038" s="91"/>
      <c r="H3038" s="90"/>
      <c r="I3038" s="90"/>
      <c r="J3038" s="92"/>
      <c r="K3038" s="92"/>
      <c r="L3038" s="87"/>
      <c r="M3038" s="93"/>
      <c r="N3038" s="93"/>
      <c r="O3038" s="87"/>
      <c r="P3038" s="87"/>
      <c r="Q3038" s="94"/>
      <c r="R3038" s="95"/>
      <c r="S3038" s="87"/>
      <c r="T3038" s="95"/>
      <c r="U3038" s="94"/>
      <c r="V3038" s="94"/>
      <c r="W3038" s="93"/>
      <c r="X3038" s="87"/>
      <c r="Y3038" s="87"/>
      <c r="Z3038" s="96"/>
      <c r="AA3038" s="90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3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2"/>
      <c r="DB3038" s="1"/>
      <c r="DC3038" s="1"/>
      <c r="DD3038" s="1"/>
      <c r="DE3038" s="1"/>
      <c r="DF3038" s="1"/>
      <c r="DG3038" s="1"/>
    </row>
    <row r="3039" spans="1:111" x14ac:dyDescent="0.2">
      <c r="A3039" s="86"/>
      <c r="B3039" s="87"/>
      <c r="C3039" s="87"/>
      <c r="D3039" s="88"/>
      <c r="E3039" s="89"/>
      <c r="F3039" s="98"/>
      <c r="G3039" s="91"/>
      <c r="H3039" s="90"/>
      <c r="I3039" s="90"/>
      <c r="J3039" s="92"/>
      <c r="K3039" s="92"/>
      <c r="L3039" s="87"/>
      <c r="M3039" s="93"/>
      <c r="N3039" s="93"/>
      <c r="O3039" s="87"/>
      <c r="P3039" s="87"/>
      <c r="Q3039" s="94"/>
      <c r="R3039" s="95"/>
      <c r="S3039" s="87"/>
      <c r="T3039" s="95"/>
      <c r="U3039" s="94"/>
      <c r="V3039" s="94"/>
      <c r="W3039" s="93"/>
      <c r="X3039" s="87"/>
      <c r="Y3039" s="87"/>
      <c r="Z3039" s="96"/>
      <c r="AA3039" s="90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3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2"/>
      <c r="DB3039" s="1"/>
      <c r="DC3039" s="1"/>
      <c r="DD3039" s="1"/>
      <c r="DE3039" s="1"/>
      <c r="DF3039" s="1"/>
      <c r="DG3039" s="1"/>
    </row>
    <row r="3040" spans="1:111" x14ac:dyDescent="0.2">
      <c r="A3040" s="86"/>
      <c r="B3040" s="87"/>
      <c r="C3040" s="87"/>
      <c r="D3040" s="88"/>
      <c r="E3040" s="89"/>
      <c r="F3040" s="98"/>
      <c r="G3040" s="91"/>
      <c r="H3040" s="90"/>
      <c r="I3040" s="90"/>
      <c r="J3040" s="92"/>
      <c r="K3040" s="92"/>
      <c r="L3040" s="87"/>
      <c r="M3040" s="93"/>
      <c r="N3040" s="93"/>
      <c r="O3040" s="87"/>
      <c r="P3040" s="87"/>
      <c r="Q3040" s="94"/>
      <c r="R3040" s="95"/>
      <c r="S3040" s="87"/>
      <c r="T3040" s="95"/>
      <c r="U3040" s="94"/>
      <c r="V3040" s="94"/>
      <c r="W3040" s="93"/>
      <c r="X3040" s="87"/>
      <c r="Y3040" s="87"/>
      <c r="Z3040" s="96"/>
      <c r="AA3040" s="90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3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2"/>
      <c r="DB3040" s="1"/>
      <c r="DC3040" s="1"/>
      <c r="DD3040" s="1"/>
      <c r="DE3040" s="1"/>
      <c r="DF3040" s="1"/>
      <c r="DG3040" s="1"/>
    </row>
    <row r="3041" spans="1:111" x14ac:dyDescent="0.2">
      <c r="A3041" s="86"/>
      <c r="B3041" s="87"/>
      <c r="C3041" s="87"/>
      <c r="D3041" s="88"/>
      <c r="E3041" s="89"/>
      <c r="F3041" s="98"/>
      <c r="G3041" s="91"/>
      <c r="H3041" s="90"/>
      <c r="I3041" s="90"/>
      <c r="J3041" s="92"/>
      <c r="K3041" s="92"/>
      <c r="L3041" s="87"/>
      <c r="M3041" s="93"/>
      <c r="N3041" s="93"/>
      <c r="O3041" s="87"/>
      <c r="P3041" s="87"/>
      <c r="Q3041" s="94"/>
      <c r="R3041" s="95"/>
      <c r="S3041" s="87"/>
      <c r="T3041" s="95"/>
      <c r="U3041" s="94"/>
      <c r="V3041" s="94"/>
      <c r="W3041" s="93"/>
      <c r="X3041" s="87"/>
      <c r="Y3041" s="87"/>
      <c r="Z3041" s="96"/>
      <c r="AA3041" s="90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3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2"/>
      <c r="DB3041" s="1"/>
      <c r="DC3041" s="1"/>
      <c r="DD3041" s="1"/>
      <c r="DE3041" s="1"/>
      <c r="DF3041" s="1"/>
      <c r="DG3041" s="1"/>
    </row>
    <row r="3042" spans="1:111" x14ac:dyDescent="0.2">
      <c r="A3042" s="86"/>
      <c r="B3042" s="87"/>
      <c r="C3042" s="87"/>
      <c r="D3042" s="88"/>
      <c r="E3042" s="89"/>
      <c r="F3042" s="98"/>
      <c r="G3042" s="91"/>
      <c r="H3042" s="90"/>
      <c r="I3042" s="90"/>
      <c r="J3042" s="92"/>
      <c r="K3042" s="92"/>
      <c r="L3042" s="87"/>
      <c r="M3042" s="93"/>
      <c r="N3042" s="93"/>
      <c r="O3042" s="87"/>
      <c r="P3042" s="87"/>
      <c r="Q3042" s="94"/>
      <c r="R3042" s="95"/>
      <c r="S3042" s="87"/>
      <c r="T3042" s="95"/>
      <c r="U3042" s="94"/>
      <c r="V3042" s="94"/>
      <c r="W3042" s="93"/>
      <c r="X3042" s="87"/>
      <c r="Y3042" s="87"/>
      <c r="Z3042" s="96"/>
      <c r="AA3042" s="90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3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2"/>
      <c r="DB3042" s="1"/>
      <c r="DC3042" s="1"/>
      <c r="DD3042" s="1"/>
      <c r="DE3042" s="1"/>
      <c r="DF3042" s="1"/>
      <c r="DG3042" s="1"/>
    </row>
    <row r="3043" spans="1:111" x14ac:dyDescent="0.2">
      <c r="A3043" s="86"/>
      <c r="B3043" s="87"/>
      <c r="C3043" s="87"/>
      <c r="D3043" s="88"/>
      <c r="E3043" s="89"/>
      <c r="F3043" s="98"/>
      <c r="G3043" s="91"/>
      <c r="H3043" s="90"/>
      <c r="I3043" s="90"/>
      <c r="J3043" s="92"/>
      <c r="K3043" s="92"/>
      <c r="L3043" s="87"/>
      <c r="M3043" s="93"/>
      <c r="N3043" s="93"/>
      <c r="O3043" s="87"/>
      <c r="P3043" s="87"/>
      <c r="Q3043" s="94"/>
      <c r="R3043" s="95"/>
      <c r="S3043" s="87"/>
      <c r="T3043" s="95"/>
      <c r="U3043" s="94"/>
      <c r="V3043" s="94"/>
      <c r="W3043" s="93"/>
      <c r="X3043" s="87"/>
      <c r="Y3043" s="87"/>
      <c r="Z3043" s="96"/>
      <c r="AA3043" s="90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3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2"/>
      <c r="DB3043" s="1"/>
      <c r="DC3043" s="1"/>
      <c r="DD3043" s="1"/>
      <c r="DE3043" s="1"/>
      <c r="DF3043" s="1"/>
      <c r="DG3043" s="1"/>
    </row>
    <row r="3044" spans="1:111" x14ac:dyDescent="0.2">
      <c r="A3044" s="86"/>
      <c r="B3044" s="87"/>
      <c r="C3044" s="87"/>
      <c r="D3044" s="88"/>
      <c r="E3044" s="89"/>
      <c r="F3044" s="98"/>
      <c r="G3044" s="91"/>
      <c r="H3044" s="90"/>
      <c r="I3044" s="90"/>
      <c r="J3044" s="92"/>
      <c r="K3044" s="92"/>
      <c r="L3044" s="87"/>
      <c r="M3044" s="93"/>
      <c r="N3044" s="93"/>
      <c r="O3044" s="87"/>
      <c r="P3044" s="87"/>
      <c r="Q3044" s="94"/>
      <c r="R3044" s="95"/>
      <c r="S3044" s="87"/>
      <c r="T3044" s="95"/>
      <c r="U3044" s="94"/>
      <c r="V3044" s="94"/>
      <c r="W3044" s="93"/>
      <c r="X3044" s="87"/>
      <c r="Y3044" s="87"/>
      <c r="Z3044" s="96"/>
      <c r="AA3044" s="90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3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2"/>
      <c r="DB3044" s="1"/>
      <c r="DC3044" s="1"/>
      <c r="DD3044" s="1"/>
      <c r="DE3044" s="1"/>
      <c r="DF3044" s="1"/>
      <c r="DG3044" s="1"/>
    </row>
    <row r="3045" spans="1:111" x14ac:dyDescent="0.2">
      <c r="A3045" s="86"/>
      <c r="B3045" s="87"/>
      <c r="C3045" s="87"/>
      <c r="D3045" s="88"/>
      <c r="E3045" s="89"/>
      <c r="F3045" s="98"/>
      <c r="G3045" s="91"/>
      <c r="H3045" s="90"/>
      <c r="I3045" s="90"/>
      <c r="J3045" s="92"/>
      <c r="K3045" s="92"/>
      <c r="L3045" s="87"/>
      <c r="M3045" s="93"/>
      <c r="N3045" s="93"/>
      <c r="O3045" s="87"/>
      <c r="P3045" s="87"/>
      <c r="Q3045" s="94"/>
      <c r="R3045" s="95"/>
      <c r="S3045" s="87"/>
      <c r="T3045" s="95"/>
      <c r="U3045" s="94"/>
      <c r="V3045" s="94"/>
      <c r="W3045" s="93"/>
      <c r="X3045" s="87"/>
      <c r="Y3045" s="87"/>
      <c r="Z3045" s="96"/>
      <c r="AA3045" s="90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3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2"/>
      <c r="DB3045" s="1"/>
      <c r="DC3045" s="1"/>
      <c r="DD3045" s="1"/>
      <c r="DE3045" s="1"/>
      <c r="DF3045" s="1"/>
      <c r="DG3045" s="1"/>
    </row>
    <row r="3046" spans="1:111" x14ac:dyDescent="0.2">
      <c r="A3046" s="86"/>
      <c r="B3046" s="87"/>
      <c r="C3046" s="87"/>
      <c r="D3046" s="88"/>
      <c r="E3046" s="89"/>
      <c r="F3046" s="98"/>
      <c r="G3046" s="91"/>
      <c r="H3046" s="90"/>
      <c r="I3046" s="90"/>
      <c r="J3046" s="92"/>
      <c r="K3046" s="92"/>
      <c r="L3046" s="87"/>
      <c r="M3046" s="93"/>
      <c r="N3046" s="93"/>
      <c r="O3046" s="87"/>
      <c r="P3046" s="87"/>
      <c r="Q3046" s="94"/>
      <c r="R3046" s="95"/>
      <c r="S3046" s="87"/>
      <c r="T3046" s="95"/>
      <c r="U3046" s="94"/>
      <c r="V3046" s="94"/>
      <c r="W3046" s="93"/>
      <c r="X3046" s="87"/>
      <c r="Y3046" s="87"/>
      <c r="Z3046" s="96"/>
      <c r="AA3046" s="90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3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2"/>
      <c r="DB3046" s="1"/>
      <c r="DC3046" s="1"/>
      <c r="DD3046" s="1"/>
      <c r="DE3046" s="1"/>
      <c r="DF3046" s="1"/>
      <c r="DG3046" s="1"/>
    </row>
    <row r="3047" spans="1:111" x14ac:dyDescent="0.2">
      <c r="A3047" s="86"/>
      <c r="B3047" s="87"/>
      <c r="C3047" s="87"/>
      <c r="D3047" s="88"/>
      <c r="E3047" s="89"/>
      <c r="F3047" s="98"/>
      <c r="G3047" s="91"/>
      <c r="H3047" s="90"/>
      <c r="I3047" s="90"/>
      <c r="J3047" s="92"/>
      <c r="K3047" s="92"/>
      <c r="L3047" s="87"/>
      <c r="M3047" s="93"/>
      <c r="N3047" s="93"/>
      <c r="O3047" s="87"/>
      <c r="P3047" s="87"/>
      <c r="Q3047" s="94"/>
      <c r="R3047" s="95"/>
      <c r="S3047" s="87"/>
      <c r="T3047" s="95"/>
      <c r="U3047" s="94"/>
      <c r="V3047" s="94"/>
      <c r="W3047" s="93"/>
      <c r="X3047" s="87"/>
      <c r="Y3047" s="87"/>
      <c r="Z3047" s="96"/>
      <c r="AA3047" s="90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3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2"/>
      <c r="DB3047" s="1"/>
      <c r="DC3047" s="1"/>
      <c r="DD3047" s="1"/>
      <c r="DE3047" s="1"/>
      <c r="DF3047" s="1"/>
      <c r="DG3047" s="1"/>
    </row>
    <row r="3048" spans="1:111" x14ac:dyDescent="0.2">
      <c r="A3048" s="86"/>
      <c r="B3048" s="87"/>
      <c r="C3048" s="87"/>
      <c r="D3048" s="88"/>
      <c r="E3048" s="89"/>
      <c r="F3048" s="98"/>
      <c r="G3048" s="91"/>
      <c r="H3048" s="90"/>
      <c r="I3048" s="90"/>
      <c r="J3048" s="92"/>
      <c r="K3048" s="92"/>
      <c r="L3048" s="87"/>
      <c r="M3048" s="93"/>
      <c r="N3048" s="93"/>
      <c r="O3048" s="87"/>
      <c r="P3048" s="87"/>
      <c r="Q3048" s="94"/>
      <c r="R3048" s="95"/>
      <c r="S3048" s="87"/>
      <c r="T3048" s="95"/>
      <c r="U3048" s="94"/>
      <c r="V3048" s="94"/>
      <c r="W3048" s="93"/>
      <c r="X3048" s="87"/>
      <c r="Y3048" s="87"/>
      <c r="Z3048" s="96"/>
      <c r="AA3048" s="90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3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2"/>
      <c r="DB3048" s="1"/>
      <c r="DC3048" s="1"/>
      <c r="DD3048" s="1"/>
      <c r="DE3048" s="1"/>
      <c r="DF3048" s="1"/>
      <c r="DG3048" s="1"/>
    </row>
    <row r="3049" spans="1:111" x14ac:dyDescent="0.2">
      <c r="A3049" s="86"/>
      <c r="B3049" s="87"/>
      <c r="C3049" s="87"/>
      <c r="D3049" s="88"/>
      <c r="E3049" s="89"/>
      <c r="F3049" s="98"/>
      <c r="G3049" s="91"/>
      <c r="H3049" s="90"/>
      <c r="I3049" s="90"/>
      <c r="J3049" s="92"/>
      <c r="K3049" s="92"/>
      <c r="L3049" s="87"/>
      <c r="M3049" s="93"/>
      <c r="N3049" s="93"/>
      <c r="O3049" s="87"/>
      <c r="P3049" s="87"/>
      <c r="Q3049" s="94"/>
      <c r="R3049" s="95"/>
      <c r="S3049" s="87"/>
      <c r="T3049" s="95"/>
      <c r="U3049" s="94"/>
      <c r="V3049" s="94"/>
      <c r="W3049" s="93"/>
      <c r="X3049" s="87"/>
      <c r="Y3049" s="87"/>
      <c r="Z3049" s="96"/>
      <c r="AA3049" s="90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3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2"/>
      <c r="DB3049" s="1"/>
      <c r="DC3049" s="1"/>
      <c r="DD3049" s="1"/>
      <c r="DE3049" s="1"/>
      <c r="DF3049" s="1"/>
      <c r="DG3049" s="1"/>
    </row>
    <row r="3050" spans="1:111" x14ac:dyDescent="0.2">
      <c r="A3050" s="86"/>
      <c r="B3050" s="87"/>
      <c r="C3050" s="87"/>
      <c r="D3050" s="88"/>
      <c r="E3050" s="89"/>
      <c r="F3050" s="98"/>
      <c r="G3050" s="91"/>
      <c r="H3050" s="90"/>
      <c r="I3050" s="90"/>
      <c r="J3050" s="92"/>
      <c r="K3050" s="92"/>
      <c r="L3050" s="87"/>
      <c r="M3050" s="93"/>
      <c r="N3050" s="93"/>
      <c r="O3050" s="87"/>
      <c r="P3050" s="87"/>
      <c r="Q3050" s="94"/>
      <c r="R3050" s="95"/>
      <c r="S3050" s="87"/>
      <c r="T3050" s="95"/>
      <c r="U3050" s="94"/>
      <c r="V3050" s="94"/>
      <c r="W3050" s="93"/>
      <c r="X3050" s="87"/>
      <c r="Y3050" s="87"/>
      <c r="Z3050" s="96"/>
      <c r="AA3050" s="90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3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2"/>
      <c r="DB3050" s="1"/>
      <c r="DC3050" s="1"/>
      <c r="DD3050" s="1"/>
      <c r="DE3050" s="1"/>
      <c r="DF3050" s="1"/>
      <c r="DG3050" s="1"/>
    </row>
    <row r="3051" spans="1:111" x14ac:dyDescent="0.2">
      <c r="A3051" s="86"/>
      <c r="B3051" s="87"/>
      <c r="C3051" s="87"/>
      <c r="D3051" s="88"/>
      <c r="E3051" s="89"/>
      <c r="F3051" s="98"/>
      <c r="G3051" s="91"/>
      <c r="H3051" s="90"/>
      <c r="I3051" s="90"/>
      <c r="J3051" s="92"/>
      <c r="K3051" s="92"/>
      <c r="L3051" s="87"/>
      <c r="M3051" s="93"/>
      <c r="N3051" s="93"/>
      <c r="O3051" s="87"/>
      <c r="P3051" s="87"/>
      <c r="Q3051" s="94"/>
      <c r="R3051" s="95"/>
      <c r="S3051" s="87"/>
      <c r="T3051" s="95"/>
      <c r="U3051" s="94"/>
      <c r="V3051" s="94"/>
      <c r="W3051" s="93"/>
      <c r="X3051" s="87"/>
      <c r="Y3051" s="87"/>
      <c r="Z3051" s="96"/>
      <c r="AA3051" s="90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3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2"/>
      <c r="DB3051" s="1"/>
      <c r="DC3051" s="1"/>
      <c r="DD3051" s="1"/>
      <c r="DE3051" s="1"/>
      <c r="DF3051" s="1"/>
      <c r="DG3051" s="1"/>
    </row>
    <row r="3052" spans="1:111" x14ac:dyDescent="0.2">
      <c r="A3052" s="86"/>
      <c r="B3052" s="87"/>
      <c r="C3052" s="87"/>
      <c r="D3052" s="88"/>
      <c r="E3052" s="89"/>
      <c r="F3052" s="98"/>
      <c r="G3052" s="91"/>
      <c r="H3052" s="90"/>
      <c r="I3052" s="90"/>
      <c r="J3052" s="92"/>
      <c r="K3052" s="92"/>
      <c r="L3052" s="87"/>
      <c r="M3052" s="93"/>
      <c r="N3052" s="93"/>
      <c r="O3052" s="87"/>
      <c r="P3052" s="87"/>
      <c r="Q3052" s="94"/>
      <c r="R3052" s="95"/>
      <c r="S3052" s="87"/>
      <c r="T3052" s="95"/>
      <c r="U3052" s="94"/>
      <c r="V3052" s="94"/>
      <c r="W3052" s="93"/>
      <c r="X3052" s="87"/>
      <c r="Y3052" s="87"/>
      <c r="Z3052" s="96"/>
      <c r="AA3052" s="90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3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2"/>
      <c r="DB3052" s="1"/>
      <c r="DC3052" s="1"/>
      <c r="DD3052" s="1"/>
      <c r="DE3052" s="1"/>
      <c r="DF3052" s="1"/>
      <c r="DG3052" s="1"/>
    </row>
    <row r="3053" spans="1:111" x14ac:dyDescent="0.2">
      <c r="A3053" s="86"/>
      <c r="B3053" s="87"/>
      <c r="C3053" s="87"/>
      <c r="D3053" s="88"/>
      <c r="E3053" s="89"/>
      <c r="F3053" s="98"/>
      <c r="G3053" s="91"/>
      <c r="H3053" s="90"/>
      <c r="I3053" s="90"/>
      <c r="J3053" s="92"/>
      <c r="K3053" s="92"/>
      <c r="L3053" s="87"/>
      <c r="M3053" s="93"/>
      <c r="N3053" s="93"/>
      <c r="O3053" s="87"/>
      <c r="P3053" s="87"/>
      <c r="Q3053" s="94"/>
      <c r="R3053" s="95"/>
      <c r="S3053" s="87"/>
      <c r="T3053" s="95"/>
      <c r="U3053" s="94"/>
      <c r="V3053" s="94"/>
      <c r="W3053" s="93"/>
      <c r="X3053" s="87"/>
      <c r="Y3053" s="87"/>
      <c r="Z3053" s="96"/>
      <c r="AA3053" s="90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3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2"/>
      <c r="DB3053" s="1"/>
      <c r="DC3053" s="1"/>
      <c r="DD3053" s="1"/>
      <c r="DE3053" s="1"/>
      <c r="DF3053" s="1"/>
      <c r="DG3053" s="1"/>
    </row>
    <row r="3054" spans="1:111" x14ac:dyDescent="0.2">
      <c r="A3054" s="86"/>
      <c r="B3054" s="87"/>
      <c r="C3054" s="87"/>
      <c r="D3054" s="88"/>
      <c r="E3054" s="89"/>
      <c r="F3054" s="98"/>
      <c r="G3054" s="91"/>
      <c r="H3054" s="90"/>
      <c r="I3054" s="90"/>
      <c r="J3054" s="92"/>
      <c r="K3054" s="92"/>
      <c r="L3054" s="87"/>
      <c r="M3054" s="93"/>
      <c r="N3054" s="93"/>
      <c r="O3054" s="87"/>
      <c r="P3054" s="87"/>
      <c r="Q3054" s="94"/>
      <c r="R3054" s="95"/>
      <c r="S3054" s="87"/>
      <c r="T3054" s="95"/>
      <c r="U3054" s="94"/>
      <c r="V3054" s="94"/>
      <c r="W3054" s="93"/>
      <c r="X3054" s="87"/>
      <c r="Y3054" s="87"/>
      <c r="Z3054" s="96"/>
      <c r="AA3054" s="90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3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2"/>
      <c r="DB3054" s="1"/>
      <c r="DC3054" s="1"/>
      <c r="DD3054" s="1"/>
      <c r="DE3054" s="1"/>
      <c r="DF3054" s="1"/>
      <c r="DG3054" s="1"/>
    </row>
    <row r="3055" spans="1:111" x14ac:dyDescent="0.2">
      <c r="A3055" s="86"/>
      <c r="B3055" s="87"/>
      <c r="C3055" s="87"/>
      <c r="D3055" s="88"/>
      <c r="E3055" s="89"/>
      <c r="F3055" s="98"/>
      <c r="G3055" s="91"/>
      <c r="H3055" s="90"/>
      <c r="I3055" s="90"/>
      <c r="J3055" s="92"/>
      <c r="K3055" s="92"/>
      <c r="L3055" s="87"/>
      <c r="M3055" s="93"/>
      <c r="N3055" s="93"/>
      <c r="O3055" s="87"/>
      <c r="P3055" s="87"/>
      <c r="Q3055" s="94"/>
      <c r="R3055" s="95"/>
      <c r="S3055" s="87"/>
      <c r="T3055" s="95"/>
      <c r="U3055" s="94"/>
      <c r="V3055" s="94"/>
      <c r="W3055" s="93"/>
      <c r="X3055" s="87"/>
      <c r="Y3055" s="87"/>
      <c r="Z3055" s="96"/>
      <c r="AA3055" s="90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3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2"/>
      <c r="DB3055" s="1"/>
      <c r="DC3055" s="1"/>
      <c r="DD3055" s="1"/>
      <c r="DE3055" s="1"/>
      <c r="DF3055" s="1"/>
      <c r="DG3055" s="1"/>
    </row>
    <row r="3056" spans="1:111" x14ac:dyDescent="0.2">
      <c r="A3056" s="86"/>
      <c r="B3056" s="87"/>
      <c r="C3056" s="87"/>
      <c r="D3056" s="88"/>
      <c r="E3056" s="89"/>
      <c r="F3056" s="98"/>
      <c r="G3056" s="91"/>
      <c r="H3056" s="90"/>
      <c r="I3056" s="90"/>
      <c r="J3056" s="92"/>
      <c r="K3056" s="92"/>
      <c r="L3056" s="87"/>
      <c r="M3056" s="93"/>
      <c r="N3056" s="93"/>
      <c r="O3056" s="87"/>
      <c r="P3056" s="87"/>
      <c r="Q3056" s="94"/>
      <c r="R3056" s="95"/>
      <c r="S3056" s="87"/>
      <c r="T3056" s="95"/>
      <c r="U3056" s="94"/>
      <c r="V3056" s="94"/>
      <c r="W3056" s="93"/>
      <c r="X3056" s="87"/>
      <c r="Y3056" s="87"/>
      <c r="Z3056" s="96"/>
      <c r="AA3056" s="90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3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2"/>
      <c r="DB3056" s="1"/>
      <c r="DC3056" s="1"/>
      <c r="DD3056" s="1"/>
      <c r="DE3056" s="1"/>
      <c r="DF3056" s="1"/>
      <c r="DG3056" s="1"/>
    </row>
    <row r="3057" spans="1:111" x14ac:dyDescent="0.2">
      <c r="A3057" s="86"/>
      <c r="B3057" s="87"/>
      <c r="C3057" s="87"/>
      <c r="D3057" s="88"/>
      <c r="E3057" s="89"/>
      <c r="F3057" s="98"/>
      <c r="G3057" s="91"/>
      <c r="H3057" s="90"/>
      <c r="I3057" s="90"/>
      <c r="J3057" s="92"/>
      <c r="K3057" s="92"/>
      <c r="L3057" s="87"/>
      <c r="M3057" s="93"/>
      <c r="N3057" s="93"/>
      <c r="O3057" s="87"/>
      <c r="P3057" s="87"/>
      <c r="Q3057" s="94"/>
      <c r="R3057" s="95"/>
      <c r="S3057" s="87"/>
      <c r="T3057" s="95"/>
      <c r="U3057" s="94"/>
      <c r="V3057" s="94"/>
      <c r="W3057" s="93"/>
      <c r="X3057" s="87"/>
      <c r="Y3057" s="87"/>
      <c r="Z3057" s="96"/>
      <c r="AA3057" s="90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3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2"/>
      <c r="DB3057" s="1"/>
      <c r="DC3057" s="1"/>
      <c r="DD3057" s="1"/>
      <c r="DE3057" s="1"/>
      <c r="DF3057" s="1"/>
      <c r="DG3057" s="1"/>
    </row>
    <row r="3058" spans="1:111" x14ac:dyDescent="0.2">
      <c r="A3058" s="86"/>
      <c r="B3058" s="87"/>
      <c r="C3058" s="87"/>
      <c r="D3058" s="88"/>
      <c r="E3058" s="89"/>
      <c r="F3058" s="98"/>
      <c r="G3058" s="91"/>
      <c r="H3058" s="90"/>
      <c r="I3058" s="90"/>
      <c r="J3058" s="92"/>
      <c r="K3058" s="92"/>
      <c r="L3058" s="87"/>
      <c r="M3058" s="93"/>
      <c r="N3058" s="93"/>
      <c r="O3058" s="87"/>
      <c r="P3058" s="87"/>
      <c r="Q3058" s="94"/>
      <c r="R3058" s="95"/>
      <c r="S3058" s="87"/>
      <c r="T3058" s="95"/>
      <c r="U3058" s="94"/>
      <c r="V3058" s="94"/>
      <c r="W3058" s="93"/>
      <c r="X3058" s="87"/>
      <c r="Y3058" s="87"/>
      <c r="Z3058" s="96"/>
      <c r="AA3058" s="90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3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2"/>
      <c r="DB3058" s="1"/>
      <c r="DC3058" s="1"/>
      <c r="DD3058" s="1"/>
      <c r="DE3058" s="1"/>
      <c r="DF3058" s="1"/>
      <c r="DG3058" s="1"/>
    </row>
    <row r="3059" spans="1:111" x14ac:dyDescent="0.2">
      <c r="A3059" s="86"/>
      <c r="B3059" s="87"/>
      <c r="C3059" s="87"/>
      <c r="D3059" s="88"/>
      <c r="E3059" s="89"/>
      <c r="F3059" s="98"/>
      <c r="G3059" s="91"/>
      <c r="H3059" s="90"/>
      <c r="I3059" s="90"/>
      <c r="J3059" s="92"/>
      <c r="K3059" s="92"/>
      <c r="L3059" s="87"/>
      <c r="M3059" s="93"/>
      <c r="N3059" s="93"/>
      <c r="O3059" s="87"/>
      <c r="P3059" s="87"/>
      <c r="Q3059" s="94"/>
      <c r="R3059" s="95"/>
      <c r="S3059" s="87"/>
      <c r="T3059" s="95"/>
      <c r="U3059" s="94"/>
      <c r="V3059" s="94"/>
      <c r="W3059" s="93"/>
      <c r="X3059" s="87"/>
      <c r="Y3059" s="87"/>
      <c r="Z3059" s="96"/>
      <c r="AA3059" s="90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3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2"/>
      <c r="DB3059" s="1"/>
      <c r="DC3059" s="1"/>
      <c r="DD3059" s="1"/>
      <c r="DE3059" s="1"/>
      <c r="DF3059" s="1"/>
      <c r="DG3059" s="1"/>
    </row>
    <row r="3060" spans="1:111" x14ac:dyDescent="0.2">
      <c r="A3060" s="86"/>
      <c r="B3060" s="87"/>
      <c r="C3060" s="87"/>
      <c r="D3060" s="88"/>
      <c r="E3060" s="89"/>
      <c r="F3060" s="98"/>
      <c r="G3060" s="91"/>
      <c r="H3060" s="90"/>
      <c r="I3060" s="90"/>
      <c r="J3060" s="92"/>
      <c r="K3060" s="92"/>
      <c r="L3060" s="87"/>
      <c r="M3060" s="93"/>
      <c r="N3060" s="93"/>
      <c r="O3060" s="87"/>
      <c r="P3060" s="87"/>
      <c r="Q3060" s="94"/>
      <c r="R3060" s="95"/>
      <c r="S3060" s="87"/>
      <c r="T3060" s="95"/>
      <c r="U3060" s="94"/>
      <c r="V3060" s="94"/>
      <c r="W3060" s="93"/>
      <c r="X3060" s="87"/>
      <c r="Y3060" s="87"/>
      <c r="Z3060" s="96"/>
      <c r="AA3060" s="90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3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2"/>
      <c r="DB3060" s="1"/>
      <c r="DC3060" s="1"/>
      <c r="DD3060" s="1"/>
      <c r="DE3060" s="1"/>
      <c r="DF3060" s="1"/>
      <c r="DG3060" s="1"/>
    </row>
    <row r="3061" spans="1:111" x14ac:dyDescent="0.2">
      <c r="A3061" s="86"/>
      <c r="B3061" s="87"/>
      <c r="C3061" s="87"/>
      <c r="D3061" s="88"/>
      <c r="E3061" s="89"/>
      <c r="F3061" s="98"/>
      <c r="G3061" s="91"/>
      <c r="H3061" s="90"/>
      <c r="I3061" s="90"/>
      <c r="J3061" s="92"/>
      <c r="K3061" s="92"/>
      <c r="L3061" s="87"/>
      <c r="M3061" s="93"/>
      <c r="N3061" s="93"/>
      <c r="O3061" s="87"/>
      <c r="P3061" s="87"/>
      <c r="Q3061" s="94"/>
      <c r="R3061" s="95"/>
      <c r="S3061" s="87"/>
      <c r="T3061" s="95"/>
      <c r="U3061" s="94"/>
      <c r="V3061" s="94"/>
      <c r="W3061" s="93"/>
      <c r="X3061" s="87"/>
      <c r="Y3061" s="87"/>
      <c r="Z3061" s="96"/>
      <c r="AA3061" s="90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3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2"/>
      <c r="DB3061" s="1"/>
      <c r="DC3061" s="1"/>
      <c r="DD3061" s="1"/>
      <c r="DE3061" s="1"/>
      <c r="DF3061" s="1"/>
      <c r="DG3061" s="1"/>
    </row>
    <row r="3062" spans="1:111" x14ac:dyDescent="0.2">
      <c r="A3062" s="86"/>
      <c r="B3062" s="87"/>
      <c r="C3062" s="87"/>
      <c r="D3062" s="88"/>
      <c r="E3062" s="89"/>
      <c r="F3062" s="98"/>
      <c r="G3062" s="91"/>
      <c r="H3062" s="90"/>
      <c r="I3062" s="90"/>
      <c r="J3062" s="92"/>
      <c r="K3062" s="92"/>
      <c r="L3062" s="87"/>
      <c r="M3062" s="93"/>
      <c r="N3062" s="93"/>
      <c r="O3062" s="87"/>
      <c r="P3062" s="87"/>
      <c r="Q3062" s="94"/>
      <c r="R3062" s="95"/>
      <c r="S3062" s="87"/>
      <c r="T3062" s="95"/>
      <c r="U3062" s="94"/>
      <c r="V3062" s="94"/>
      <c r="W3062" s="93"/>
      <c r="X3062" s="87"/>
      <c r="Y3062" s="87"/>
      <c r="Z3062" s="96"/>
      <c r="AA3062" s="90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3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2"/>
      <c r="DB3062" s="1"/>
      <c r="DC3062" s="1"/>
      <c r="DD3062" s="1"/>
      <c r="DE3062" s="1"/>
      <c r="DF3062" s="1"/>
      <c r="DG3062" s="1"/>
    </row>
    <row r="3063" spans="1:111" x14ac:dyDescent="0.2">
      <c r="A3063" s="66"/>
      <c r="B3063" s="5"/>
      <c r="C3063" s="5"/>
      <c r="D3063" s="43"/>
      <c r="E3063" s="11"/>
      <c r="F3063" s="97"/>
      <c r="G3063" s="9"/>
      <c r="H3063" s="44"/>
      <c r="I3063" s="44"/>
      <c r="J3063" s="1"/>
      <c r="K3063" s="1"/>
      <c r="L3063" s="5"/>
      <c r="M3063" s="12"/>
      <c r="N3063" s="12"/>
      <c r="O3063" s="5"/>
      <c r="P3063" s="5"/>
      <c r="Q3063" s="10"/>
      <c r="R3063" s="29"/>
      <c r="S3063" s="5"/>
      <c r="T3063" s="6"/>
      <c r="U3063" s="10"/>
      <c r="V3063" s="10"/>
      <c r="W3063" s="12"/>
      <c r="X3063" s="5"/>
      <c r="Y3063" s="11"/>
      <c r="Z3063" s="2"/>
      <c r="AA3063" s="44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3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2"/>
      <c r="DB3063" s="1"/>
      <c r="DC3063" s="1"/>
      <c r="DD3063" s="1"/>
      <c r="DE3063" s="1"/>
      <c r="DF3063" s="1"/>
      <c r="DG3063" s="1"/>
    </row>
    <row r="3064" spans="1:111" x14ac:dyDescent="0.2">
      <c r="A3064" s="66"/>
      <c r="B3064" s="5"/>
      <c r="C3064" s="5"/>
      <c r="D3064" s="43"/>
      <c r="E3064" s="11"/>
      <c r="F3064" s="97"/>
      <c r="G3064" s="9"/>
      <c r="H3064" s="44"/>
      <c r="I3064" s="44"/>
      <c r="J3064" s="1"/>
      <c r="K3064" s="1"/>
      <c r="L3064" s="5"/>
      <c r="M3064" s="12"/>
      <c r="N3064" s="12"/>
      <c r="O3064" s="5"/>
      <c r="P3064" s="5"/>
      <c r="Q3064" s="10"/>
      <c r="R3064" s="29"/>
      <c r="S3064" s="5"/>
      <c r="T3064" s="6"/>
      <c r="U3064" s="10"/>
      <c r="V3064" s="10"/>
      <c r="W3064" s="12"/>
      <c r="X3064" s="5"/>
      <c r="Y3064" s="11"/>
      <c r="Z3064" s="2"/>
      <c r="AA3064" s="44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3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2"/>
      <c r="DB3064" s="1"/>
      <c r="DC3064" s="1"/>
      <c r="DD3064" s="1"/>
      <c r="DE3064" s="1"/>
      <c r="DF3064" s="1"/>
      <c r="DG3064" s="1"/>
    </row>
    <row r="3065" spans="1:111" x14ac:dyDescent="0.2">
      <c r="A3065" s="66"/>
      <c r="B3065" s="5"/>
      <c r="C3065" s="5"/>
      <c r="D3065" s="43"/>
      <c r="E3065" s="11"/>
      <c r="F3065" s="97"/>
      <c r="G3065" s="9"/>
      <c r="H3065" s="44"/>
      <c r="I3065" s="44"/>
      <c r="J3065" s="1"/>
      <c r="K3065" s="1"/>
      <c r="L3065" s="5"/>
      <c r="M3065" s="12"/>
      <c r="N3065" s="12"/>
      <c r="O3065" s="5"/>
      <c r="P3065" s="5"/>
      <c r="Q3065" s="10"/>
      <c r="R3065" s="29"/>
      <c r="S3065" s="5"/>
      <c r="T3065" s="6"/>
      <c r="U3065" s="10"/>
      <c r="V3065" s="10"/>
      <c r="W3065" s="12"/>
      <c r="X3065" s="5"/>
      <c r="Y3065" s="11"/>
      <c r="Z3065" s="2"/>
      <c r="AA3065" s="44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3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2"/>
      <c r="DB3065" s="1"/>
      <c r="DC3065" s="1"/>
      <c r="DD3065" s="1"/>
      <c r="DE3065" s="1"/>
      <c r="DF3065" s="1"/>
      <c r="DG3065" s="1"/>
    </row>
    <row r="3066" spans="1:111" x14ac:dyDescent="0.2">
      <c r="A3066" s="66"/>
      <c r="B3066" s="5"/>
      <c r="C3066" s="5"/>
      <c r="D3066" s="43"/>
      <c r="E3066" s="11"/>
      <c r="F3066" s="97"/>
      <c r="G3066" s="9"/>
      <c r="H3066" s="44"/>
      <c r="I3066" s="44"/>
      <c r="J3066" s="1"/>
      <c r="K3066" s="1"/>
      <c r="L3066" s="5"/>
      <c r="M3066" s="12"/>
      <c r="N3066" s="12"/>
      <c r="O3066" s="5"/>
      <c r="P3066" s="5"/>
      <c r="Q3066" s="10"/>
      <c r="R3066" s="29"/>
      <c r="S3066" s="5"/>
      <c r="T3066" s="6"/>
      <c r="U3066" s="10"/>
      <c r="V3066" s="10"/>
      <c r="W3066" s="12"/>
      <c r="X3066" s="5"/>
      <c r="Y3066" s="11"/>
      <c r="Z3066" s="2"/>
      <c r="AA3066" s="44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3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2"/>
      <c r="DB3066" s="1"/>
      <c r="DC3066" s="1"/>
      <c r="DD3066" s="1"/>
      <c r="DE3066" s="1"/>
      <c r="DF3066" s="1"/>
      <c r="DG3066" s="1"/>
    </row>
    <row r="3067" spans="1:111" x14ac:dyDescent="0.2">
      <c r="A3067" s="66"/>
      <c r="B3067" s="5"/>
      <c r="C3067" s="5"/>
      <c r="D3067" s="43"/>
      <c r="E3067" s="11"/>
      <c r="F3067" s="97"/>
      <c r="G3067" s="9"/>
      <c r="H3067" s="44"/>
      <c r="I3067" s="44"/>
      <c r="J3067" s="1"/>
      <c r="K3067" s="1"/>
      <c r="L3067" s="5"/>
      <c r="M3067" s="12"/>
      <c r="N3067" s="12"/>
      <c r="O3067" s="5"/>
      <c r="P3067" s="5"/>
      <c r="Q3067" s="10"/>
      <c r="R3067" s="29"/>
      <c r="S3067" s="5"/>
      <c r="T3067" s="6"/>
      <c r="U3067" s="10"/>
      <c r="V3067" s="10"/>
      <c r="W3067" s="12"/>
      <c r="X3067" s="5"/>
      <c r="Y3067" s="11"/>
      <c r="Z3067" s="2"/>
      <c r="AA3067" s="44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3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2"/>
      <c r="DB3067" s="1"/>
      <c r="DC3067" s="1"/>
      <c r="DD3067" s="1"/>
      <c r="DE3067" s="1"/>
      <c r="DF3067" s="1"/>
      <c r="DG3067" s="1"/>
    </row>
    <row r="3068" spans="1:111" x14ac:dyDescent="0.2">
      <c r="A3068" s="66"/>
      <c r="B3068" s="5"/>
      <c r="C3068" s="5"/>
      <c r="D3068" s="43"/>
      <c r="E3068" s="11"/>
      <c r="F3068" s="97"/>
      <c r="G3068" s="9"/>
      <c r="H3068" s="44"/>
      <c r="I3068" s="44"/>
      <c r="J3068" s="1"/>
      <c r="K3068" s="1"/>
      <c r="L3068" s="5"/>
      <c r="M3068" s="12"/>
      <c r="N3068" s="12"/>
      <c r="O3068" s="5"/>
      <c r="P3068" s="5"/>
      <c r="Q3068" s="10"/>
      <c r="R3068" s="29"/>
      <c r="S3068" s="5"/>
      <c r="T3068" s="6"/>
      <c r="U3068" s="10"/>
      <c r="V3068" s="10"/>
      <c r="W3068" s="12"/>
      <c r="X3068" s="5"/>
      <c r="Y3068" s="11"/>
      <c r="Z3068" s="2"/>
      <c r="AA3068" s="44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3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2"/>
      <c r="DB3068" s="1"/>
      <c r="DC3068" s="1"/>
      <c r="DD3068" s="1"/>
      <c r="DE3068" s="1"/>
      <c r="DF3068" s="1"/>
      <c r="DG3068" s="1"/>
    </row>
    <row r="3069" spans="1:111" x14ac:dyDescent="0.2">
      <c r="A3069" s="66"/>
      <c r="B3069" s="5"/>
      <c r="C3069" s="5"/>
      <c r="D3069" s="43"/>
      <c r="E3069" s="11"/>
      <c r="F3069" s="97"/>
      <c r="G3069" s="9"/>
      <c r="H3069" s="44"/>
      <c r="I3069" s="44"/>
      <c r="J3069" s="1"/>
      <c r="K3069" s="1"/>
      <c r="L3069" s="5"/>
      <c r="M3069" s="12"/>
      <c r="N3069" s="12"/>
      <c r="O3069" s="5"/>
      <c r="P3069" s="5"/>
      <c r="Q3069" s="10"/>
      <c r="R3069" s="29"/>
      <c r="S3069" s="5"/>
      <c r="T3069" s="6"/>
      <c r="U3069" s="10"/>
      <c r="V3069" s="10"/>
      <c r="W3069" s="12"/>
      <c r="X3069" s="5"/>
      <c r="Y3069" s="11"/>
      <c r="Z3069" s="2"/>
      <c r="AA3069" s="44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3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2"/>
      <c r="DB3069" s="1"/>
      <c r="DC3069" s="1"/>
      <c r="DD3069" s="1"/>
      <c r="DE3069" s="1"/>
      <c r="DF3069" s="1"/>
      <c r="DG3069" s="1"/>
    </row>
    <row r="3070" spans="1:111" x14ac:dyDescent="0.2">
      <c r="A3070" s="66"/>
      <c r="B3070" s="5"/>
      <c r="C3070" s="5"/>
      <c r="D3070" s="43"/>
      <c r="E3070" s="11"/>
      <c r="F3070" s="97"/>
      <c r="G3070" s="9"/>
      <c r="H3070" s="44"/>
      <c r="I3070" s="44"/>
      <c r="J3070" s="1"/>
      <c r="K3070" s="1"/>
      <c r="L3070" s="5"/>
      <c r="M3070" s="12"/>
      <c r="N3070" s="12"/>
      <c r="O3070" s="5"/>
      <c r="P3070" s="5"/>
      <c r="Q3070" s="10"/>
      <c r="R3070" s="29"/>
      <c r="S3070" s="5"/>
      <c r="T3070" s="6"/>
      <c r="U3070" s="10"/>
      <c r="V3070" s="10"/>
      <c r="W3070" s="12"/>
      <c r="X3070" s="5"/>
      <c r="Y3070" s="11"/>
      <c r="Z3070" s="2"/>
      <c r="AA3070" s="44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3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2"/>
      <c r="DB3070" s="1"/>
      <c r="DC3070" s="1"/>
      <c r="DD3070" s="1"/>
      <c r="DE3070" s="1"/>
      <c r="DF3070" s="1"/>
      <c r="DG3070" s="1"/>
    </row>
    <row r="3071" spans="1:111" x14ac:dyDescent="0.2">
      <c r="A3071" s="66"/>
      <c r="B3071" s="5"/>
      <c r="C3071" s="5"/>
      <c r="D3071" s="43"/>
      <c r="E3071" s="11"/>
      <c r="F3071" s="97"/>
      <c r="G3071" s="9"/>
      <c r="H3071" s="44"/>
      <c r="I3071" s="44"/>
      <c r="J3071" s="1"/>
      <c r="K3071" s="1"/>
      <c r="L3071" s="5"/>
      <c r="M3071" s="12"/>
      <c r="N3071" s="12"/>
      <c r="O3071" s="5"/>
      <c r="P3071" s="5"/>
      <c r="Q3071" s="10"/>
      <c r="R3071" s="29"/>
      <c r="S3071" s="5"/>
      <c r="T3071" s="6"/>
      <c r="U3071" s="10"/>
      <c r="V3071" s="10"/>
      <c r="W3071" s="12"/>
      <c r="X3071" s="5"/>
      <c r="Y3071" s="11"/>
      <c r="Z3071" s="2"/>
      <c r="AA3071" s="44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3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2"/>
      <c r="DB3071" s="1"/>
      <c r="DC3071" s="1"/>
      <c r="DD3071" s="1"/>
      <c r="DE3071" s="1"/>
      <c r="DF3071" s="1"/>
      <c r="DG3071" s="1"/>
    </row>
    <row r="3072" spans="1:111" x14ac:dyDescent="0.2">
      <c r="A3072" s="66"/>
      <c r="B3072" s="5"/>
      <c r="C3072" s="5"/>
      <c r="D3072" s="43"/>
      <c r="E3072" s="11"/>
      <c r="F3072" s="97"/>
      <c r="G3072" s="9"/>
      <c r="H3072" s="44"/>
      <c r="I3072" s="44"/>
      <c r="J3072" s="1"/>
      <c r="K3072" s="1"/>
      <c r="L3072" s="5"/>
      <c r="M3072" s="12"/>
      <c r="N3072" s="12"/>
      <c r="O3072" s="5"/>
      <c r="P3072" s="5"/>
      <c r="Q3072" s="10"/>
      <c r="R3072" s="29"/>
      <c r="S3072" s="5"/>
      <c r="T3072" s="6"/>
      <c r="U3072" s="10"/>
      <c r="V3072" s="10"/>
      <c r="W3072" s="12"/>
      <c r="X3072" s="5"/>
      <c r="Y3072" s="11"/>
      <c r="Z3072" s="2"/>
      <c r="AA3072" s="44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3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2"/>
      <c r="DB3072" s="1"/>
      <c r="DC3072" s="1"/>
      <c r="DD3072" s="1"/>
      <c r="DE3072" s="1"/>
      <c r="DF3072" s="1"/>
      <c r="DG3072" s="1"/>
    </row>
    <row r="3073" spans="1:111" x14ac:dyDescent="0.2">
      <c r="A3073" s="66"/>
      <c r="B3073" s="5"/>
      <c r="C3073" s="5"/>
      <c r="D3073" s="43"/>
      <c r="E3073" s="11"/>
      <c r="F3073" s="97"/>
      <c r="G3073" s="9"/>
      <c r="H3073" s="44"/>
      <c r="I3073" s="44"/>
      <c r="J3073" s="1"/>
      <c r="K3073" s="1"/>
      <c r="L3073" s="5"/>
      <c r="M3073" s="12"/>
      <c r="N3073" s="12"/>
      <c r="O3073" s="5"/>
      <c r="P3073" s="5"/>
      <c r="Q3073" s="10"/>
      <c r="R3073" s="29"/>
      <c r="S3073" s="5"/>
      <c r="T3073" s="6"/>
      <c r="U3073" s="10"/>
      <c r="V3073" s="10"/>
      <c r="W3073" s="12"/>
      <c r="X3073" s="5"/>
      <c r="Y3073" s="11"/>
      <c r="Z3073" s="2"/>
      <c r="AA3073" s="44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3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2"/>
      <c r="DB3073" s="1"/>
      <c r="DC3073" s="1"/>
      <c r="DD3073" s="1"/>
      <c r="DE3073" s="1"/>
      <c r="DF3073" s="1"/>
      <c r="DG3073" s="1"/>
    </row>
    <row r="3074" spans="1:111" x14ac:dyDescent="0.2">
      <c r="A3074" s="66"/>
      <c r="B3074" s="5"/>
      <c r="C3074" s="5"/>
      <c r="D3074" s="43"/>
      <c r="E3074" s="11"/>
      <c r="F3074" s="97"/>
      <c r="G3074" s="9"/>
      <c r="H3074" s="44"/>
      <c r="I3074" s="44"/>
      <c r="J3074" s="1"/>
      <c r="K3074" s="1"/>
      <c r="L3074" s="5"/>
      <c r="M3074" s="12"/>
      <c r="N3074" s="12"/>
      <c r="O3074" s="5"/>
      <c r="P3074" s="5"/>
      <c r="Q3074" s="10"/>
      <c r="R3074" s="29"/>
      <c r="S3074" s="5"/>
      <c r="T3074" s="6"/>
      <c r="U3074" s="10"/>
      <c r="V3074" s="10"/>
      <c r="W3074" s="12"/>
      <c r="X3074" s="5"/>
      <c r="Y3074" s="11"/>
      <c r="Z3074" s="2"/>
      <c r="AA3074" s="44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3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2"/>
      <c r="DB3074" s="1"/>
      <c r="DC3074" s="1"/>
      <c r="DD3074" s="1"/>
      <c r="DE3074" s="1"/>
      <c r="DF3074" s="1"/>
      <c r="DG3074" s="1"/>
    </row>
    <row r="3075" spans="1:111" x14ac:dyDescent="0.2">
      <c r="A3075" s="66"/>
      <c r="B3075" s="5"/>
      <c r="C3075" s="5"/>
      <c r="D3075" s="43"/>
      <c r="E3075" s="11"/>
      <c r="F3075" s="97"/>
      <c r="G3075" s="9"/>
      <c r="H3075" s="44"/>
      <c r="I3075" s="44"/>
      <c r="J3075" s="1"/>
      <c r="K3075" s="1"/>
      <c r="L3075" s="5"/>
      <c r="M3075" s="12"/>
      <c r="N3075" s="12"/>
      <c r="O3075" s="5"/>
      <c r="P3075" s="5"/>
      <c r="Q3075" s="10"/>
      <c r="R3075" s="29"/>
      <c r="S3075" s="5"/>
      <c r="T3075" s="6"/>
      <c r="U3075" s="10"/>
      <c r="V3075" s="10"/>
      <c r="W3075" s="12"/>
      <c r="X3075" s="5"/>
      <c r="Y3075" s="11"/>
      <c r="Z3075" s="2"/>
      <c r="AA3075" s="44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3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2"/>
      <c r="DB3075" s="1"/>
      <c r="DC3075" s="1"/>
      <c r="DD3075" s="1"/>
      <c r="DE3075" s="1"/>
      <c r="DF3075" s="1"/>
      <c r="DG3075" s="1"/>
    </row>
    <row r="3076" spans="1:111" x14ac:dyDescent="0.2">
      <c r="A3076" s="66"/>
      <c r="B3076" s="5"/>
      <c r="C3076" s="5"/>
      <c r="D3076" s="43"/>
      <c r="E3076" s="11"/>
      <c r="F3076" s="97"/>
      <c r="G3076" s="9"/>
      <c r="H3076" s="44"/>
      <c r="I3076" s="44"/>
      <c r="J3076" s="1"/>
      <c r="K3076" s="1"/>
      <c r="L3076" s="5"/>
      <c r="M3076" s="12"/>
      <c r="N3076" s="12"/>
      <c r="O3076" s="5"/>
      <c r="P3076" s="5"/>
      <c r="Q3076" s="10"/>
      <c r="R3076" s="29"/>
      <c r="S3076" s="5"/>
      <c r="T3076" s="6"/>
      <c r="U3076" s="10"/>
      <c r="V3076" s="10"/>
      <c r="W3076" s="12"/>
      <c r="X3076" s="5"/>
      <c r="Y3076" s="11"/>
      <c r="Z3076" s="2"/>
      <c r="AA3076" s="44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3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2"/>
      <c r="DB3076" s="1"/>
      <c r="DC3076" s="1"/>
      <c r="DD3076" s="1"/>
      <c r="DE3076" s="1"/>
      <c r="DF3076" s="1"/>
      <c r="DG3076" s="1"/>
    </row>
    <row r="3077" spans="1:111" x14ac:dyDescent="0.2">
      <c r="A3077" s="66"/>
      <c r="B3077" s="5"/>
      <c r="C3077" s="5"/>
      <c r="D3077" s="43"/>
      <c r="E3077" s="11"/>
      <c r="F3077" s="97"/>
      <c r="G3077" s="9"/>
      <c r="H3077" s="44"/>
      <c r="I3077" s="44"/>
      <c r="J3077" s="1"/>
      <c r="K3077" s="1"/>
      <c r="L3077" s="5"/>
      <c r="M3077" s="12"/>
      <c r="N3077" s="12"/>
      <c r="O3077" s="5"/>
      <c r="P3077" s="5"/>
      <c r="Q3077" s="10"/>
      <c r="R3077" s="29"/>
      <c r="S3077" s="5"/>
      <c r="T3077" s="6"/>
      <c r="U3077" s="10"/>
      <c r="V3077" s="10"/>
      <c r="W3077" s="12"/>
      <c r="X3077" s="5"/>
      <c r="Y3077" s="11"/>
      <c r="Z3077" s="2"/>
      <c r="AA3077" s="44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3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2"/>
      <c r="DB3077" s="1"/>
      <c r="DC3077" s="1"/>
      <c r="DD3077" s="1"/>
      <c r="DE3077" s="1"/>
      <c r="DF3077" s="1"/>
      <c r="DG3077" s="1"/>
    </row>
    <row r="3078" spans="1:111" x14ac:dyDescent="0.2">
      <c r="A3078" s="66"/>
      <c r="B3078" s="5"/>
      <c r="C3078" s="5"/>
      <c r="D3078" s="43"/>
      <c r="E3078" s="11"/>
      <c r="F3078" s="97"/>
      <c r="G3078" s="9"/>
      <c r="H3078" s="44"/>
      <c r="I3078" s="44"/>
      <c r="J3078" s="1"/>
      <c r="K3078" s="1"/>
      <c r="L3078" s="5"/>
      <c r="M3078" s="12"/>
      <c r="N3078" s="12"/>
      <c r="O3078" s="5"/>
      <c r="P3078" s="5"/>
      <c r="Q3078" s="10"/>
      <c r="R3078" s="29"/>
      <c r="S3078" s="5"/>
      <c r="T3078" s="6"/>
      <c r="U3078" s="10"/>
      <c r="V3078" s="10"/>
      <c r="W3078" s="12"/>
      <c r="X3078" s="5"/>
      <c r="Y3078" s="11"/>
      <c r="Z3078" s="2"/>
      <c r="AA3078" s="44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3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2"/>
      <c r="DB3078" s="1"/>
      <c r="DC3078" s="1"/>
      <c r="DD3078" s="1"/>
      <c r="DE3078" s="1"/>
      <c r="DF3078" s="1"/>
      <c r="DG3078" s="1"/>
    </row>
    <row r="3079" spans="1:111" x14ac:dyDescent="0.2">
      <c r="A3079" s="66"/>
      <c r="B3079" s="5"/>
      <c r="C3079" s="5"/>
      <c r="D3079" s="43"/>
      <c r="E3079" s="11"/>
      <c r="F3079" s="97"/>
      <c r="G3079" s="9"/>
      <c r="H3079" s="44"/>
      <c r="I3079" s="44"/>
      <c r="J3079" s="1"/>
      <c r="K3079" s="1"/>
      <c r="L3079" s="5"/>
      <c r="M3079" s="12"/>
      <c r="N3079" s="12"/>
      <c r="O3079" s="5"/>
      <c r="P3079" s="5"/>
      <c r="Q3079" s="10"/>
      <c r="R3079" s="29"/>
      <c r="S3079" s="5"/>
      <c r="T3079" s="6"/>
      <c r="U3079" s="10"/>
      <c r="V3079" s="10"/>
      <c r="W3079" s="12"/>
      <c r="X3079" s="5"/>
      <c r="Y3079" s="11"/>
      <c r="Z3079" s="2"/>
      <c r="AA3079" s="44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3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2"/>
      <c r="DB3079" s="1"/>
      <c r="DC3079" s="1"/>
      <c r="DD3079" s="1"/>
      <c r="DE3079" s="1"/>
      <c r="DF3079" s="1"/>
      <c r="DG3079" s="1"/>
    </row>
    <row r="3080" spans="1:111" x14ac:dyDescent="0.2">
      <c r="A3080" s="66"/>
      <c r="B3080" s="5"/>
      <c r="C3080" s="5"/>
      <c r="D3080" s="43"/>
      <c r="E3080" s="11"/>
      <c r="F3080" s="97"/>
      <c r="G3080" s="9"/>
      <c r="H3080" s="44"/>
      <c r="I3080" s="44"/>
      <c r="J3080" s="1"/>
      <c r="K3080" s="1"/>
      <c r="L3080" s="5"/>
      <c r="M3080" s="12"/>
      <c r="N3080" s="12"/>
      <c r="O3080" s="5"/>
      <c r="P3080" s="5"/>
      <c r="Q3080" s="10"/>
      <c r="R3080" s="29"/>
      <c r="S3080" s="5"/>
      <c r="T3080" s="6"/>
      <c r="U3080" s="10"/>
      <c r="V3080" s="10"/>
      <c r="W3080" s="12"/>
      <c r="X3080" s="5"/>
      <c r="Y3080" s="11"/>
      <c r="Z3080" s="2"/>
      <c r="AA3080" s="44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3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2"/>
      <c r="DB3080" s="1"/>
      <c r="DC3080" s="1"/>
      <c r="DD3080" s="1"/>
      <c r="DE3080" s="1"/>
      <c r="DF3080" s="1"/>
      <c r="DG3080" s="1"/>
    </row>
    <row r="3081" spans="1:111" x14ac:dyDescent="0.2">
      <c r="A3081" s="66"/>
      <c r="B3081" s="5"/>
      <c r="C3081" s="5"/>
      <c r="D3081" s="43"/>
      <c r="E3081" s="11"/>
      <c r="F3081" s="97"/>
      <c r="G3081" s="9"/>
      <c r="H3081" s="44"/>
      <c r="I3081" s="44"/>
      <c r="J3081" s="1"/>
      <c r="K3081" s="1"/>
      <c r="L3081" s="5"/>
      <c r="M3081" s="12"/>
      <c r="N3081" s="12"/>
      <c r="O3081" s="5"/>
      <c r="P3081" s="5"/>
      <c r="Q3081" s="10"/>
      <c r="R3081" s="29"/>
      <c r="S3081" s="5"/>
      <c r="T3081" s="6"/>
      <c r="U3081" s="10"/>
      <c r="V3081" s="10"/>
      <c r="W3081" s="12"/>
      <c r="X3081" s="5"/>
      <c r="Y3081" s="11"/>
      <c r="Z3081" s="2"/>
      <c r="AA3081" s="44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3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2"/>
      <c r="DB3081" s="1"/>
      <c r="DC3081" s="1"/>
      <c r="DD3081" s="1"/>
      <c r="DE3081" s="1"/>
      <c r="DF3081" s="1"/>
      <c r="DG3081" s="1"/>
    </row>
    <row r="3082" spans="1:111" x14ac:dyDescent="0.2">
      <c r="A3082" s="66"/>
      <c r="B3082" s="5"/>
      <c r="C3082" s="5"/>
      <c r="D3082" s="43"/>
      <c r="E3082" s="11"/>
      <c r="F3082" s="97"/>
      <c r="G3082" s="9"/>
      <c r="H3082" s="44"/>
      <c r="I3082" s="44"/>
      <c r="J3082" s="1"/>
      <c r="K3082" s="1"/>
      <c r="L3082" s="5"/>
      <c r="M3082" s="12"/>
      <c r="N3082" s="12"/>
      <c r="O3082" s="5"/>
      <c r="P3082" s="5"/>
      <c r="Q3082" s="10"/>
      <c r="R3082" s="29"/>
      <c r="S3082" s="5"/>
      <c r="T3082" s="6"/>
      <c r="U3082" s="10"/>
      <c r="V3082" s="10"/>
      <c r="W3082" s="12"/>
      <c r="X3082" s="5"/>
      <c r="Y3082" s="11"/>
      <c r="Z3082" s="2"/>
      <c r="AA3082" s="44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3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2"/>
      <c r="DB3082" s="1"/>
      <c r="DC3082" s="1"/>
      <c r="DD3082" s="1"/>
      <c r="DE3082" s="1"/>
      <c r="DF3082" s="1"/>
      <c r="DG3082" s="1"/>
    </row>
    <row r="3083" spans="1:111" x14ac:dyDescent="0.2">
      <c r="A3083" s="66"/>
      <c r="B3083" s="5"/>
      <c r="C3083" s="5"/>
      <c r="D3083" s="43"/>
      <c r="E3083" s="11"/>
      <c r="F3083" s="97"/>
      <c r="G3083" s="9"/>
      <c r="H3083" s="44"/>
      <c r="I3083" s="44"/>
      <c r="J3083" s="1"/>
      <c r="K3083" s="1"/>
      <c r="L3083" s="5"/>
      <c r="M3083" s="12"/>
      <c r="N3083" s="12"/>
      <c r="O3083" s="5"/>
      <c r="P3083" s="5"/>
      <c r="Q3083" s="10"/>
      <c r="R3083" s="29"/>
      <c r="S3083" s="5"/>
      <c r="T3083" s="6"/>
      <c r="U3083" s="10"/>
      <c r="V3083" s="10"/>
      <c r="W3083" s="12"/>
      <c r="X3083" s="5"/>
      <c r="Y3083" s="11"/>
      <c r="Z3083" s="2"/>
      <c r="AA3083" s="44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3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2"/>
      <c r="DB3083" s="1"/>
      <c r="DC3083" s="1"/>
      <c r="DD3083" s="1"/>
      <c r="DE3083" s="1"/>
      <c r="DF3083" s="1"/>
      <c r="DG3083" s="1"/>
    </row>
    <row r="3084" spans="1:111" x14ac:dyDescent="0.2">
      <c r="A3084" s="66"/>
      <c r="B3084" s="5"/>
      <c r="C3084" s="5"/>
      <c r="D3084" s="43"/>
      <c r="E3084" s="11"/>
      <c r="F3084" s="97"/>
      <c r="G3084" s="9"/>
      <c r="H3084" s="44"/>
      <c r="I3084" s="44"/>
      <c r="J3084" s="1"/>
      <c r="K3084" s="1"/>
      <c r="L3084" s="5"/>
      <c r="M3084" s="12"/>
      <c r="N3084" s="12"/>
      <c r="O3084" s="5"/>
      <c r="P3084" s="5"/>
      <c r="Q3084" s="10"/>
      <c r="R3084" s="29"/>
      <c r="S3084" s="5"/>
      <c r="T3084" s="6"/>
      <c r="U3084" s="10"/>
      <c r="V3084" s="10"/>
      <c r="W3084" s="12"/>
      <c r="X3084" s="5"/>
      <c r="Y3084" s="11"/>
      <c r="Z3084" s="2"/>
      <c r="AA3084" s="44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3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2"/>
      <c r="DB3084" s="1"/>
      <c r="DC3084" s="1"/>
      <c r="DD3084" s="1"/>
      <c r="DE3084" s="1"/>
      <c r="DF3084" s="1"/>
      <c r="DG3084" s="1"/>
    </row>
    <row r="3085" spans="1:111" x14ac:dyDescent="0.2">
      <c r="A3085" s="66"/>
      <c r="B3085" s="5"/>
      <c r="C3085" s="5"/>
      <c r="D3085" s="43"/>
      <c r="E3085" s="11"/>
      <c r="F3085" s="97"/>
      <c r="G3085" s="9"/>
      <c r="H3085" s="44"/>
      <c r="I3085" s="44"/>
      <c r="J3085" s="1"/>
      <c r="K3085" s="1"/>
      <c r="L3085" s="5"/>
      <c r="M3085" s="12"/>
      <c r="N3085" s="12"/>
      <c r="O3085" s="5"/>
      <c r="P3085" s="5"/>
      <c r="Q3085" s="10"/>
      <c r="R3085" s="29"/>
      <c r="S3085" s="5"/>
      <c r="T3085" s="6"/>
      <c r="U3085" s="10"/>
      <c r="V3085" s="10"/>
      <c r="W3085" s="12"/>
      <c r="X3085" s="5"/>
      <c r="Y3085" s="11"/>
      <c r="Z3085" s="2"/>
      <c r="AA3085" s="44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3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2"/>
      <c r="DB3085" s="1"/>
      <c r="DC3085" s="1"/>
      <c r="DD3085" s="1"/>
      <c r="DE3085" s="1"/>
      <c r="DF3085" s="1"/>
      <c r="DG3085" s="1"/>
    </row>
    <row r="3086" spans="1:111" x14ac:dyDescent="0.2">
      <c r="A3086" s="66"/>
      <c r="B3086" s="5"/>
      <c r="C3086" s="5"/>
      <c r="D3086" s="43"/>
      <c r="E3086" s="11"/>
      <c r="F3086" s="97"/>
      <c r="G3086" s="9"/>
      <c r="H3086" s="44"/>
      <c r="I3086" s="44"/>
      <c r="J3086" s="1"/>
      <c r="K3086" s="1"/>
      <c r="L3086" s="5"/>
      <c r="M3086" s="12"/>
      <c r="N3086" s="12"/>
      <c r="O3086" s="5"/>
      <c r="P3086" s="5"/>
      <c r="Q3086" s="10"/>
      <c r="R3086" s="29"/>
      <c r="S3086" s="5"/>
      <c r="T3086" s="6"/>
      <c r="U3086" s="10"/>
      <c r="V3086" s="10"/>
      <c r="W3086" s="12"/>
      <c r="X3086" s="5"/>
      <c r="Y3086" s="11"/>
      <c r="Z3086" s="2"/>
      <c r="AA3086" s="44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3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2"/>
      <c r="DB3086" s="1"/>
      <c r="DC3086" s="1"/>
      <c r="DD3086" s="1"/>
      <c r="DE3086" s="1"/>
      <c r="DF3086" s="1"/>
      <c r="DG3086" s="1"/>
    </row>
    <row r="3087" spans="1:111" x14ac:dyDescent="0.2">
      <c r="A3087" s="66"/>
      <c r="B3087" s="5"/>
      <c r="C3087" s="5"/>
      <c r="D3087" s="43"/>
      <c r="E3087" s="11"/>
      <c r="F3087" s="97"/>
      <c r="G3087" s="9"/>
      <c r="H3087" s="44"/>
      <c r="I3087" s="44"/>
      <c r="J3087" s="1"/>
      <c r="K3087" s="1"/>
      <c r="L3087" s="5"/>
      <c r="M3087" s="12"/>
      <c r="N3087" s="12"/>
      <c r="O3087" s="5"/>
      <c r="P3087" s="5"/>
      <c r="Q3087" s="10"/>
      <c r="R3087" s="29"/>
      <c r="S3087" s="5"/>
      <c r="T3087" s="6"/>
      <c r="U3087" s="10"/>
      <c r="V3087" s="10"/>
      <c r="W3087" s="12"/>
      <c r="X3087" s="5"/>
      <c r="Y3087" s="11"/>
      <c r="Z3087" s="2"/>
      <c r="AA3087" s="44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3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2"/>
      <c r="DB3087" s="1"/>
      <c r="DC3087" s="1"/>
      <c r="DD3087" s="1"/>
      <c r="DE3087" s="1"/>
      <c r="DF3087" s="1"/>
      <c r="DG3087" s="1"/>
    </row>
    <row r="3088" spans="1:111" x14ac:dyDescent="0.2">
      <c r="A3088" s="66"/>
      <c r="B3088" s="5"/>
      <c r="C3088" s="5"/>
      <c r="D3088" s="43"/>
      <c r="E3088" s="11"/>
      <c r="F3088" s="97"/>
      <c r="G3088" s="9"/>
      <c r="H3088" s="44"/>
      <c r="I3088" s="44"/>
      <c r="J3088" s="1"/>
      <c r="K3088" s="1"/>
      <c r="L3088" s="5"/>
      <c r="M3088" s="12"/>
      <c r="N3088" s="12"/>
      <c r="O3088" s="5"/>
      <c r="P3088" s="5"/>
      <c r="Q3088" s="10"/>
      <c r="R3088" s="29"/>
      <c r="S3088" s="5"/>
      <c r="T3088" s="6"/>
      <c r="U3088" s="10"/>
      <c r="V3088" s="10"/>
      <c r="W3088" s="12"/>
      <c r="X3088" s="5"/>
      <c r="Y3088" s="11"/>
      <c r="Z3088" s="2"/>
      <c r="AA3088" s="44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3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2"/>
      <c r="DB3088" s="1"/>
      <c r="DC3088" s="1"/>
      <c r="DD3088" s="1"/>
      <c r="DE3088" s="1"/>
      <c r="DF3088" s="1"/>
      <c r="DG3088" s="1"/>
    </row>
    <row r="3089" spans="1:111" x14ac:dyDescent="0.2">
      <c r="A3089" s="66"/>
      <c r="B3089" s="5"/>
      <c r="C3089" s="5"/>
      <c r="D3089" s="43"/>
      <c r="E3089" s="11"/>
      <c r="F3089" s="97"/>
      <c r="G3089" s="9"/>
      <c r="H3089" s="44"/>
      <c r="I3089" s="44"/>
      <c r="J3089" s="1"/>
      <c r="K3089" s="1"/>
      <c r="L3089" s="5"/>
      <c r="M3089" s="12"/>
      <c r="N3089" s="12"/>
      <c r="O3089" s="5"/>
      <c r="P3089" s="5"/>
      <c r="Q3089" s="10"/>
      <c r="R3089" s="29"/>
      <c r="S3089" s="5"/>
      <c r="T3089" s="6"/>
      <c r="U3089" s="10"/>
      <c r="V3089" s="10"/>
      <c r="W3089" s="12"/>
      <c r="X3089" s="5"/>
      <c r="Y3089" s="11"/>
      <c r="Z3089" s="2"/>
      <c r="AA3089" s="44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3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2"/>
      <c r="DB3089" s="1"/>
      <c r="DC3089" s="1"/>
      <c r="DD3089" s="1"/>
      <c r="DE3089" s="1"/>
      <c r="DF3089" s="1"/>
      <c r="DG3089" s="1"/>
    </row>
    <row r="3090" spans="1:111" x14ac:dyDescent="0.2">
      <c r="A3090" s="66"/>
      <c r="B3090" s="5"/>
      <c r="C3090" s="5"/>
      <c r="D3090" s="43"/>
      <c r="E3090" s="11"/>
      <c r="F3090" s="97"/>
      <c r="G3090" s="9"/>
      <c r="H3090" s="44"/>
      <c r="I3090" s="44"/>
      <c r="J3090" s="1"/>
      <c r="K3090" s="1"/>
      <c r="L3090" s="5"/>
      <c r="M3090" s="12"/>
      <c r="N3090" s="12"/>
      <c r="O3090" s="5"/>
      <c r="P3090" s="5"/>
      <c r="Q3090" s="10"/>
      <c r="R3090" s="29"/>
      <c r="S3090" s="5"/>
      <c r="T3090" s="6"/>
      <c r="U3090" s="10"/>
      <c r="V3090" s="10"/>
      <c r="W3090" s="12"/>
      <c r="X3090" s="5"/>
      <c r="Y3090" s="11"/>
      <c r="Z3090" s="2"/>
      <c r="AA3090" s="44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3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2"/>
      <c r="DB3090" s="1"/>
      <c r="DC3090" s="1"/>
      <c r="DD3090" s="1"/>
      <c r="DE3090" s="1"/>
      <c r="DF3090" s="1"/>
      <c r="DG3090" s="1"/>
    </row>
    <row r="3091" spans="1:111" x14ac:dyDescent="0.2">
      <c r="A3091" s="66"/>
      <c r="B3091" s="5"/>
      <c r="C3091" s="5"/>
      <c r="D3091" s="43"/>
      <c r="E3091" s="11"/>
      <c r="F3091" s="97"/>
      <c r="G3091" s="9"/>
      <c r="H3091" s="44"/>
      <c r="I3091" s="44"/>
      <c r="J3091" s="1"/>
      <c r="K3091" s="1"/>
      <c r="L3091" s="5"/>
      <c r="M3091" s="12"/>
      <c r="N3091" s="12"/>
      <c r="O3091" s="5"/>
      <c r="P3091" s="5"/>
      <c r="Q3091" s="10"/>
      <c r="R3091" s="29"/>
      <c r="S3091" s="5"/>
      <c r="T3091" s="6"/>
      <c r="U3091" s="10"/>
      <c r="V3091" s="10"/>
      <c r="W3091" s="12"/>
      <c r="X3091" s="5"/>
      <c r="Y3091" s="11"/>
      <c r="Z3091" s="2"/>
      <c r="AA3091" s="44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3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2"/>
      <c r="DB3091" s="1"/>
      <c r="DC3091" s="1"/>
      <c r="DD3091" s="1"/>
      <c r="DE3091" s="1"/>
      <c r="DF3091" s="1"/>
      <c r="DG3091" s="1"/>
    </row>
    <row r="3092" spans="1:111" x14ac:dyDescent="0.2">
      <c r="A3092" s="66"/>
      <c r="B3092" s="5"/>
      <c r="C3092" s="5"/>
      <c r="D3092" s="43"/>
      <c r="E3092" s="11"/>
      <c r="F3092" s="97"/>
      <c r="G3092" s="9"/>
      <c r="H3092" s="44"/>
      <c r="I3092" s="44"/>
      <c r="J3092" s="1"/>
      <c r="K3092" s="1"/>
      <c r="L3092" s="5"/>
      <c r="M3092" s="12"/>
      <c r="N3092" s="12"/>
      <c r="O3092" s="5"/>
      <c r="P3092" s="5"/>
      <c r="Q3092" s="10"/>
      <c r="R3092" s="29"/>
      <c r="S3092" s="5"/>
      <c r="T3092" s="6"/>
      <c r="U3092" s="10"/>
      <c r="V3092" s="10"/>
      <c r="W3092" s="12"/>
      <c r="X3092" s="5"/>
      <c r="Y3092" s="11"/>
      <c r="Z3092" s="2"/>
      <c r="AA3092" s="44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3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2"/>
      <c r="DB3092" s="1"/>
      <c r="DC3092" s="1"/>
      <c r="DD3092" s="1"/>
      <c r="DE3092" s="1"/>
      <c r="DF3092" s="1"/>
      <c r="DG3092" s="1"/>
    </row>
    <row r="3093" spans="1:111" x14ac:dyDescent="0.2">
      <c r="A3093" s="66"/>
      <c r="B3093" s="5"/>
      <c r="C3093" s="5"/>
      <c r="D3093" s="43"/>
      <c r="E3093" s="11"/>
      <c r="F3093" s="97"/>
      <c r="G3093" s="9"/>
      <c r="H3093" s="44"/>
      <c r="I3093" s="44"/>
      <c r="J3093" s="1"/>
      <c r="K3093" s="1"/>
      <c r="L3093" s="5"/>
      <c r="M3093" s="12"/>
      <c r="N3093" s="12"/>
      <c r="O3093" s="5"/>
      <c r="P3093" s="5"/>
      <c r="Q3093" s="10"/>
      <c r="R3093" s="29"/>
      <c r="S3093" s="5"/>
      <c r="T3093" s="6"/>
      <c r="U3093" s="10"/>
      <c r="V3093" s="10"/>
      <c r="W3093" s="12"/>
      <c r="X3093" s="5"/>
      <c r="Y3093" s="11"/>
      <c r="Z3093" s="2"/>
      <c r="AA3093" s="44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3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2"/>
      <c r="DB3093" s="1"/>
      <c r="DC3093" s="1"/>
      <c r="DD3093" s="1"/>
      <c r="DE3093" s="1"/>
      <c r="DF3093" s="1"/>
      <c r="DG3093" s="1"/>
    </row>
    <row r="3094" spans="1:111" x14ac:dyDescent="0.2">
      <c r="A3094" s="66"/>
      <c r="B3094" s="5"/>
      <c r="C3094" s="5"/>
      <c r="D3094" s="43"/>
      <c r="E3094" s="11"/>
      <c r="F3094" s="97"/>
      <c r="G3094" s="9"/>
      <c r="H3094" s="44"/>
      <c r="I3094" s="44"/>
      <c r="J3094" s="1"/>
      <c r="K3094" s="1"/>
      <c r="L3094" s="5"/>
      <c r="M3094" s="12"/>
      <c r="N3094" s="12"/>
      <c r="O3094" s="5"/>
      <c r="P3094" s="5"/>
      <c r="Q3094" s="10"/>
      <c r="R3094" s="29"/>
      <c r="S3094" s="5"/>
      <c r="T3094" s="6"/>
      <c r="U3094" s="10"/>
      <c r="V3094" s="10"/>
      <c r="W3094" s="12"/>
      <c r="X3094" s="5"/>
      <c r="Y3094" s="11"/>
      <c r="Z3094" s="2"/>
      <c r="AA3094" s="44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3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2"/>
      <c r="DB3094" s="1"/>
      <c r="DC3094" s="1"/>
      <c r="DD3094" s="1"/>
      <c r="DE3094" s="1"/>
      <c r="DF3094" s="1"/>
      <c r="DG3094" s="1"/>
    </row>
    <row r="3095" spans="1:111" x14ac:dyDescent="0.2">
      <c r="A3095" s="66"/>
      <c r="B3095" s="5"/>
      <c r="C3095" s="5"/>
      <c r="D3095" s="43"/>
      <c r="E3095" s="11"/>
      <c r="F3095" s="97"/>
      <c r="G3095" s="9"/>
      <c r="H3095" s="44"/>
      <c r="I3095" s="44"/>
      <c r="J3095" s="1"/>
      <c r="K3095" s="1"/>
      <c r="L3095" s="5"/>
      <c r="M3095" s="12"/>
      <c r="N3095" s="12"/>
      <c r="O3095" s="5"/>
      <c r="P3095" s="5"/>
      <c r="Q3095" s="10"/>
      <c r="R3095" s="29"/>
      <c r="S3095" s="5"/>
      <c r="T3095" s="6"/>
      <c r="U3095" s="10"/>
      <c r="V3095" s="10"/>
      <c r="W3095" s="12"/>
      <c r="X3095" s="5"/>
      <c r="Y3095" s="11"/>
      <c r="Z3095" s="2"/>
      <c r="AA3095" s="44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3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2"/>
      <c r="DB3095" s="1"/>
      <c r="DC3095" s="1"/>
      <c r="DD3095" s="1"/>
      <c r="DE3095" s="1"/>
      <c r="DF3095" s="1"/>
      <c r="DG3095" s="1"/>
    </row>
    <row r="3096" spans="1:111" x14ac:dyDescent="0.2">
      <c r="A3096" s="66"/>
      <c r="B3096" s="5"/>
      <c r="C3096" s="5"/>
      <c r="D3096" s="43"/>
      <c r="E3096" s="11"/>
      <c r="F3096" s="97"/>
      <c r="G3096" s="9"/>
      <c r="H3096" s="44"/>
      <c r="I3096" s="44"/>
      <c r="J3096" s="1"/>
      <c r="K3096" s="1"/>
      <c r="L3096" s="5"/>
      <c r="M3096" s="12"/>
      <c r="N3096" s="12"/>
      <c r="O3096" s="5"/>
      <c r="P3096" s="5"/>
      <c r="Q3096" s="10"/>
      <c r="R3096" s="29"/>
      <c r="S3096" s="5"/>
      <c r="T3096" s="6"/>
      <c r="U3096" s="10"/>
      <c r="V3096" s="10"/>
      <c r="W3096" s="12"/>
      <c r="X3096" s="5"/>
      <c r="Y3096" s="11"/>
      <c r="Z3096" s="2"/>
      <c r="AA3096" s="44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3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2"/>
      <c r="DB3096" s="1"/>
      <c r="DC3096" s="1"/>
      <c r="DD3096" s="1"/>
      <c r="DE3096" s="1"/>
      <c r="DF3096" s="1"/>
      <c r="DG3096" s="1"/>
    </row>
    <row r="3097" spans="1:111" x14ac:dyDescent="0.2">
      <c r="A3097" s="66"/>
      <c r="B3097" s="5"/>
      <c r="C3097" s="5"/>
      <c r="D3097" s="43"/>
      <c r="E3097" s="11"/>
      <c r="F3097" s="97"/>
      <c r="G3097" s="9"/>
      <c r="H3097" s="44"/>
      <c r="I3097" s="44"/>
      <c r="J3097" s="1"/>
      <c r="K3097" s="1"/>
      <c r="L3097" s="5"/>
      <c r="M3097" s="12"/>
      <c r="N3097" s="12"/>
      <c r="O3097" s="5"/>
      <c r="P3097" s="5"/>
      <c r="Q3097" s="10"/>
      <c r="R3097" s="29"/>
      <c r="S3097" s="5"/>
      <c r="T3097" s="6"/>
      <c r="U3097" s="10"/>
      <c r="V3097" s="10"/>
      <c r="W3097" s="12"/>
      <c r="X3097" s="5"/>
      <c r="Y3097" s="11"/>
      <c r="Z3097" s="2"/>
      <c r="AA3097" s="44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3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2"/>
      <c r="DB3097" s="1"/>
      <c r="DC3097" s="1"/>
      <c r="DD3097" s="1"/>
      <c r="DE3097" s="1"/>
      <c r="DF3097" s="1"/>
      <c r="DG3097" s="1"/>
    </row>
    <row r="3098" spans="1:111" x14ac:dyDescent="0.2">
      <c r="A3098" s="66"/>
      <c r="B3098" s="5"/>
      <c r="C3098" s="5"/>
      <c r="D3098" s="43"/>
      <c r="E3098" s="11"/>
      <c r="F3098" s="97"/>
      <c r="G3098" s="9"/>
      <c r="H3098" s="44"/>
      <c r="I3098" s="44"/>
      <c r="J3098" s="1"/>
      <c r="K3098" s="1"/>
      <c r="L3098" s="5"/>
      <c r="M3098" s="12"/>
      <c r="N3098" s="12"/>
      <c r="O3098" s="5"/>
      <c r="P3098" s="5"/>
      <c r="Q3098" s="10"/>
      <c r="R3098" s="29"/>
      <c r="S3098" s="5"/>
      <c r="T3098" s="6"/>
      <c r="U3098" s="10"/>
      <c r="V3098" s="10"/>
      <c r="W3098" s="12"/>
      <c r="X3098" s="5"/>
      <c r="Y3098" s="11"/>
      <c r="Z3098" s="2"/>
      <c r="AA3098" s="44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3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2"/>
      <c r="DB3098" s="1"/>
      <c r="DC3098" s="1"/>
      <c r="DD3098" s="1"/>
      <c r="DE3098" s="1"/>
      <c r="DF3098" s="1"/>
      <c r="DG3098" s="1"/>
    </row>
    <row r="3099" spans="1:111" x14ac:dyDescent="0.2">
      <c r="A3099" s="66"/>
      <c r="B3099" s="5"/>
      <c r="C3099" s="5"/>
      <c r="D3099" s="43"/>
      <c r="E3099" s="11"/>
      <c r="F3099" s="97"/>
      <c r="G3099" s="9"/>
      <c r="H3099" s="44"/>
      <c r="I3099" s="44"/>
      <c r="J3099" s="1"/>
      <c r="K3099" s="1"/>
      <c r="L3099" s="5"/>
      <c r="M3099" s="12"/>
      <c r="N3099" s="12"/>
      <c r="O3099" s="5"/>
      <c r="P3099" s="5"/>
      <c r="Q3099" s="10"/>
      <c r="R3099" s="29"/>
      <c r="S3099" s="5"/>
      <c r="T3099" s="6"/>
      <c r="U3099" s="10"/>
      <c r="V3099" s="10"/>
      <c r="W3099" s="12"/>
      <c r="X3099" s="5"/>
      <c r="Y3099" s="11"/>
      <c r="Z3099" s="2"/>
      <c r="AA3099" s="44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3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2"/>
      <c r="DB3099" s="1"/>
      <c r="DC3099" s="1"/>
      <c r="DD3099" s="1"/>
      <c r="DE3099" s="1"/>
      <c r="DF3099" s="1"/>
      <c r="DG3099" s="1"/>
    </row>
    <row r="3100" spans="1:111" x14ac:dyDescent="0.2">
      <c r="A3100" s="66"/>
      <c r="B3100" s="5"/>
      <c r="C3100" s="5"/>
      <c r="D3100" s="43"/>
      <c r="E3100" s="11"/>
      <c r="F3100" s="97"/>
      <c r="G3100" s="9"/>
      <c r="H3100" s="44"/>
      <c r="I3100" s="44"/>
      <c r="J3100" s="1"/>
      <c r="K3100" s="1"/>
      <c r="L3100" s="5"/>
      <c r="M3100" s="12"/>
      <c r="N3100" s="12"/>
      <c r="O3100" s="5"/>
      <c r="P3100" s="5"/>
      <c r="Q3100" s="10"/>
      <c r="R3100" s="29"/>
      <c r="S3100" s="5"/>
      <c r="T3100" s="6"/>
      <c r="U3100" s="10"/>
      <c r="V3100" s="10"/>
      <c r="W3100" s="12"/>
      <c r="X3100" s="5"/>
      <c r="Y3100" s="11"/>
      <c r="Z3100" s="2"/>
      <c r="AA3100" s="44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3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2"/>
      <c r="DB3100" s="1"/>
      <c r="DC3100" s="1"/>
      <c r="DD3100" s="1"/>
      <c r="DE3100" s="1"/>
      <c r="DF3100" s="1"/>
      <c r="DG3100" s="1"/>
    </row>
    <row r="3101" spans="1:111" x14ac:dyDescent="0.2">
      <c r="A3101" s="66"/>
      <c r="B3101" s="5"/>
      <c r="C3101" s="5"/>
      <c r="D3101" s="43"/>
      <c r="E3101" s="11"/>
      <c r="F3101" s="97"/>
      <c r="G3101" s="9"/>
      <c r="H3101" s="44"/>
      <c r="I3101" s="44"/>
      <c r="J3101" s="1"/>
      <c r="K3101" s="1"/>
      <c r="L3101" s="5"/>
      <c r="M3101" s="12"/>
      <c r="N3101" s="12"/>
      <c r="O3101" s="5"/>
      <c r="P3101" s="5"/>
      <c r="Q3101" s="10"/>
      <c r="R3101" s="29"/>
      <c r="S3101" s="5"/>
      <c r="T3101" s="6"/>
      <c r="U3101" s="10"/>
      <c r="V3101" s="10"/>
      <c r="W3101" s="12"/>
      <c r="X3101" s="5"/>
      <c r="Y3101" s="11"/>
      <c r="Z3101" s="2"/>
      <c r="AA3101" s="44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3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2"/>
      <c r="DB3101" s="1"/>
      <c r="DC3101" s="1"/>
      <c r="DD3101" s="1"/>
      <c r="DE3101" s="1"/>
      <c r="DF3101" s="1"/>
      <c r="DG3101" s="1"/>
    </row>
    <row r="3102" spans="1:111" x14ac:dyDescent="0.2">
      <c r="A3102" s="66"/>
      <c r="B3102" s="5"/>
      <c r="C3102" s="5"/>
      <c r="D3102" s="43"/>
      <c r="E3102" s="11"/>
      <c r="F3102" s="97"/>
      <c r="G3102" s="9"/>
      <c r="H3102" s="44"/>
      <c r="I3102" s="44"/>
      <c r="J3102" s="1"/>
      <c r="K3102" s="1"/>
      <c r="L3102" s="5"/>
      <c r="M3102" s="12"/>
      <c r="N3102" s="12"/>
      <c r="O3102" s="5"/>
      <c r="P3102" s="5"/>
      <c r="Q3102" s="10"/>
      <c r="R3102" s="29"/>
      <c r="S3102" s="5"/>
      <c r="T3102" s="6"/>
      <c r="U3102" s="10"/>
      <c r="V3102" s="10"/>
      <c r="W3102" s="12"/>
      <c r="X3102" s="5"/>
      <c r="Y3102" s="11"/>
      <c r="Z3102" s="2"/>
      <c r="AA3102" s="44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3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2"/>
      <c r="DB3102" s="1"/>
      <c r="DC3102" s="1"/>
      <c r="DD3102" s="1"/>
      <c r="DE3102" s="1"/>
      <c r="DF3102" s="1"/>
      <c r="DG3102" s="1"/>
    </row>
    <row r="3103" spans="1:111" x14ac:dyDescent="0.2">
      <c r="A3103" s="66"/>
      <c r="B3103" s="5"/>
      <c r="C3103" s="5"/>
      <c r="D3103" s="43"/>
      <c r="E3103" s="11"/>
      <c r="F3103" s="97"/>
      <c r="G3103" s="9"/>
      <c r="H3103" s="44"/>
      <c r="I3103" s="44"/>
      <c r="J3103" s="1"/>
      <c r="K3103" s="1"/>
      <c r="L3103" s="5"/>
      <c r="M3103" s="12"/>
      <c r="N3103" s="12"/>
      <c r="O3103" s="5"/>
      <c r="P3103" s="5"/>
      <c r="Q3103" s="10"/>
      <c r="R3103" s="29"/>
      <c r="S3103" s="5"/>
      <c r="T3103" s="6"/>
      <c r="U3103" s="10"/>
      <c r="V3103" s="10"/>
      <c r="W3103" s="12"/>
      <c r="X3103" s="5"/>
      <c r="Y3103" s="11"/>
      <c r="Z3103" s="2"/>
      <c r="AA3103" s="44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3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2"/>
      <c r="DB3103" s="1"/>
      <c r="DC3103" s="1"/>
      <c r="DD3103" s="1"/>
      <c r="DE3103" s="1"/>
      <c r="DF3103" s="1"/>
      <c r="DG3103" s="1"/>
    </row>
    <row r="3104" spans="1:111" x14ac:dyDescent="0.2">
      <c r="A3104" s="66"/>
      <c r="B3104" s="5"/>
      <c r="C3104" s="5"/>
      <c r="D3104" s="43"/>
      <c r="E3104" s="11"/>
      <c r="F3104" s="97"/>
      <c r="G3104" s="9"/>
      <c r="H3104" s="44"/>
      <c r="I3104" s="44"/>
      <c r="J3104" s="1"/>
      <c r="K3104" s="1"/>
      <c r="L3104" s="5"/>
      <c r="M3104" s="12"/>
      <c r="N3104" s="12"/>
      <c r="O3104" s="5"/>
      <c r="P3104" s="5"/>
      <c r="Q3104" s="10"/>
      <c r="R3104" s="29"/>
      <c r="S3104" s="5"/>
      <c r="T3104" s="6"/>
      <c r="U3104" s="10"/>
      <c r="V3104" s="10"/>
      <c r="W3104" s="12"/>
      <c r="X3104" s="5"/>
      <c r="Y3104" s="11"/>
      <c r="Z3104" s="2"/>
      <c r="AA3104" s="44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3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2"/>
      <c r="DB3104" s="1"/>
      <c r="DC3104" s="1"/>
      <c r="DD3104" s="1"/>
      <c r="DE3104" s="1"/>
      <c r="DF3104" s="1"/>
      <c r="DG3104" s="1"/>
    </row>
    <row r="3105" spans="1:111" x14ac:dyDescent="0.2">
      <c r="A3105" s="66"/>
      <c r="B3105" s="5"/>
      <c r="C3105" s="5"/>
      <c r="D3105" s="43"/>
      <c r="E3105" s="11"/>
      <c r="F3105" s="97"/>
      <c r="G3105" s="9"/>
      <c r="H3105" s="44"/>
      <c r="I3105" s="44"/>
      <c r="J3105" s="1"/>
      <c r="K3105" s="1"/>
      <c r="L3105" s="5"/>
      <c r="M3105" s="12"/>
      <c r="N3105" s="12"/>
      <c r="O3105" s="5"/>
      <c r="P3105" s="5"/>
      <c r="Q3105" s="10"/>
      <c r="R3105" s="29"/>
      <c r="S3105" s="5"/>
      <c r="T3105" s="6"/>
      <c r="U3105" s="10"/>
      <c r="V3105" s="10"/>
      <c r="W3105" s="12"/>
      <c r="X3105" s="5"/>
      <c r="Y3105" s="11"/>
      <c r="Z3105" s="2"/>
      <c r="AA3105" s="44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3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2"/>
      <c r="DB3105" s="1"/>
      <c r="DC3105" s="1"/>
      <c r="DD3105" s="1"/>
      <c r="DE3105" s="1"/>
      <c r="DF3105" s="1"/>
      <c r="DG3105" s="1"/>
    </row>
    <row r="3106" spans="1:111" x14ac:dyDescent="0.2">
      <c r="A3106" s="66"/>
      <c r="B3106" s="5"/>
      <c r="C3106" s="5"/>
      <c r="D3106" s="43"/>
      <c r="E3106" s="11"/>
      <c r="F3106" s="97"/>
      <c r="G3106" s="9"/>
      <c r="H3106" s="44"/>
      <c r="I3106" s="44"/>
      <c r="J3106" s="1"/>
      <c r="K3106" s="1"/>
      <c r="L3106" s="5"/>
      <c r="M3106" s="12"/>
      <c r="N3106" s="12"/>
      <c r="O3106" s="5"/>
      <c r="P3106" s="5"/>
      <c r="Q3106" s="10"/>
      <c r="R3106" s="29"/>
      <c r="S3106" s="5"/>
      <c r="T3106" s="6"/>
      <c r="U3106" s="10"/>
      <c r="V3106" s="10"/>
      <c r="W3106" s="12"/>
      <c r="X3106" s="5"/>
      <c r="Y3106" s="11"/>
      <c r="Z3106" s="2"/>
      <c r="AA3106" s="44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3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2"/>
      <c r="DB3106" s="1"/>
      <c r="DC3106" s="1"/>
      <c r="DD3106" s="1"/>
      <c r="DE3106" s="1"/>
      <c r="DF3106" s="1"/>
      <c r="DG3106" s="1"/>
    </row>
    <row r="3107" spans="1:111" x14ac:dyDescent="0.2">
      <c r="A3107" s="66"/>
      <c r="B3107" s="5"/>
      <c r="C3107" s="5"/>
      <c r="D3107" s="43"/>
      <c r="E3107" s="11"/>
      <c r="F3107" s="97"/>
      <c r="G3107" s="9"/>
      <c r="H3107" s="44"/>
      <c r="I3107" s="44"/>
      <c r="J3107" s="1"/>
      <c r="K3107" s="1"/>
      <c r="L3107" s="5"/>
      <c r="M3107" s="12"/>
      <c r="N3107" s="12"/>
      <c r="O3107" s="5"/>
      <c r="P3107" s="5"/>
      <c r="Q3107" s="10"/>
      <c r="R3107" s="29"/>
      <c r="S3107" s="5"/>
      <c r="T3107" s="6"/>
      <c r="U3107" s="10"/>
      <c r="V3107" s="10"/>
      <c r="W3107" s="12"/>
      <c r="X3107" s="5"/>
      <c r="Y3107" s="11"/>
      <c r="Z3107" s="2"/>
      <c r="AA3107" s="44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3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2"/>
      <c r="DB3107" s="1"/>
      <c r="DC3107" s="1"/>
      <c r="DD3107" s="1"/>
      <c r="DE3107" s="1"/>
      <c r="DF3107" s="1"/>
      <c r="DG3107" s="1"/>
    </row>
    <row r="3108" spans="1:111" x14ac:dyDescent="0.2">
      <c r="A3108" s="66"/>
      <c r="B3108" s="5"/>
      <c r="C3108" s="5"/>
      <c r="D3108" s="43"/>
      <c r="E3108" s="11"/>
      <c r="F3108" s="97"/>
      <c r="G3108" s="9"/>
      <c r="H3108" s="44"/>
      <c r="I3108" s="44"/>
      <c r="J3108" s="1"/>
      <c r="K3108" s="1"/>
      <c r="L3108" s="5"/>
      <c r="M3108" s="12"/>
      <c r="N3108" s="12"/>
      <c r="O3108" s="5"/>
      <c r="P3108" s="5"/>
      <c r="Q3108" s="10"/>
      <c r="R3108" s="29"/>
      <c r="S3108" s="5"/>
      <c r="T3108" s="6"/>
      <c r="U3108" s="10"/>
      <c r="V3108" s="10"/>
      <c r="W3108" s="12"/>
      <c r="X3108" s="5"/>
      <c r="Y3108" s="11"/>
      <c r="Z3108" s="2"/>
      <c r="AA3108" s="44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3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2"/>
      <c r="DB3108" s="1"/>
      <c r="DC3108" s="1"/>
      <c r="DD3108" s="1"/>
      <c r="DE3108" s="1"/>
      <c r="DF3108" s="1"/>
      <c r="DG3108" s="1"/>
    </row>
    <row r="3109" spans="1:111" x14ac:dyDescent="0.2">
      <c r="A3109" s="66"/>
      <c r="B3109" s="5"/>
      <c r="C3109" s="5"/>
      <c r="D3109" s="43"/>
      <c r="E3109" s="11"/>
      <c r="F3109" s="97"/>
      <c r="G3109" s="9"/>
      <c r="H3109" s="44"/>
      <c r="I3109" s="44"/>
      <c r="J3109" s="1"/>
      <c r="K3109" s="1"/>
      <c r="L3109" s="5"/>
      <c r="M3109" s="12"/>
      <c r="N3109" s="12"/>
      <c r="O3109" s="5"/>
      <c r="P3109" s="5"/>
      <c r="Q3109" s="10"/>
      <c r="R3109" s="29"/>
      <c r="S3109" s="5"/>
      <c r="T3109" s="6"/>
      <c r="U3109" s="10"/>
      <c r="V3109" s="10"/>
      <c r="W3109" s="12"/>
      <c r="X3109" s="5"/>
      <c r="Y3109" s="11"/>
      <c r="Z3109" s="2"/>
      <c r="AA3109" s="44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3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2"/>
      <c r="DB3109" s="1"/>
      <c r="DC3109" s="1"/>
      <c r="DD3109" s="1"/>
      <c r="DE3109" s="1"/>
      <c r="DF3109" s="1"/>
      <c r="DG3109" s="1"/>
    </row>
    <row r="3110" spans="1:111" x14ac:dyDescent="0.2">
      <c r="A3110" s="66"/>
      <c r="B3110" s="5"/>
      <c r="C3110" s="5"/>
      <c r="D3110" s="43"/>
      <c r="E3110" s="11"/>
      <c r="F3110" s="97"/>
      <c r="G3110" s="9"/>
      <c r="H3110" s="44"/>
      <c r="I3110" s="44"/>
      <c r="J3110" s="1"/>
      <c r="K3110" s="1"/>
      <c r="L3110" s="5"/>
      <c r="M3110" s="12"/>
      <c r="N3110" s="12"/>
      <c r="O3110" s="5"/>
      <c r="P3110" s="5"/>
      <c r="Q3110" s="10"/>
      <c r="R3110" s="29"/>
      <c r="S3110" s="5"/>
      <c r="T3110" s="6"/>
      <c r="U3110" s="10"/>
      <c r="V3110" s="10"/>
      <c r="W3110" s="12"/>
      <c r="X3110" s="5"/>
      <c r="Y3110" s="11"/>
      <c r="Z3110" s="2"/>
      <c r="AA3110" s="44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3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2"/>
      <c r="DB3110" s="1"/>
      <c r="DC3110" s="1"/>
      <c r="DD3110" s="1"/>
      <c r="DE3110" s="1"/>
      <c r="DF3110" s="1"/>
      <c r="DG3110" s="1"/>
    </row>
    <row r="3111" spans="1:111" x14ac:dyDescent="0.2">
      <c r="A3111" s="66"/>
      <c r="B3111" s="5"/>
      <c r="C3111" s="5"/>
      <c r="D3111" s="43"/>
      <c r="E3111" s="11"/>
      <c r="F3111" s="97"/>
      <c r="G3111" s="9"/>
      <c r="H3111" s="44"/>
      <c r="I3111" s="44"/>
      <c r="J3111" s="1"/>
      <c r="K3111" s="1"/>
      <c r="L3111" s="5"/>
      <c r="M3111" s="12"/>
      <c r="N3111" s="12"/>
      <c r="O3111" s="5"/>
      <c r="P3111" s="5"/>
      <c r="Q3111" s="10"/>
      <c r="R3111" s="29"/>
      <c r="S3111" s="5"/>
      <c r="T3111" s="6"/>
      <c r="U3111" s="10"/>
      <c r="V3111" s="10"/>
      <c r="W3111" s="12"/>
      <c r="X3111" s="5"/>
      <c r="Y3111" s="11"/>
      <c r="Z3111" s="2"/>
      <c r="AA3111" s="44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3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2"/>
      <c r="DB3111" s="1"/>
      <c r="DC3111" s="1"/>
      <c r="DD3111" s="1"/>
      <c r="DE3111" s="1"/>
      <c r="DF3111" s="1"/>
      <c r="DG3111" s="1"/>
    </row>
    <row r="3112" spans="1:111" x14ac:dyDescent="0.2">
      <c r="A3112" s="66"/>
      <c r="B3112" s="5"/>
      <c r="C3112" s="5"/>
      <c r="D3112" s="43"/>
      <c r="E3112" s="11"/>
      <c r="F3112" s="97"/>
      <c r="G3112" s="9"/>
      <c r="H3112" s="44"/>
      <c r="I3112" s="44"/>
      <c r="J3112" s="1"/>
      <c r="K3112" s="1"/>
      <c r="L3112" s="5"/>
      <c r="M3112" s="12"/>
      <c r="N3112" s="12"/>
      <c r="O3112" s="5"/>
      <c r="P3112" s="5"/>
      <c r="Q3112" s="10"/>
      <c r="R3112" s="29"/>
      <c r="S3112" s="5"/>
      <c r="T3112" s="6"/>
      <c r="U3112" s="10"/>
      <c r="V3112" s="10"/>
      <c r="W3112" s="12"/>
      <c r="X3112" s="5"/>
      <c r="Y3112" s="11"/>
      <c r="Z3112" s="2"/>
      <c r="AA3112" s="44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3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2"/>
      <c r="DB3112" s="1"/>
      <c r="DC3112" s="1"/>
      <c r="DD3112" s="1"/>
      <c r="DE3112" s="1"/>
      <c r="DF3112" s="1"/>
      <c r="DG3112" s="1"/>
    </row>
    <row r="3113" spans="1:111" x14ac:dyDescent="0.2">
      <c r="A3113" s="66"/>
      <c r="B3113" s="5"/>
      <c r="C3113" s="5"/>
      <c r="D3113" s="43"/>
      <c r="E3113" s="11"/>
      <c r="F3113" s="97"/>
      <c r="G3113" s="9"/>
      <c r="H3113" s="44"/>
      <c r="I3113" s="44"/>
      <c r="J3113" s="1"/>
      <c r="K3113" s="1"/>
      <c r="L3113" s="5"/>
      <c r="M3113" s="12"/>
      <c r="N3113" s="12"/>
      <c r="O3113" s="5"/>
      <c r="P3113" s="5"/>
      <c r="Q3113" s="10"/>
      <c r="R3113" s="29"/>
      <c r="S3113" s="5"/>
      <c r="T3113" s="6"/>
      <c r="U3113" s="10"/>
      <c r="V3113" s="10"/>
      <c r="W3113" s="12"/>
      <c r="X3113" s="5"/>
      <c r="Y3113" s="11"/>
      <c r="Z3113" s="2"/>
      <c r="AA3113" s="44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3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2"/>
      <c r="DB3113" s="1"/>
      <c r="DC3113" s="1"/>
      <c r="DD3113" s="1"/>
      <c r="DE3113" s="1"/>
      <c r="DF3113" s="1"/>
      <c r="DG3113" s="1"/>
    </row>
    <row r="3114" spans="1:111" x14ac:dyDescent="0.2">
      <c r="A3114" s="66"/>
      <c r="B3114" s="5"/>
      <c r="C3114" s="5"/>
      <c r="D3114" s="43"/>
      <c r="E3114" s="11"/>
      <c r="F3114" s="97"/>
      <c r="G3114" s="9"/>
      <c r="H3114" s="44"/>
      <c r="I3114" s="44"/>
      <c r="J3114" s="1"/>
      <c r="K3114" s="1"/>
      <c r="L3114" s="5"/>
      <c r="M3114" s="12"/>
      <c r="N3114" s="12"/>
      <c r="O3114" s="5"/>
      <c r="P3114" s="5"/>
      <c r="Q3114" s="10"/>
      <c r="R3114" s="29"/>
      <c r="S3114" s="5"/>
      <c r="T3114" s="6"/>
      <c r="U3114" s="10"/>
      <c r="V3114" s="10"/>
      <c r="W3114" s="12"/>
      <c r="X3114" s="5"/>
      <c r="Y3114" s="11"/>
      <c r="Z3114" s="2"/>
      <c r="AA3114" s="44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3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2"/>
      <c r="DB3114" s="1"/>
      <c r="DC3114" s="1"/>
      <c r="DD3114" s="1"/>
      <c r="DE3114" s="1"/>
      <c r="DF3114" s="1"/>
      <c r="DG3114" s="1"/>
    </row>
    <row r="3115" spans="1:111" x14ac:dyDescent="0.2">
      <c r="A3115" s="66"/>
      <c r="B3115" s="5"/>
      <c r="C3115" s="5"/>
      <c r="D3115" s="43"/>
      <c r="E3115" s="11"/>
      <c r="F3115" s="97"/>
      <c r="G3115" s="9"/>
      <c r="H3115" s="44"/>
      <c r="I3115" s="44"/>
      <c r="J3115" s="1"/>
      <c r="K3115" s="1"/>
      <c r="L3115" s="5"/>
      <c r="M3115" s="12"/>
      <c r="N3115" s="12"/>
      <c r="O3115" s="5"/>
      <c r="P3115" s="5"/>
      <c r="Q3115" s="10"/>
      <c r="R3115" s="29"/>
      <c r="S3115" s="5"/>
      <c r="T3115" s="6"/>
      <c r="U3115" s="10"/>
      <c r="V3115" s="10"/>
      <c r="W3115" s="12"/>
      <c r="X3115" s="5"/>
      <c r="Y3115" s="11"/>
      <c r="Z3115" s="2"/>
      <c r="AA3115" s="44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3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2"/>
      <c r="DB3115" s="1"/>
      <c r="DC3115" s="1"/>
      <c r="DD3115" s="1"/>
      <c r="DE3115" s="1"/>
      <c r="DF3115" s="1"/>
      <c r="DG3115" s="1"/>
    </row>
    <row r="3116" spans="1:111" x14ac:dyDescent="0.2">
      <c r="A3116" s="66"/>
      <c r="B3116" s="5"/>
      <c r="C3116" s="5"/>
      <c r="D3116" s="43"/>
      <c r="E3116" s="11"/>
      <c r="F3116" s="97"/>
      <c r="G3116" s="9"/>
      <c r="H3116" s="44"/>
      <c r="I3116" s="44"/>
      <c r="J3116" s="1"/>
      <c r="K3116" s="1"/>
      <c r="L3116" s="5"/>
      <c r="M3116" s="12"/>
      <c r="N3116" s="12"/>
      <c r="O3116" s="5"/>
      <c r="P3116" s="5"/>
      <c r="Q3116" s="10"/>
      <c r="R3116" s="29"/>
      <c r="S3116" s="5"/>
      <c r="T3116" s="6"/>
      <c r="U3116" s="10"/>
      <c r="V3116" s="10"/>
      <c r="W3116" s="12"/>
      <c r="X3116" s="5"/>
      <c r="Y3116" s="11"/>
      <c r="Z3116" s="2"/>
      <c r="AA3116" s="44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3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2"/>
      <c r="DB3116" s="1"/>
      <c r="DC3116" s="1"/>
      <c r="DD3116" s="1"/>
      <c r="DE3116" s="1"/>
      <c r="DF3116" s="1"/>
      <c r="DG3116" s="1"/>
    </row>
    <row r="3117" spans="1:111" x14ac:dyDescent="0.2">
      <c r="A3117" s="66"/>
      <c r="B3117" s="5"/>
      <c r="C3117" s="5"/>
      <c r="D3117" s="43"/>
      <c r="E3117" s="11"/>
      <c r="F3117" s="97"/>
      <c r="G3117" s="9"/>
      <c r="H3117" s="44"/>
      <c r="I3117" s="44"/>
      <c r="J3117" s="1"/>
      <c r="K3117" s="1"/>
      <c r="L3117" s="5"/>
      <c r="M3117" s="12"/>
      <c r="N3117" s="12"/>
      <c r="O3117" s="5"/>
      <c r="P3117" s="5"/>
      <c r="Q3117" s="10"/>
      <c r="R3117" s="29"/>
      <c r="S3117" s="5"/>
      <c r="T3117" s="6"/>
      <c r="U3117" s="10"/>
      <c r="V3117" s="10"/>
      <c r="W3117" s="12"/>
      <c r="X3117" s="5"/>
      <c r="Y3117" s="11"/>
      <c r="Z3117" s="2"/>
      <c r="AA3117" s="44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3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2"/>
      <c r="DB3117" s="1"/>
      <c r="DC3117" s="1"/>
      <c r="DD3117" s="1"/>
      <c r="DE3117" s="1"/>
      <c r="DF3117" s="1"/>
      <c r="DG3117" s="1"/>
    </row>
    <row r="3118" spans="1:111" x14ac:dyDescent="0.2">
      <c r="A3118" s="66"/>
      <c r="B3118" s="5"/>
      <c r="C3118" s="5"/>
      <c r="D3118" s="43"/>
      <c r="E3118" s="11"/>
      <c r="F3118" s="97"/>
      <c r="G3118" s="9"/>
      <c r="H3118" s="44"/>
      <c r="I3118" s="44"/>
      <c r="J3118" s="1"/>
      <c r="K3118" s="1"/>
      <c r="L3118" s="5"/>
      <c r="M3118" s="12"/>
      <c r="N3118" s="12"/>
      <c r="O3118" s="5"/>
      <c r="P3118" s="5"/>
      <c r="Q3118" s="10"/>
      <c r="R3118" s="29"/>
      <c r="S3118" s="5"/>
      <c r="T3118" s="6"/>
      <c r="U3118" s="10"/>
      <c r="V3118" s="10"/>
      <c r="W3118" s="12"/>
      <c r="X3118" s="5"/>
      <c r="Y3118" s="11"/>
      <c r="Z3118" s="2"/>
      <c r="AA3118" s="44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3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2"/>
      <c r="DB3118" s="1"/>
      <c r="DC3118" s="1"/>
      <c r="DD3118" s="1"/>
      <c r="DE3118" s="1"/>
      <c r="DF3118" s="1"/>
      <c r="DG3118" s="1"/>
    </row>
    <row r="3119" spans="1:111" x14ac:dyDescent="0.2">
      <c r="A3119" s="66"/>
      <c r="B3119" s="5"/>
      <c r="C3119" s="5"/>
      <c r="D3119" s="43"/>
      <c r="E3119" s="11"/>
      <c r="F3119" s="97"/>
      <c r="G3119" s="9"/>
      <c r="H3119" s="44"/>
      <c r="I3119" s="44"/>
      <c r="J3119" s="1"/>
      <c r="K3119" s="1"/>
      <c r="L3119" s="5"/>
      <c r="M3119" s="12"/>
      <c r="N3119" s="12"/>
      <c r="O3119" s="5"/>
      <c r="P3119" s="5"/>
      <c r="Q3119" s="10"/>
      <c r="R3119" s="29"/>
      <c r="S3119" s="5"/>
      <c r="T3119" s="6"/>
      <c r="U3119" s="10"/>
      <c r="V3119" s="10"/>
      <c r="W3119" s="12"/>
      <c r="X3119" s="5"/>
      <c r="Y3119" s="11"/>
      <c r="Z3119" s="2"/>
      <c r="AA3119" s="44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3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2"/>
      <c r="DB3119" s="1"/>
      <c r="DC3119" s="1"/>
      <c r="DD3119" s="1"/>
      <c r="DE3119" s="1"/>
      <c r="DF3119" s="1"/>
      <c r="DG3119" s="1"/>
    </row>
    <row r="3120" spans="1:111" x14ac:dyDescent="0.2">
      <c r="A3120" s="66"/>
      <c r="B3120" s="5"/>
      <c r="C3120" s="5"/>
      <c r="D3120" s="43"/>
      <c r="E3120" s="11"/>
      <c r="F3120" s="97"/>
      <c r="G3120" s="9"/>
      <c r="H3120" s="44"/>
      <c r="I3120" s="44"/>
      <c r="J3120" s="1"/>
      <c r="K3120" s="1"/>
      <c r="L3120" s="5"/>
      <c r="M3120" s="12"/>
      <c r="N3120" s="12"/>
      <c r="O3120" s="5"/>
      <c r="P3120" s="5"/>
      <c r="Q3120" s="10"/>
      <c r="R3120" s="29"/>
      <c r="S3120" s="5"/>
      <c r="T3120" s="6"/>
      <c r="U3120" s="10"/>
      <c r="V3120" s="10"/>
      <c r="W3120" s="12"/>
      <c r="X3120" s="5"/>
      <c r="Y3120" s="11"/>
      <c r="Z3120" s="2"/>
      <c r="AA3120" s="44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3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2"/>
      <c r="DB3120" s="1"/>
      <c r="DC3120" s="1"/>
      <c r="DD3120" s="1"/>
      <c r="DE3120" s="1"/>
      <c r="DF3120" s="1"/>
      <c r="DG3120" s="1"/>
    </row>
    <row r="3121" spans="1:111" x14ac:dyDescent="0.2">
      <c r="A3121" s="66"/>
      <c r="B3121" s="5"/>
      <c r="C3121" s="5"/>
      <c r="D3121" s="43"/>
      <c r="E3121" s="11"/>
      <c r="F3121" s="97"/>
      <c r="G3121" s="9"/>
      <c r="H3121" s="44"/>
      <c r="I3121" s="44"/>
      <c r="J3121" s="1"/>
      <c r="K3121" s="1"/>
      <c r="L3121" s="5"/>
      <c r="M3121" s="12"/>
      <c r="N3121" s="12"/>
      <c r="O3121" s="5"/>
      <c r="P3121" s="5"/>
      <c r="Q3121" s="10"/>
      <c r="R3121" s="29"/>
      <c r="S3121" s="5"/>
      <c r="T3121" s="6"/>
      <c r="U3121" s="10"/>
      <c r="V3121" s="10"/>
      <c r="W3121" s="12"/>
      <c r="X3121" s="5"/>
      <c r="Y3121" s="11"/>
      <c r="Z3121" s="2"/>
      <c r="AA3121" s="44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3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2"/>
      <c r="DB3121" s="1"/>
      <c r="DC3121" s="1"/>
      <c r="DD3121" s="1"/>
      <c r="DE3121" s="1"/>
      <c r="DF3121" s="1"/>
      <c r="DG3121" s="1"/>
    </row>
    <row r="3122" spans="1:111" x14ac:dyDescent="0.2">
      <c r="A3122" s="66"/>
      <c r="B3122" s="5"/>
      <c r="C3122" s="5"/>
      <c r="D3122" s="43"/>
      <c r="E3122" s="11"/>
      <c r="F3122" s="97"/>
      <c r="G3122" s="9"/>
      <c r="H3122" s="44"/>
      <c r="I3122" s="44"/>
      <c r="J3122" s="1"/>
      <c r="K3122" s="1"/>
      <c r="L3122" s="5"/>
      <c r="M3122" s="12"/>
      <c r="N3122" s="12"/>
      <c r="O3122" s="5"/>
      <c r="P3122" s="5"/>
      <c r="Q3122" s="10"/>
      <c r="R3122" s="29"/>
      <c r="S3122" s="5"/>
      <c r="T3122" s="6"/>
      <c r="U3122" s="10"/>
      <c r="V3122" s="10"/>
      <c r="W3122" s="12"/>
      <c r="X3122" s="5"/>
      <c r="Y3122" s="11"/>
      <c r="Z3122" s="2"/>
      <c r="AA3122" s="44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3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2"/>
      <c r="DB3122" s="1"/>
      <c r="DC3122" s="1"/>
      <c r="DD3122" s="1"/>
      <c r="DE3122" s="1"/>
      <c r="DF3122" s="1"/>
      <c r="DG3122" s="1"/>
    </row>
    <row r="3123" spans="1:111" x14ac:dyDescent="0.2">
      <c r="A3123" s="66"/>
      <c r="B3123" s="5"/>
      <c r="C3123" s="5"/>
      <c r="D3123" s="43"/>
      <c r="E3123" s="11"/>
      <c r="F3123" s="97"/>
      <c r="G3123" s="9"/>
      <c r="H3123" s="44"/>
      <c r="I3123" s="44"/>
      <c r="J3123" s="1"/>
      <c r="K3123" s="1"/>
      <c r="L3123" s="5"/>
      <c r="M3123" s="12"/>
      <c r="N3123" s="12"/>
      <c r="O3123" s="5"/>
      <c r="P3123" s="5"/>
      <c r="Q3123" s="10"/>
      <c r="R3123" s="29"/>
      <c r="S3123" s="5"/>
      <c r="T3123" s="6"/>
      <c r="U3123" s="10"/>
      <c r="V3123" s="10"/>
      <c r="W3123" s="12"/>
      <c r="X3123" s="5"/>
      <c r="Y3123" s="11"/>
      <c r="Z3123" s="2"/>
      <c r="AA3123" s="44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3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2"/>
      <c r="DB3123" s="1"/>
      <c r="DC3123" s="1"/>
      <c r="DD3123" s="1"/>
      <c r="DE3123" s="1"/>
      <c r="DF3123" s="1"/>
      <c r="DG3123" s="1"/>
    </row>
    <row r="3124" spans="1:111" x14ac:dyDescent="0.2">
      <c r="A3124" s="66"/>
      <c r="B3124" s="5"/>
      <c r="C3124" s="5"/>
      <c r="D3124" s="43"/>
      <c r="E3124" s="11"/>
      <c r="F3124" s="97"/>
      <c r="G3124" s="9"/>
      <c r="H3124" s="44"/>
      <c r="I3124" s="44"/>
      <c r="J3124" s="1"/>
      <c r="K3124" s="1"/>
      <c r="L3124" s="5"/>
      <c r="M3124" s="12"/>
      <c r="N3124" s="12"/>
      <c r="O3124" s="5"/>
      <c r="P3124" s="5"/>
      <c r="Q3124" s="10"/>
      <c r="R3124" s="29"/>
      <c r="S3124" s="5"/>
      <c r="T3124" s="6"/>
      <c r="U3124" s="10"/>
      <c r="V3124" s="10"/>
      <c r="W3124" s="12"/>
      <c r="X3124" s="5"/>
      <c r="Y3124" s="11"/>
      <c r="Z3124" s="2"/>
      <c r="AA3124" s="44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3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2"/>
      <c r="DB3124" s="1"/>
      <c r="DC3124" s="1"/>
      <c r="DD3124" s="1"/>
      <c r="DE3124" s="1"/>
      <c r="DF3124" s="1"/>
      <c r="DG3124" s="1"/>
    </row>
    <row r="3125" spans="1:111" x14ac:dyDescent="0.2">
      <c r="A3125" s="66"/>
      <c r="B3125" s="5"/>
      <c r="C3125" s="5"/>
      <c r="D3125" s="43"/>
      <c r="E3125" s="11"/>
      <c r="F3125" s="97"/>
      <c r="G3125" s="9"/>
      <c r="H3125" s="44"/>
      <c r="I3125" s="44"/>
      <c r="J3125" s="1"/>
      <c r="K3125" s="1"/>
      <c r="L3125" s="5"/>
      <c r="M3125" s="12"/>
      <c r="N3125" s="12"/>
      <c r="O3125" s="5"/>
      <c r="P3125" s="5"/>
      <c r="Q3125" s="10"/>
      <c r="R3125" s="29"/>
      <c r="S3125" s="5"/>
      <c r="T3125" s="6"/>
      <c r="U3125" s="10"/>
      <c r="V3125" s="10"/>
      <c r="W3125" s="12"/>
      <c r="X3125" s="5"/>
      <c r="Y3125" s="11"/>
      <c r="Z3125" s="2"/>
      <c r="AA3125" s="44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3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2"/>
      <c r="DB3125" s="1"/>
      <c r="DC3125" s="1"/>
      <c r="DD3125" s="1"/>
      <c r="DE3125" s="1"/>
      <c r="DF3125" s="1"/>
      <c r="DG3125" s="1"/>
    </row>
    <row r="3126" spans="1:111" x14ac:dyDescent="0.2">
      <c r="A3126" s="66"/>
      <c r="B3126" s="5"/>
      <c r="C3126" s="5"/>
      <c r="D3126" s="43"/>
      <c r="E3126" s="11"/>
      <c r="F3126" s="97"/>
      <c r="G3126" s="9"/>
      <c r="H3126" s="44"/>
      <c r="I3126" s="44"/>
      <c r="J3126" s="1"/>
      <c r="K3126" s="1"/>
      <c r="L3126" s="5"/>
      <c r="M3126" s="12"/>
      <c r="N3126" s="12"/>
      <c r="O3126" s="5"/>
      <c r="P3126" s="5"/>
      <c r="Q3126" s="10"/>
      <c r="R3126" s="29"/>
      <c r="S3126" s="5"/>
      <c r="T3126" s="6"/>
      <c r="U3126" s="10"/>
      <c r="V3126" s="10"/>
      <c r="W3126" s="12"/>
      <c r="X3126" s="5"/>
      <c r="Y3126" s="11"/>
      <c r="Z3126" s="2"/>
      <c r="AA3126" s="44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3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2"/>
      <c r="DB3126" s="1"/>
      <c r="DC3126" s="1"/>
      <c r="DD3126" s="1"/>
      <c r="DE3126" s="1"/>
      <c r="DF3126" s="1"/>
      <c r="DG3126" s="1"/>
    </row>
    <row r="3127" spans="1:111" x14ac:dyDescent="0.2">
      <c r="A3127" s="66"/>
      <c r="B3127" s="5"/>
      <c r="C3127" s="5"/>
      <c r="D3127" s="43"/>
      <c r="E3127" s="11"/>
      <c r="F3127" s="97"/>
      <c r="G3127" s="9"/>
      <c r="H3127" s="44"/>
      <c r="I3127" s="44"/>
      <c r="J3127" s="1"/>
      <c r="K3127" s="1"/>
      <c r="L3127" s="5"/>
      <c r="M3127" s="12"/>
      <c r="N3127" s="12"/>
      <c r="O3127" s="5"/>
      <c r="P3127" s="5"/>
      <c r="Q3127" s="10"/>
      <c r="R3127" s="29"/>
      <c r="S3127" s="5"/>
      <c r="T3127" s="6"/>
      <c r="U3127" s="10"/>
      <c r="V3127" s="10"/>
      <c r="W3127" s="12"/>
      <c r="X3127" s="5"/>
      <c r="Y3127" s="11"/>
      <c r="Z3127" s="2"/>
      <c r="AA3127" s="44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3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2"/>
      <c r="DB3127" s="1"/>
      <c r="DC3127" s="1"/>
      <c r="DD3127" s="1"/>
      <c r="DE3127" s="1"/>
      <c r="DF3127" s="1"/>
      <c r="DG3127" s="1"/>
    </row>
    <row r="3128" spans="1:111" x14ac:dyDescent="0.2">
      <c r="A3128" s="66"/>
      <c r="B3128" s="5"/>
      <c r="C3128" s="5"/>
      <c r="D3128" s="43"/>
      <c r="E3128" s="11"/>
      <c r="F3128" s="97"/>
      <c r="G3128" s="9"/>
      <c r="H3128" s="44"/>
      <c r="I3128" s="44"/>
      <c r="J3128" s="1"/>
      <c r="K3128" s="1"/>
      <c r="L3128" s="5"/>
      <c r="M3128" s="12"/>
      <c r="N3128" s="12"/>
      <c r="O3128" s="5"/>
      <c r="P3128" s="5"/>
      <c r="Q3128" s="10"/>
      <c r="R3128" s="29"/>
      <c r="S3128" s="5"/>
      <c r="T3128" s="6"/>
      <c r="U3128" s="10"/>
      <c r="V3128" s="10"/>
      <c r="W3128" s="12"/>
      <c r="X3128" s="5"/>
      <c r="Y3128" s="11"/>
      <c r="Z3128" s="2"/>
      <c r="AA3128" s="44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3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2"/>
      <c r="DB3128" s="1"/>
      <c r="DC3128" s="1"/>
      <c r="DD3128" s="1"/>
      <c r="DE3128" s="1"/>
      <c r="DF3128" s="1"/>
      <c r="DG3128" s="1"/>
    </row>
    <row r="3129" spans="1:111" x14ac:dyDescent="0.2">
      <c r="A3129" s="66"/>
      <c r="B3129" s="5"/>
      <c r="C3129" s="5"/>
      <c r="D3129" s="43"/>
      <c r="E3129" s="11"/>
      <c r="F3129" s="97"/>
      <c r="G3129" s="9"/>
      <c r="H3129" s="44"/>
      <c r="I3129" s="44"/>
      <c r="J3129" s="1"/>
      <c r="K3129" s="1"/>
      <c r="L3129" s="5"/>
      <c r="M3129" s="12"/>
      <c r="N3129" s="12"/>
      <c r="O3129" s="5"/>
      <c r="P3129" s="5"/>
      <c r="Q3129" s="10"/>
      <c r="R3129" s="29"/>
      <c r="S3129" s="5"/>
      <c r="T3129" s="6"/>
      <c r="U3129" s="10"/>
      <c r="V3129" s="10"/>
      <c r="W3129" s="12"/>
      <c r="X3129" s="5"/>
      <c r="Y3129" s="11"/>
      <c r="Z3129" s="2"/>
      <c r="AA3129" s="44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3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2"/>
      <c r="DB3129" s="1"/>
      <c r="DC3129" s="1"/>
      <c r="DD3129" s="1"/>
      <c r="DE3129" s="1"/>
      <c r="DF3129" s="1"/>
      <c r="DG3129" s="1"/>
    </row>
    <row r="3130" spans="1:111" x14ac:dyDescent="0.2">
      <c r="A3130" s="66"/>
      <c r="B3130" s="5"/>
      <c r="C3130" s="5"/>
      <c r="D3130" s="43"/>
      <c r="E3130" s="11"/>
      <c r="F3130" s="97"/>
      <c r="G3130" s="9"/>
      <c r="H3130" s="44"/>
      <c r="I3130" s="44"/>
      <c r="J3130" s="1"/>
      <c r="K3130" s="1"/>
      <c r="L3130" s="5"/>
      <c r="M3130" s="12"/>
      <c r="N3130" s="12"/>
      <c r="O3130" s="5"/>
      <c r="P3130" s="5"/>
      <c r="Q3130" s="10"/>
      <c r="R3130" s="29"/>
      <c r="S3130" s="5"/>
      <c r="T3130" s="6"/>
      <c r="U3130" s="10"/>
      <c r="V3130" s="10"/>
      <c r="W3130" s="12"/>
      <c r="X3130" s="5"/>
      <c r="Y3130" s="11"/>
      <c r="Z3130" s="2"/>
      <c r="AA3130" s="44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3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2"/>
      <c r="DB3130" s="1"/>
      <c r="DC3130" s="1"/>
      <c r="DD3130" s="1"/>
      <c r="DE3130" s="1"/>
      <c r="DF3130" s="1"/>
      <c r="DG3130" s="1"/>
    </row>
    <row r="3131" spans="1:111" x14ac:dyDescent="0.2">
      <c r="A3131" s="66"/>
      <c r="B3131" s="5"/>
      <c r="C3131" s="5"/>
      <c r="D3131" s="43"/>
      <c r="E3131" s="11"/>
      <c r="F3131" s="97"/>
      <c r="G3131" s="9"/>
      <c r="H3131" s="44"/>
      <c r="I3131" s="44"/>
      <c r="J3131" s="1"/>
      <c r="K3131" s="1"/>
      <c r="L3131" s="5"/>
      <c r="M3131" s="12"/>
      <c r="N3131" s="12"/>
      <c r="O3131" s="5"/>
      <c r="P3131" s="5"/>
      <c r="Q3131" s="10"/>
      <c r="R3131" s="29"/>
      <c r="S3131" s="5"/>
      <c r="T3131" s="6"/>
      <c r="U3131" s="10"/>
      <c r="V3131" s="10"/>
      <c r="W3131" s="12"/>
      <c r="X3131" s="5"/>
      <c r="Y3131" s="11"/>
      <c r="Z3131" s="2"/>
      <c r="AA3131" s="44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3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2"/>
      <c r="DB3131" s="1"/>
      <c r="DC3131" s="1"/>
      <c r="DD3131" s="1"/>
      <c r="DE3131" s="1"/>
      <c r="DF3131" s="1"/>
      <c r="DG3131" s="1"/>
    </row>
    <row r="3132" spans="1:111" x14ac:dyDescent="0.2">
      <c r="A3132" s="66"/>
      <c r="B3132" s="5"/>
      <c r="C3132" s="5"/>
      <c r="D3132" s="43"/>
      <c r="E3132" s="11"/>
      <c r="F3132" s="97"/>
      <c r="G3132" s="9"/>
      <c r="H3132" s="44"/>
      <c r="I3132" s="44"/>
      <c r="J3132" s="1"/>
      <c r="K3132" s="1"/>
      <c r="L3132" s="5"/>
      <c r="M3132" s="12"/>
      <c r="N3132" s="12"/>
      <c r="O3132" s="5"/>
      <c r="P3132" s="5"/>
      <c r="Q3132" s="10"/>
      <c r="R3132" s="29"/>
      <c r="S3132" s="5"/>
      <c r="T3132" s="6"/>
      <c r="U3132" s="10"/>
      <c r="V3132" s="10"/>
      <c r="W3132" s="12"/>
      <c r="X3132" s="5"/>
      <c r="Y3132" s="11"/>
      <c r="Z3132" s="2"/>
      <c r="AA3132" s="44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3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2"/>
      <c r="DB3132" s="1"/>
      <c r="DC3132" s="1"/>
      <c r="DD3132" s="1"/>
      <c r="DE3132" s="1"/>
      <c r="DF3132" s="1"/>
      <c r="DG3132" s="1"/>
    </row>
    <row r="3133" spans="1:111" x14ac:dyDescent="0.2">
      <c r="A3133" s="66"/>
      <c r="B3133" s="5"/>
      <c r="C3133" s="5"/>
      <c r="D3133" s="43"/>
      <c r="E3133" s="11"/>
      <c r="F3133" s="97"/>
      <c r="G3133" s="9"/>
      <c r="H3133" s="44"/>
      <c r="I3133" s="44"/>
      <c r="J3133" s="1"/>
      <c r="K3133" s="1"/>
      <c r="L3133" s="5"/>
      <c r="M3133" s="12"/>
      <c r="N3133" s="12"/>
      <c r="O3133" s="5"/>
      <c r="P3133" s="5"/>
      <c r="Q3133" s="10"/>
      <c r="R3133" s="29"/>
      <c r="S3133" s="5"/>
      <c r="T3133" s="6"/>
      <c r="U3133" s="10"/>
      <c r="V3133" s="10"/>
      <c r="W3133" s="12"/>
      <c r="X3133" s="5"/>
      <c r="Y3133" s="11"/>
      <c r="Z3133" s="2"/>
      <c r="AA3133" s="44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3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2"/>
      <c r="DB3133" s="1"/>
      <c r="DC3133" s="1"/>
      <c r="DD3133" s="1"/>
      <c r="DE3133" s="1"/>
      <c r="DF3133" s="1"/>
      <c r="DG3133" s="1"/>
    </row>
    <row r="3134" spans="1:111" x14ac:dyDescent="0.2">
      <c r="A3134" s="66"/>
      <c r="B3134" s="5"/>
      <c r="C3134" s="5"/>
      <c r="D3134" s="43"/>
      <c r="E3134" s="11"/>
      <c r="F3134" s="97"/>
      <c r="G3134" s="9"/>
      <c r="H3134" s="44"/>
      <c r="I3134" s="44"/>
      <c r="J3134" s="1"/>
      <c r="K3134" s="1"/>
      <c r="L3134" s="5"/>
      <c r="M3134" s="12"/>
      <c r="N3134" s="12"/>
      <c r="O3134" s="5"/>
      <c r="P3134" s="5"/>
      <c r="Q3134" s="10"/>
      <c r="R3134" s="29"/>
      <c r="S3134" s="5"/>
      <c r="T3134" s="6"/>
      <c r="U3134" s="10"/>
      <c r="V3134" s="10"/>
      <c r="W3134" s="12"/>
      <c r="X3134" s="5"/>
      <c r="Y3134" s="11"/>
      <c r="Z3134" s="2"/>
      <c r="AA3134" s="44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3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2"/>
      <c r="DB3134" s="1"/>
      <c r="DC3134" s="1"/>
      <c r="DD3134" s="1"/>
      <c r="DE3134" s="1"/>
      <c r="DF3134" s="1"/>
      <c r="DG3134" s="1"/>
    </row>
    <row r="3135" spans="1:111" x14ac:dyDescent="0.2">
      <c r="A3135" s="66"/>
      <c r="B3135" s="5"/>
      <c r="C3135" s="5"/>
      <c r="D3135" s="43"/>
      <c r="E3135" s="11"/>
      <c r="F3135" s="97"/>
      <c r="G3135" s="9"/>
      <c r="H3135" s="44"/>
      <c r="I3135" s="44"/>
      <c r="J3135" s="1"/>
      <c r="K3135" s="1"/>
      <c r="L3135" s="5"/>
      <c r="M3135" s="12"/>
      <c r="N3135" s="12"/>
      <c r="O3135" s="5"/>
      <c r="P3135" s="5"/>
      <c r="Q3135" s="10"/>
      <c r="R3135" s="29"/>
      <c r="S3135" s="5"/>
      <c r="T3135" s="6"/>
      <c r="U3135" s="10"/>
      <c r="V3135" s="10"/>
      <c r="W3135" s="12"/>
      <c r="X3135" s="5"/>
      <c r="Y3135" s="11"/>
      <c r="Z3135" s="2"/>
      <c r="AA3135" s="44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3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2"/>
      <c r="DB3135" s="1"/>
      <c r="DC3135" s="1"/>
      <c r="DD3135" s="1"/>
      <c r="DE3135" s="1"/>
      <c r="DF3135" s="1"/>
      <c r="DG3135" s="1"/>
    </row>
    <row r="3136" spans="1:111" x14ac:dyDescent="0.2">
      <c r="A3136" s="66"/>
      <c r="B3136" s="5"/>
      <c r="C3136" s="5"/>
      <c r="D3136" s="43"/>
      <c r="E3136" s="11"/>
      <c r="F3136" s="97"/>
      <c r="G3136" s="9"/>
      <c r="H3136" s="44"/>
      <c r="I3136" s="44"/>
      <c r="J3136" s="1"/>
      <c r="K3136" s="1"/>
      <c r="L3136" s="5"/>
      <c r="M3136" s="12"/>
      <c r="N3136" s="12"/>
      <c r="O3136" s="5"/>
      <c r="P3136" s="5"/>
      <c r="Q3136" s="10"/>
      <c r="R3136" s="29"/>
      <c r="S3136" s="5"/>
      <c r="T3136" s="6"/>
      <c r="U3136" s="10"/>
      <c r="V3136" s="10"/>
      <c r="W3136" s="12"/>
      <c r="X3136" s="5"/>
      <c r="Y3136" s="11"/>
      <c r="Z3136" s="2"/>
      <c r="AA3136" s="44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3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2"/>
      <c r="DB3136" s="1"/>
      <c r="DC3136" s="1"/>
      <c r="DD3136" s="1"/>
      <c r="DE3136" s="1"/>
      <c r="DF3136" s="1"/>
      <c r="DG3136" s="1"/>
    </row>
    <row r="3137" spans="1:111" x14ac:dyDescent="0.2">
      <c r="A3137" s="66"/>
      <c r="B3137" s="5"/>
      <c r="C3137" s="5"/>
      <c r="D3137" s="43"/>
      <c r="E3137" s="11"/>
      <c r="F3137" s="97"/>
      <c r="G3137" s="9"/>
      <c r="H3137" s="44"/>
      <c r="I3137" s="44"/>
      <c r="J3137" s="1"/>
      <c r="K3137" s="1"/>
      <c r="L3137" s="5"/>
      <c r="M3137" s="12"/>
      <c r="N3137" s="12"/>
      <c r="O3137" s="5"/>
      <c r="P3137" s="5"/>
      <c r="Q3137" s="10"/>
      <c r="R3137" s="29"/>
      <c r="S3137" s="5"/>
      <c r="T3137" s="6"/>
      <c r="U3137" s="10"/>
      <c r="V3137" s="10"/>
      <c r="W3137" s="12"/>
      <c r="X3137" s="5"/>
      <c r="Y3137" s="11"/>
      <c r="Z3137" s="2"/>
      <c r="AA3137" s="44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3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2"/>
      <c r="DB3137" s="1"/>
      <c r="DC3137" s="1"/>
      <c r="DD3137" s="1"/>
      <c r="DE3137" s="1"/>
      <c r="DF3137" s="1"/>
      <c r="DG3137" s="1"/>
    </row>
    <row r="3138" spans="1:111" x14ac:dyDescent="0.2">
      <c r="A3138" s="66"/>
      <c r="B3138" s="5"/>
      <c r="C3138" s="5"/>
      <c r="D3138" s="43"/>
      <c r="E3138" s="11"/>
      <c r="F3138" s="97"/>
      <c r="G3138" s="9"/>
      <c r="H3138" s="44"/>
      <c r="I3138" s="44"/>
      <c r="J3138" s="1"/>
      <c r="K3138" s="1"/>
      <c r="L3138" s="5"/>
      <c r="M3138" s="12"/>
      <c r="N3138" s="12"/>
      <c r="O3138" s="5"/>
      <c r="P3138" s="5"/>
      <c r="Q3138" s="10"/>
      <c r="R3138" s="29"/>
      <c r="S3138" s="5"/>
      <c r="T3138" s="6"/>
      <c r="U3138" s="10"/>
      <c r="V3138" s="10"/>
      <c r="W3138" s="12"/>
      <c r="X3138" s="5"/>
      <c r="Y3138" s="11"/>
      <c r="Z3138" s="2"/>
      <c r="AA3138" s="44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3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2"/>
      <c r="DB3138" s="1"/>
      <c r="DC3138" s="1"/>
      <c r="DD3138" s="1"/>
      <c r="DE3138" s="1"/>
      <c r="DF3138" s="1"/>
      <c r="DG3138" s="1"/>
    </row>
    <row r="3139" spans="1:111" x14ac:dyDescent="0.2">
      <c r="A3139" s="66"/>
      <c r="B3139" s="5"/>
      <c r="C3139" s="5"/>
      <c r="D3139" s="43"/>
      <c r="E3139" s="11"/>
      <c r="F3139" s="97"/>
      <c r="G3139" s="9"/>
      <c r="H3139" s="44"/>
      <c r="I3139" s="44"/>
      <c r="J3139" s="1"/>
      <c r="K3139" s="1"/>
      <c r="L3139" s="5"/>
      <c r="M3139" s="12"/>
      <c r="N3139" s="12"/>
      <c r="O3139" s="5"/>
      <c r="P3139" s="5"/>
      <c r="Q3139" s="10"/>
      <c r="R3139" s="29"/>
      <c r="S3139" s="5"/>
      <c r="T3139" s="6"/>
      <c r="U3139" s="10"/>
      <c r="V3139" s="10"/>
      <c r="W3139" s="12"/>
      <c r="X3139" s="5"/>
      <c r="Y3139" s="11"/>
      <c r="Z3139" s="2"/>
      <c r="AA3139" s="44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3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2"/>
      <c r="DB3139" s="1"/>
      <c r="DC3139" s="1"/>
      <c r="DD3139" s="1"/>
      <c r="DE3139" s="1"/>
      <c r="DF3139" s="1"/>
      <c r="DG3139" s="1"/>
    </row>
    <row r="3140" spans="1:111" x14ac:dyDescent="0.2">
      <c r="A3140" s="66"/>
      <c r="B3140" s="5"/>
      <c r="C3140" s="5"/>
      <c r="D3140" s="43"/>
      <c r="E3140" s="11"/>
      <c r="F3140" s="97"/>
      <c r="G3140" s="9"/>
      <c r="H3140" s="44"/>
      <c r="I3140" s="44"/>
      <c r="J3140" s="1"/>
      <c r="K3140" s="1"/>
      <c r="L3140" s="5"/>
      <c r="M3140" s="12"/>
      <c r="N3140" s="12"/>
      <c r="O3140" s="5"/>
      <c r="P3140" s="5"/>
      <c r="Q3140" s="10"/>
      <c r="R3140" s="29"/>
      <c r="S3140" s="5"/>
      <c r="T3140" s="6"/>
      <c r="U3140" s="10"/>
      <c r="V3140" s="10"/>
      <c r="W3140" s="12"/>
      <c r="X3140" s="5"/>
      <c r="Y3140" s="11"/>
      <c r="Z3140" s="2"/>
      <c r="AA3140" s="44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3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2"/>
      <c r="DB3140" s="1"/>
      <c r="DC3140" s="1"/>
      <c r="DD3140" s="1"/>
      <c r="DE3140" s="1"/>
      <c r="DF3140" s="1"/>
      <c r="DG3140" s="1"/>
    </row>
    <row r="3141" spans="1:111" x14ac:dyDescent="0.2">
      <c r="A3141" s="66"/>
      <c r="B3141" s="5"/>
      <c r="C3141" s="5"/>
      <c r="D3141" s="43"/>
      <c r="E3141" s="11"/>
      <c r="F3141" s="97"/>
      <c r="G3141" s="9"/>
      <c r="H3141" s="44"/>
      <c r="I3141" s="44"/>
      <c r="J3141" s="1"/>
      <c r="K3141" s="1"/>
      <c r="L3141" s="5"/>
      <c r="M3141" s="12"/>
      <c r="N3141" s="12"/>
      <c r="O3141" s="5"/>
      <c r="P3141" s="5"/>
      <c r="Q3141" s="10"/>
      <c r="R3141" s="29"/>
      <c r="S3141" s="5"/>
      <c r="T3141" s="6"/>
      <c r="U3141" s="10"/>
      <c r="V3141" s="10"/>
      <c r="W3141" s="12"/>
      <c r="X3141" s="5"/>
      <c r="Y3141" s="11"/>
      <c r="Z3141" s="2"/>
      <c r="AA3141" s="44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3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2"/>
      <c r="DB3141" s="1"/>
      <c r="DC3141" s="1"/>
      <c r="DD3141" s="1"/>
      <c r="DE3141" s="1"/>
      <c r="DF3141" s="1"/>
      <c r="DG3141" s="1"/>
    </row>
    <row r="3142" spans="1:111" x14ac:dyDescent="0.2">
      <c r="A3142" s="66"/>
      <c r="B3142" s="5"/>
      <c r="C3142" s="5"/>
      <c r="D3142" s="43"/>
      <c r="E3142" s="11"/>
      <c r="F3142" s="97"/>
      <c r="G3142" s="9"/>
      <c r="H3142" s="44"/>
      <c r="I3142" s="44"/>
      <c r="J3142" s="1"/>
      <c r="K3142" s="1"/>
      <c r="L3142" s="5"/>
      <c r="M3142" s="12"/>
      <c r="N3142" s="12"/>
      <c r="O3142" s="5"/>
      <c r="P3142" s="5"/>
      <c r="Q3142" s="10"/>
      <c r="R3142" s="29"/>
      <c r="S3142" s="5"/>
      <c r="T3142" s="6"/>
      <c r="U3142" s="10"/>
      <c r="V3142" s="10"/>
      <c r="W3142" s="12"/>
      <c r="X3142" s="5"/>
      <c r="Y3142" s="11"/>
      <c r="Z3142" s="2"/>
      <c r="AA3142" s="44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3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2"/>
      <c r="DB3142" s="1"/>
      <c r="DC3142" s="1"/>
      <c r="DD3142" s="1"/>
      <c r="DE3142" s="1"/>
      <c r="DF3142" s="1"/>
      <c r="DG3142" s="1"/>
    </row>
    <row r="3143" spans="1:111" x14ac:dyDescent="0.2">
      <c r="A3143" s="66"/>
      <c r="B3143" s="5"/>
      <c r="C3143" s="5"/>
      <c r="D3143" s="43"/>
      <c r="E3143" s="11"/>
      <c r="F3143" s="97"/>
      <c r="G3143" s="9"/>
      <c r="H3143" s="44"/>
      <c r="I3143" s="44"/>
      <c r="J3143" s="1"/>
      <c r="K3143" s="1"/>
      <c r="L3143" s="5"/>
      <c r="M3143" s="12"/>
      <c r="N3143" s="12"/>
      <c r="O3143" s="5"/>
      <c r="P3143" s="5"/>
      <c r="Q3143" s="10"/>
      <c r="R3143" s="29"/>
      <c r="S3143" s="5"/>
      <c r="T3143" s="6"/>
      <c r="U3143" s="10"/>
      <c r="V3143" s="10"/>
      <c r="W3143" s="12"/>
      <c r="X3143" s="5"/>
      <c r="Y3143" s="11"/>
      <c r="Z3143" s="2"/>
      <c r="AA3143" s="44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3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2"/>
      <c r="DB3143" s="1"/>
      <c r="DC3143" s="1"/>
      <c r="DD3143" s="1"/>
      <c r="DE3143" s="1"/>
      <c r="DF3143" s="1"/>
      <c r="DG3143" s="1"/>
    </row>
    <row r="3144" spans="1:111" x14ac:dyDescent="0.2">
      <c r="A3144" s="66"/>
      <c r="B3144" s="5"/>
      <c r="C3144" s="5"/>
      <c r="D3144" s="43"/>
      <c r="E3144" s="11"/>
      <c r="F3144" s="97"/>
      <c r="G3144" s="9"/>
      <c r="H3144" s="44"/>
      <c r="I3144" s="44"/>
      <c r="J3144" s="1"/>
      <c r="K3144" s="1"/>
      <c r="L3144" s="5"/>
      <c r="M3144" s="12"/>
      <c r="N3144" s="12"/>
      <c r="O3144" s="5"/>
      <c r="P3144" s="5"/>
      <c r="Q3144" s="10"/>
      <c r="R3144" s="29"/>
      <c r="S3144" s="5"/>
      <c r="T3144" s="6"/>
      <c r="U3144" s="10"/>
      <c r="V3144" s="10"/>
      <c r="W3144" s="12"/>
      <c r="X3144" s="5"/>
      <c r="Y3144" s="11"/>
      <c r="Z3144" s="2"/>
      <c r="AA3144" s="44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3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2"/>
      <c r="DB3144" s="1"/>
      <c r="DC3144" s="1"/>
      <c r="DD3144" s="1"/>
      <c r="DE3144" s="1"/>
      <c r="DF3144" s="1"/>
      <c r="DG3144" s="1"/>
    </row>
    <row r="3145" spans="1:111" x14ac:dyDescent="0.2">
      <c r="A3145" s="66"/>
      <c r="B3145" s="5"/>
      <c r="C3145" s="5"/>
      <c r="D3145" s="43"/>
      <c r="E3145" s="11"/>
      <c r="F3145" s="97"/>
      <c r="G3145" s="9"/>
      <c r="H3145" s="44"/>
      <c r="I3145" s="44"/>
      <c r="J3145" s="1"/>
      <c r="K3145" s="1"/>
      <c r="L3145" s="5"/>
      <c r="M3145" s="12"/>
      <c r="N3145" s="12"/>
      <c r="O3145" s="5"/>
      <c r="P3145" s="5"/>
      <c r="Q3145" s="10"/>
      <c r="R3145" s="29"/>
      <c r="S3145" s="5"/>
      <c r="T3145" s="6"/>
      <c r="U3145" s="10"/>
      <c r="V3145" s="10"/>
      <c r="W3145" s="12"/>
      <c r="X3145" s="5"/>
      <c r="Y3145" s="11"/>
      <c r="Z3145" s="2"/>
      <c r="AA3145" s="44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3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2"/>
      <c r="DB3145" s="1"/>
      <c r="DC3145" s="1"/>
      <c r="DD3145" s="1"/>
      <c r="DE3145" s="1"/>
      <c r="DF3145" s="1"/>
      <c r="DG3145" s="1"/>
    </row>
    <row r="3146" spans="1:111" x14ac:dyDescent="0.2">
      <c r="A3146" s="66"/>
      <c r="B3146" s="5"/>
      <c r="C3146" s="5"/>
      <c r="D3146" s="43"/>
      <c r="E3146" s="11"/>
      <c r="F3146" s="97"/>
      <c r="G3146" s="9"/>
      <c r="H3146" s="44"/>
      <c r="I3146" s="44"/>
      <c r="J3146" s="1"/>
      <c r="K3146" s="1"/>
      <c r="L3146" s="5"/>
      <c r="M3146" s="12"/>
      <c r="N3146" s="12"/>
      <c r="O3146" s="5"/>
      <c r="P3146" s="5"/>
      <c r="Q3146" s="10"/>
      <c r="R3146" s="29"/>
      <c r="S3146" s="5"/>
      <c r="T3146" s="6"/>
      <c r="U3146" s="10"/>
      <c r="V3146" s="10"/>
      <c r="W3146" s="12"/>
      <c r="X3146" s="5"/>
      <c r="Y3146" s="11"/>
      <c r="Z3146" s="2"/>
      <c r="AA3146" s="44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3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2"/>
      <c r="DB3146" s="1"/>
      <c r="DC3146" s="1"/>
      <c r="DD3146" s="1"/>
      <c r="DE3146" s="1"/>
      <c r="DF3146" s="1"/>
      <c r="DG3146" s="1"/>
    </row>
    <row r="3147" spans="1:111" x14ac:dyDescent="0.2">
      <c r="A3147" s="66"/>
      <c r="B3147" s="5"/>
      <c r="C3147" s="5"/>
      <c r="D3147" s="43"/>
      <c r="E3147" s="11"/>
      <c r="F3147" s="97"/>
      <c r="G3147" s="9"/>
      <c r="H3147" s="44"/>
      <c r="I3147" s="44"/>
      <c r="J3147" s="1"/>
      <c r="K3147" s="1"/>
      <c r="L3147" s="5"/>
      <c r="M3147" s="12"/>
      <c r="N3147" s="12"/>
      <c r="O3147" s="5"/>
      <c r="P3147" s="5"/>
      <c r="Q3147" s="10"/>
      <c r="R3147" s="29"/>
      <c r="S3147" s="5"/>
      <c r="T3147" s="6"/>
      <c r="U3147" s="10"/>
      <c r="V3147" s="10"/>
      <c r="W3147" s="12"/>
      <c r="X3147" s="5"/>
      <c r="Y3147" s="11"/>
      <c r="Z3147" s="2"/>
      <c r="AA3147" s="44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3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2"/>
      <c r="DB3147" s="1"/>
      <c r="DC3147" s="1"/>
      <c r="DD3147" s="1"/>
      <c r="DE3147" s="1"/>
      <c r="DF3147" s="1"/>
      <c r="DG3147" s="1"/>
    </row>
    <row r="3148" spans="1:111" x14ac:dyDescent="0.2">
      <c r="A3148" s="66"/>
      <c r="B3148" s="5"/>
      <c r="C3148" s="5"/>
      <c r="D3148" s="43"/>
      <c r="E3148" s="11"/>
      <c r="F3148" s="97"/>
      <c r="G3148" s="9"/>
      <c r="H3148" s="44"/>
      <c r="I3148" s="44"/>
      <c r="J3148" s="1"/>
      <c r="K3148" s="1"/>
      <c r="L3148" s="5"/>
      <c r="M3148" s="12"/>
      <c r="N3148" s="12"/>
      <c r="O3148" s="5"/>
      <c r="P3148" s="5"/>
      <c r="Q3148" s="10"/>
      <c r="R3148" s="29"/>
      <c r="S3148" s="5"/>
      <c r="T3148" s="6"/>
      <c r="U3148" s="10"/>
      <c r="V3148" s="10"/>
      <c r="W3148" s="12"/>
      <c r="X3148" s="5"/>
      <c r="Y3148" s="11"/>
      <c r="Z3148" s="2"/>
      <c r="AA3148" s="44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3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2"/>
      <c r="DB3148" s="1"/>
      <c r="DC3148" s="1"/>
      <c r="DD3148" s="1"/>
      <c r="DE3148" s="1"/>
      <c r="DF3148" s="1"/>
      <c r="DG3148" s="1"/>
    </row>
    <row r="3149" spans="1:111" x14ac:dyDescent="0.2">
      <c r="A3149" s="66"/>
      <c r="B3149" s="5"/>
      <c r="C3149" s="5"/>
      <c r="D3149" s="43"/>
      <c r="E3149" s="11"/>
      <c r="F3149" s="97"/>
      <c r="G3149" s="9"/>
      <c r="H3149" s="44"/>
      <c r="I3149" s="44"/>
      <c r="J3149" s="1"/>
      <c r="K3149" s="1"/>
      <c r="L3149" s="5"/>
      <c r="M3149" s="12"/>
      <c r="N3149" s="12"/>
      <c r="O3149" s="5"/>
      <c r="P3149" s="5"/>
      <c r="Q3149" s="10"/>
      <c r="R3149" s="29"/>
      <c r="S3149" s="5"/>
      <c r="T3149" s="6"/>
      <c r="U3149" s="10"/>
      <c r="V3149" s="10"/>
      <c r="W3149" s="12"/>
      <c r="X3149" s="5"/>
      <c r="Y3149" s="11"/>
      <c r="Z3149" s="2"/>
      <c r="AA3149" s="44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3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2"/>
      <c r="DB3149" s="1"/>
      <c r="DC3149" s="1"/>
      <c r="DD3149" s="1"/>
      <c r="DE3149" s="1"/>
      <c r="DF3149" s="1"/>
      <c r="DG3149" s="1"/>
    </row>
    <row r="3150" spans="1:111" x14ac:dyDescent="0.2">
      <c r="A3150" s="66"/>
      <c r="B3150" s="5"/>
      <c r="C3150" s="5"/>
      <c r="D3150" s="43"/>
      <c r="E3150" s="11"/>
      <c r="F3150" s="97"/>
      <c r="G3150" s="9"/>
      <c r="H3150" s="44"/>
      <c r="I3150" s="44"/>
      <c r="J3150" s="1"/>
      <c r="K3150" s="1"/>
      <c r="L3150" s="5"/>
      <c r="M3150" s="12"/>
      <c r="N3150" s="12"/>
      <c r="O3150" s="5"/>
      <c r="P3150" s="5"/>
      <c r="Q3150" s="10"/>
      <c r="R3150" s="29"/>
      <c r="S3150" s="5"/>
      <c r="T3150" s="6"/>
      <c r="U3150" s="10"/>
      <c r="V3150" s="10"/>
      <c r="W3150" s="12"/>
      <c r="X3150" s="5"/>
      <c r="Y3150" s="11"/>
      <c r="Z3150" s="2"/>
      <c r="AA3150" s="44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3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2"/>
      <c r="DB3150" s="1"/>
      <c r="DC3150" s="1"/>
      <c r="DD3150" s="1"/>
      <c r="DE3150" s="1"/>
      <c r="DF3150" s="1"/>
      <c r="DG3150" s="1"/>
    </row>
    <row r="3151" spans="1:111" x14ac:dyDescent="0.2">
      <c r="A3151" s="66"/>
      <c r="B3151" s="5"/>
      <c r="C3151" s="5"/>
      <c r="D3151" s="43"/>
      <c r="E3151" s="11"/>
      <c r="F3151" s="97"/>
      <c r="G3151" s="9"/>
      <c r="H3151" s="44"/>
      <c r="I3151" s="44"/>
      <c r="J3151" s="1"/>
      <c r="K3151" s="1"/>
      <c r="L3151" s="5"/>
      <c r="M3151" s="12"/>
      <c r="N3151" s="12"/>
      <c r="O3151" s="5"/>
      <c r="P3151" s="5"/>
      <c r="Q3151" s="10"/>
      <c r="R3151" s="29"/>
      <c r="S3151" s="5"/>
      <c r="T3151" s="6"/>
      <c r="U3151" s="10"/>
      <c r="V3151" s="10"/>
      <c r="W3151" s="12"/>
      <c r="X3151" s="5"/>
      <c r="Y3151" s="11"/>
      <c r="Z3151" s="2"/>
      <c r="AA3151" s="44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3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2"/>
      <c r="DB3151" s="1"/>
      <c r="DC3151" s="1"/>
      <c r="DD3151" s="1"/>
      <c r="DE3151" s="1"/>
      <c r="DF3151" s="1"/>
      <c r="DG3151" s="1"/>
    </row>
    <row r="3152" spans="1:111" x14ac:dyDescent="0.2">
      <c r="A3152" s="66"/>
      <c r="B3152" s="5"/>
      <c r="C3152" s="5"/>
      <c r="D3152" s="43"/>
      <c r="E3152" s="11"/>
      <c r="F3152" s="97"/>
      <c r="G3152" s="9"/>
      <c r="H3152" s="44"/>
      <c r="I3152" s="44"/>
      <c r="J3152" s="1"/>
      <c r="K3152" s="1"/>
      <c r="L3152" s="5"/>
      <c r="M3152" s="12"/>
      <c r="N3152" s="12"/>
      <c r="O3152" s="5"/>
      <c r="P3152" s="5"/>
      <c r="Q3152" s="10"/>
      <c r="R3152" s="29"/>
      <c r="S3152" s="5"/>
      <c r="T3152" s="6"/>
      <c r="U3152" s="10"/>
      <c r="V3152" s="10"/>
      <c r="W3152" s="12"/>
      <c r="X3152" s="5"/>
      <c r="Y3152" s="11"/>
      <c r="Z3152" s="2"/>
      <c r="AA3152" s="44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3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2"/>
      <c r="DB3152" s="1"/>
      <c r="DC3152" s="1"/>
      <c r="DD3152" s="1"/>
      <c r="DE3152" s="1"/>
      <c r="DF3152" s="1"/>
      <c r="DG3152" s="1"/>
    </row>
    <row r="3153" spans="1:111" x14ac:dyDescent="0.2">
      <c r="A3153" s="66"/>
      <c r="B3153" s="5"/>
      <c r="C3153" s="5"/>
      <c r="D3153" s="43"/>
      <c r="E3153" s="11"/>
      <c r="F3153" s="97"/>
      <c r="G3153" s="9"/>
      <c r="H3153" s="44"/>
      <c r="I3153" s="44"/>
      <c r="J3153" s="1"/>
      <c r="K3153" s="1"/>
      <c r="L3153" s="5"/>
      <c r="M3153" s="12"/>
      <c r="N3153" s="12"/>
      <c r="O3153" s="5"/>
      <c r="P3153" s="5"/>
      <c r="Q3153" s="10"/>
      <c r="R3153" s="29"/>
      <c r="S3153" s="5"/>
      <c r="T3153" s="6"/>
      <c r="U3153" s="10"/>
      <c r="V3153" s="10"/>
      <c r="W3153" s="12"/>
      <c r="X3153" s="5"/>
      <c r="Y3153" s="11"/>
      <c r="Z3153" s="2"/>
      <c r="AA3153" s="44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3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2"/>
      <c r="DB3153" s="1"/>
      <c r="DC3153" s="1"/>
      <c r="DD3153" s="1"/>
      <c r="DE3153" s="1"/>
      <c r="DF3153" s="1"/>
      <c r="DG3153" s="1"/>
    </row>
    <row r="3154" spans="1:111" x14ac:dyDescent="0.2">
      <c r="A3154" s="66"/>
      <c r="B3154" s="5"/>
      <c r="C3154" s="5"/>
      <c r="D3154" s="43"/>
      <c r="E3154" s="11"/>
      <c r="F3154" s="97"/>
      <c r="G3154" s="9"/>
      <c r="H3154" s="44"/>
      <c r="I3154" s="44"/>
      <c r="J3154" s="1"/>
      <c r="K3154" s="1"/>
      <c r="L3154" s="5"/>
      <c r="M3154" s="12"/>
      <c r="N3154" s="12"/>
      <c r="O3154" s="5"/>
      <c r="P3154" s="5"/>
      <c r="Q3154" s="10"/>
      <c r="R3154" s="29"/>
      <c r="S3154" s="5"/>
      <c r="T3154" s="6"/>
      <c r="U3154" s="10"/>
      <c r="V3154" s="10"/>
      <c r="W3154" s="12"/>
      <c r="X3154" s="5"/>
      <c r="Y3154" s="11"/>
      <c r="Z3154" s="2"/>
      <c r="AA3154" s="44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3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2"/>
      <c r="DB3154" s="1"/>
      <c r="DC3154" s="1"/>
      <c r="DD3154" s="1"/>
      <c r="DE3154" s="1"/>
      <c r="DF3154" s="1"/>
      <c r="DG3154" s="1"/>
    </row>
    <row r="3155" spans="1:111" x14ac:dyDescent="0.2">
      <c r="A3155" s="66"/>
      <c r="B3155" s="5"/>
      <c r="C3155" s="5"/>
      <c r="D3155" s="43"/>
      <c r="E3155" s="11"/>
      <c r="F3155" s="97"/>
      <c r="G3155" s="9"/>
      <c r="H3155" s="44"/>
      <c r="I3155" s="44"/>
      <c r="J3155" s="1"/>
      <c r="K3155" s="1"/>
      <c r="L3155" s="5"/>
      <c r="M3155" s="12"/>
      <c r="N3155" s="12"/>
      <c r="O3155" s="5"/>
      <c r="P3155" s="5"/>
      <c r="Q3155" s="10"/>
      <c r="R3155" s="29"/>
      <c r="S3155" s="5"/>
      <c r="T3155" s="6"/>
      <c r="U3155" s="10"/>
      <c r="V3155" s="10"/>
      <c r="W3155" s="12"/>
      <c r="X3155" s="5"/>
      <c r="Y3155" s="11"/>
      <c r="Z3155" s="2"/>
      <c r="AA3155" s="44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3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2"/>
      <c r="DB3155" s="1"/>
      <c r="DC3155" s="1"/>
      <c r="DD3155" s="1"/>
      <c r="DE3155" s="1"/>
      <c r="DF3155" s="1"/>
      <c r="DG3155" s="1"/>
    </row>
    <row r="3156" spans="1:111" x14ac:dyDescent="0.2">
      <c r="A3156" s="66"/>
      <c r="B3156" s="5"/>
      <c r="C3156" s="5"/>
      <c r="D3156" s="43"/>
      <c r="E3156" s="11"/>
      <c r="F3156" s="97"/>
      <c r="G3156" s="9"/>
      <c r="H3156" s="44"/>
      <c r="I3156" s="44"/>
      <c r="J3156" s="1"/>
      <c r="K3156" s="1"/>
      <c r="L3156" s="5"/>
      <c r="M3156" s="12"/>
      <c r="N3156" s="12"/>
      <c r="O3156" s="5"/>
      <c r="P3156" s="5"/>
      <c r="Q3156" s="10"/>
      <c r="R3156" s="29"/>
      <c r="S3156" s="5"/>
      <c r="T3156" s="6"/>
      <c r="U3156" s="10"/>
      <c r="V3156" s="10"/>
      <c r="W3156" s="12"/>
      <c r="X3156" s="5"/>
      <c r="Y3156" s="11"/>
      <c r="Z3156" s="2"/>
      <c r="AA3156" s="44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3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2"/>
      <c r="DB3156" s="1"/>
      <c r="DC3156" s="1"/>
      <c r="DD3156" s="1"/>
      <c r="DE3156" s="1"/>
      <c r="DF3156" s="1"/>
      <c r="DG3156" s="1"/>
    </row>
    <row r="3157" spans="1:111" x14ac:dyDescent="0.2">
      <c r="A3157" s="66"/>
      <c r="B3157" s="5"/>
      <c r="C3157" s="5"/>
      <c r="D3157" s="43"/>
      <c r="E3157" s="11"/>
      <c r="F3157" s="97"/>
      <c r="G3157" s="9"/>
      <c r="H3157" s="44"/>
      <c r="I3157" s="44"/>
      <c r="J3157" s="1"/>
      <c r="K3157" s="1"/>
      <c r="L3157" s="5"/>
      <c r="M3157" s="12"/>
      <c r="N3157" s="12"/>
      <c r="O3157" s="5"/>
      <c r="P3157" s="5"/>
      <c r="Q3157" s="10"/>
      <c r="R3157" s="29"/>
      <c r="S3157" s="5"/>
      <c r="T3157" s="6"/>
      <c r="U3157" s="10"/>
      <c r="V3157" s="10"/>
      <c r="W3157" s="12"/>
      <c r="X3157" s="5"/>
      <c r="Y3157" s="11"/>
      <c r="Z3157" s="2"/>
      <c r="AA3157" s="44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3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2"/>
      <c r="DB3157" s="1"/>
      <c r="DC3157" s="1"/>
      <c r="DD3157" s="1"/>
      <c r="DE3157" s="1"/>
      <c r="DF3157" s="1"/>
      <c r="DG3157" s="1"/>
    </row>
    <row r="3158" spans="1:111" x14ac:dyDescent="0.2">
      <c r="A3158" s="66"/>
      <c r="B3158" s="5"/>
      <c r="C3158" s="5"/>
      <c r="D3158" s="43"/>
      <c r="E3158" s="11"/>
      <c r="F3158" s="97"/>
      <c r="G3158" s="9"/>
      <c r="H3158" s="44"/>
      <c r="I3158" s="44"/>
      <c r="J3158" s="1"/>
      <c r="K3158" s="1"/>
      <c r="L3158" s="5"/>
      <c r="M3158" s="12"/>
      <c r="N3158" s="12"/>
      <c r="O3158" s="5"/>
      <c r="P3158" s="5"/>
      <c r="Q3158" s="10"/>
      <c r="R3158" s="29"/>
      <c r="S3158" s="5"/>
      <c r="T3158" s="6"/>
      <c r="U3158" s="10"/>
      <c r="V3158" s="10"/>
      <c r="W3158" s="12"/>
      <c r="X3158" s="5"/>
      <c r="Y3158" s="11"/>
      <c r="Z3158" s="2"/>
      <c r="AA3158" s="44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3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2"/>
      <c r="DB3158" s="1"/>
      <c r="DC3158" s="1"/>
      <c r="DD3158" s="1"/>
      <c r="DE3158" s="1"/>
      <c r="DF3158" s="1"/>
      <c r="DG3158" s="1"/>
    </row>
    <row r="3159" spans="1:111" x14ac:dyDescent="0.2">
      <c r="A3159" s="66"/>
      <c r="B3159" s="5"/>
      <c r="C3159" s="5"/>
      <c r="D3159" s="43"/>
      <c r="E3159" s="11"/>
      <c r="F3159" s="97"/>
      <c r="G3159" s="9"/>
      <c r="H3159" s="44"/>
      <c r="I3159" s="44"/>
      <c r="J3159" s="1"/>
      <c r="K3159" s="1"/>
      <c r="L3159" s="5"/>
      <c r="M3159" s="12"/>
      <c r="N3159" s="12"/>
      <c r="O3159" s="5"/>
      <c r="P3159" s="5"/>
      <c r="Q3159" s="10"/>
      <c r="R3159" s="29"/>
      <c r="S3159" s="5"/>
      <c r="T3159" s="6"/>
      <c r="U3159" s="10"/>
      <c r="V3159" s="10"/>
      <c r="W3159" s="12"/>
      <c r="X3159" s="5"/>
      <c r="Y3159" s="11"/>
      <c r="Z3159" s="2"/>
      <c r="AA3159" s="44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3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2"/>
      <c r="DB3159" s="1"/>
      <c r="DC3159" s="1"/>
      <c r="DD3159" s="1"/>
      <c r="DE3159" s="1"/>
      <c r="DF3159" s="1"/>
      <c r="DG3159" s="1"/>
    </row>
    <row r="3160" spans="1:111" x14ac:dyDescent="0.2">
      <c r="A3160" s="66"/>
      <c r="B3160" s="5"/>
      <c r="C3160" s="5"/>
      <c r="D3160" s="43"/>
      <c r="E3160" s="11"/>
      <c r="F3160" s="97"/>
      <c r="G3160" s="9"/>
      <c r="H3160" s="44"/>
      <c r="I3160" s="44"/>
      <c r="J3160" s="1"/>
      <c r="K3160" s="1"/>
      <c r="L3160" s="5"/>
      <c r="M3160" s="12"/>
      <c r="N3160" s="12"/>
      <c r="O3160" s="5"/>
      <c r="P3160" s="5"/>
      <c r="Q3160" s="10"/>
      <c r="R3160" s="29"/>
      <c r="S3160" s="5"/>
      <c r="T3160" s="6"/>
      <c r="U3160" s="10"/>
      <c r="V3160" s="10"/>
      <c r="W3160" s="12"/>
      <c r="X3160" s="5"/>
      <c r="Y3160" s="11"/>
      <c r="Z3160" s="2"/>
      <c r="AA3160" s="44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3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2"/>
      <c r="DB3160" s="1"/>
      <c r="DC3160" s="1"/>
      <c r="DD3160" s="1"/>
      <c r="DE3160" s="1"/>
      <c r="DF3160" s="1"/>
      <c r="DG3160" s="1"/>
    </row>
    <row r="3161" spans="1:111" x14ac:dyDescent="0.2">
      <c r="A3161" s="66"/>
      <c r="B3161" s="5"/>
      <c r="C3161" s="5"/>
      <c r="D3161" s="43"/>
      <c r="E3161" s="11"/>
      <c r="F3161" s="97"/>
      <c r="G3161" s="9"/>
      <c r="H3161" s="44"/>
      <c r="I3161" s="44"/>
      <c r="J3161" s="1"/>
      <c r="K3161" s="1"/>
      <c r="L3161" s="5"/>
      <c r="M3161" s="12"/>
      <c r="N3161" s="12"/>
      <c r="O3161" s="5"/>
      <c r="P3161" s="5"/>
      <c r="Q3161" s="10"/>
      <c r="R3161" s="29"/>
      <c r="S3161" s="5"/>
      <c r="T3161" s="6"/>
      <c r="U3161" s="10"/>
      <c r="V3161" s="10"/>
      <c r="W3161" s="12"/>
      <c r="X3161" s="5"/>
      <c r="Y3161" s="11"/>
      <c r="Z3161" s="2"/>
      <c r="AA3161" s="44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3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2"/>
      <c r="DB3161" s="1"/>
      <c r="DC3161" s="1"/>
      <c r="DD3161" s="1"/>
      <c r="DE3161" s="1"/>
      <c r="DF3161" s="1"/>
      <c r="DG3161" s="1"/>
    </row>
    <row r="3162" spans="1:111" x14ac:dyDescent="0.2">
      <c r="A3162" s="66"/>
      <c r="B3162" s="5"/>
      <c r="C3162" s="5"/>
      <c r="D3162" s="43"/>
      <c r="E3162" s="11"/>
      <c r="F3162" s="97"/>
      <c r="G3162" s="9"/>
      <c r="H3162" s="44"/>
      <c r="I3162" s="44"/>
      <c r="J3162" s="1"/>
      <c r="K3162" s="1"/>
      <c r="L3162" s="5"/>
      <c r="M3162" s="12"/>
      <c r="N3162" s="12"/>
      <c r="O3162" s="5"/>
      <c r="P3162" s="5"/>
      <c r="Q3162" s="10"/>
      <c r="R3162" s="29"/>
      <c r="S3162" s="5"/>
      <c r="T3162" s="6"/>
      <c r="U3162" s="10"/>
      <c r="V3162" s="10"/>
      <c r="W3162" s="12"/>
      <c r="X3162" s="5"/>
      <c r="Y3162" s="11"/>
      <c r="Z3162" s="2"/>
      <c r="AA3162" s="44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3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2"/>
      <c r="DB3162" s="1"/>
      <c r="DC3162" s="1"/>
      <c r="DD3162" s="1"/>
      <c r="DE3162" s="1"/>
      <c r="DF3162" s="1"/>
      <c r="DG3162" s="1"/>
    </row>
    <row r="3163" spans="1:111" x14ac:dyDescent="0.2">
      <c r="A3163" s="66"/>
      <c r="B3163" s="5"/>
      <c r="C3163" s="5"/>
      <c r="D3163" s="43"/>
      <c r="E3163" s="11"/>
      <c r="F3163" s="97"/>
      <c r="G3163" s="9"/>
      <c r="H3163" s="44"/>
      <c r="I3163" s="44"/>
      <c r="J3163" s="1"/>
      <c r="K3163" s="1"/>
      <c r="L3163" s="5"/>
      <c r="M3163" s="12"/>
      <c r="N3163" s="12"/>
      <c r="O3163" s="5"/>
      <c r="P3163" s="5"/>
      <c r="Q3163" s="10"/>
      <c r="R3163" s="29"/>
      <c r="S3163" s="5"/>
      <c r="T3163" s="6"/>
      <c r="U3163" s="10"/>
      <c r="V3163" s="10"/>
      <c r="W3163" s="12"/>
      <c r="X3163" s="5"/>
      <c r="Y3163" s="11"/>
      <c r="Z3163" s="2"/>
      <c r="AA3163" s="44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3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2"/>
      <c r="DB3163" s="1"/>
      <c r="DC3163" s="1"/>
      <c r="DD3163" s="1"/>
      <c r="DE3163" s="1"/>
      <c r="DF3163" s="1"/>
      <c r="DG3163" s="1"/>
    </row>
    <row r="3164" spans="1:111" x14ac:dyDescent="0.2">
      <c r="A3164" s="66"/>
      <c r="B3164" s="5"/>
      <c r="C3164" s="5"/>
      <c r="D3164" s="43"/>
      <c r="E3164" s="11"/>
      <c r="F3164" s="97"/>
      <c r="G3164" s="9"/>
      <c r="H3164" s="44"/>
      <c r="I3164" s="44"/>
      <c r="J3164" s="1"/>
      <c r="K3164" s="1"/>
      <c r="L3164" s="5"/>
      <c r="M3164" s="12"/>
      <c r="N3164" s="12"/>
      <c r="O3164" s="5"/>
      <c r="P3164" s="5"/>
      <c r="Q3164" s="10"/>
      <c r="R3164" s="29"/>
      <c r="S3164" s="5"/>
      <c r="T3164" s="6"/>
      <c r="U3164" s="10"/>
      <c r="V3164" s="10"/>
      <c r="W3164" s="12"/>
      <c r="X3164" s="5"/>
      <c r="Y3164" s="11"/>
      <c r="Z3164" s="2"/>
      <c r="AA3164" s="44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3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2"/>
      <c r="DB3164" s="1"/>
      <c r="DC3164" s="1"/>
      <c r="DD3164" s="1"/>
      <c r="DE3164" s="1"/>
      <c r="DF3164" s="1"/>
      <c r="DG3164" s="1"/>
    </row>
    <row r="3165" spans="1:111" x14ac:dyDescent="0.2">
      <c r="A3165" s="66"/>
      <c r="B3165" s="5"/>
      <c r="C3165" s="5"/>
      <c r="D3165" s="43"/>
      <c r="E3165" s="11"/>
      <c r="F3165" s="97"/>
      <c r="G3165" s="9"/>
      <c r="H3165" s="44"/>
      <c r="I3165" s="44"/>
      <c r="J3165" s="1"/>
      <c r="K3165" s="1"/>
      <c r="L3165" s="5"/>
      <c r="M3165" s="12"/>
      <c r="N3165" s="12"/>
      <c r="O3165" s="5"/>
      <c r="P3165" s="5"/>
      <c r="Q3165" s="10"/>
      <c r="R3165" s="29"/>
      <c r="S3165" s="5"/>
      <c r="T3165" s="6"/>
      <c r="U3165" s="10"/>
      <c r="V3165" s="10"/>
      <c r="W3165" s="12"/>
      <c r="X3165" s="5"/>
      <c r="Y3165" s="11"/>
      <c r="Z3165" s="2"/>
      <c r="AA3165" s="44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3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2"/>
      <c r="DB3165" s="1"/>
      <c r="DC3165" s="1"/>
      <c r="DD3165" s="1"/>
      <c r="DE3165" s="1"/>
      <c r="DF3165" s="1"/>
      <c r="DG3165" s="1"/>
    </row>
    <row r="3166" spans="1:111" x14ac:dyDescent="0.2">
      <c r="A3166" s="66"/>
      <c r="B3166" s="5"/>
      <c r="C3166" s="5"/>
      <c r="D3166" s="43"/>
      <c r="E3166" s="11"/>
      <c r="F3166" s="97"/>
      <c r="G3166" s="9"/>
      <c r="H3166" s="44"/>
      <c r="I3166" s="44"/>
      <c r="J3166" s="1"/>
      <c r="K3166" s="1"/>
      <c r="L3166" s="5"/>
      <c r="M3166" s="12"/>
      <c r="N3166" s="12"/>
      <c r="O3166" s="5"/>
      <c r="P3166" s="5"/>
      <c r="Q3166" s="10"/>
      <c r="R3166" s="29"/>
      <c r="S3166" s="5"/>
      <c r="T3166" s="6"/>
      <c r="U3166" s="10"/>
      <c r="V3166" s="10"/>
      <c r="W3166" s="12"/>
      <c r="X3166" s="5"/>
      <c r="Y3166" s="11"/>
      <c r="Z3166" s="2"/>
      <c r="AA3166" s="44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3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2"/>
      <c r="DB3166" s="1"/>
      <c r="DC3166" s="1"/>
      <c r="DD3166" s="1"/>
      <c r="DE3166" s="1"/>
      <c r="DF3166" s="1"/>
      <c r="DG3166" s="1"/>
    </row>
    <row r="3167" spans="1:111" x14ac:dyDescent="0.2">
      <c r="A3167" s="66"/>
      <c r="B3167" s="5"/>
      <c r="C3167" s="5"/>
      <c r="D3167" s="43"/>
      <c r="E3167" s="11"/>
      <c r="F3167" s="97"/>
      <c r="G3167" s="9"/>
      <c r="H3167" s="44"/>
      <c r="I3167" s="44"/>
      <c r="J3167" s="1"/>
      <c r="K3167" s="1"/>
      <c r="L3167" s="5"/>
      <c r="M3167" s="12"/>
      <c r="N3167" s="12"/>
      <c r="O3167" s="5"/>
      <c r="P3167" s="5"/>
      <c r="Q3167" s="10"/>
      <c r="R3167" s="29"/>
      <c r="S3167" s="5"/>
      <c r="T3167" s="6"/>
      <c r="U3167" s="10"/>
      <c r="V3167" s="10"/>
      <c r="W3167" s="12"/>
      <c r="X3167" s="5"/>
      <c r="Y3167" s="11"/>
      <c r="Z3167" s="2"/>
      <c r="AA3167" s="44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3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2"/>
      <c r="DB3167" s="1"/>
      <c r="DC3167" s="1"/>
      <c r="DD3167" s="1"/>
      <c r="DE3167" s="1"/>
      <c r="DF3167" s="1"/>
      <c r="DG3167" s="1"/>
    </row>
    <row r="3168" spans="1:111" x14ac:dyDescent="0.2">
      <c r="A3168" s="66"/>
      <c r="B3168" s="5"/>
      <c r="C3168" s="5"/>
      <c r="D3168" s="43"/>
      <c r="E3168" s="11"/>
      <c r="F3168" s="97"/>
      <c r="G3168" s="9"/>
      <c r="H3168" s="44"/>
      <c r="I3168" s="44"/>
      <c r="J3168" s="1"/>
      <c r="K3168" s="1"/>
      <c r="L3168" s="5"/>
      <c r="M3168" s="12"/>
      <c r="N3168" s="12"/>
      <c r="O3168" s="5"/>
      <c r="P3168" s="5"/>
      <c r="Q3168" s="10"/>
      <c r="R3168" s="29"/>
      <c r="S3168" s="5"/>
      <c r="T3168" s="6"/>
      <c r="U3168" s="10"/>
      <c r="V3168" s="10"/>
      <c r="W3168" s="12"/>
      <c r="X3168" s="5"/>
      <c r="Y3168" s="11"/>
      <c r="Z3168" s="2"/>
      <c r="AA3168" s="44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3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2"/>
      <c r="DB3168" s="1"/>
      <c r="DC3168" s="1"/>
      <c r="DD3168" s="1"/>
      <c r="DE3168" s="1"/>
      <c r="DF3168" s="1"/>
      <c r="DG3168" s="1"/>
    </row>
    <row r="3169" spans="1:111" x14ac:dyDescent="0.2">
      <c r="A3169" s="66"/>
      <c r="B3169" s="5"/>
      <c r="C3169" s="5"/>
      <c r="D3169" s="43"/>
      <c r="E3169" s="11"/>
      <c r="F3169" s="97"/>
      <c r="G3169" s="9"/>
      <c r="H3169" s="44"/>
      <c r="I3169" s="44"/>
      <c r="J3169" s="1"/>
      <c r="K3169" s="1"/>
      <c r="L3169" s="5"/>
      <c r="M3169" s="12"/>
      <c r="N3169" s="12"/>
      <c r="O3169" s="5"/>
      <c r="P3169" s="5"/>
      <c r="Q3169" s="10"/>
      <c r="R3169" s="29"/>
      <c r="S3169" s="5"/>
      <c r="T3169" s="6"/>
      <c r="U3169" s="10"/>
      <c r="V3169" s="10"/>
      <c r="W3169" s="12"/>
      <c r="X3169" s="5"/>
      <c r="Y3169" s="11"/>
      <c r="Z3169" s="2"/>
      <c r="AA3169" s="44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3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2"/>
      <c r="DB3169" s="1"/>
      <c r="DC3169" s="1"/>
      <c r="DD3169" s="1"/>
      <c r="DE3169" s="1"/>
      <c r="DF3169" s="1"/>
      <c r="DG3169" s="1"/>
    </row>
    <row r="3170" spans="1:111" x14ac:dyDescent="0.2">
      <c r="A3170" s="66"/>
      <c r="B3170" s="5"/>
      <c r="C3170" s="5"/>
      <c r="D3170" s="43"/>
      <c r="E3170" s="11"/>
      <c r="F3170" s="97"/>
      <c r="G3170" s="9"/>
      <c r="H3170" s="44"/>
      <c r="I3170" s="44"/>
      <c r="J3170" s="1"/>
      <c r="K3170" s="1"/>
      <c r="L3170" s="5"/>
      <c r="M3170" s="12"/>
      <c r="N3170" s="12"/>
      <c r="O3170" s="5"/>
      <c r="P3170" s="5"/>
      <c r="Q3170" s="10"/>
      <c r="R3170" s="29"/>
      <c r="S3170" s="5"/>
      <c r="T3170" s="6"/>
      <c r="U3170" s="10"/>
      <c r="V3170" s="10"/>
      <c r="W3170" s="12"/>
      <c r="X3170" s="5"/>
      <c r="Y3170" s="11"/>
      <c r="Z3170" s="2"/>
      <c r="AA3170" s="44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3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2"/>
      <c r="DB3170" s="1"/>
      <c r="DC3170" s="1"/>
      <c r="DD3170" s="1"/>
      <c r="DE3170" s="1"/>
      <c r="DF3170" s="1"/>
      <c r="DG3170" s="1"/>
    </row>
    <row r="3171" spans="1:111" x14ac:dyDescent="0.2">
      <c r="A3171" s="66"/>
      <c r="B3171" s="5"/>
      <c r="C3171" s="5"/>
      <c r="D3171" s="43"/>
      <c r="E3171" s="11"/>
      <c r="F3171" s="97"/>
      <c r="G3171" s="9"/>
      <c r="H3171" s="44"/>
      <c r="I3171" s="44"/>
      <c r="J3171" s="1"/>
      <c r="K3171" s="1"/>
      <c r="L3171" s="5"/>
      <c r="M3171" s="12"/>
      <c r="N3171" s="12"/>
      <c r="O3171" s="5"/>
      <c r="P3171" s="5"/>
      <c r="Q3171" s="10"/>
      <c r="R3171" s="29"/>
      <c r="S3171" s="5"/>
      <c r="T3171" s="6"/>
      <c r="U3171" s="10"/>
      <c r="V3171" s="10"/>
      <c r="W3171" s="12"/>
      <c r="X3171" s="5"/>
      <c r="Y3171" s="11"/>
      <c r="Z3171" s="2"/>
      <c r="AA3171" s="44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3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2"/>
      <c r="DB3171" s="1"/>
      <c r="DC3171" s="1"/>
      <c r="DD3171" s="1"/>
      <c r="DE3171" s="1"/>
      <c r="DF3171" s="1"/>
      <c r="DG3171" s="1"/>
    </row>
    <row r="3172" spans="1:111" x14ac:dyDescent="0.2">
      <c r="A3172" s="66"/>
      <c r="B3172" s="5"/>
      <c r="C3172" s="5"/>
      <c r="D3172" s="43"/>
      <c r="E3172" s="11"/>
      <c r="F3172" s="97"/>
      <c r="G3172" s="9"/>
      <c r="H3172" s="44"/>
      <c r="I3172" s="44"/>
      <c r="J3172" s="1"/>
      <c r="K3172" s="1"/>
      <c r="L3172" s="5"/>
      <c r="M3172" s="12"/>
      <c r="N3172" s="12"/>
      <c r="O3172" s="5"/>
      <c r="P3172" s="5"/>
      <c r="Q3172" s="10"/>
      <c r="R3172" s="29"/>
      <c r="S3172" s="5"/>
      <c r="T3172" s="6"/>
      <c r="U3172" s="10"/>
      <c r="V3172" s="10"/>
      <c r="W3172" s="12"/>
      <c r="X3172" s="5"/>
      <c r="Y3172" s="11"/>
      <c r="Z3172" s="2"/>
      <c r="AA3172" s="44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3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2"/>
      <c r="DB3172" s="1"/>
      <c r="DC3172" s="1"/>
      <c r="DD3172" s="1"/>
      <c r="DE3172" s="1"/>
      <c r="DF3172" s="1"/>
      <c r="DG3172" s="1"/>
    </row>
    <row r="3173" spans="1:111" x14ac:dyDescent="0.2">
      <c r="A3173" s="66"/>
      <c r="B3173" s="5"/>
      <c r="C3173" s="5"/>
      <c r="D3173" s="43"/>
      <c r="E3173" s="11"/>
      <c r="F3173" s="97"/>
      <c r="G3173" s="9"/>
      <c r="H3173" s="44"/>
      <c r="I3173" s="44"/>
      <c r="J3173" s="1"/>
      <c r="K3173" s="1"/>
      <c r="L3173" s="5"/>
      <c r="M3173" s="12"/>
      <c r="N3173" s="12"/>
      <c r="O3173" s="5"/>
      <c r="P3173" s="5"/>
      <c r="Q3173" s="10"/>
      <c r="R3173" s="29"/>
      <c r="S3173" s="5"/>
      <c r="T3173" s="6"/>
      <c r="U3173" s="10"/>
      <c r="V3173" s="10"/>
      <c r="W3173" s="12"/>
      <c r="X3173" s="5"/>
      <c r="Y3173" s="11"/>
      <c r="Z3173" s="2"/>
      <c r="AA3173" s="44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3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2"/>
      <c r="DB3173" s="1"/>
      <c r="DC3173" s="1"/>
      <c r="DD3173" s="1"/>
      <c r="DE3173" s="1"/>
      <c r="DF3173" s="1"/>
      <c r="DG3173" s="1"/>
    </row>
    <row r="3174" spans="1:111" x14ac:dyDescent="0.2">
      <c r="A3174" s="66"/>
      <c r="B3174" s="5"/>
      <c r="C3174" s="5"/>
      <c r="D3174" s="43"/>
      <c r="E3174" s="11"/>
      <c r="F3174" s="97"/>
      <c r="G3174" s="9"/>
      <c r="H3174" s="44"/>
      <c r="I3174" s="44"/>
      <c r="J3174" s="1"/>
      <c r="K3174" s="1"/>
      <c r="L3174" s="5"/>
      <c r="M3174" s="12"/>
      <c r="N3174" s="12"/>
      <c r="O3174" s="5"/>
      <c r="P3174" s="5"/>
      <c r="Q3174" s="10"/>
      <c r="R3174" s="29"/>
      <c r="S3174" s="5"/>
      <c r="T3174" s="6"/>
      <c r="U3174" s="10"/>
      <c r="V3174" s="10"/>
      <c r="W3174" s="12"/>
      <c r="X3174" s="5"/>
      <c r="Y3174" s="11"/>
      <c r="Z3174" s="2"/>
      <c r="AA3174" s="44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3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2"/>
      <c r="DB3174" s="1"/>
      <c r="DC3174" s="1"/>
      <c r="DD3174" s="1"/>
      <c r="DE3174" s="1"/>
      <c r="DF3174" s="1"/>
      <c r="DG3174" s="1"/>
    </row>
    <row r="3175" spans="1:111" x14ac:dyDescent="0.2">
      <c r="A3175" s="66"/>
      <c r="B3175" s="5"/>
      <c r="C3175" s="5"/>
      <c r="D3175" s="43"/>
      <c r="E3175" s="11"/>
      <c r="F3175" s="97"/>
      <c r="G3175" s="9"/>
      <c r="H3175" s="44"/>
      <c r="I3175" s="44"/>
      <c r="J3175" s="1"/>
      <c r="K3175" s="1"/>
      <c r="L3175" s="5"/>
      <c r="M3175" s="12"/>
      <c r="N3175" s="12"/>
      <c r="O3175" s="5"/>
      <c r="P3175" s="5"/>
      <c r="Q3175" s="10"/>
      <c r="R3175" s="29"/>
      <c r="S3175" s="5"/>
      <c r="T3175" s="6"/>
      <c r="U3175" s="10"/>
      <c r="V3175" s="10"/>
      <c r="W3175" s="12"/>
      <c r="X3175" s="5"/>
      <c r="Y3175" s="11"/>
      <c r="Z3175" s="2"/>
      <c r="AA3175" s="44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3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2"/>
      <c r="DB3175" s="1"/>
      <c r="DC3175" s="1"/>
      <c r="DD3175" s="1"/>
      <c r="DE3175" s="1"/>
      <c r="DF3175" s="1"/>
      <c r="DG3175" s="1"/>
    </row>
    <row r="3176" spans="1:111" x14ac:dyDescent="0.2">
      <c r="A3176" s="66"/>
      <c r="B3176" s="5"/>
      <c r="C3176" s="5"/>
      <c r="D3176" s="43"/>
      <c r="E3176" s="11"/>
      <c r="F3176" s="97"/>
      <c r="G3176" s="9"/>
      <c r="H3176" s="44"/>
      <c r="I3176" s="44"/>
      <c r="J3176" s="1"/>
      <c r="K3176" s="1"/>
      <c r="L3176" s="5"/>
      <c r="M3176" s="12"/>
      <c r="N3176" s="12"/>
      <c r="O3176" s="5"/>
      <c r="P3176" s="5"/>
      <c r="Q3176" s="10"/>
      <c r="R3176" s="29"/>
      <c r="S3176" s="5"/>
      <c r="T3176" s="6"/>
      <c r="U3176" s="10"/>
      <c r="V3176" s="10"/>
      <c r="W3176" s="12"/>
      <c r="X3176" s="5"/>
      <c r="Y3176" s="11"/>
      <c r="Z3176" s="2"/>
      <c r="AA3176" s="44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3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2"/>
      <c r="DB3176" s="1"/>
      <c r="DC3176" s="1"/>
      <c r="DD3176" s="1"/>
      <c r="DE3176" s="1"/>
      <c r="DF3176" s="1"/>
      <c r="DG3176" s="1"/>
    </row>
    <row r="3177" spans="1:111" x14ac:dyDescent="0.2">
      <c r="A3177" s="66"/>
      <c r="B3177" s="5"/>
      <c r="C3177" s="5"/>
      <c r="D3177" s="43"/>
      <c r="E3177" s="11"/>
      <c r="F3177" s="97"/>
      <c r="G3177" s="9"/>
      <c r="H3177" s="44"/>
      <c r="I3177" s="44"/>
      <c r="J3177" s="1"/>
      <c r="K3177" s="1"/>
      <c r="L3177" s="5"/>
      <c r="M3177" s="12"/>
      <c r="N3177" s="12"/>
      <c r="O3177" s="5"/>
      <c r="P3177" s="5"/>
      <c r="Q3177" s="10"/>
      <c r="R3177" s="29"/>
      <c r="S3177" s="5"/>
      <c r="T3177" s="6"/>
      <c r="U3177" s="10"/>
      <c r="V3177" s="10"/>
      <c r="W3177" s="12"/>
      <c r="X3177" s="5"/>
      <c r="Y3177" s="11"/>
      <c r="Z3177" s="2"/>
      <c r="AA3177" s="44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3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2"/>
      <c r="DB3177" s="1"/>
      <c r="DC3177" s="1"/>
      <c r="DD3177" s="1"/>
      <c r="DE3177" s="1"/>
      <c r="DF3177" s="1"/>
      <c r="DG3177" s="1"/>
    </row>
    <row r="3178" spans="1:111" x14ac:dyDescent="0.2">
      <c r="A3178" s="66"/>
      <c r="B3178" s="5"/>
      <c r="C3178" s="5"/>
      <c r="D3178" s="43"/>
      <c r="E3178" s="11"/>
      <c r="F3178" s="97"/>
      <c r="G3178" s="9"/>
      <c r="H3178" s="44"/>
      <c r="I3178" s="44"/>
      <c r="J3178" s="1"/>
      <c r="K3178" s="1"/>
      <c r="L3178" s="5"/>
      <c r="M3178" s="12"/>
      <c r="N3178" s="12"/>
      <c r="O3178" s="5"/>
      <c r="P3178" s="5"/>
      <c r="Q3178" s="10"/>
      <c r="R3178" s="29"/>
      <c r="S3178" s="5"/>
      <c r="T3178" s="6"/>
      <c r="U3178" s="10"/>
      <c r="V3178" s="10"/>
      <c r="W3178" s="12"/>
      <c r="X3178" s="5"/>
      <c r="Y3178" s="11"/>
      <c r="Z3178" s="2"/>
      <c r="AA3178" s="44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3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2"/>
      <c r="DB3178" s="1"/>
      <c r="DC3178" s="1"/>
      <c r="DD3178" s="1"/>
      <c r="DE3178" s="1"/>
      <c r="DF3178" s="1"/>
      <c r="DG3178" s="1"/>
    </row>
    <row r="3179" spans="1:111" x14ac:dyDescent="0.2">
      <c r="A3179" s="66"/>
      <c r="B3179" s="5"/>
      <c r="C3179" s="5"/>
      <c r="D3179" s="43"/>
      <c r="E3179" s="11"/>
      <c r="F3179" s="97"/>
      <c r="G3179" s="9"/>
      <c r="H3179" s="44"/>
      <c r="I3179" s="44"/>
      <c r="J3179" s="1"/>
      <c r="K3179" s="1"/>
      <c r="L3179" s="5"/>
      <c r="M3179" s="12"/>
      <c r="N3179" s="12"/>
      <c r="O3179" s="5"/>
      <c r="P3179" s="5"/>
      <c r="Q3179" s="10"/>
      <c r="R3179" s="29"/>
      <c r="S3179" s="5"/>
      <c r="T3179" s="6"/>
      <c r="U3179" s="10"/>
      <c r="V3179" s="10"/>
      <c r="W3179" s="12"/>
      <c r="X3179" s="5"/>
      <c r="Y3179" s="11"/>
      <c r="Z3179" s="2"/>
      <c r="AA3179" s="44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3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2"/>
      <c r="DB3179" s="1"/>
      <c r="DC3179" s="1"/>
      <c r="DD3179" s="1"/>
      <c r="DE3179" s="1"/>
      <c r="DF3179" s="1"/>
      <c r="DG3179" s="1"/>
    </row>
    <row r="3180" spans="1:111" x14ac:dyDescent="0.2">
      <c r="A3180" s="66"/>
      <c r="B3180" s="5"/>
      <c r="C3180" s="5"/>
      <c r="D3180" s="43"/>
      <c r="E3180" s="11"/>
      <c r="F3180" s="97"/>
      <c r="G3180" s="9"/>
      <c r="H3180" s="44"/>
      <c r="I3180" s="44"/>
      <c r="J3180" s="1"/>
      <c r="K3180" s="1"/>
      <c r="L3180" s="5"/>
      <c r="M3180" s="12"/>
      <c r="N3180" s="12"/>
      <c r="O3180" s="5"/>
      <c r="P3180" s="5"/>
      <c r="Q3180" s="10"/>
      <c r="R3180" s="29"/>
      <c r="S3180" s="5"/>
      <c r="T3180" s="6"/>
      <c r="U3180" s="10"/>
      <c r="V3180" s="10"/>
      <c r="W3180" s="12"/>
      <c r="X3180" s="5"/>
      <c r="Y3180" s="11"/>
      <c r="Z3180" s="2"/>
      <c r="AA3180" s="44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3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2"/>
      <c r="DB3180" s="1"/>
      <c r="DC3180" s="1"/>
      <c r="DD3180" s="1"/>
      <c r="DE3180" s="1"/>
      <c r="DF3180" s="1"/>
      <c r="DG3180" s="1"/>
    </row>
    <row r="3181" spans="1:111" x14ac:dyDescent="0.2">
      <c r="A3181" s="66"/>
      <c r="B3181" s="5"/>
      <c r="C3181" s="5"/>
      <c r="D3181" s="43"/>
      <c r="E3181" s="11"/>
      <c r="F3181" s="97"/>
      <c r="G3181" s="9"/>
      <c r="H3181" s="44"/>
      <c r="I3181" s="44"/>
      <c r="J3181" s="1"/>
      <c r="K3181" s="1"/>
      <c r="L3181" s="5"/>
      <c r="M3181" s="12"/>
      <c r="N3181" s="12"/>
      <c r="O3181" s="5"/>
      <c r="P3181" s="5"/>
      <c r="Q3181" s="10"/>
      <c r="R3181" s="29"/>
      <c r="S3181" s="5"/>
      <c r="T3181" s="6"/>
      <c r="U3181" s="10"/>
      <c r="V3181" s="10"/>
      <c r="W3181" s="12"/>
      <c r="X3181" s="5"/>
      <c r="Y3181" s="11"/>
      <c r="Z3181" s="2"/>
      <c r="AA3181" s="44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3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2"/>
      <c r="DB3181" s="1"/>
      <c r="DC3181" s="1"/>
      <c r="DD3181" s="1"/>
      <c r="DE3181" s="1"/>
      <c r="DF3181" s="1"/>
      <c r="DG3181" s="1"/>
    </row>
    <row r="3182" spans="1:111" x14ac:dyDescent="0.2">
      <c r="A3182" s="66"/>
      <c r="B3182" s="5"/>
      <c r="C3182" s="5"/>
      <c r="D3182" s="43"/>
      <c r="E3182" s="11"/>
      <c r="F3182" s="97"/>
      <c r="G3182" s="9"/>
      <c r="H3182" s="44"/>
      <c r="I3182" s="44"/>
      <c r="J3182" s="1"/>
      <c r="K3182" s="1"/>
      <c r="L3182" s="5"/>
      <c r="M3182" s="12"/>
      <c r="N3182" s="12"/>
      <c r="O3182" s="5"/>
      <c r="P3182" s="5"/>
      <c r="Q3182" s="10"/>
      <c r="R3182" s="29"/>
      <c r="S3182" s="5"/>
      <c r="T3182" s="6"/>
      <c r="U3182" s="10"/>
      <c r="V3182" s="10"/>
      <c r="W3182" s="12"/>
      <c r="X3182" s="5"/>
      <c r="Y3182" s="11"/>
      <c r="Z3182" s="2"/>
      <c r="AA3182" s="44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3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2"/>
      <c r="DB3182" s="1"/>
      <c r="DC3182" s="1"/>
      <c r="DD3182" s="1"/>
      <c r="DE3182" s="1"/>
      <c r="DF3182" s="1"/>
      <c r="DG3182" s="1"/>
    </row>
    <row r="3183" spans="1:111" x14ac:dyDescent="0.2">
      <c r="A3183" s="66"/>
      <c r="B3183" s="5"/>
      <c r="C3183" s="5"/>
      <c r="D3183" s="43"/>
      <c r="E3183" s="11"/>
      <c r="F3183" s="97"/>
      <c r="G3183" s="9"/>
      <c r="H3183" s="44"/>
      <c r="I3183" s="44"/>
      <c r="J3183" s="1"/>
      <c r="K3183" s="1"/>
      <c r="L3183" s="5"/>
      <c r="M3183" s="12"/>
      <c r="N3183" s="12"/>
      <c r="O3183" s="5"/>
      <c r="P3183" s="5"/>
      <c r="Q3183" s="10"/>
      <c r="R3183" s="29"/>
      <c r="S3183" s="5"/>
      <c r="T3183" s="6"/>
      <c r="U3183" s="10"/>
      <c r="V3183" s="10"/>
      <c r="W3183" s="12"/>
      <c r="X3183" s="5"/>
      <c r="Y3183" s="11"/>
      <c r="Z3183" s="2"/>
      <c r="AA3183" s="44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3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2"/>
      <c r="DB3183" s="1"/>
      <c r="DC3183" s="1"/>
      <c r="DD3183" s="1"/>
      <c r="DE3183" s="1"/>
      <c r="DF3183" s="1"/>
      <c r="DG3183" s="1"/>
    </row>
    <row r="3184" spans="1:111" x14ac:dyDescent="0.2">
      <c r="A3184" s="66"/>
      <c r="B3184" s="5"/>
      <c r="C3184" s="5"/>
      <c r="D3184" s="43"/>
      <c r="E3184" s="11"/>
      <c r="F3184" s="97"/>
      <c r="G3184" s="9"/>
      <c r="H3184" s="44"/>
      <c r="I3184" s="44"/>
      <c r="J3184" s="1"/>
      <c r="K3184" s="1"/>
      <c r="L3184" s="5"/>
      <c r="M3184" s="12"/>
      <c r="N3184" s="12"/>
      <c r="O3184" s="5"/>
      <c r="P3184" s="5"/>
      <c r="Q3184" s="10"/>
      <c r="R3184" s="29"/>
      <c r="S3184" s="5"/>
      <c r="T3184" s="6"/>
      <c r="U3184" s="10"/>
      <c r="V3184" s="10"/>
      <c r="W3184" s="12"/>
      <c r="X3184" s="5"/>
      <c r="Y3184" s="11"/>
      <c r="Z3184" s="2"/>
      <c r="AA3184" s="44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3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2"/>
      <c r="DB3184" s="1"/>
      <c r="DC3184" s="1"/>
      <c r="DD3184" s="1"/>
      <c r="DE3184" s="1"/>
      <c r="DF3184" s="1"/>
      <c r="DG3184" s="1"/>
    </row>
    <row r="3185" spans="1:111" x14ac:dyDescent="0.2">
      <c r="A3185" s="66"/>
      <c r="B3185" s="5"/>
      <c r="C3185" s="5"/>
      <c r="D3185" s="43"/>
      <c r="E3185" s="11"/>
      <c r="F3185" s="97"/>
      <c r="G3185" s="9"/>
      <c r="H3185" s="44"/>
      <c r="I3185" s="44"/>
      <c r="J3185" s="1"/>
      <c r="K3185" s="1"/>
      <c r="L3185" s="5"/>
      <c r="M3185" s="12"/>
      <c r="N3185" s="12"/>
      <c r="O3185" s="5"/>
      <c r="P3185" s="5"/>
      <c r="Q3185" s="10"/>
      <c r="R3185" s="29"/>
      <c r="S3185" s="5"/>
      <c r="T3185" s="6"/>
      <c r="U3185" s="10"/>
      <c r="V3185" s="10"/>
      <c r="W3185" s="12"/>
      <c r="X3185" s="5"/>
      <c r="Y3185" s="11"/>
      <c r="Z3185" s="2"/>
      <c r="AA3185" s="44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3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2"/>
      <c r="DB3185" s="1"/>
      <c r="DC3185" s="1"/>
      <c r="DD3185" s="1"/>
      <c r="DE3185" s="1"/>
      <c r="DF3185" s="1"/>
      <c r="DG3185" s="1"/>
    </row>
    <row r="3186" spans="1:111" x14ac:dyDescent="0.2">
      <c r="A3186" s="66"/>
      <c r="B3186" s="5"/>
      <c r="C3186" s="5"/>
      <c r="D3186" s="43"/>
      <c r="E3186" s="11"/>
      <c r="F3186" s="97"/>
      <c r="G3186" s="9"/>
      <c r="H3186" s="44"/>
      <c r="I3186" s="44"/>
      <c r="J3186" s="1"/>
      <c r="K3186" s="1"/>
      <c r="L3186" s="5"/>
      <c r="M3186" s="12"/>
      <c r="N3186" s="12"/>
      <c r="O3186" s="5"/>
      <c r="P3186" s="5"/>
      <c r="Q3186" s="10"/>
      <c r="R3186" s="29"/>
      <c r="S3186" s="5"/>
      <c r="T3186" s="6"/>
      <c r="U3186" s="10"/>
      <c r="V3186" s="10"/>
      <c r="W3186" s="12"/>
      <c r="X3186" s="5"/>
      <c r="Y3186" s="11"/>
      <c r="Z3186" s="2"/>
      <c r="AA3186" s="44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3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2"/>
      <c r="DB3186" s="1"/>
      <c r="DC3186" s="1"/>
      <c r="DD3186" s="1"/>
      <c r="DE3186" s="1"/>
      <c r="DF3186" s="1"/>
      <c r="DG3186" s="1"/>
    </row>
    <row r="3187" spans="1:111" x14ac:dyDescent="0.2">
      <c r="A3187" s="66"/>
      <c r="B3187" s="5"/>
      <c r="C3187" s="5"/>
      <c r="D3187" s="43"/>
      <c r="E3187" s="11"/>
      <c r="F3187" s="97"/>
      <c r="G3187" s="9"/>
      <c r="H3187" s="44"/>
      <c r="I3187" s="44"/>
      <c r="J3187" s="1"/>
      <c r="K3187" s="1"/>
      <c r="L3187" s="5"/>
      <c r="M3187" s="12"/>
      <c r="N3187" s="12"/>
      <c r="O3187" s="5"/>
      <c r="P3187" s="5"/>
      <c r="Q3187" s="10"/>
      <c r="R3187" s="29"/>
      <c r="S3187" s="5"/>
      <c r="T3187" s="6"/>
      <c r="U3187" s="10"/>
      <c r="V3187" s="10"/>
      <c r="W3187" s="12"/>
      <c r="X3187" s="5"/>
      <c r="Y3187" s="11"/>
      <c r="Z3187" s="2"/>
      <c r="AA3187" s="44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3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2"/>
      <c r="DB3187" s="1"/>
      <c r="DC3187" s="1"/>
      <c r="DD3187" s="1"/>
      <c r="DE3187" s="1"/>
      <c r="DF3187" s="1"/>
      <c r="DG3187" s="1"/>
    </row>
    <row r="3188" spans="1:111" x14ac:dyDescent="0.2">
      <c r="A3188" s="66"/>
      <c r="B3188" s="5"/>
      <c r="C3188" s="5"/>
      <c r="D3188" s="43"/>
      <c r="E3188" s="11"/>
      <c r="F3188" s="97"/>
      <c r="G3188" s="9"/>
      <c r="H3188" s="44"/>
      <c r="I3188" s="44"/>
      <c r="J3188" s="1"/>
      <c r="K3188" s="1"/>
      <c r="L3188" s="5"/>
      <c r="M3188" s="12"/>
      <c r="N3188" s="12"/>
      <c r="O3188" s="5"/>
      <c r="P3188" s="5"/>
      <c r="Q3188" s="10"/>
      <c r="R3188" s="29"/>
      <c r="S3188" s="5"/>
      <c r="T3188" s="6"/>
      <c r="U3188" s="10"/>
      <c r="V3188" s="10"/>
      <c r="W3188" s="12"/>
      <c r="X3188" s="5"/>
      <c r="Y3188" s="11"/>
      <c r="Z3188" s="2"/>
      <c r="AA3188" s="44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3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2"/>
      <c r="DB3188" s="1"/>
      <c r="DC3188" s="1"/>
      <c r="DD3188" s="1"/>
      <c r="DE3188" s="1"/>
      <c r="DF3188" s="1"/>
      <c r="DG3188" s="1"/>
    </row>
    <row r="3189" spans="1:111" x14ac:dyDescent="0.2">
      <c r="A3189" s="66"/>
      <c r="B3189" s="5"/>
      <c r="C3189" s="5"/>
      <c r="D3189" s="43"/>
      <c r="E3189" s="11"/>
      <c r="F3189" s="97"/>
      <c r="G3189" s="9"/>
      <c r="H3189" s="44"/>
      <c r="I3189" s="44"/>
      <c r="J3189" s="1"/>
      <c r="K3189" s="1"/>
      <c r="L3189" s="5"/>
      <c r="M3189" s="12"/>
      <c r="N3189" s="12"/>
      <c r="O3189" s="5"/>
      <c r="P3189" s="5"/>
      <c r="Q3189" s="10"/>
      <c r="R3189" s="29"/>
      <c r="S3189" s="5"/>
      <c r="T3189" s="6"/>
      <c r="U3189" s="10"/>
      <c r="V3189" s="10"/>
      <c r="W3189" s="12"/>
      <c r="X3189" s="5"/>
      <c r="Y3189" s="11"/>
      <c r="Z3189" s="2"/>
      <c r="AA3189" s="44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3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2"/>
      <c r="DB3189" s="1"/>
      <c r="DC3189" s="1"/>
      <c r="DD3189" s="1"/>
      <c r="DE3189" s="1"/>
      <c r="DF3189" s="1"/>
      <c r="DG3189" s="1"/>
    </row>
    <row r="3190" spans="1:111" x14ac:dyDescent="0.2">
      <c r="A3190" s="66"/>
      <c r="B3190" s="5"/>
      <c r="C3190" s="5"/>
      <c r="D3190" s="43"/>
      <c r="E3190" s="11"/>
      <c r="F3190" s="97"/>
      <c r="G3190" s="9"/>
      <c r="H3190" s="44"/>
      <c r="I3190" s="44"/>
      <c r="J3190" s="1"/>
      <c r="K3190" s="1"/>
      <c r="L3190" s="5"/>
      <c r="M3190" s="12"/>
      <c r="N3190" s="12"/>
      <c r="O3190" s="5"/>
      <c r="P3190" s="5"/>
      <c r="Q3190" s="10"/>
      <c r="R3190" s="29"/>
      <c r="S3190" s="5"/>
      <c r="T3190" s="6"/>
      <c r="U3190" s="10"/>
      <c r="V3190" s="10"/>
      <c r="W3190" s="12"/>
      <c r="X3190" s="5"/>
      <c r="Y3190" s="11"/>
      <c r="Z3190" s="2"/>
      <c r="AA3190" s="44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3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2"/>
      <c r="DB3190" s="1"/>
      <c r="DC3190" s="1"/>
      <c r="DD3190" s="1"/>
      <c r="DE3190" s="1"/>
      <c r="DF3190" s="1"/>
      <c r="DG3190" s="1"/>
    </row>
    <row r="3191" spans="1:111" x14ac:dyDescent="0.2">
      <c r="A3191" s="66"/>
      <c r="B3191" s="5"/>
      <c r="C3191" s="5"/>
      <c r="D3191" s="43"/>
      <c r="E3191" s="11"/>
      <c r="F3191" s="97"/>
      <c r="G3191" s="9"/>
      <c r="H3191" s="44"/>
      <c r="I3191" s="44"/>
      <c r="J3191" s="1"/>
      <c r="K3191" s="1"/>
      <c r="L3191" s="5"/>
      <c r="M3191" s="12"/>
      <c r="N3191" s="12"/>
      <c r="O3191" s="5"/>
      <c r="P3191" s="5"/>
      <c r="Q3191" s="10"/>
      <c r="R3191" s="29"/>
      <c r="S3191" s="5"/>
      <c r="T3191" s="6"/>
      <c r="U3191" s="10"/>
      <c r="V3191" s="10"/>
      <c r="W3191" s="12"/>
      <c r="X3191" s="5"/>
      <c r="Y3191" s="11"/>
      <c r="Z3191" s="2"/>
      <c r="AA3191" s="44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3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2"/>
      <c r="DB3191" s="1"/>
      <c r="DC3191" s="1"/>
      <c r="DD3191" s="1"/>
      <c r="DE3191" s="1"/>
      <c r="DF3191" s="1"/>
      <c r="DG3191" s="1"/>
    </row>
    <row r="3192" spans="1:111" x14ac:dyDescent="0.2">
      <c r="A3192" s="66"/>
      <c r="B3192" s="5"/>
      <c r="C3192" s="5"/>
      <c r="D3192" s="43"/>
      <c r="E3192" s="11"/>
      <c r="F3192" s="97"/>
      <c r="G3192" s="9"/>
      <c r="H3192" s="44"/>
      <c r="I3192" s="44"/>
      <c r="J3192" s="1"/>
      <c r="K3192" s="1"/>
      <c r="L3192" s="5"/>
      <c r="M3192" s="12"/>
      <c r="N3192" s="12"/>
      <c r="O3192" s="5"/>
      <c r="P3192" s="5"/>
      <c r="Q3192" s="10"/>
      <c r="R3192" s="29"/>
      <c r="S3192" s="5"/>
      <c r="T3192" s="6"/>
      <c r="U3192" s="10"/>
      <c r="V3192" s="10"/>
      <c r="W3192" s="12"/>
      <c r="X3192" s="5"/>
      <c r="Y3192" s="11"/>
      <c r="Z3192" s="2"/>
      <c r="AA3192" s="44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3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2"/>
      <c r="DB3192" s="1"/>
      <c r="DC3192" s="1"/>
      <c r="DD3192" s="1"/>
      <c r="DE3192" s="1"/>
      <c r="DF3192" s="1"/>
      <c r="DG3192" s="1"/>
    </row>
    <row r="3193" spans="1:111" x14ac:dyDescent="0.2">
      <c r="A3193" s="66"/>
      <c r="B3193" s="5"/>
      <c r="C3193" s="5"/>
      <c r="D3193" s="43"/>
      <c r="E3193" s="11"/>
      <c r="F3193" s="97"/>
      <c r="G3193" s="9"/>
      <c r="H3193" s="44"/>
      <c r="I3193" s="44"/>
      <c r="J3193" s="1"/>
      <c r="K3193" s="1"/>
      <c r="L3193" s="5"/>
      <c r="M3193" s="12"/>
      <c r="N3193" s="12"/>
      <c r="O3193" s="5"/>
      <c r="P3193" s="5"/>
      <c r="Q3193" s="10"/>
      <c r="R3193" s="29"/>
      <c r="S3193" s="5"/>
      <c r="T3193" s="6"/>
      <c r="U3193" s="10"/>
      <c r="V3193" s="10"/>
      <c r="W3193" s="12"/>
      <c r="X3193" s="5"/>
      <c r="Y3193" s="11"/>
      <c r="Z3193" s="2"/>
      <c r="AA3193" s="44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3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2"/>
      <c r="DB3193" s="1"/>
      <c r="DC3193" s="1"/>
      <c r="DD3193" s="1"/>
      <c r="DE3193" s="1"/>
      <c r="DF3193" s="1"/>
      <c r="DG3193" s="1"/>
    </row>
    <row r="3194" spans="1:111" x14ac:dyDescent="0.2">
      <c r="A3194" s="66"/>
      <c r="B3194" s="5"/>
      <c r="C3194" s="5"/>
      <c r="D3194" s="43"/>
      <c r="E3194" s="11"/>
      <c r="F3194" s="97"/>
      <c r="G3194" s="9"/>
      <c r="H3194" s="44"/>
      <c r="I3194" s="44"/>
      <c r="J3194" s="1"/>
      <c r="K3194" s="1"/>
      <c r="L3194" s="5"/>
      <c r="M3194" s="12"/>
      <c r="N3194" s="12"/>
      <c r="O3194" s="5"/>
      <c r="P3194" s="5"/>
      <c r="Q3194" s="10"/>
      <c r="R3194" s="29"/>
      <c r="S3194" s="5"/>
      <c r="T3194" s="6"/>
      <c r="U3194" s="10"/>
      <c r="V3194" s="10"/>
      <c r="W3194" s="12"/>
      <c r="X3194" s="5"/>
      <c r="Y3194" s="11"/>
      <c r="Z3194" s="2"/>
      <c r="AA3194" s="44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3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2"/>
      <c r="DB3194" s="1"/>
      <c r="DC3194" s="1"/>
      <c r="DD3194" s="1"/>
      <c r="DE3194" s="1"/>
      <c r="DF3194" s="1"/>
      <c r="DG3194" s="1"/>
    </row>
    <row r="3195" spans="1:111" x14ac:dyDescent="0.2">
      <c r="A3195" s="66"/>
      <c r="B3195" s="5"/>
      <c r="C3195" s="5"/>
      <c r="D3195" s="43"/>
      <c r="E3195" s="11"/>
      <c r="F3195" s="97"/>
      <c r="G3195" s="9"/>
      <c r="H3195" s="44"/>
      <c r="I3195" s="44"/>
      <c r="J3195" s="1"/>
      <c r="K3195" s="1"/>
      <c r="L3195" s="5"/>
      <c r="M3195" s="12"/>
      <c r="N3195" s="12"/>
      <c r="O3195" s="5"/>
      <c r="P3195" s="5"/>
      <c r="Q3195" s="10"/>
      <c r="R3195" s="29"/>
      <c r="S3195" s="5"/>
      <c r="T3195" s="6"/>
      <c r="U3195" s="10"/>
      <c r="V3195" s="10"/>
      <c r="W3195" s="12"/>
      <c r="X3195" s="5"/>
      <c r="Y3195" s="11"/>
      <c r="Z3195" s="2"/>
      <c r="AA3195" s="44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3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2"/>
      <c r="DB3195" s="1"/>
      <c r="DC3195" s="1"/>
      <c r="DD3195" s="1"/>
      <c r="DE3195" s="1"/>
      <c r="DF3195" s="1"/>
      <c r="DG3195" s="1"/>
    </row>
    <row r="3196" spans="1:111" x14ac:dyDescent="0.2">
      <c r="A3196" s="66"/>
      <c r="B3196" s="5"/>
      <c r="C3196" s="5"/>
      <c r="D3196" s="43"/>
      <c r="E3196" s="11"/>
      <c r="F3196" s="97"/>
      <c r="G3196" s="9"/>
      <c r="H3196" s="44"/>
      <c r="I3196" s="44"/>
      <c r="J3196" s="1"/>
      <c r="K3196" s="1"/>
      <c r="L3196" s="5"/>
      <c r="M3196" s="12"/>
      <c r="N3196" s="12"/>
      <c r="O3196" s="5"/>
      <c r="P3196" s="5"/>
      <c r="Q3196" s="10"/>
      <c r="R3196" s="29"/>
      <c r="S3196" s="5"/>
      <c r="T3196" s="6"/>
      <c r="U3196" s="10"/>
      <c r="V3196" s="10"/>
      <c r="W3196" s="12"/>
      <c r="X3196" s="5"/>
      <c r="Y3196" s="11"/>
      <c r="Z3196" s="2"/>
      <c r="AA3196" s="44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3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2"/>
      <c r="DB3196" s="1"/>
      <c r="DC3196" s="1"/>
      <c r="DD3196" s="1"/>
      <c r="DE3196" s="1"/>
      <c r="DF3196" s="1"/>
      <c r="DG3196" s="1"/>
    </row>
    <row r="3197" spans="1:111" x14ac:dyDescent="0.2">
      <c r="A3197" s="66"/>
      <c r="B3197" s="5"/>
      <c r="C3197" s="5"/>
      <c r="D3197" s="43"/>
      <c r="E3197" s="11"/>
      <c r="F3197" s="97"/>
      <c r="G3197" s="9"/>
      <c r="H3197" s="44"/>
      <c r="I3197" s="44"/>
      <c r="J3197" s="1"/>
      <c r="K3197" s="1"/>
      <c r="L3197" s="5"/>
      <c r="M3197" s="12"/>
      <c r="N3197" s="12"/>
      <c r="O3197" s="5"/>
      <c r="P3197" s="5"/>
      <c r="Q3197" s="10"/>
      <c r="R3197" s="29"/>
      <c r="S3197" s="5"/>
      <c r="T3197" s="6"/>
      <c r="U3197" s="10"/>
      <c r="V3197" s="10"/>
      <c r="W3197" s="12"/>
      <c r="X3197" s="5"/>
      <c r="Y3197" s="11"/>
      <c r="Z3197" s="2"/>
      <c r="AA3197" s="44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3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2"/>
      <c r="DB3197" s="1"/>
      <c r="DC3197" s="1"/>
      <c r="DD3197" s="1"/>
      <c r="DE3197" s="1"/>
      <c r="DF3197" s="1"/>
      <c r="DG3197" s="1"/>
    </row>
    <row r="3198" spans="1:111" x14ac:dyDescent="0.2">
      <c r="A3198" s="66"/>
      <c r="B3198" s="5"/>
      <c r="C3198" s="5"/>
      <c r="D3198" s="43"/>
      <c r="E3198" s="11"/>
      <c r="F3198" s="97"/>
      <c r="G3198" s="9"/>
      <c r="H3198" s="44"/>
      <c r="I3198" s="44"/>
      <c r="J3198" s="1"/>
      <c r="K3198" s="1"/>
      <c r="L3198" s="5"/>
      <c r="M3198" s="12"/>
      <c r="N3198" s="12"/>
      <c r="O3198" s="5"/>
      <c r="P3198" s="5"/>
      <c r="Q3198" s="10"/>
      <c r="R3198" s="29"/>
      <c r="S3198" s="5"/>
      <c r="T3198" s="6"/>
      <c r="U3198" s="10"/>
      <c r="V3198" s="10"/>
      <c r="W3198" s="12"/>
      <c r="X3198" s="5"/>
      <c r="Y3198" s="11"/>
      <c r="Z3198" s="2"/>
      <c r="AA3198" s="44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3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2"/>
      <c r="DB3198" s="1"/>
      <c r="DC3198" s="1"/>
      <c r="DD3198" s="1"/>
      <c r="DE3198" s="1"/>
      <c r="DF3198" s="1"/>
      <c r="DG3198" s="1"/>
    </row>
    <row r="3199" spans="1:111" x14ac:dyDescent="0.2">
      <c r="A3199" s="66"/>
      <c r="B3199" s="5"/>
      <c r="C3199" s="5"/>
      <c r="D3199" s="43"/>
      <c r="E3199" s="11"/>
      <c r="F3199" s="97"/>
      <c r="G3199" s="9"/>
      <c r="H3199" s="44"/>
      <c r="I3199" s="44"/>
      <c r="J3199" s="1"/>
      <c r="K3199" s="1"/>
      <c r="L3199" s="5"/>
      <c r="M3199" s="12"/>
      <c r="N3199" s="12"/>
      <c r="O3199" s="5"/>
      <c r="P3199" s="5"/>
      <c r="Q3199" s="10"/>
      <c r="R3199" s="29"/>
      <c r="S3199" s="5"/>
      <c r="T3199" s="6"/>
      <c r="U3199" s="10"/>
      <c r="V3199" s="10"/>
      <c r="W3199" s="12"/>
      <c r="X3199" s="5"/>
      <c r="Y3199" s="11"/>
      <c r="Z3199" s="2"/>
      <c r="AA3199" s="44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3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2"/>
      <c r="DB3199" s="1"/>
      <c r="DC3199" s="1"/>
      <c r="DD3199" s="1"/>
      <c r="DE3199" s="1"/>
      <c r="DF3199" s="1"/>
      <c r="DG3199" s="1"/>
    </row>
    <row r="3200" spans="1:111" x14ac:dyDescent="0.2">
      <c r="A3200" s="66"/>
      <c r="B3200" s="5"/>
      <c r="C3200" s="5"/>
      <c r="D3200" s="43"/>
      <c r="E3200" s="11"/>
      <c r="F3200" s="97"/>
      <c r="G3200" s="9"/>
      <c r="H3200" s="44"/>
      <c r="I3200" s="44"/>
      <c r="J3200" s="1"/>
      <c r="K3200" s="1"/>
      <c r="L3200" s="5"/>
      <c r="M3200" s="12"/>
      <c r="N3200" s="12"/>
      <c r="O3200" s="5"/>
      <c r="P3200" s="5"/>
      <c r="Q3200" s="10"/>
      <c r="R3200" s="29"/>
      <c r="S3200" s="5"/>
      <c r="T3200" s="6"/>
      <c r="U3200" s="10"/>
      <c r="V3200" s="10"/>
      <c r="W3200" s="12"/>
      <c r="X3200" s="5"/>
      <c r="Y3200" s="11"/>
      <c r="Z3200" s="2"/>
      <c r="AA3200" s="44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3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2"/>
      <c r="DB3200" s="1"/>
      <c r="DC3200" s="1"/>
      <c r="DD3200" s="1"/>
      <c r="DE3200" s="1"/>
      <c r="DF3200" s="1"/>
      <c r="DG3200" s="1"/>
    </row>
    <row r="3201" spans="1:111" x14ac:dyDescent="0.2">
      <c r="A3201" s="66"/>
      <c r="B3201" s="5"/>
      <c r="C3201" s="5"/>
      <c r="D3201" s="43"/>
      <c r="E3201" s="11"/>
      <c r="F3201" s="97"/>
      <c r="G3201" s="9"/>
      <c r="H3201" s="44"/>
      <c r="I3201" s="44"/>
      <c r="J3201" s="1"/>
      <c r="K3201" s="1"/>
      <c r="L3201" s="5"/>
      <c r="M3201" s="12"/>
      <c r="N3201" s="12"/>
      <c r="O3201" s="5"/>
      <c r="P3201" s="5"/>
      <c r="Q3201" s="10"/>
      <c r="R3201" s="29"/>
      <c r="S3201" s="5"/>
      <c r="T3201" s="6"/>
      <c r="U3201" s="10"/>
      <c r="V3201" s="10"/>
      <c r="W3201" s="12"/>
      <c r="X3201" s="5"/>
      <c r="Y3201" s="11"/>
      <c r="Z3201" s="2"/>
      <c r="AA3201" s="44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3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2"/>
      <c r="DB3201" s="1"/>
      <c r="DC3201" s="1"/>
      <c r="DD3201" s="1"/>
      <c r="DE3201" s="1"/>
      <c r="DF3201" s="1"/>
      <c r="DG3201" s="1"/>
    </row>
    <row r="3202" spans="1:111" x14ac:dyDescent="0.2">
      <c r="A3202" s="66"/>
      <c r="B3202" s="5"/>
      <c r="C3202" s="5"/>
      <c r="D3202" s="43"/>
      <c r="E3202" s="11"/>
      <c r="F3202" s="97"/>
      <c r="G3202" s="9"/>
      <c r="H3202" s="44"/>
      <c r="I3202" s="44"/>
      <c r="J3202" s="1"/>
      <c r="K3202" s="1"/>
      <c r="L3202" s="5"/>
      <c r="M3202" s="12"/>
      <c r="N3202" s="12"/>
      <c r="O3202" s="5"/>
      <c r="P3202" s="5"/>
      <c r="Q3202" s="10"/>
      <c r="R3202" s="29"/>
      <c r="S3202" s="5"/>
      <c r="T3202" s="6"/>
      <c r="U3202" s="10"/>
      <c r="V3202" s="10"/>
      <c r="W3202" s="12"/>
      <c r="X3202" s="5"/>
      <c r="Y3202" s="11"/>
      <c r="Z3202" s="2"/>
      <c r="AA3202" s="44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3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2"/>
      <c r="DB3202" s="1"/>
      <c r="DC3202" s="1"/>
      <c r="DD3202" s="1"/>
      <c r="DE3202" s="1"/>
      <c r="DF3202" s="1"/>
      <c r="DG3202" s="1"/>
    </row>
    <row r="3203" spans="1:111" x14ac:dyDescent="0.2">
      <c r="A3203" s="66"/>
      <c r="B3203" s="5"/>
      <c r="C3203" s="5"/>
      <c r="D3203" s="43"/>
      <c r="E3203" s="11"/>
      <c r="F3203" s="97"/>
      <c r="G3203" s="9"/>
      <c r="H3203" s="44"/>
      <c r="I3203" s="44"/>
      <c r="J3203" s="1"/>
      <c r="K3203" s="1"/>
      <c r="L3203" s="5"/>
      <c r="M3203" s="12"/>
      <c r="N3203" s="12"/>
      <c r="O3203" s="5"/>
      <c r="P3203" s="5"/>
      <c r="Q3203" s="10"/>
      <c r="R3203" s="29"/>
      <c r="S3203" s="5"/>
      <c r="T3203" s="6"/>
      <c r="U3203" s="10"/>
      <c r="V3203" s="10"/>
      <c r="W3203" s="12"/>
      <c r="X3203" s="5"/>
      <c r="Y3203" s="11"/>
      <c r="Z3203" s="2"/>
      <c r="AA3203" s="44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3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2"/>
      <c r="DB3203" s="1"/>
      <c r="DC3203" s="1"/>
      <c r="DD3203" s="1"/>
      <c r="DE3203" s="1"/>
      <c r="DF3203" s="1"/>
      <c r="DG3203" s="1"/>
    </row>
    <row r="3204" spans="1:111" x14ac:dyDescent="0.2">
      <c r="A3204" s="66"/>
      <c r="B3204" s="5"/>
      <c r="C3204" s="5"/>
      <c r="D3204" s="43"/>
      <c r="E3204" s="11"/>
      <c r="F3204" s="97"/>
      <c r="G3204" s="9"/>
      <c r="H3204" s="44"/>
      <c r="I3204" s="44"/>
      <c r="J3204" s="1"/>
      <c r="K3204" s="1"/>
      <c r="L3204" s="5"/>
      <c r="M3204" s="12"/>
      <c r="N3204" s="12"/>
      <c r="O3204" s="5"/>
      <c r="P3204" s="5"/>
      <c r="Q3204" s="10"/>
      <c r="R3204" s="29"/>
      <c r="S3204" s="5"/>
      <c r="T3204" s="6"/>
      <c r="U3204" s="10"/>
      <c r="V3204" s="10"/>
      <c r="W3204" s="12"/>
      <c r="X3204" s="5"/>
      <c r="Y3204" s="11"/>
      <c r="Z3204" s="2"/>
      <c r="AA3204" s="44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3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2"/>
      <c r="DB3204" s="1"/>
      <c r="DC3204" s="1"/>
      <c r="DD3204" s="1"/>
      <c r="DE3204" s="1"/>
      <c r="DF3204" s="1"/>
      <c r="DG3204" s="1"/>
    </row>
    <row r="3205" spans="1:111" x14ac:dyDescent="0.2">
      <c r="A3205" s="66"/>
      <c r="B3205" s="5"/>
      <c r="C3205" s="5"/>
      <c r="D3205" s="43"/>
      <c r="E3205" s="11"/>
      <c r="F3205" s="97"/>
      <c r="G3205" s="9"/>
      <c r="H3205" s="44"/>
      <c r="I3205" s="44"/>
      <c r="J3205" s="1"/>
      <c r="K3205" s="1"/>
      <c r="L3205" s="5"/>
      <c r="M3205" s="12"/>
      <c r="N3205" s="12"/>
      <c r="O3205" s="5"/>
      <c r="P3205" s="5"/>
      <c r="Q3205" s="10"/>
      <c r="R3205" s="29"/>
      <c r="S3205" s="5"/>
      <c r="T3205" s="6"/>
      <c r="U3205" s="10"/>
      <c r="V3205" s="10"/>
      <c r="W3205" s="12"/>
      <c r="X3205" s="5"/>
      <c r="Y3205" s="11"/>
      <c r="Z3205" s="2"/>
      <c r="AA3205" s="44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3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2"/>
      <c r="DB3205" s="1"/>
      <c r="DC3205" s="1"/>
      <c r="DD3205" s="1"/>
      <c r="DE3205" s="1"/>
      <c r="DF3205" s="1"/>
      <c r="DG3205" s="1"/>
    </row>
    <row r="3206" spans="1:111" x14ac:dyDescent="0.2">
      <c r="A3206" s="66"/>
      <c r="B3206" s="5"/>
      <c r="C3206" s="5"/>
      <c r="D3206" s="43"/>
      <c r="E3206" s="11"/>
      <c r="F3206" s="97"/>
      <c r="G3206" s="9"/>
      <c r="H3206" s="44"/>
      <c r="I3206" s="44"/>
      <c r="J3206" s="1"/>
      <c r="K3206" s="1"/>
      <c r="L3206" s="5"/>
      <c r="M3206" s="12"/>
      <c r="N3206" s="12"/>
      <c r="O3206" s="5"/>
      <c r="P3206" s="5"/>
      <c r="Q3206" s="10"/>
      <c r="R3206" s="29"/>
      <c r="S3206" s="5"/>
      <c r="T3206" s="6"/>
      <c r="U3206" s="10"/>
      <c r="V3206" s="10"/>
      <c r="W3206" s="12"/>
      <c r="X3206" s="5"/>
      <c r="Y3206" s="11"/>
      <c r="Z3206" s="2"/>
      <c r="AA3206" s="44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3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2"/>
      <c r="DB3206" s="1"/>
      <c r="DC3206" s="1"/>
      <c r="DD3206" s="1"/>
      <c r="DE3206" s="1"/>
      <c r="DF3206" s="1"/>
      <c r="DG3206" s="1"/>
    </row>
    <row r="3207" spans="1:111" x14ac:dyDescent="0.2">
      <c r="A3207" s="66"/>
      <c r="B3207" s="5"/>
      <c r="C3207" s="5"/>
      <c r="D3207" s="43"/>
      <c r="E3207" s="11"/>
      <c r="F3207" s="97"/>
      <c r="G3207" s="9"/>
      <c r="H3207" s="44"/>
      <c r="I3207" s="44"/>
      <c r="J3207" s="1"/>
      <c r="K3207" s="1"/>
      <c r="L3207" s="5"/>
      <c r="M3207" s="12"/>
      <c r="N3207" s="12"/>
      <c r="O3207" s="5"/>
      <c r="P3207" s="5"/>
      <c r="Q3207" s="10"/>
      <c r="R3207" s="29"/>
      <c r="S3207" s="5"/>
      <c r="T3207" s="6"/>
      <c r="U3207" s="10"/>
      <c r="V3207" s="10"/>
      <c r="W3207" s="12"/>
      <c r="X3207" s="5"/>
      <c r="Y3207" s="11"/>
      <c r="Z3207" s="2"/>
      <c r="AA3207" s="44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3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2"/>
      <c r="DB3207" s="1"/>
      <c r="DC3207" s="1"/>
      <c r="DD3207" s="1"/>
      <c r="DE3207" s="1"/>
      <c r="DF3207" s="1"/>
      <c r="DG3207" s="1"/>
    </row>
    <row r="3208" spans="1:111" x14ac:dyDescent="0.2">
      <c r="A3208" s="66"/>
      <c r="B3208" s="5"/>
      <c r="C3208" s="5"/>
      <c r="D3208" s="43"/>
      <c r="E3208" s="11"/>
      <c r="F3208" s="97"/>
      <c r="G3208" s="9"/>
      <c r="H3208" s="44"/>
      <c r="I3208" s="44"/>
      <c r="J3208" s="1"/>
      <c r="K3208" s="1"/>
      <c r="L3208" s="5"/>
      <c r="M3208" s="12"/>
      <c r="N3208" s="12"/>
      <c r="O3208" s="5"/>
      <c r="P3208" s="5"/>
      <c r="Q3208" s="10"/>
      <c r="R3208" s="29"/>
      <c r="S3208" s="5"/>
      <c r="T3208" s="6"/>
      <c r="U3208" s="10"/>
      <c r="V3208" s="10"/>
      <c r="W3208" s="12"/>
      <c r="X3208" s="5"/>
      <c r="Y3208" s="11"/>
      <c r="Z3208" s="2"/>
      <c r="AA3208" s="44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3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2"/>
      <c r="DB3208" s="1"/>
      <c r="DC3208" s="1"/>
      <c r="DD3208" s="1"/>
      <c r="DE3208" s="1"/>
      <c r="DF3208" s="1"/>
      <c r="DG3208" s="1"/>
    </row>
    <row r="3209" spans="1:111" x14ac:dyDescent="0.2">
      <c r="A3209" s="66"/>
      <c r="B3209" s="5"/>
      <c r="C3209" s="5"/>
      <c r="D3209" s="43"/>
      <c r="E3209" s="11"/>
      <c r="F3209" s="97"/>
      <c r="G3209" s="9"/>
      <c r="H3209" s="44"/>
      <c r="I3209" s="44"/>
      <c r="J3209" s="1"/>
      <c r="K3209" s="1"/>
      <c r="L3209" s="5"/>
      <c r="M3209" s="12"/>
      <c r="N3209" s="12"/>
      <c r="O3209" s="5"/>
      <c r="P3209" s="5"/>
      <c r="Q3209" s="10"/>
      <c r="R3209" s="29"/>
      <c r="S3209" s="5"/>
      <c r="T3209" s="6"/>
      <c r="U3209" s="10"/>
      <c r="V3209" s="10"/>
      <c r="W3209" s="12"/>
      <c r="X3209" s="5"/>
      <c r="Y3209" s="11"/>
      <c r="Z3209" s="2"/>
      <c r="AA3209" s="44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3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2"/>
      <c r="DB3209" s="1"/>
      <c r="DC3209" s="1"/>
      <c r="DD3209" s="1"/>
      <c r="DE3209" s="1"/>
      <c r="DF3209" s="1"/>
      <c r="DG3209" s="1"/>
    </row>
    <row r="3210" spans="1:111" x14ac:dyDescent="0.2">
      <c r="A3210" s="66"/>
      <c r="B3210" s="5"/>
      <c r="C3210" s="5"/>
      <c r="D3210" s="43"/>
      <c r="E3210" s="11"/>
      <c r="F3210" s="97"/>
      <c r="G3210" s="9"/>
      <c r="H3210" s="44"/>
      <c r="I3210" s="44"/>
      <c r="J3210" s="1"/>
      <c r="K3210" s="1"/>
      <c r="L3210" s="5"/>
      <c r="M3210" s="12"/>
      <c r="N3210" s="12"/>
      <c r="O3210" s="5"/>
      <c r="P3210" s="5"/>
      <c r="Q3210" s="10"/>
      <c r="R3210" s="29"/>
      <c r="S3210" s="5"/>
      <c r="T3210" s="6"/>
      <c r="U3210" s="10"/>
      <c r="V3210" s="10"/>
      <c r="W3210" s="12"/>
      <c r="X3210" s="5"/>
      <c r="Y3210" s="11"/>
      <c r="Z3210" s="2"/>
      <c r="AA3210" s="44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3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2"/>
      <c r="DB3210" s="1"/>
      <c r="DC3210" s="1"/>
      <c r="DD3210" s="1"/>
      <c r="DE3210" s="1"/>
      <c r="DF3210" s="1"/>
      <c r="DG3210" s="1"/>
    </row>
    <row r="3211" spans="1:111" x14ac:dyDescent="0.2">
      <c r="A3211" s="66"/>
      <c r="B3211" s="5"/>
      <c r="C3211" s="5"/>
      <c r="D3211" s="43"/>
      <c r="E3211" s="11"/>
      <c r="F3211" s="97"/>
      <c r="G3211" s="9"/>
      <c r="H3211" s="44"/>
      <c r="I3211" s="44"/>
      <c r="J3211" s="1"/>
      <c r="K3211" s="1"/>
      <c r="L3211" s="5"/>
      <c r="M3211" s="12"/>
      <c r="N3211" s="12"/>
      <c r="O3211" s="5"/>
      <c r="P3211" s="5"/>
      <c r="Q3211" s="10"/>
      <c r="R3211" s="29"/>
      <c r="S3211" s="5"/>
      <c r="T3211" s="6"/>
      <c r="U3211" s="10"/>
      <c r="V3211" s="10"/>
      <c r="W3211" s="12"/>
      <c r="X3211" s="5"/>
      <c r="Y3211" s="11"/>
      <c r="Z3211" s="2"/>
      <c r="AA3211" s="44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3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2"/>
      <c r="DB3211" s="1"/>
      <c r="DC3211" s="1"/>
      <c r="DD3211" s="1"/>
      <c r="DE3211" s="1"/>
      <c r="DF3211" s="1"/>
      <c r="DG3211" s="1"/>
    </row>
    <row r="3212" spans="1:111" x14ac:dyDescent="0.2">
      <c r="A3212" s="66"/>
      <c r="B3212" s="5"/>
      <c r="C3212" s="5"/>
      <c r="D3212" s="43"/>
      <c r="E3212" s="11"/>
      <c r="F3212" s="97"/>
      <c r="G3212" s="9"/>
      <c r="H3212" s="44"/>
      <c r="I3212" s="44"/>
      <c r="J3212" s="1"/>
      <c r="K3212" s="1"/>
      <c r="L3212" s="5"/>
      <c r="M3212" s="12"/>
      <c r="N3212" s="12"/>
      <c r="O3212" s="5"/>
      <c r="P3212" s="5"/>
      <c r="Q3212" s="10"/>
      <c r="R3212" s="29"/>
      <c r="S3212" s="5"/>
      <c r="T3212" s="6"/>
      <c r="U3212" s="10"/>
      <c r="V3212" s="10"/>
      <c r="W3212" s="12"/>
      <c r="X3212" s="5"/>
      <c r="Y3212" s="11"/>
      <c r="Z3212" s="2"/>
      <c r="AA3212" s="44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3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2"/>
      <c r="DB3212" s="1"/>
      <c r="DC3212" s="1"/>
      <c r="DD3212" s="1"/>
      <c r="DE3212" s="1"/>
      <c r="DF3212" s="1"/>
      <c r="DG3212" s="1"/>
    </row>
    <row r="3213" spans="1:111" x14ac:dyDescent="0.2">
      <c r="A3213" s="66"/>
      <c r="B3213" s="5"/>
      <c r="C3213" s="5"/>
      <c r="D3213" s="43"/>
      <c r="E3213" s="11"/>
      <c r="F3213" s="97"/>
      <c r="G3213" s="9"/>
      <c r="H3213" s="44"/>
      <c r="I3213" s="44"/>
      <c r="J3213" s="1"/>
      <c r="K3213" s="1"/>
      <c r="L3213" s="5"/>
      <c r="M3213" s="12"/>
      <c r="N3213" s="12"/>
      <c r="O3213" s="5"/>
      <c r="P3213" s="5"/>
      <c r="Q3213" s="10"/>
      <c r="R3213" s="29"/>
      <c r="S3213" s="5"/>
      <c r="T3213" s="6"/>
      <c r="U3213" s="10"/>
      <c r="V3213" s="10"/>
      <c r="W3213" s="12"/>
      <c r="X3213" s="5"/>
      <c r="Y3213" s="11"/>
      <c r="Z3213" s="2"/>
      <c r="AA3213" s="44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3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2"/>
      <c r="DB3213" s="1"/>
      <c r="DC3213" s="1"/>
      <c r="DD3213" s="1"/>
      <c r="DE3213" s="1"/>
      <c r="DF3213" s="1"/>
      <c r="DG3213" s="1"/>
    </row>
    <row r="3214" spans="1:111" x14ac:dyDescent="0.2">
      <c r="A3214" s="66"/>
      <c r="B3214" s="5"/>
      <c r="C3214" s="5"/>
      <c r="D3214" s="43"/>
      <c r="E3214" s="11"/>
      <c r="F3214" s="97"/>
      <c r="G3214" s="9"/>
      <c r="H3214" s="44"/>
      <c r="I3214" s="44"/>
      <c r="J3214" s="1"/>
      <c r="K3214" s="1"/>
      <c r="L3214" s="5"/>
      <c r="M3214" s="12"/>
      <c r="N3214" s="12"/>
      <c r="O3214" s="5"/>
      <c r="P3214" s="5"/>
      <c r="Q3214" s="10"/>
      <c r="R3214" s="29"/>
      <c r="S3214" s="5"/>
      <c r="T3214" s="6"/>
      <c r="U3214" s="10"/>
      <c r="V3214" s="10"/>
      <c r="W3214" s="12"/>
      <c r="X3214" s="5"/>
      <c r="Y3214" s="11"/>
      <c r="Z3214" s="2"/>
      <c r="AA3214" s="44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3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2"/>
      <c r="DB3214" s="1"/>
      <c r="DC3214" s="1"/>
      <c r="DD3214" s="1"/>
      <c r="DE3214" s="1"/>
      <c r="DF3214" s="1"/>
      <c r="DG3214" s="1"/>
    </row>
    <row r="3215" spans="1:111" x14ac:dyDescent="0.2">
      <c r="A3215" s="66"/>
      <c r="B3215" s="5"/>
      <c r="C3215" s="5"/>
      <c r="D3215" s="43"/>
      <c r="E3215" s="11"/>
      <c r="F3215" s="97"/>
      <c r="G3215" s="9"/>
      <c r="H3215" s="44"/>
      <c r="I3215" s="44"/>
      <c r="J3215" s="1"/>
      <c r="K3215" s="1"/>
      <c r="L3215" s="5"/>
      <c r="M3215" s="12"/>
      <c r="N3215" s="12"/>
      <c r="O3215" s="5"/>
      <c r="P3215" s="5"/>
      <c r="Q3215" s="10"/>
      <c r="R3215" s="29"/>
      <c r="S3215" s="5"/>
      <c r="T3215" s="6"/>
      <c r="U3215" s="10"/>
      <c r="V3215" s="10"/>
      <c r="W3215" s="12"/>
      <c r="X3215" s="5"/>
      <c r="Y3215" s="11"/>
      <c r="Z3215" s="2"/>
      <c r="AA3215" s="44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3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2"/>
      <c r="DB3215" s="1"/>
      <c r="DC3215" s="1"/>
      <c r="DD3215" s="1"/>
      <c r="DE3215" s="1"/>
      <c r="DF3215" s="1"/>
      <c r="DG3215" s="1"/>
    </row>
    <row r="3216" spans="1:111" x14ac:dyDescent="0.2">
      <c r="A3216" s="66"/>
      <c r="B3216" s="5"/>
      <c r="C3216" s="5"/>
      <c r="D3216" s="43"/>
      <c r="E3216" s="11"/>
      <c r="F3216" s="97"/>
      <c r="G3216" s="9"/>
      <c r="H3216" s="44"/>
      <c r="I3216" s="44"/>
      <c r="J3216" s="1"/>
      <c r="K3216" s="1"/>
      <c r="L3216" s="5"/>
      <c r="M3216" s="12"/>
      <c r="N3216" s="12"/>
      <c r="O3216" s="5"/>
      <c r="P3216" s="5"/>
      <c r="Q3216" s="10"/>
      <c r="R3216" s="29"/>
      <c r="S3216" s="5"/>
      <c r="T3216" s="6"/>
      <c r="U3216" s="10"/>
      <c r="V3216" s="10"/>
      <c r="W3216" s="12"/>
      <c r="X3216" s="5"/>
      <c r="Y3216" s="11"/>
      <c r="Z3216" s="2"/>
      <c r="AA3216" s="44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3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2"/>
      <c r="DB3216" s="1"/>
      <c r="DC3216" s="1"/>
      <c r="DD3216" s="1"/>
      <c r="DE3216" s="1"/>
      <c r="DF3216" s="1"/>
      <c r="DG3216" s="1"/>
    </row>
    <row r="3217" spans="1:111" x14ac:dyDescent="0.2">
      <c r="A3217" s="66"/>
      <c r="B3217" s="5"/>
      <c r="C3217" s="5"/>
      <c r="D3217" s="43"/>
      <c r="E3217" s="11"/>
      <c r="F3217" s="97"/>
      <c r="G3217" s="9"/>
      <c r="H3217" s="44"/>
      <c r="I3217" s="44"/>
      <c r="J3217" s="1"/>
      <c r="K3217" s="1"/>
      <c r="L3217" s="5"/>
      <c r="M3217" s="12"/>
      <c r="N3217" s="12"/>
      <c r="O3217" s="5"/>
      <c r="P3217" s="5"/>
      <c r="Q3217" s="10"/>
      <c r="R3217" s="29"/>
      <c r="S3217" s="5"/>
      <c r="T3217" s="6"/>
      <c r="U3217" s="10"/>
      <c r="V3217" s="10"/>
      <c r="W3217" s="12"/>
      <c r="X3217" s="5"/>
      <c r="Y3217" s="11"/>
      <c r="Z3217" s="2"/>
      <c r="AA3217" s="44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3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2"/>
      <c r="DB3217" s="1"/>
      <c r="DC3217" s="1"/>
      <c r="DD3217" s="1"/>
      <c r="DE3217" s="1"/>
      <c r="DF3217" s="1"/>
      <c r="DG3217" s="1"/>
    </row>
    <row r="3218" spans="1:111" x14ac:dyDescent="0.2">
      <c r="A3218" s="66"/>
      <c r="B3218" s="5"/>
      <c r="C3218" s="5"/>
      <c r="D3218" s="43"/>
      <c r="E3218" s="11"/>
      <c r="F3218" s="97"/>
      <c r="G3218" s="9"/>
      <c r="H3218" s="44"/>
      <c r="I3218" s="44"/>
      <c r="J3218" s="1"/>
      <c r="K3218" s="1"/>
      <c r="L3218" s="5"/>
      <c r="M3218" s="12"/>
      <c r="N3218" s="12"/>
      <c r="O3218" s="5"/>
      <c r="P3218" s="5"/>
      <c r="Q3218" s="10"/>
      <c r="R3218" s="29"/>
      <c r="S3218" s="5"/>
      <c r="T3218" s="6"/>
      <c r="U3218" s="10"/>
      <c r="V3218" s="10"/>
      <c r="W3218" s="12"/>
      <c r="X3218" s="5"/>
      <c r="Y3218" s="11"/>
      <c r="Z3218" s="2"/>
      <c r="AA3218" s="44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3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2"/>
      <c r="DB3218" s="1"/>
      <c r="DC3218" s="1"/>
      <c r="DD3218" s="1"/>
      <c r="DE3218" s="1"/>
      <c r="DF3218" s="1"/>
      <c r="DG3218" s="1"/>
    </row>
    <row r="3219" spans="1:111" x14ac:dyDescent="0.2">
      <c r="A3219" s="66"/>
      <c r="B3219" s="5"/>
      <c r="C3219" s="5"/>
      <c r="D3219" s="43"/>
      <c r="E3219" s="11"/>
      <c r="F3219" s="97"/>
      <c r="G3219" s="9"/>
      <c r="H3219" s="44"/>
      <c r="I3219" s="44"/>
      <c r="J3219" s="1"/>
      <c r="K3219" s="1"/>
      <c r="L3219" s="5"/>
      <c r="M3219" s="12"/>
      <c r="N3219" s="12"/>
      <c r="O3219" s="5"/>
      <c r="P3219" s="5"/>
      <c r="Q3219" s="10"/>
      <c r="R3219" s="29"/>
      <c r="S3219" s="5"/>
      <c r="T3219" s="6"/>
      <c r="U3219" s="10"/>
      <c r="V3219" s="10"/>
      <c r="W3219" s="12"/>
      <c r="X3219" s="5"/>
      <c r="Y3219" s="11"/>
      <c r="Z3219" s="2"/>
      <c r="AA3219" s="44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3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2"/>
      <c r="DB3219" s="1"/>
      <c r="DC3219" s="1"/>
      <c r="DD3219" s="1"/>
      <c r="DE3219" s="1"/>
      <c r="DF3219" s="1"/>
      <c r="DG3219" s="1"/>
    </row>
    <row r="3220" spans="1:111" x14ac:dyDescent="0.2">
      <c r="A3220" s="66"/>
      <c r="B3220" s="5"/>
      <c r="C3220" s="5"/>
      <c r="D3220" s="43"/>
      <c r="E3220" s="11"/>
      <c r="F3220" s="97"/>
      <c r="G3220" s="9"/>
      <c r="H3220" s="44"/>
      <c r="I3220" s="44"/>
      <c r="J3220" s="1"/>
      <c r="K3220" s="1"/>
      <c r="L3220" s="5"/>
      <c r="M3220" s="12"/>
      <c r="N3220" s="12"/>
      <c r="O3220" s="5"/>
      <c r="P3220" s="5"/>
      <c r="Q3220" s="10"/>
      <c r="R3220" s="29"/>
      <c r="S3220" s="5"/>
      <c r="T3220" s="6"/>
      <c r="U3220" s="10"/>
      <c r="V3220" s="10"/>
      <c r="W3220" s="12"/>
      <c r="X3220" s="5"/>
      <c r="Y3220" s="11"/>
      <c r="Z3220" s="2"/>
      <c r="AA3220" s="44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3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2"/>
      <c r="DB3220" s="1"/>
      <c r="DC3220" s="1"/>
      <c r="DD3220" s="1"/>
      <c r="DE3220" s="1"/>
      <c r="DF3220" s="1"/>
      <c r="DG3220" s="1"/>
    </row>
    <row r="3221" spans="1:111" x14ac:dyDescent="0.2">
      <c r="A3221" s="66"/>
      <c r="B3221" s="5"/>
      <c r="C3221" s="5"/>
      <c r="D3221" s="43"/>
      <c r="E3221" s="11"/>
      <c r="F3221" s="97"/>
      <c r="G3221" s="9"/>
      <c r="H3221" s="44"/>
      <c r="I3221" s="44"/>
      <c r="J3221" s="1"/>
      <c r="K3221" s="1"/>
      <c r="L3221" s="5"/>
      <c r="M3221" s="12"/>
      <c r="N3221" s="12"/>
      <c r="O3221" s="5"/>
      <c r="P3221" s="5"/>
      <c r="Q3221" s="10"/>
      <c r="R3221" s="29"/>
      <c r="S3221" s="5"/>
      <c r="T3221" s="6"/>
      <c r="U3221" s="10"/>
      <c r="V3221" s="10"/>
      <c r="W3221" s="12"/>
      <c r="X3221" s="5"/>
      <c r="Y3221" s="11"/>
      <c r="Z3221" s="2"/>
      <c r="AA3221" s="44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3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2"/>
      <c r="DB3221" s="1"/>
      <c r="DC3221" s="1"/>
      <c r="DD3221" s="1"/>
      <c r="DE3221" s="1"/>
      <c r="DF3221" s="1"/>
      <c r="DG3221" s="1"/>
    </row>
    <row r="3222" spans="1:111" x14ac:dyDescent="0.2">
      <c r="A3222" s="66"/>
      <c r="B3222" s="5"/>
      <c r="C3222" s="5"/>
      <c r="D3222" s="43"/>
      <c r="E3222" s="11"/>
      <c r="F3222" s="97"/>
      <c r="G3222" s="9"/>
      <c r="H3222" s="44"/>
      <c r="I3222" s="44"/>
      <c r="J3222" s="1"/>
      <c r="K3222" s="1"/>
      <c r="L3222" s="5"/>
      <c r="M3222" s="12"/>
      <c r="N3222" s="12"/>
      <c r="O3222" s="5"/>
      <c r="P3222" s="5"/>
      <c r="Q3222" s="10"/>
      <c r="R3222" s="29"/>
      <c r="S3222" s="5"/>
      <c r="T3222" s="6"/>
      <c r="U3222" s="10"/>
      <c r="V3222" s="10"/>
      <c r="W3222" s="12"/>
      <c r="X3222" s="5"/>
      <c r="Y3222" s="11"/>
      <c r="Z3222" s="2"/>
      <c r="AA3222" s="44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3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2"/>
      <c r="DB3222" s="1"/>
      <c r="DC3222" s="1"/>
      <c r="DD3222" s="1"/>
      <c r="DE3222" s="1"/>
      <c r="DF3222" s="1"/>
      <c r="DG3222" s="1"/>
    </row>
    <row r="3223" spans="1:111" x14ac:dyDescent="0.2">
      <c r="A3223" s="66"/>
      <c r="B3223" s="5"/>
      <c r="C3223" s="5"/>
      <c r="D3223" s="43"/>
      <c r="E3223" s="11"/>
      <c r="F3223" s="97"/>
      <c r="G3223" s="9"/>
      <c r="H3223" s="44"/>
      <c r="I3223" s="44"/>
      <c r="J3223" s="1"/>
      <c r="K3223" s="1"/>
      <c r="L3223" s="5"/>
      <c r="M3223" s="12"/>
      <c r="N3223" s="12"/>
      <c r="O3223" s="5"/>
      <c r="P3223" s="5"/>
      <c r="Q3223" s="10"/>
      <c r="R3223" s="29"/>
      <c r="S3223" s="5"/>
      <c r="T3223" s="6"/>
      <c r="U3223" s="10"/>
      <c r="V3223" s="10"/>
      <c r="W3223" s="12"/>
      <c r="X3223" s="5"/>
      <c r="Y3223" s="11"/>
      <c r="Z3223" s="2"/>
      <c r="AA3223" s="44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3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2"/>
      <c r="DB3223" s="1"/>
      <c r="DC3223" s="1"/>
      <c r="DD3223" s="1"/>
      <c r="DE3223" s="1"/>
      <c r="DF3223" s="1"/>
      <c r="DG3223" s="1"/>
    </row>
    <row r="3224" spans="1:111" x14ac:dyDescent="0.2">
      <c r="A3224" s="66"/>
      <c r="B3224" s="5"/>
      <c r="C3224" s="5"/>
      <c r="D3224" s="43"/>
      <c r="E3224" s="11"/>
      <c r="F3224" s="97"/>
      <c r="G3224" s="9"/>
      <c r="H3224" s="44"/>
      <c r="I3224" s="44"/>
      <c r="J3224" s="1"/>
      <c r="K3224" s="1"/>
      <c r="L3224" s="5"/>
      <c r="M3224" s="12"/>
      <c r="N3224" s="12"/>
      <c r="O3224" s="5"/>
      <c r="P3224" s="5"/>
      <c r="Q3224" s="10"/>
      <c r="R3224" s="29"/>
      <c r="S3224" s="5"/>
      <c r="T3224" s="6"/>
      <c r="U3224" s="10"/>
      <c r="V3224" s="10"/>
      <c r="W3224" s="12"/>
      <c r="X3224" s="5"/>
      <c r="Y3224" s="11"/>
      <c r="Z3224" s="2"/>
      <c r="AA3224" s="44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3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2"/>
      <c r="DB3224" s="1"/>
      <c r="DC3224" s="1"/>
      <c r="DD3224" s="1"/>
      <c r="DE3224" s="1"/>
      <c r="DF3224" s="1"/>
      <c r="DG3224" s="1"/>
    </row>
    <row r="3225" spans="1:111" x14ac:dyDescent="0.2">
      <c r="A3225" s="66"/>
      <c r="B3225" s="5"/>
      <c r="C3225" s="5"/>
      <c r="D3225" s="43"/>
      <c r="E3225" s="11"/>
      <c r="F3225" s="97"/>
      <c r="G3225" s="9"/>
      <c r="H3225" s="44"/>
      <c r="I3225" s="44"/>
      <c r="J3225" s="1"/>
      <c r="K3225" s="1"/>
      <c r="L3225" s="5"/>
      <c r="M3225" s="12"/>
      <c r="N3225" s="12"/>
      <c r="O3225" s="5"/>
      <c r="P3225" s="5"/>
      <c r="Q3225" s="10"/>
      <c r="R3225" s="29"/>
      <c r="S3225" s="5"/>
      <c r="T3225" s="6"/>
      <c r="U3225" s="10"/>
      <c r="V3225" s="10"/>
      <c r="W3225" s="12"/>
      <c r="X3225" s="5"/>
      <c r="Y3225" s="11"/>
      <c r="Z3225" s="2"/>
      <c r="AA3225" s="44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3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2"/>
      <c r="DB3225" s="1"/>
      <c r="DC3225" s="1"/>
      <c r="DD3225" s="1"/>
      <c r="DE3225" s="1"/>
      <c r="DF3225" s="1"/>
      <c r="DG3225" s="1"/>
    </row>
    <row r="3226" spans="1:111" x14ac:dyDescent="0.2">
      <c r="A3226" s="66"/>
      <c r="B3226" s="5"/>
      <c r="C3226" s="5"/>
      <c r="D3226" s="43"/>
      <c r="E3226" s="11"/>
      <c r="F3226" s="97"/>
      <c r="G3226" s="9"/>
      <c r="H3226" s="44"/>
      <c r="I3226" s="44"/>
      <c r="J3226" s="1"/>
      <c r="K3226" s="1"/>
      <c r="L3226" s="5"/>
      <c r="M3226" s="12"/>
      <c r="N3226" s="12"/>
      <c r="O3226" s="5"/>
      <c r="P3226" s="5"/>
      <c r="Q3226" s="10"/>
      <c r="R3226" s="29"/>
      <c r="S3226" s="5"/>
      <c r="T3226" s="6"/>
      <c r="U3226" s="10"/>
      <c r="V3226" s="10"/>
      <c r="W3226" s="12"/>
      <c r="X3226" s="5"/>
      <c r="Y3226" s="11"/>
      <c r="Z3226" s="2"/>
      <c r="AA3226" s="44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3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2"/>
      <c r="DB3226" s="1"/>
      <c r="DC3226" s="1"/>
      <c r="DD3226" s="1"/>
      <c r="DE3226" s="1"/>
      <c r="DF3226" s="1"/>
      <c r="DG3226" s="1"/>
    </row>
    <row r="3227" spans="1:111" x14ac:dyDescent="0.2">
      <c r="A3227" s="66"/>
      <c r="B3227" s="5"/>
      <c r="C3227" s="5"/>
      <c r="D3227" s="43"/>
      <c r="E3227" s="11"/>
      <c r="F3227" s="97"/>
      <c r="G3227" s="9"/>
      <c r="H3227" s="44"/>
      <c r="I3227" s="44"/>
      <c r="J3227" s="1"/>
      <c r="K3227" s="1"/>
      <c r="L3227" s="5"/>
      <c r="M3227" s="12"/>
      <c r="N3227" s="12"/>
      <c r="O3227" s="5"/>
      <c r="P3227" s="5"/>
      <c r="Q3227" s="10"/>
      <c r="R3227" s="29"/>
      <c r="S3227" s="5"/>
      <c r="T3227" s="6"/>
      <c r="U3227" s="10"/>
      <c r="V3227" s="10"/>
      <c r="W3227" s="12"/>
      <c r="X3227" s="5"/>
      <c r="Y3227" s="11"/>
      <c r="Z3227" s="2"/>
      <c r="AA3227" s="44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3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2"/>
      <c r="DB3227" s="1"/>
      <c r="DC3227" s="1"/>
      <c r="DD3227" s="1"/>
      <c r="DE3227" s="1"/>
      <c r="DF3227" s="1"/>
      <c r="DG3227" s="1"/>
    </row>
    <row r="3228" spans="1:111" x14ac:dyDescent="0.2">
      <c r="A3228" s="66"/>
      <c r="B3228" s="5"/>
      <c r="C3228" s="5"/>
      <c r="D3228" s="43"/>
      <c r="E3228" s="11"/>
      <c r="F3228" s="97"/>
      <c r="G3228" s="9"/>
      <c r="H3228" s="44"/>
      <c r="I3228" s="44"/>
      <c r="J3228" s="1"/>
      <c r="K3228" s="1"/>
      <c r="L3228" s="5"/>
      <c r="M3228" s="12"/>
      <c r="N3228" s="12"/>
      <c r="O3228" s="5"/>
      <c r="P3228" s="5"/>
      <c r="Q3228" s="10"/>
      <c r="R3228" s="29"/>
      <c r="S3228" s="5"/>
      <c r="T3228" s="6"/>
      <c r="U3228" s="10"/>
      <c r="V3228" s="10"/>
      <c r="W3228" s="12"/>
      <c r="X3228" s="5"/>
      <c r="Y3228" s="11"/>
      <c r="Z3228" s="2"/>
      <c r="AA3228" s="44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3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2"/>
      <c r="DB3228" s="1"/>
      <c r="DC3228" s="1"/>
      <c r="DD3228" s="1"/>
      <c r="DE3228" s="1"/>
      <c r="DF3228" s="1"/>
      <c r="DG3228" s="1"/>
    </row>
    <row r="3229" spans="1:111" x14ac:dyDescent="0.2">
      <c r="A3229" s="66"/>
      <c r="B3229" s="5"/>
      <c r="C3229" s="5"/>
      <c r="D3229" s="43"/>
      <c r="E3229" s="11"/>
      <c r="F3229" s="97"/>
      <c r="G3229" s="9"/>
      <c r="H3229" s="44"/>
      <c r="I3229" s="44"/>
      <c r="J3229" s="1"/>
      <c r="K3229" s="1"/>
      <c r="L3229" s="5"/>
      <c r="M3229" s="12"/>
      <c r="N3229" s="12"/>
      <c r="O3229" s="5"/>
      <c r="P3229" s="5"/>
      <c r="Q3229" s="10"/>
      <c r="R3229" s="29"/>
      <c r="S3229" s="5"/>
      <c r="T3229" s="6"/>
      <c r="U3229" s="10"/>
      <c r="V3229" s="10"/>
      <c r="W3229" s="12"/>
      <c r="X3229" s="5"/>
      <c r="Y3229" s="11"/>
      <c r="Z3229" s="2"/>
      <c r="AA3229" s="44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3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2"/>
      <c r="DB3229" s="1"/>
      <c r="DC3229" s="1"/>
      <c r="DD3229" s="1"/>
      <c r="DE3229" s="1"/>
      <c r="DF3229" s="1"/>
      <c r="DG3229" s="1"/>
    </row>
    <row r="3230" spans="1:111" x14ac:dyDescent="0.2">
      <c r="A3230" s="66"/>
      <c r="B3230" s="5"/>
      <c r="C3230" s="5"/>
      <c r="D3230" s="43"/>
      <c r="E3230" s="11"/>
      <c r="F3230" s="97"/>
      <c r="G3230" s="9"/>
      <c r="H3230" s="44"/>
      <c r="I3230" s="44"/>
      <c r="J3230" s="1"/>
      <c r="K3230" s="1"/>
      <c r="L3230" s="5"/>
      <c r="M3230" s="12"/>
      <c r="N3230" s="12"/>
      <c r="O3230" s="5"/>
      <c r="P3230" s="5"/>
      <c r="Q3230" s="10"/>
      <c r="R3230" s="29"/>
      <c r="S3230" s="5"/>
      <c r="T3230" s="6"/>
      <c r="U3230" s="10"/>
      <c r="V3230" s="10"/>
      <c r="W3230" s="12"/>
      <c r="X3230" s="5"/>
      <c r="Y3230" s="11"/>
      <c r="Z3230" s="2"/>
      <c r="AA3230" s="44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3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2"/>
      <c r="DB3230" s="1"/>
      <c r="DC3230" s="1"/>
      <c r="DD3230" s="1"/>
      <c r="DE3230" s="1"/>
      <c r="DF3230" s="1"/>
      <c r="DG3230" s="1"/>
    </row>
    <row r="3231" spans="1:111" x14ac:dyDescent="0.2">
      <c r="A3231" s="66"/>
      <c r="B3231" s="5"/>
      <c r="C3231" s="5"/>
      <c r="D3231" s="43"/>
      <c r="E3231" s="11"/>
      <c r="F3231" s="97"/>
      <c r="G3231" s="9"/>
      <c r="H3231" s="44"/>
      <c r="I3231" s="44"/>
      <c r="J3231" s="1"/>
      <c r="K3231" s="1"/>
      <c r="L3231" s="5"/>
      <c r="M3231" s="12"/>
      <c r="N3231" s="12"/>
      <c r="O3231" s="5"/>
      <c r="P3231" s="5"/>
      <c r="Q3231" s="10"/>
      <c r="R3231" s="29"/>
      <c r="S3231" s="5"/>
      <c r="T3231" s="6"/>
      <c r="U3231" s="10"/>
      <c r="V3231" s="10"/>
      <c r="W3231" s="12"/>
      <c r="X3231" s="5"/>
      <c r="Y3231" s="11"/>
      <c r="Z3231" s="2"/>
      <c r="AA3231" s="44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3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2"/>
      <c r="DB3231" s="1"/>
      <c r="DC3231" s="1"/>
      <c r="DD3231" s="1"/>
      <c r="DE3231" s="1"/>
      <c r="DF3231" s="1"/>
      <c r="DG3231" s="1"/>
    </row>
    <row r="3232" spans="1:111" x14ac:dyDescent="0.2">
      <c r="A3232" s="66"/>
      <c r="B3232" s="5"/>
      <c r="C3232" s="5"/>
      <c r="D3232" s="43"/>
      <c r="E3232" s="11"/>
      <c r="F3232" s="97"/>
      <c r="G3232" s="9"/>
      <c r="H3232" s="44"/>
      <c r="I3232" s="44"/>
      <c r="J3232" s="1"/>
      <c r="K3232" s="1"/>
      <c r="L3232" s="5"/>
      <c r="M3232" s="12"/>
      <c r="N3232" s="12"/>
      <c r="O3232" s="5"/>
      <c r="P3232" s="5"/>
      <c r="Q3232" s="10"/>
      <c r="R3232" s="29"/>
      <c r="S3232" s="5"/>
      <c r="T3232" s="6"/>
      <c r="U3232" s="10"/>
      <c r="V3232" s="10"/>
      <c r="W3232" s="12"/>
      <c r="X3232" s="5"/>
      <c r="Y3232" s="11"/>
      <c r="Z3232" s="2"/>
      <c r="AA3232" s="44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3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2"/>
      <c r="DB3232" s="1"/>
      <c r="DC3232" s="1"/>
      <c r="DD3232" s="1"/>
      <c r="DE3232" s="1"/>
      <c r="DF3232" s="1"/>
      <c r="DG3232" s="1"/>
    </row>
    <row r="3233" spans="1:111" x14ac:dyDescent="0.2">
      <c r="A3233" s="66"/>
      <c r="B3233" s="5"/>
      <c r="C3233" s="5"/>
      <c r="D3233" s="43"/>
      <c r="E3233" s="11"/>
      <c r="F3233" s="97"/>
      <c r="G3233" s="9"/>
      <c r="H3233" s="44"/>
      <c r="I3233" s="44"/>
      <c r="J3233" s="1"/>
      <c r="K3233" s="1"/>
      <c r="L3233" s="5"/>
      <c r="M3233" s="12"/>
      <c r="N3233" s="12"/>
      <c r="O3233" s="5"/>
      <c r="P3233" s="5"/>
      <c r="Q3233" s="10"/>
      <c r="R3233" s="29"/>
      <c r="S3233" s="5"/>
      <c r="T3233" s="6"/>
      <c r="U3233" s="10"/>
      <c r="V3233" s="10"/>
      <c r="W3233" s="12"/>
      <c r="X3233" s="5"/>
      <c r="Y3233" s="11"/>
      <c r="Z3233" s="2"/>
      <c r="AA3233" s="44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3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2"/>
      <c r="DB3233" s="1"/>
      <c r="DC3233" s="1"/>
      <c r="DD3233" s="1"/>
      <c r="DE3233" s="1"/>
      <c r="DF3233" s="1"/>
      <c r="DG3233" s="1"/>
    </row>
    <row r="3234" spans="1:111" x14ac:dyDescent="0.2">
      <c r="A3234" s="66"/>
      <c r="B3234" s="5"/>
      <c r="C3234" s="5"/>
      <c r="D3234" s="43"/>
      <c r="E3234" s="11"/>
      <c r="F3234" s="97"/>
      <c r="G3234" s="9"/>
      <c r="H3234" s="44"/>
      <c r="I3234" s="44"/>
      <c r="J3234" s="1"/>
      <c r="K3234" s="1"/>
      <c r="L3234" s="5"/>
      <c r="M3234" s="12"/>
      <c r="N3234" s="12"/>
      <c r="O3234" s="5"/>
      <c r="P3234" s="5"/>
      <c r="Q3234" s="10"/>
      <c r="R3234" s="29"/>
      <c r="S3234" s="5"/>
      <c r="T3234" s="6"/>
      <c r="U3234" s="10"/>
      <c r="V3234" s="10"/>
      <c r="W3234" s="12"/>
      <c r="X3234" s="5"/>
      <c r="Y3234" s="11"/>
      <c r="Z3234" s="2"/>
      <c r="AA3234" s="44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3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2"/>
      <c r="DB3234" s="1"/>
      <c r="DC3234" s="1"/>
      <c r="DD3234" s="1"/>
      <c r="DE3234" s="1"/>
      <c r="DF3234" s="1"/>
      <c r="DG3234" s="1"/>
    </row>
    <row r="3235" spans="1:111" x14ac:dyDescent="0.2">
      <c r="A3235" s="66"/>
      <c r="B3235" s="5"/>
      <c r="C3235" s="5"/>
      <c r="D3235" s="43"/>
      <c r="E3235" s="11"/>
      <c r="F3235" s="97"/>
      <c r="G3235" s="9"/>
      <c r="H3235" s="44"/>
      <c r="I3235" s="44"/>
      <c r="J3235" s="1"/>
      <c r="K3235" s="1"/>
      <c r="L3235" s="5"/>
      <c r="M3235" s="12"/>
      <c r="N3235" s="12"/>
      <c r="O3235" s="5"/>
      <c r="P3235" s="5"/>
      <c r="Q3235" s="10"/>
      <c r="R3235" s="29"/>
      <c r="S3235" s="5"/>
      <c r="T3235" s="6"/>
      <c r="U3235" s="10"/>
      <c r="V3235" s="10"/>
      <c r="W3235" s="12"/>
      <c r="X3235" s="5"/>
      <c r="Y3235" s="11"/>
      <c r="Z3235" s="2"/>
      <c r="AA3235" s="44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3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2"/>
      <c r="DB3235" s="1"/>
      <c r="DC3235" s="1"/>
      <c r="DD3235" s="1"/>
      <c r="DE3235" s="1"/>
      <c r="DF3235" s="1"/>
      <c r="DG3235" s="1"/>
    </row>
    <row r="3236" spans="1:111" x14ac:dyDescent="0.2">
      <c r="A3236" s="66"/>
      <c r="B3236" s="5"/>
      <c r="C3236" s="5"/>
      <c r="D3236" s="43"/>
      <c r="E3236" s="11"/>
      <c r="F3236" s="97"/>
      <c r="G3236" s="9"/>
      <c r="H3236" s="44"/>
      <c r="I3236" s="44"/>
      <c r="J3236" s="1"/>
      <c r="K3236" s="1"/>
      <c r="L3236" s="5"/>
      <c r="M3236" s="12"/>
      <c r="N3236" s="12"/>
      <c r="O3236" s="5"/>
      <c r="P3236" s="5"/>
      <c r="Q3236" s="10"/>
      <c r="R3236" s="29"/>
      <c r="S3236" s="5"/>
      <c r="T3236" s="6"/>
      <c r="U3236" s="10"/>
      <c r="V3236" s="10"/>
      <c r="W3236" s="12"/>
      <c r="X3236" s="5"/>
      <c r="Y3236" s="11"/>
      <c r="Z3236" s="2"/>
      <c r="AA3236" s="44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3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2"/>
      <c r="DB3236" s="1"/>
      <c r="DC3236" s="1"/>
      <c r="DD3236" s="1"/>
      <c r="DE3236" s="1"/>
      <c r="DF3236" s="1"/>
      <c r="DG3236" s="1"/>
    </row>
    <row r="3237" spans="1:111" x14ac:dyDescent="0.2">
      <c r="A3237" s="66"/>
      <c r="B3237" s="5"/>
      <c r="C3237" s="5"/>
      <c r="D3237" s="43"/>
      <c r="E3237" s="11"/>
      <c r="F3237" s="97"/>
      <c r="G3237" s="9"/>
      <c r="H3237" s="44"/>
      <c r="I3237" s="44"/>
      <c r="J3237" s="1"/>
      <c r="K3237" s="1"/>
      <c r="L3237" s="5"/>
      <c r="M3237" s="12"/>
      <c r="N3237" s="12"/>
      <c r="O3237" s="5"/>
      <c r="P3237" s="5"/>
      <c r="Q3237" s="10"/>
      <c r="R3237" s="29"/>
      <c r="S3237" s="5"/>
      <c r="T3237" s="6"/>
      <c r="U3237" s="10"/>
      <c r="V3237" s="10"/>
      <c r="W3237" s="12"/>
      <c r="X3237" s="5"/>
      <c r="Y3237" s="11"/>
      <c r="Z3237" s="2"/>
      <c r="AA3237" s="44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3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2"/>
      <c r="DB3237" s="1"/>
      <c r="DC3237" s="1"/>
      <c r="DD3237" s="1"/>
      <c r="DE3237" s="1"/>
      <c r="DF3237" s="1"/>
      <c r="DG3237" s="1"/>
    </row>
    <row r="3238" spans="1:111" x14ac:dyDescent="0.2">
      <c r="A3238" s="66"/>
      <c r="B3238" s="5"/>
      <c r="C3238" s="5"/>
      <c r="D3238" s="43"/>
      <c r="E3238" s="11"/>
      <c r="F3238" s="97"/>
      <c r="G3238" s="9"/>
      <c r="H3238" s="44"/>
      <c r="I3238" s="44"/>
      <c r="J3238" s="1"/>
      <c r="K3238" s="1"/>
      <c r="L3238" s="5"/>
      <c r="M3238" s="12"/>
      <c r="N3238" s="12"/>
      <c r="O3238" s="5"/>
      <c r="P3238" s="5"/>
      <c r="Q3238" s="10"/>
      <c r="R3238" s="29"/>
      <c r="S3238" s="5"/>
      <c r="T3238" s="6"/>
      <c r="U3238" s="10"/>
      <c r="V3238" s="10"/>
      <c r="W3238" s="12"/>
      <c r="X3238" s="5"/>
      <c r="Y3238" s="11"/>
      <c r="Z3238" s="2"/>
      <c r="AA3238" s="44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3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2"/>
      <c r="DB3238" s="1"/>
      <c r="DC3238" s="1"/>
      <c r="DD3238" s="1"/>
      <c r="DE3238" s="1"/>
      <c r="DF3238" s="1"/>
      <c r="DG3238" s="1"/>
    </row>
    <row r="3239" spans="1:111" x14ac:dyDescent="0.2">
      <c r="A3239" s="66"/>
      <c r="B3239" s="5"/>
      <c r="C3239" s="5"/>
      <c r="D3239" s="43"/>
      <c r="E3239" s="11"/>
      <c r="F3239" s="97"/>
      <c r="G3239" s="9"/>
      <c r="H3239" s="44"/>
      <c r="I3239" s="44"/>
      <c r="J3239" s="1"/>
      <c r="K3239" s="1"/>
      <c r="L3239" s="5"/>
      <c r="M3239" s="12"/>
      <c r="N3239" s="12"/>
      <c r="O3239" s="5"/>
      <c r="P3239" s="5"/>
      <c r="Q3239" s="10"/>
      <c r="R3239" s="29"/>
      <c r="S3239" s="5"/>
      <c r="T3239" s="6"/>
      <c r="U3239" s="10"/>
      <c r="V3239" s="10"/>
      <c r="W3239" s="12"/>
      <c r="X3239" s="5"/>
      <c r="Y3239" s="11"/>
      <c r="Z3239" s="2"/>
      <c r="AA3239" s="44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3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2"/>
      <c r="DB3239" s="1"/>
      <c r="DC3239" s="1"/>
      <c r="DD3239" s="1"/>
      <c r="DE3239" s="1"/>
      <c r="DF3239" s="1"/>
      <c r="DG3239" s="1"/>
    </row>
    <row r="3240" spans="1:111" x14ac:dyDescent="0.2">
      <c r="A3240" s="66"/>
      <c r="B3240" s="5"/>
      <c r="C3240" s="5"/>
      <c r="D3240" s="43"/>
      <c r="E3240" s="11"/>
      <c r="F3240" s="97"/>
      <c r="G3240" s="9"/>
      <c r="H3240" s="44"/>
      <c r="I3240" s="44"/>
      <c r="J3240" s="1"/>
      <c r="K3240" s="1"/>
      <c r="L3240" s="5"/>
      <c r="M3240" s="12"/>
      <c r="N3240" s="12"/>
      <c r="O3240" s="5"/>
      <c r="P3240" s="5"/>
      <c r="Q3240" s="10"/>
      <c r="R3240" s="29"/>
      <c r="S3240" s="5"/>
      <c r="T3240" s="6"/>
      <c r="U3240" s="10"/>
      <c r="V3240" s="10"/>
      <c r="W3240" s="12"/>
      <c r="X3240" s="5"/>
      <c r="Y3240" s="11"/>
      <c r="Z3240" s="2"/>
      <c r="AA3240" s="44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3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2"/>
      <c r="DB3240" s="1"/>
      <c r="DC3240" s="1"/>
      <c r="DD3240" s="1"/>
      <c r="DE3240" s="1"/>
      <c r="DF3240" s="1"/>
      <c r="DG3240" s="1"/>
    </row>
    <row r="3241" spans="1:111" x14ac:dyDescent="0.2">
      <c r="A3241" s="66"/>
      <c r="B3241" s="5"/>
      <c r="C3241" s="5"/>
      <c r="D3241" s="43"/>
      <c r="E3241" s="11"/>
      <c r="F3241" s="97"/>
      <c r="G3241" s="9"/>
      <c r="H3241" s="44"/>
      <c r="I3241" s="44"/>
      <c r="J3241" s="1"/>
      <c r="K3241" s="1"/>
      <c r="L3241" s="5"/>
      <c r="M3241" s="12"/>
      <c r="N3241" s="12"/>
      <c r="O3241" s="5"/>
      <c r="P3241" s="5"/>
      <c r="Q3241" s="10"/>
      <c r="R3241" s="29"/>
      <c r="S3241" s="5"/>
      <c r="T3241" s="6"/>
      <c r="U3241" s="10"/>
      <c r="V3241" s="10"/>
      <c r="W3241" s="12"/>
      <c r="X3241" s="5"/>
      <c r="Y3241" s="11"/>
      <c r="Z3241" s="2"/>
      <c r="AA3241" s="44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3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2"/>
      <c r="DB3241" s="1"/>
      <c r="DC3241" s="1"/>
      <c r="DD3241" s="1"/>
      <c r="DE3241" s="1"/>
      <c r="DF3241" s="1"/>
      <c r="DG3241" s="1"/>
    </row>
    <row r="3242" spans="1:111" x14ac:dyDescent="0.2">
      <c r="A3242" s="66"/>
      <c r="B3242" s="5"/>
      <c r="C3242" s="5"/>
      <c r="D3242" s="43"/>
      <c r="E3242" s="11"/>
      <c r="F3242" s="97"/>
      <c r="G3242" s="9"/>
      <c r="H3242" s="44"/>
      <c r="I3242" s="44"/>
      <c r="J3242" s="1"/>
      <c r="K3242" s="1"/>
      <c r="L3242" s="5"/>
      <c r="M3242" s="12"/>
      <c r="N3242" s="12"/>
      <c r="O3242" s="5"/>
      <c r="P3242" s="5"/>
      <c r="Q3242" s="10"/>
      <c r="R3242" s="29"/>
      <c r="S3242" s="5"/>
      <c r="T3242" s="6"/>
      <c r="U3242" s="10"/>
      <c r="V3242" s="10"/>
      <c r="W3242" s="12"/>
      <c r="X3242" s="5"/>
      <c r="Y3242" s="11"/>
      <c r="Z3242" s="2"/>
      <c r="AA3242" s="44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3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2"/>
      <c r="DB3242" s="1"/>
      <c r="DC3242" s="1"/>
      <c r="DD3242" s="1"/>
      <c r="DE3242" s="1"/>
      <c r="DF3242" s="1"/>
      <c r="DG3242" s="1"/>
    </row>
    <row r="3243" spans="1:111" x14ac:dyDescent="0.2">
      <c r="A3243" s="66"/>
      <c r="B3243" s="5"/>
      <c r="C3243" s="5"/>
      <c r="D3243" s="43"/>
      <c r="E3243" s="11"/>
      <c r="F3243" s="97"/>
      <c r="G3243" s="9"/>
      <c r="H3243" s="44"/>
      <c r="I3243" s="44"/>
      <c r="J3243" s="1"/>
      <c r="K3243" s="1"/>
      <c r="L3243" s="5"/>
      <c r="M3243" s="12"/>
      <c r="N3243" s="12"/>
      <c r="O3243" s="5"/>
      <c r="P3243" s="5"/>
      <c r="Q3243" s="10"/>
      <c r="R3243" s="29"/>
      <c r="S3243" s="5"/>
      <c r="T3243" s="6"/>
      <c r="U3243" s="10"/>
      <c r="V3243" s="10"/>
      <c r="W3243" s="12"/>
      <c r="X3243" s="5"/>
      <c r="Y3243" s="11"/>
      <c r="Z3243" s="2"/>
      <c r="AA3243" s="44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3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2"/>
      <c r="DB3243" s="1"/>
      <c r="DC3243" s="1"/>
      <c r="DD3243" s="1"/>
      <c r="DE3243" s="1"/>
      <c r="DF3243" s="1"/>
      <c r="DG3243" s="1"/>
    </row>
    <row r="3244" spans="1:111" x14ac:dyDescent="0.2">
      <c r="A3244" s="66"/>
      <c r="B3244" s="5"/>
      <c r="C3244" s="5"/>
      <c r="D3244" s="43"/>
      <c r="E3244" s="11"/>
      <c r="F3244" s="97"/>
      <c r="G3244" s="9"/>
      <c r="H3244" s="44"/>
      <c r="I3244" s="44"/>
      <c r="J3244" s="1"/>
      <c r="K3244" s="1"/>
      <c r="L3244" s="5"/>
      <c r="M3244" s="12"/>
      <c r="N3244" s="12"/>
      <c r="O3244" s="5"/>
      <c r="P3244" s="5"/>
      <c r="Q3244" s="10"/>
      <c r="R3244" s="29"/>
      <c r="S3244" s="5"/>
      <c r="T3244" s="6"/>
      <c r="U3244" s="10"/>
      <c r="V3244" s="10"/>
      <c r="W3244" s="12"/>
      <c r="X3244" s="5"/>
      <c r="Y3244" s="11"/>
      <c r="Z3244" s="2"/>
      <c r="AA3244" s="44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3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2"/>
      <c r="DB3244" s="1"/>
      <c r="DC3244" s="1"/>
      <c r="DD3244" s="1"/>
      <c r="DE3244" s="1"/>
      <c r="DF3244" s="1"/>
      <c r="DG3244" s="1"/>
    </row>
    <row r="3245" spans="1:111" x14ac:dyDescent="0.2">
      <c r="A3245" s="66"/>
      <c r="B3245" s="5"/>
      <c r="C3245" s="5"/>
      <c r="D3245" s="43"/>
      <c r="E3245" s="11"/>
      <c r="F3245" s="97"/>
      <c r="G3245" s="9"/>
      <c r="H3245" s="44"/>
      <c r="I3245" s="44"/>
      <c r="J3245" s="1"/>
      <c r="K3245" s="1"/>
      <c r="L3245" s="5"/>
      <c r="M3245" s="12"/>
      <c r="N3245" s="12"/>
      <c r="O3245" s="5"/>
      <c r="P3245" s="5"/>
      <c r="Q3245" s="10"/>
      <c r="R3245" s="29"/>
      <c r="S3245" s="5"/>
      <c r="T3245" s="6"/>
      <c r="U3245" s="10"/>
      <c r="V3245" s="10"/>
      <c r="W3245" s="12"/>
      <c r="X3245" s="5"/>
      <c r="Y3245" s="11"/>
      <c r="Z3245" s="2"/>
      <c r="AA3245" s="44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3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2"/>
      <c r="DB3245" s="1"/>
      <c r="DC3245" s="1"/>
      <c r="DD3245" s="1"/>
      <c r="DE3245" s="1"/>
      <c r="DF3245" s="1"/>
      <c r="DG3245" s="1"/>
    </row>
    <row r="3246" spans="1:111" x14ac:dyDescent="0.2">
      <c r="A3246" s="66"/>
      <c r="B3246" s="5"/>
      <c r="C3246" s="5"/>
      <c r="D3246" s="43"/>
      <c r="E3246" s="11"/>
      <c r="F3246" s="97"/>
      <c r="G3246" s="9"/>
      <c r="H3246" s="44"/>
      <c r="I3246" s="44"/>
      <c r="J3246" s="1"/>
      <c r="K3246" s="1"/>
      <c r="L3246" s="5"/>
      <c r="M3246" s="12"/>
      <c r="N3246" s="12"/>
      <c r="O3246" s="5"/>
      <c r="P3246" s="5"/>
      <c r="Q3246" s="10"/>
      <c r="R3246" s="29"/>
      <c r="S3246" s="5"/>
      <c r="T3246" s="6"/>
      <c r="U3246" s="10"/>
      <c r="V3246" s="10"/>
      <c r="W3246" s="12"/>
      <c r="X3246" s="5"/>
      <c r="Y3246" s="11"/>
      <c r="Z3246" s="2"/>
      <c r="AA3246" s="44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3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2"/>
      <c r="DB3246" s="1"/>
      <c r="DC3246" s="1"/>
      <c r="DD3246" s="1"/>
      <c r="DE3246" s="1"/>
      <c r="DF3246" s="1"/>
      <c r="DG3246" s="1"/>
    </row>
    <row r="3247" spans="1:111" x14ac:dyDescent="0.2">
      <c r="A3247" s="66"/>
      <c r="B3247" s="5"/>
      <c r="C3247" s="5"/>
      <c r="D3247" s="43"/>
      <c r="E3247" s="11"/>
      <c r="F3247" s="97"/>
      <c r="G3247" s="9"/>
      <c r="H3247" s="44"/>
      <c r="I3247" s="44"/>
      <c r="J3247" s="1"/>
      <c r="K3247" s="1"/>
      <c r="L3247" s="5"/>
      <c r="M3247" s="12"/>
      <c r="N3247" s="12"/>
      <c r="O3247" s="5"/>
      <c r="P3247" s="5"/>
      <c r="Q3247" s="10"/>
      <c r="R3247" s="29"/>
      <c r="S3247" s="5"/>
      <c r="T3247" s="6"/>
      <c r="U3247" s="10"/>
      <c r="V3247" s="10"/>
      <c r="W3247" s="12"/>
      <c r="X3247" s="5"/>
      <c r="Y3247" s="11"/>
      <c r="Z3247" s="2"/>
      <c r="AA3247" s="44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3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2"/>
      <c r="DB3247" s="1"/>
      <c r="DC3247" s="1"/>
      <c r="DD3247" s="1"/>
      <c r="DE3247" s="1"/>
      <c r="DF3247" s="1"/>
      <c r="DG3247" s="1"/>
    </row>
    <row r="3248" spans="1:111" x14ac:dyDescent="0.2">
      <c r="A3248" s="66"/>
      <c r="B3248" s="5"/>
      <c r="C3248" s="5"/>
      <c r="D3248" s="43"/>
      <c r="E3248" s="11"/>
      <c r="F3248" s="97"/>
      <c r="G3248" s="9"/>
      <c r="H3248" s="44"/>
      <c r="I3248" s="44"/>
      <c r="J3248" s="1"/>
      <c r="K3248" s="1"/>
      <c r="L3248" s="5"/>
      <c r="M3248" s="12"/>
      <c r="N3248" s="12"/>
      <c r="O3248" s="5"/>
      <c r="P3248" s="5"/>
      <c r="Q3248" s="10"/>
      <c r="R3248" s="29"/>
      <c r="S3248" s="5"/>
      <c r="T3248" s="6"/>
      <c r="U3248" s="10"/>
      <c r="V3248" s="10"/>
      <c r="W3248" s="12"/>
      <c r="X3248" s="5"/>
      <c r="Y3248" s="11"/>
      <c r="Z3248" s="2"/>
      <c r="AA3248" s="44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3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2"/>
      <c r="DB3248" s="1"/>
      <c r="DC3248" s="1"/>
      <c r="DD3248" s="1"/>
      <c r="DE3248" s="1"/>
      <c r="DF3248" s="1"/>
      <c r="DG3248" s="1"/>
    </row>
    <row r="3249" spans="1:111" x14ac:dyDescent="0.2">
      <c r="A3249" s="66"/>
      <c r="B3249" s="5"/>
      <c r="C3249" s="5"/>
      <c r="D3249" s="43"/>
      <c r="E3249" s="11"/>
      <c r="F3249" s="97"/>
      <c r="G3249" s="9"/>
      <c r="H3249" s="44"/>
      <c r="I3249" s="44"/>
      <c r="J3249" s="1"/>
      <c r="K3249" s="1"/>
      <c r="L3249" s="5"/>
      <c r="M3249" s="12"/>
      <c r="N3249" s="12"/>
      <c r="O3249" s="5"/>
      <c r="P3249" s="5"/>
      <c r="Q3249" s="10"/>
      <c r="R3249" s="29"/>
      <c r="S3249" s="5"/>
      <c r="T3249" s="6"/>
      <c r="U3249" s="10"/>
      <c r="V3249" s="10"/>
      <c r="W3249" s="12"/>
      <c r="X3249" s="5"/>
      <c r="Y3249" s="11"/>
      <c r="Z3249" s="2"/>
      <c r="AA3249" s="44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3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2"/>
      <c r="DB3249" s="1"/>
      <c r="DC3249" s="1"/>
      <c r="DD3249" s="1"/>
      <c r="DE3249" s="1"/>
      <c r="DF3249" s="1"/>
      <c r="DG3249" s="1"/>
    </row>
    <row r="3250" spans="1:111" x14ac:dyDescent="0.2">
      <c r="A3250" s="66"/>
      <c r="B3250" s="5"/>
      <c r="C3250" s="5"/>
      <c r="D3250" s="43"/>
      <c r="E3250" s="11"/>
      <c r="F3250" s="97"/>
      <c r="G3250" s="9"/>
      <c r="H3250" s="44"/>
      <c r="I3250" s="44"/>
      <c r="J3250" s="1"/>
      <c r="K3250" s="1"/>
      <c r="L3250" s="5"/>
      <c r="M3250" s="12"/>
      <c r="N3250" s="12"/>
      <c r="O3250" s="5"/>
      <c r="P3250" s="5"/>
      <c r="Q3250" s="10"/>
      <c r="R3250" s="29"/>
      <c r="S3250" s="5"/>
      <c r="T3250" s="6"/>
      <c r="U3250" s="10"/>
      <c r="V3250" s="10"/>
      <c r="W3250" s="12"/>
      <c r="X3250" s="5"/>
      <c r="Y3250" s="11"/>
      <c r="Z3250" s="2"/>
      <c r="AA3250" s="44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3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2"/>
      <c r="DB3250" s="1"/>
      <c r="DC3250" s="1"/>
      <c r="DD3250" s="1"/>
      <c r="DE3250" s="1"/>
      <c r="DF3250" s="1"/>
      <c r="DG3250" s="1"/>
    </row>
    <row r="3251" spans="1:111" x14ac:dyDescent="0.2">
      <c r="A3251" s="66"/>
      <c r="B3251" s="5"/>
      <c r="C3251" s="5"/>
      <c r="D3251" s="43"/>
      <c r="E3251" s="11"/>
      <c r="F3251" s="97"/>
      <c r="G3251" s="9"/>
      <c r="H3251" s="44"/>
      <c r="I3251" s="44"/>
      <c r="J3251" s="1"/>
      <c r="K3251" s="1"/>
      <c r="L3251" s="5"/>
      <c r="M3251" s="12"/>
      <c r="N3251" s="12"/>
      <c r="O3251" s="5"/>
      <c r="P3251" s="5"/>
      <c r="Q3251" s="10"/>
      <c r="R3251" s="29"/>
      <c r="S3251" s="5"/>
      <c r="T3251" s="6"/>
      <c r="U3251" s="10"/>
      <c r="V3251" s="10"/>
      <c r="W3251" s="12"/>
      <c r="X3251" s="5"/>
      <c r="Y3251" s="11"/>
      <c r="Z3251" s="2"/>
      <c r="AA3251" s="44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3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2"/>
      <c r="DB3251" s="1"/>
      <c r="DC3251" s="1"/>
      <c r="DD3251" s="1"/>
      <c r="DE3251" s="1"/>
      <c r="DF3251" s="1"/>
      <c r="DG3251" s="1"/>
    </row>
    <row r="3252" spans="1:111" x14ac:dyDescent="0.2">
      <c r="A3252" s="66"/>
      <c r="B3252" s="5"/>
      <c r="C3252" s="5"/>
      <c r="D3252" s="43"/>
      <c r="E3252" s="11"/>
      <c r="F3252" s="97"/>
      <c r="G3252" s="9"/>
      <c r="H3252" s="44"/>
      <c r="I3252" s="44"/>
      <c r="J3252" s="1"/>
      <c r="K3252" s="1"/>
      <c r="L3252" s="5"/>
      <c r="M3252" s="12"/>
      <c r="N3252" s="12"/>
      <c r="O3252" s="5"/>
      <c r="P3252" s="5"/>
      <c r="Q3252" s="10"/>
      <c r="R3252" s="29"/>
      <c r="S3252" s="5"/>
      <c r="T3252" s="6"/>
      <c r="U3252" s="10"/>
      <c r="V3252" s="10"/>
      <c r="W3252" s="12"/>
      <c r="X3252" s="5"/>
      <c r="Y3252" s="11"/>
      <c r="Z3252" s="2"/>
      <c r="AA3252" s="44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3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2"/>
      <c r="DB3252" s="1"/>
      <c r="DC3252" s="1"/>
      <c r="DD3252" s="1"/>
      <c r="DE3252" s="1"/>
      <c r="DF3252" s="1"/>
      <c r="DG3252" s="1"/>
    </row>
    <row r="3253" spans="1:111" x14ac:dyDescent="0.2">
      <c r="A3253" s="66"/>
      <c r="B3253" s="5"/>
      <c r="C3253" s="5"/>
      <c r="D3253" s="43"/>
      <c r="E3253" s="11"/>
      <c r="F3253" s="97"/>
      <c r="G3253" s="9"/>
      <c r="H3253" s="44"/>
      <c r="I3253" s="44"/>
      <c r="J3253" s="1"/>
      <c r="K3253" s="1"/>
      <c r="L3253" s="5"/>
      <c r="M3253" s="12"/>
      <c r="N3253" s="12"/>
      <c r="O3253" s="5"/>
      <c r="P3253" s="5"/>
      <c r="Q3253" s="10"/>
      <c r="R3253" s="29"/>
      <c r="S3253" s="5"/>
      <c r="T3253" s="6"/>
      <c r="U3253" s="10"/>
      <c r="V3253" s="10"/>
      <c r="W3253" s="12"/>
      <c r="X3253" s="5"/>
      <c r="Y3253" s="11"/>
      <c r="Z3253" s="2"/>
      <c r="AA3253" s="44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3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2"/>
      <c r="DB3253" s="1"/>
      <c r="DC3253" s="1"/>
      <c r="DD3253" s="1"/>
      <c r="DE3253" s="1"/>
      <c r="DF3253" s="1"/>
      <c r="DG3253" s="1"/>
    </row>
    <row r="3254" spans="1:111" x14ac:dyDescent="0.2">
      <c r="A3254" s="66"/>
      <c r="B3254" s="5"/>
      <c r="C3254" s="5"/>
      <c r="D3254" s="43"/>
      <c r="E3254" s="11"/>
      <c r="F3254" s="97"/>
      <c r="G3254" s="9"/>
      <c r="H3254" s="44"/>
      <c r="I3254" s="44"/>
      <c r="J3254" s="1"/>
      <c r="K3254" s="1"/>
      <c r="L3254" s="5"/>
      <c r="M3254" s="12"/>
      <c r="N3254" s="12"/>
      <c r="O3254" s="5"/>
      <c r="P3254" s="5"/>
      <c r="Q3254" s="10"/>
      <c r="R3254" s="29"/>
      <c r="S3254" s="5"/>
      <c r="T3254" s="6"/>
      <c r="U3254" s="10"/>
      <c r="V3254" s="10"/>
      <c r="W3254" s="12"/>
      <c r="X3254" s="5"/>
      <c r="Y3254" s="11"/>
      <c r="Z3254" s="2"/>
      <c r="AA3254" s="44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3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2"/>
      <c r="DB3254" s="1"/>
      <c r="DC3254" s="1"/>
      <c r="DD3254" s="1"/>
      <c r="DE3254" s="1"/>
      <c r="DF3254" s="1"/>
      <c r="DG3254" s="1"/>
    </row>
    <row r="3255" spans="1:111" x14ac:dyDescent="0.2">
      <c r="A3255" s="66"/>
      <c r="B3255" s="5"/>
      <c r="C3255" s="5"/>
      <c r="D3255" s="43"/>
      <c r="E3255" s="11"/>
      <c r="F3255" s="97"/>
      <c r="G3255" s="9"/>
      <c r="H3255" s="44"/>
      <c r="I3255" s="44"/>
      <c r="J3255" s="1"/>
      <c r="K3255" s="1"/>
      <c r="L3255" s="5"/>
      <c r="M3255" s="12"/>
      <c r="N3255" s="12"/>
      <c r="O3255" s="5"/>
      <c r="P3255" s="5"/>
      <c r="Q3255" s="10"/>
      <c r="R3255" s="29"/>
      <c r="S3255" s="5"/>
      <c r="T3255" s="6"/>
      <c r="U3255" s="10"/>
      <c r="V3255" s="10"/>
      <c r="W3255" s="12"/>
      <c r="X3255" s="5"/>
      <c r="Y3255" s="11"/>
      <c r="Z3255" s="2"/>
      <c r="AA3255" s="44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3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2"/>
      <c r="DB3255" s="1"/>
      <c r="DC3255" s="1"/>
      <c r="DD3255" s="1"/>
      <c r="DE3255" s="1"/>
      <c r="DF3255" s="1"/>
      <c r="DG3255" s="1"/>
    </row>
    <row r="3256" spans="1:111" x14ac:dyDescent="0.2">
      <c r="A3256" s="66"/>
      <c r="B3256" s="5"/>
      <c r="C3256" s="5"/>
      <c r="D3256" s="43"/>
      <c r="E3256" s="11"/>
      <c r="F3256" s="97"/>
      <c r="G3256" s="9"/>
      <c r="H3256" s="44"/>
      <c r="I3256" s="44"/>
      <c r="J3256" s="1"/>
      <c r="K3256" s="1"/>
      <c r="L3256" s="5"/>
      <c r="M3256" s="12"/>
      <c r="N3256" s="12"/>
      <c r="O3256" s="5"/>
      <c r="P3256" s="5"/>
      <c r="Q3256" s="10"/>
      <c r="R3256" s="29"/>
      <c r="S3256" s="5"/>
      <c r="T3256" s="6"/>
      <c r="U3256" s="10"/>
      <c r="V3256" s="10"/>
      <c r="W3256" s="12"/>
      <c r="X3256" s="5"/>
      <c r="Y3256" s="11"/>
      <c r="Z3256" s="2"/>
      <c r="AA3256" s="44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3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2"/>
      <c r="DB3256" s="1"/>
      <c r="DC3256" s="1"/>
      <c r="DD3256" s="1"/>
      <c r="DE3256" s="1"/>
      <c r="DF3256" s="1"/>
      <c r="DG3256" s="1"/>
    </row>
    <row r="3257" spans="1:111" x14ac:dyDescent="0.2">
      <c r="A3257" s="66"/>
      <c r="B3257" s="5"/>
      <c r="C3257" s="5"/>
      <c r="D3257" s="43"/>
      <c r="E3257" s="11"/>
      <c r="F3257" s="97"/>
      <c r="G3257" s="9"/>
      <c r="H3257" s="44"/>
      <c r="I3257" s="44"/>
      <c r="J3257" s="1"/>
      <c r="K3257" s="1"/>
      <c r="L3257" s="5"/>
      <c r="M3257" s="12"/>
      <c r="N3257" s="12"/>
      <c r="O3257" s="5"/>
      <c r="P3257" s="5"/>
      <c r="Q3257" s="10"/>
      <c r="R3257" s="29"/>
      <c r="S3257" s="5"/>
      <c r="T3257" s="6"/>
      <c r="U3257" s="10"/>
      <c r="V3257" s="10"/>
      <c r="W3257" s="12"/>
      <c r="X3257" s="5"/>
      <c r="Y3257" s="11"/>
      <c r="Z3257" s="2"/>
      <c r="AA3257" s="44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3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2"/>
      <c r="DB3257" s="1"/>
      <c r="DC3257" s="1"/>
      <c r="DD3257" s="1"/>
      <c r="DE3257" s="1"/>
      <c r="DF3257" s="1"/>
      <c r="DG3257" s="1"/>
    </row>
    <row r="3258" spans="1:111" x14ac:dyDescent="0.2">
      <c r="A3258" s="66"/>
      <c r="B3258" s="5"/>
      <c r="C3258" s="5"/>
      <c r="D3258" s="43"/>
      <c r="E3258" s="11"/>
      <c r="F3258" s="97"/>
      <c r="G3258" s="9"/>
      <c r="H3258" s="44"/>
      <c r="I3258" s="44"/>
      <c r="J3258" s="1"/>
      <c r="K3258" s="1"/>
      <c r="L3258" s="5"/>
      <c r="M3258" s="12"/>
      <c r="N3258" s="12"/>
      <c r="O3258" s="5"/>
      <c r="P3258" s="5"/>
      <c r="Q3258" s="10"/>
      <c r="R3258" s="29"/>
      <c r="S3258" s="5"/>
      <c r="T3258" s="6"/>
      <c r="U3258" s="10"/>
      <c r="V3258" s="10"/>
      <c r="W3258" s="12"/>
      <c r="X3258" s="5"/>
      <c r="Y3258" s="11"/>
      <c r="Z3258" s="2"/>
      <c r="AA3258" s="44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3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2"/>
      <c r="DB3258" s="1"/>
      <c r="DC3258" s="1"/>
      <c r="DD3258" s="1"/>
      <c r="DE3258" s="1"/>
      <c r="DF3258" s="1"/>
      <c r="DG3258" s="1"/>
    </row>
    <row r="3259" spans="1:111" x14ac:dyDescent="0.2">
      <c r="A3259" s="66"/>
      <c r="B3259" s="5"/>
      <c r="C3259" s="5"/>
      <c r="D3259" s="43"/>
      <c r="E3259" s="11"/>
      <c r="F3259" s="97"/>
      <c r="G3259" s="9"/>
      <c r="H3259" s="44"/>
      <c r="I3259" s="44"/>
      <c r="J3259" s="1"/>
      <c r="K3259" s="1"/>
      <c r="L3259" s="5"/>
      <c r="M3259" s="12"/>
      <c r="N3259" s="12"/>
      <c r="O3259" s="5"/>
      <c r="P3259" s="5"/>
      <c r="Q3259" s="10"/>
      <c r="R3259" s="29"/>
      <c r="S3259" s="5"/>
      <c r="T3259" s="6"/>
      <c r="U3259" s="10"/>
      <c r="V3259" s="10"/>
      <c r="W3259" s="12"/>
      <c r="X3259" s="5"/>
      <c r="Y3259" s="11"/>
      <c r="Z3259" s="2"/>
      <c r="AA3259" s="44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3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2"/>
      <c r="DB3259" s="1"/>
      <c r="DC3259" s="1"/>
      <c r="DD3259" s="1"/>
      <c r="DE3259" s="1"/>
      <c r="DF3259" s="1"/>
      <c r="DG3259" s="1"/>
    </row>
    <row r="3260" spans="1:111" x14ac:dyDescent="0.2">
      <c r="A3260" s="66"/>
      <c r="B3260" s="5"/>
      <c r="C3260" s="5"/>
      <c r="D3260" s="43"/>
      <c r="E3260" s="11"/>
      <c r="F3260" s="97"/>
      <c r="G3260" s="9"/>
      <c r="H3260" s="44"/>
      <c r="I3260" s="44"/>
      <c r="J3260" s="1"/>
      <c r="K3260" s="1"/>
      <c r="L3260" s="5"/>
      <c r="M3260" s="12"/>
      <c r="N3260" s="12"/>
      <c r="O3260" s="5"/>
      <c r="P3260" s="5"/>
      <c r="Q3260" s="10"/>
      <c r="R3260" s="29"/>
      <c r="S3260" s="5"/>
      <c r="T3260" s="6"/>
      <c r="U3260" s="10"/>
      <c r="V3260" s="10"/>
      <c r="W3260" s="12"/>
      <c r="X3260" s="5"/>
      <c r="Y3260" s="11"/>
      <c r="Z3260" s="2"/>
      <c r="AA3260" s="44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3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2"/>
      <c r="DB3260" s="1"/>
      <c r="DC3260" s="1"/>
      <c r="DD3260" s="1"/>
      <c r="DE3260" s="1"/>
      <c r="DF3260" s="1"/>
      <c r="DG3260" s="1"/>
    </row>
    <row r="3261" spans="1:111" x14ac:dyDescent="0.2">
      <c r="A3261" s="66"/>
      <c r="B3261" s="5"/>
      <c r="C3261" s="5"/>
      <c r="D3261" s="43"/>
      <c r="E3261" s="11"/>
      <c r="F3261" s="97"/>
      <c r="G3261" s="9"/>
      <c r="H3261" s="44"/>
      <c r="I3261" s="44"/>
      <c r="J3261" s="1"/>
      <c r="K3261" s="1"/>
      <c r="L3261" s="5"/>
      <c r="M3261" s="12"/>
      <c r="N3261" s="12"/>
      <c r="O3261" s="5"/>
      <c r="P3261" s="5"/>
      <c r="Q3261" s="10"/>
      <c r="R3261" s="29"/>
      <c r="S3261" s="5"/>
      <c r="T3261" s="6"/>
      <c r="U3261" s="10"/>
      <c r="V3261" s="10"/>
      <c r="W3261" s="12"/>
      <c r="X3261" s="5"/>
      <c r="Y3261" s="11"/>
      <c r="Z3261" s="2"/>
      <c r="AA3261" s="44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3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2"/>
      <c r="DB3261" s="1"/>
      <c r="DC3261" s="1"/>
      <c r="DD3261" s="1"/>
      <c r="DE3261" s="1"/>
      <c r="DF3261" s="1"/>
      <c r="DG3261" s="1"/>
    </row>
    <row r="3262" spans="1:111" x14ac:dyDescent="0.2">
      <c r="A3262" s="66"/>
      <c r="B3262" s="5"/>
      <c r="C3262" s="5"/>
      <c r="D3262" s="43"/>
      <c r="E3262" s="11"/>
      <c r="F3262" s="97"/>
      <c r="G3262" s="9"/>
      <c r="H3262" s="44"/>
      <c r="I3262" s="44"/>
      <c r="J3262" s="1"/>
      <c r="K3262" s="1"/>
      <c r="L3262" s="5"/>
      <c r="M3262" s="12"/>
      <c r="N3262" s="12"/>
      <c r="O3262" s="5"/>
      <c r="P3262" s="5"/>
      <c r="Q3262" s="10"/>
      <c r="R3262" s="29"/>
      <c r="S3262" s="5"/>
      <c r="T3262" s="6"/>
      <c r="U3262" s="10"/>
      <c r="V3262" s="10"/>
      <c r="W3262" s="12"/>
      <c r="X3262" s="5"/>
      <c r="Y3262" s="11"/>
      <c r="Z3262" s="2"/>
      <c r="AA3262" s="44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3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2"/>
      <c r="DB3262" s="1"/>
      <c r="DC3262" s="1"/>
      <c r="DD3262" s="1"/>
      <c r="DE3262" s="1"/>
      <c r="DF3262" s="1"/>
      <c r="DG3262" s="1"/>
    </row>
    <row r="3263" spans="1:111" x14ac:dyDescent="0.2">
      <c r="A3263" s="66"/>
      <c r="B3263" s="5"/>
      <c r="C3263" s="5"/>
      <c r="D3263" s="43"/>
      <c r="E3263" s="11"/>
      <c r="F3263" s="97"/>
      <c r="G3263" s="9"/>
      <c r="H3263" s="44"/>
      <c r="I3263" s="44"/>
      <c r="J3263" s="1"/>
      <c r="K3263" s="1"/>
      <c r="L3263" s="5"/>
      <c r="M3263" s="12"/>
      <c r="N3263" s="12"/>
      <c r="O3263" s="5"/>
      <c r="P3263" s="5"/>
      <c r="Q3263" s="10"/>
      <c r="R3263" s="29"/>
      <c r="S3263" s="5"/>
      <c r="T3263" s="6"/>
      <c r="U3263" s="10"/>
      <c r="V3263" s="10"/>
      <c r="W3263" s="12"/>
      <c r="X3263" s="5"/>
      <c r="Y3263" s="11"/>
      <c r="Z3263" s="2"/>
      <c r="AA3263" s="44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3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2"/>
      <c r="DB3263" s="1"/>
      <c r="DC3263" s="1"/>
      <c r="DD3263" s="1"/>
      <c r="DE3263" s="1"/>
      <c r="DF3263" s="1"/>
      <c r="DG3263" s="1"/>
    </row>
    <row r="3264" spans="1:111" x14ac:dyDescent="0.2">
      <c r="A3264" s="66"/>
      <c r="B3264" s="5"/>
      <c r="C3264" s="5"/>
      <c r="D3264" s="43"/>
      <c r="E3264" s="11"/>
      <c r="F3264" s="97"/>
      <c r="G3264" s="9"/>
      <c r="H3264" s="44"/>
      <c r="I3264" s="44"/>
      <c r="J3264" s="1"/>
      <c r="K3264" s="1"/>
      <c r="L3264" s="5"/>
      <c r="M3264" s="12"/>
      <c r="N3264" s="12"/>
      <c r="O3264" s="5"/>
      <c r="P3264" s="5"/>
      <c r="Q3264" s="10"/>
      <c r="R3264" s="29"/>
      <c r="S3264" s="5"/>
      <c r="T3264" s="6"/>
      <c r="U3264" s="10"/>
      <c r="V3264" s="10"/>
      <c r="W3264" s="12"/>
      <c r="X3264" s="5"/>
      <c r="Y3264" s="11"/>
      <c r="Z3264" s="2"/>
      <c r="AA3264" s="44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3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2"/>
      <c r="DB3264" s="1"/>
      <c r="DC3264" s="1"/>
      <c r="DD3264" s="1"/>
      <c r="DE3264" s="1"/>
      <c r="DF3264" s="1"/>
      <c r="DG3264" s="1"/>
    </row>
    <row r="3265" spans="1:111" x14ac:dyDescent="0.2">
      <c r="A3265" s="66"/>
      <c r="B3265" s="5"/>
      <c r="C3265" s="5"/>
      <c r="D3265" s="43"/>
      <c r="E3265" s="11"/>
      <c r="F3265" s="97"/>
      <c r="G3265" s="9"/>
      <c r="H3265" s="44"/>
      <c r="I3265" s="44"/>
      <c r="J3265" s="1"/>
      <c r="K3265" s="1"/>
      <c r="L3265" s="5"/>
      <c r="M3265" s="12"/>
      <c r="N3265" s="12"/>
      <c r="O3265" s="5"/>
      <c r="P3265" s="5"/>
      <c r="Q3265" s="10"/>
      <c r="R3265" s="29"/>
      <c r="S3265" s="5"/>
      <c r="T3265" s="6"/>
      <c r="U3265" s="10"/>
      <c r="V3265" s="10"/>
      <c r="W3265" s="12"/>
      <c r="X3265" s="5"/>
      <c r="Y3265" s="11"/>
      <c r="Z3265" s="2"/>
      <c r="AA3265" s="44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3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2"/>
      <c r="DB3265" s="1"/>
      <c r="DC3265" s="1"/>
      <c r="DD3265" s="1"/>
      <c r="DE3265" s="1"/>
      <c r="DF3265" s="1"/>
      <c r="DG3265" s="1"/>
    </row>
    <row r="3266" spans="1:111" x14ac:dyDescent="0.2">
      <c r="A3266" s="66"/>
      <c r="B3266" s="5"/>
      <c r="C3266" s="5"/>
      <c r="D3266" s="43"/>
      <c r="E3266" s="11"/>
      <c r="F3266" s="97"/>
      <c r="G3266" s="9"/>
      <c r="H3266" s="44"/>
      <c r="I3266" s="44"/>
      <c r="J3266" s="1"/>
      <c r="K3266" s="1"/>
      <c r="L3266" s="5"/>
      <c r="M3266" s="12"/>
      <c r="N3266" s="12"/>
      <c r="O3266" s="5"/>
      <c r="P3266" s="5"/>
      <c r="Q3266" s="10"/>
      <c r="R3266" s="29"/>
      <c r="S3266" s="5"/>
      <c r="T3266" s="6"/>
      <c r="U3266" s="10"/>
      <c r="V3266" s="10"/>
      <c r="W3266" s="12"/>
      <c r="X3266" s="5"/>
      <c r="Y3266" s="11"/>
      <c r="Z3266" s="2"/>
      <c r="AA3266" s="44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3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2"/>
      <c r="DB3266" s="1"/>
      <c r="DC3266" s="1"/>
      <c r="DD3266" s="1"/>
      <c r="DE3266" s="1"/>
      <c r="DF3266" s="1"/>
      <c r="DG3266" s="1"/>
    </row>
    <row r="3267" spans="1:111" x14ac:dyDescent="0.2">
      <c r="A3267" s="66"/>
      <c r="B3267" s="5"/>
      <c r="C3267" s="5"/>
      <c r="D3267" s="43"/>
      <c r="E3267" s="11"/>
      <c r="F3267" s="97"/>
      <c r="G3267" s="9"/>
      <c r="H3267" s="44"/>
      <c r="I3267" s="44"/>
      <c r="J3267" s="1"/>
      <c r="K3267" s="1"/>
      <c r="L3267" s="5"/>
      <c r="M3267" s="12"/>
      <c r="N3267" s="12"/>
      <c r="O3267" s="5"/>
      <c r="P3267" s="5"/>
      <c r="Q3267" s="10"/>
      <c r="R3267" s="29"/>
      <c r="S3267" s="5"/>
      <c r="T3267" s="6"/>
      <c r="U3267" s="10"/>
      <c r="V3267" s="10"/>
      <c r="W3267" s="12"/>
      <c r="X3267" s="5"/>
      <c r="Y3267" s="11"/>
      <c r="Z3267" s="2"/>
      <c r="AA3267" s="44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3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2"/>
      <c r="DB3267" s="1"/>
      <c r="DC3267" s="1"/>
      <c r="DD3267" s="1"/>
      <c r="DE3267" s="1"/>
      <c r="DF3267" s="1"/>
      <c r="DG3267" s="1"/>
    </row>
    <row r="3268" spans="1:111" x14ac:dyDescent="0.2">
      <c r="A3268" s="66"/>
      <c r="B3268" s="5"/>
      <c r="C3268" s="5"/>
      <c r="D3268" s="43"/>
      <c r="E3268" s="11"/>
      <c r="F3268" s="97"/>
      <c r="G3268" s="9"/>
      <c r="H3268" s="44"/>
      <c r="I3268" s="44"/>
      <c r="J3268" s="1"/>
      <c r="K3268" s="1"/>
      <c r="L3268" s="5"/>
      <c r="M3268" s="12"/>
      <c r="N3268" s="12"/>
      <c r="O3268" s="5"/>
      <c r="P3268" s="5"/>
      <c r="Q3268" s="10"/>
      <c r="R3268" s="29"/>
      <c r="S3268" s="5"/>
      <c r="T3268" s="6"/>
      <c r="U3268" s="10"/>
      <c r="V3268" s="10"/>
      <c r="W3268" s="12"/>
      <c r="X3268" s="5"/>
      <c r="Y3268" s="11"/>
      <c r="Z3268" s="2"/>
      <c r="AA3268" s="44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3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2"/>
      <c r="DB3268" s="1"/>
      <c r="DC3268" s="1"/>
      <c r="DD3268" s="1"/>
      <c r="DE3268" s="1"/>
      <c r="DF3268" s="1"/>
      <c r="DG3268" s="1"/>
    </row>
    <row r="3269" spans="1:111" x14ac:dyDescent="0.2">
      <c r="A3269" s="66"/>
      <c r="B3269" s="5"/>
      <c r="C3269" s="5"/>
      <c r="D3269" s="43"/>
      <c r="E3269" s="11"/>
      <c r="F3269" s="97"/>
      <c r="G3269" s="9"/>
      <c r="H3269" s="44"/>
      <c r="I3269" s="44"/>
      <c r="J3269" s="1"/>
      <c r="K3269" s="1"/>
      <c r="L3269" s="5"/>
      <c r="M3269" s="12"/>
      <c r="N3269" s="12"/>
      <c r="O3269" s="5"/>
      <c r="P3269" s="5"/>
      <c r="Q3269" s="10"/>
      <c r="R3269" s="29"/>
      <c r="S3269" s="5"/>
      <c r="T3269" s="6"/>
      <c r="U3269" s="10"/>
      <c r="V3269" s="10"/>
      <c r="W3269" s="12"/>
      <c r="X3269" s="5"/>
      <c r="Y3269" s="11"/>
      <c r="Z3269" s="2"/>
      <c r="AA3269" s="44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3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2"/>
      <c r="DB3269" s="1"/>
      <c r="DC3269" s="1"/>
      <c r="DD3269" s="1"/>
      <c r="DE3269" s="1"/>
      <c r="DF3269" s="1"/>
      <c r="DG3269" s="1"/>
    </row>
    <row r="3270" spans="1:111" x14ac:dyDescent="0.2">
      <c r="A3270" s="66"/>
      <c r="B3270" s="5"/>
      <c r="C3270" s="5"/>
      <c r="D3270" s="43"/>
      <c r="E3270" s="11"/>
      <c r="F3270" s="97"/>
      <c r="G3270" s="9"/>
      <c r="H3270" s="44"/>
      <c r="I3270" s="44"/>
      <c r="J3270" s="1"/>
      <c r="K3270" s="1"/>
      <c r="L3270" s="5"/>
      <c r="M3270" s="12"/>
      <c r="N3270" s="12"/>
      <c r="O3270" s="5"/>
      <c r="P3270" s="5"/>
      <c r="Q3270" s="10"/>
      <c r="R3270" s="29"/>
      <c r="S3270" s="5"/>
      <c r="T3270" s="6"/>
      <c r="U3270" s="10"/>
      <c r="V3270" s="10"/>
      <c r="W3270" s="12"/>
      <c r="X3270" s="5"/>
      <c r="Y3270" s="11"/>
      <c r="Z3270" s="2"/>
      <c r="AA3270" s="44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3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2"/>
      <c r="DB3270" s="1"/>
      <c r="DC3270" s="1"/>
      <c r="DD3270" s="1"/>
      <c r="DE3270" s="1"/>
      <c r="DF3270" s="1"/>
      <c r="DG3270" s="1"/>
    </row>
    <row r="3271" spans="1:111" x14ac:dyDescent="0.2">
      <c r="A3271" s="66"/>
      <c r="B3271" s="5"/>
      <c r="C3271" s="5"/>
      <c r="D3271" s="43"/>
      <c r="E3271" s="11"/>
      <c r="F3271" s="97"/>
      <c r="G3271" s="9"/>
      <c r="H3271" s="44"/>
      <c r="I3271" s="44"/>
      <c r="J3271" s="1"/>
      <c r="K3271" s="1"/>
      <c r="L3271" s="5"/>
      <c r="M3271" s="12"/>
      <c r="N3271" s="12"/>
      <c r="O3271" s="5"/>
      <c r="P3271" s="5"/>
      <c r="Q3271" s="10"/>
      <c r="R3271" s="29"/>
      <c r="S3271" s="5"/>
      <c r="T3271" s="6"/>
      <c r="U3271" s="10"/>
      <c r="V3271" s="10"/>
      <c r="W3271" s="12"/>
      <c r="X3271" s="5"/>
      <c r="Y3271" s="11"/>
      <c r="Z3271" s="2"/>
      <c r="AA3271" s="44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3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2"/>
      <c r="DB3271" s="1"/>
      <c r="DC3271" s="1"/>
      <c r="DD3271" s="1"/>
      <c r="DE3271" s="1"/>
      <c r="DF3271" s="1"/>
      <c r="DG3271" s="1"/>
    </row>
    <row r="3272" spans="1:111" x14ac:dyDescent="0.2">
      <c r="A3272" s="66"/>
      <c r="B3272" s="5"/>
      <c r="C3272" s="5"/>
      <c r="D3272" s="43"/>
      <c r="E3272" s="11"/>
      <c r="F3272" s="97"/>
      <c r="G3272" s="9"/>
      <c r="H3272" s="44"/>
      <c r="I3272" s="44"/>
      <c r="J3272" s="1"/>
      <c r="K3272" s="1"/>
      <c r="L3272" s="5"/>
      <c r="M3272" s="12"/>
      <c r="N3272" s="12"/>
      <c r="O3272" s="5"/>
      <c r="P3272" s="5"/>
      <c r="Q3272" s="10"/>
      <c r="R3272" s="29"/>
      <c r="S3272" s="5"/>
      <c r="T3272" s="6"/>
      <c r="U3272" s="10"/>
      <c r="V3272" s="10"/>
      <c r="W3272" s="12"/>
      <c r="X3272" s="5"/>
      <c r="Y3272" s="11"/>
      <c r="Z3272" s="2"/>
      <c r="AA3272" s="44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3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2"/>
      <c r="DB3272" s="1"/>
      <c r="DC3272" s="1"/>
      <c r="DD3272" s="1"/>
      <c r="DE3272" s="1"/>
      <c r="DF3272" s="1"/>
      <c r="DG3272" s="1"/>
    </row>
    <row r="3273" spans="1:111" x14ac:dyDescent="0.2">
      <c r="A3273" s="66"/>
      <c r="B3273" s="5"/>
      <c r="C3273" s="5"/>
      <c r="D3273" s="43"/>
      <c r="E3273" s="11"/>
      <c r="F3273" s="97"/>
      <c r="G3273" s="9"/>
      <c r="H3273" s="44"/>
      <c r="I3273" s="44"/>
      <c r="J3273" s="1"/>
      <c r="K3273" s="1"/>
      <c r="L3273" s="5"/>
      <c r="M3273" s="12"/>
      <c r="N3273" s="12"/>
      <c r="O3273" s="5"/>
      <c r="P3273" s="5"/>
      <c r="Q3273" s="10"/>
      <c r="R3273" s="29"/>
      <c r="S3273" s="5"/>
      <c r="T3273" s="6"/>
      <c r="U3273" s="10"/>
      <c r="V3273" s="10"/>
      <c r="W3273" s="12"/>
      <c r="X3273" s="5"/>
      <c r="Y3273" s="11"/>
      <c r="Z3273" s="2"/>
      <c r="AA3273" s="44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3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2"/>
      <c r="DB3273" s="1"/>
      <c r="DC3273" s="1"/>
      <c r="DD3273" s="1"/>
      <c r="DE3273" s="1"/>
      <c r="DF3273" s="1"/>
      <c r="DG3273" s="1"/>
    </row>
    <row r="3274" spans="1:111" x14ac:dyDescent="0.2">
      <c r="A3274" s="66"/>
      <c r="B3274" s="5"/>
      <c r="C3274" s="5"/>
      <c r="D3274" s="43"/>
      <c r="E3274" s="11"/>
      <c r="F3274" s="97"/>
      <c r="G3274" s="9"/>
      <c r="H3274" s="44"/>
      <c r="I3274" s="44"/>
      <c r="J3274" s="1"/>
      <c r="K3274" s="1"/>
      <c r="L3274" s="5"/>
      <c r="M3274" s="12"/>
      <c r="N3274" s="12"/>
      <c r="O3274" s="5"/>
      <c r="P3274" s="5"/>
      <c r="Q3274" s="10"/>
      <c r="R3274" s="29"/>
      <c r="S3274" s="5"/>
      <c r="T3274" s="6"/>
      <c r="U3274" s="10"/>
      <c r="V3274" s="10"/>
      <c r="W3274" s="12"/>
      <c r="X3274" s="5"/>
      <c r="Y3274" s="11"/>
      <c r="Z3274" s="2"/>
      <c r="AA3274" s="44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3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2"/>
      <c r="DB3274" s="1"/>
      <c r="DC3274" s="1"/>
      <c r="DD3274" s="1"/>
      <c r="DE3274" s="1"/>
      <c r="DF3274" s="1"/>
      <c r="DG3274" s="1"/>
    </row>
    <row r="3275" spans="1:111" x14ac:dyDescent="0.2">
      <c r="A3275" s="66"/>
      <c r="B3275" s="5"/>
      <c r="C3275" s="5"/>
      <c r="D3275" s="43"/>
      <c r="E3275" s="11"/>
      <c r="F3275" s="97"/>
      <c r="G3275" s="9"/>
      <c r="H3275" s="44"/>
      <c r="I3275" s="44"/>
      <c r="J3275" s="1"/>
      <c r="K3275" s="1"/>
      <c r="L3275" s="5"/>
      <c r="M3275" s="12"/>
      <c r="N3275" s="12"/>
      <c r="O3275" s="5"/>
      <c r="P3275" s="5"/>
      <c r="Q3275" s="10"/>
      <c r="R3275" s="29"/>
      <c r="S3275" s="5"/>
      <c r="T3275" s="6"/>
      <c r="U3275" s="10"/>
      <c r="V3275" s="10"/>
      <c r="W3275" s="12"/>
      <c r="X3275" s="5"/>
      <c r="Y3275" s="11"/>
      <c r="Z3275" s="2"/>
      <c r="AA3275" s="44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3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2"/>
      <c r="DB3275" s="1"/>
      <c r="DC3275" s="1"/>
      <c r="DD3275" s="1"/>
      <c r="DE3275" s="1"/>
      <c r="DF3275" s="1"/>
      <c r="DG3275" s="1"/>
    </row>
    <row r="3276" spans="1:111" x14ac:dyDescent="0.2">
      <c r="A3276" s="66"/>
      <c r="B3276" s="5"/>
      <c r="C3276" s="5"/>
      <c r="D3276" s="43"/>
      <c r="E3276" s="11"/>
      <c r="F3276" s="97"/>
      <c r="G3276" s="9"/>
      <c r="H3276" s="44"/>
      <c r="I3276" s="44"/>
      <c r="J3276" s="1"/>
      <c r="K3276" s="1"/>
      <c r="L3276" s="5"/>
      <c r="M3276" s="12"/>
      <c r="N3276" s="12"/>
      <c r="O3276" s="5"/>
      <c r="P3276" s="5"/>
      <c r="Q3276" s="10"/>
      <c r="R3276" s="29"/>
      <c r="S3276" s="5"/>
      <c r="T3276" s="6"/>
      <c r="U3276" s="10"/>
      <c r="V3276" s="10"/>
      <c r="W3276" s="12"/>
      <c r="X3276" s="5"/>
      <c r="Y3276" s="11"/>
      <c r="Z3276" s="2"/>
      <c r="AA3276" s="44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3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2"/>
      <c r="DB3276" s="1"/>
      <c r="DC3276" s="1"/>
      <c r="DD3276" s="1"/>
      <c r="DE3276" s="1"/>
      <c r="DF3276" s="1"/>
      <c r="DG3276" s="1"/>
    </row>
    <row r="3277" spans="1:111" x14ac:dyDescent="0.2">
      <c r="A3277" s="66"/>
      <c r="B3277" s="5"/>
      <c r="C3277" s="5"/>
      <c r="D3277" s="43"/>
      <c r="E3277" s="11"/>
      <c r="F3277" s="97"/>
      <c r="G3277" s="9"/>
      <c r="H3277" s="44"/>
      <c r="I3277" s="44"/>
      <c r="J3277" s="1"/>
      <c r="K3277" s="1"/>
      <c r="L3277" s="5"/>
      <c r="M3277" s="12"/>
      <c r="N3277" s="12"/>
      <c r="O3277" s="5"/>
      <c r="P3277" s="5"/>
      <c r="Q3277" s="10"/>
      <c r="R3277" s="29"/>
      <c r="S3277" s="5"/>
      <c r="T3277" s="6"/>
      <c r="U3277" s="10"/>
      <c r="V3277" s="10"/>
      <c r="W3277" s="12"/>
      <c r="X3277" s="5"/>
      <c r="Y3277" s="11"/>
      <c r="Z3277" s="2"/>
      <c r="AA3277" s="44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3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2"/>
      <c r="DB3277" s="1"/>
      <c r="DC3277" s="1"/>
      <c r="DD3277" s="1"/>
      <c r="DE3277" s="1"/>
      <c r="DF3277" s="1"/>
      <c r="DG3277" s="1"/>
    </row>
    <row r="3278" spans="1:111" x14ac:dyDescent="0.2">
      <c r="A3278" s="66"/>
      <c r="B3278" s="5"/>
      <c r="C3278" s="5"/>
      <c r="D3278" s="43"/>
      <c r="E3278" s="11"/>
      <c r="F3278" s="97"/>
      <c r="G3278" s="9"/>
      <c r="H3278" s="44"/>
      <c r="I3278" s="44"/>
      <c r="J3278" s="1"/>
      <c r="K3278" s="1"/>
      <c r="L3278" s="5"/>
      <c r="M3278" s="12"/>
      <c r="N3278" s="12"/>
      <c r="O3278" s="5"/>
      <c r="P3278" s="5"/>
      <c r="Q3278" s="10"/>
      <c r="R3278" s="29"/>
      <c r="S3278" s="5"/>
      <c r="T3278" s="6"/>
      <c r="U3278" s="10"/>
      <c r="V3278" s="10"/>
      <c r="W3278" s="12"/>
      <c r="X3278" s="5"/>
      <c r="Y3278" s="11"/>
      <c r="Z3278" s="2"/>
      <c r="AA3278" s="44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3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2"/>
      <c r="DB3278" s="1"/>
      <c r="DC3278" s="1"/>
      <c r="DD3278" s="1"/>
      <c r="DE3278" s="1"/>
      <c r="DF3278" s="1"/>
      <c r="DG3278" s="1"/>
    </row>
    <row r="3279" spans="1:111" x14ac:dyDescent="0.2">
      <c r="A3279" s="66"/>
      <c r="B3279" s="5"/>
      <c r="C3279" s="5"/>
      <c r="D3279" s="43"/>
      <c r="E3279" s="11"/>
      <c r="F3279" s="97"/>
      <c r="G3279" s="9"/>
      <c r="H3279" s="44"/>
      <c r="I3279" s="44"/>
      <c r="J3279" s="1"/>
      <c r="K3279" s="1"/>
      <c r="L3279" s="5"/>
      <c r="M3279" s="12"/>
      <c r="N3279" s="12"/>
      <c r="O3279" s="5"/>
      <c r="P3279" s="5"/>
      <c r="Q3279" s="10"/>
      <c r="R3279" s="29"/>
      <c r="S3279" s="5"/>
      <c r="T3279" s="6"/>
      <c r="U3279" s="10"/>
      <c r="V3279" s="10"/>
      <c r="W3279" s="12"/>
      <c r="X3279" s="5"/>
      <c r="Y3279" s="11"/>
      <c r="Z3279" s="2"/>
      <c r="AA3279" s="44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3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2"/>
      <c r="DB3279" s="1"/>
      <c r="DC3279" s="1"/>
      <c r="DD3279" s="1"/>
      <c r="DE3279" s="1"/>
      <c r="DF3279" s="1"/>
      <c r="DG3279" s="1"/>
    </row>
    <row r="3280" spans="1:111" x14ac:dyDescent="0.2">
      <c r="A3280" s="66"/>
      <c r="B3280" s="5"/>
      <c r="C3280" s="5"/>
      <c r="D3280" s="43"/>
      <c r="E3280" s="11"/>
      <c r="F3280" s="97"/>
      <c r="G3280" s="9"/>
      <c r="H3280" s="44"/>
      <c r="I3280" s="44"/>
      <c r="J3280" s="1"/>
      <c r="K3280" s="1"/>
      <c r="L3280" s="5"/>
      <c r="M3280" s="12"/>
      <c r="N3280" s="12"/>
      <c r="O3280" s="5"/>
      <c r="P3280" s="5"/>
      <c r="Q3280" s="10"/>
      <c r="R3280" s="29"/>
      <c r="S3280" s="5"/>
      <c r="T3280" s="6"/>
      <c r="U3280" s="10"/>
      <c r="V3280" s="10"/>
      <c r="W3280" s="12"/>
      <c r="X3280" s="5"/>
      <c r="Y3280" s="11"/>
      <c r="Z3280" s="2"/>
      <c r="AA3280" s="44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3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2"/>
      <c r="DB3280" s="1"/>
      <c r="DC3280" s="1"/>
      <c r="DD3280" s="1"/>
      <c r="DE3280" s="1"/>
      <c r="DF3280" s="1"/>
      <c r="DG3280" s="1"/>
    </row>
    <row r="3281" spans="1:111" x14ac:dyDescent="0.2">
      <c r="A3281" s="66"/>
      <c r="B3281" s="5"/>
      <c r="C3281" s="5"/>
      <c r="D3281" s="43"/>
      <c r="E3281" s="11"/>
      <c r="F3281" s="97"/>
      <c r="G3281" s="9"/>
      <c r="H3281" s="44"/>
      <c r="I3281" s="44"/>
      <c r="J3281" s="1"/>
      <c r="K3281" s="1"/>
      <c r="L3281" s="5"/>
      <c r="M3281" s="12"/>
      <c r="N3281" s="12"/>
      <c r="O3281" s="5"/>
      <c r="P3281" s="5"/>
      <c r="Q3281" s="10"/>
      <c r="R3281" s="29"/>
      <c r="S3281" s="5"/>
      <c r="T3281" s="6"/>
      <c r="U3281" s="10"/>
      <c r="V3281" s="10"/>
      <c r="W3281" s="12"/>
      <c r="X3281" s="5"/>
      <c r="Y3281" s="11"/>
      <c r="Z3281" s="2"/>
      <c r="AA3281" s="44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3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2"/>
      <c r="DB3281" s="1"/>
      <c r="DC3281" s="1"/>
      <c r="DD3281" s="1"/>
      <c r="DE3281" s="1"/>
      <c r="DF3281" s="1"/>
      <c r="DG3281" s="1"/>
    </row>
    <row r="3282" spans="1:111" x14ac:dyDescent="0.2">
      <c r="A3282" s="66"/>
      <c r="B3282" s="5"/>
      <c r="C3282" s="5"/>
      <c r="D3282" s="43"/>
      <c r="E3282" s="11"/>
      <c r="F3282" s="97"/>
      <c r="G3282" s="9"/>
      <c r="H3282" s="44"/>
      <c r="I3282" s="44"/>
      <c r="J3282" s="1"/>
      <c r="K3282" s="1"/>
      <c r="L3282" s="5"/>
      <c r="M3282" s="12"/>
      <c r="N3282" s="12"/>
      <c r="O3282" s="5"/>
      <c r="P3282" s="5"/>
      <c r="Q3282" s="10"/>
      <c r="R3282" s="29"/>
      <c r="S3282" s="5"/>
      <c r="T3282" s="6"/>
      <c r="U3282" s="10"/>
      <c r="V3282" s="10"/>
      <c r="W3282" s="12"/>
      <c r="X3282" s="5"/>
      <c r="Y3282" s="11"/>
      <c r="Z3282" s="2"/>
      <c r="AA3282" s="44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3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2"/>
      <c r="DB3282" s="1"/>
      <c r="DC3282" s="1"/>
      <c r="DD3282" s="1"/>
      <c r="DE3282" s="1"/>
      <c r="DF3282" s="1"/>
      <c r="DG3282" s="1"/>
    </row>
    <row r="3283" spans="1:111" x14ac:dyDescent="0.2">
      <c r="A3283" s="66"/>
      <c r="B3283" s="5"/>
      <c r="C3283" s="5"/>
      <c r="D3283" s="43"/>
      <c r="E3283" s="11"/>
      <c r="F3283" s="97"/>
      <c r="G3283" s="9"/>
      <c r="H3283" s="44"/>
      <c r="I3283" s="44"/>
      <c r="J3283" s="1"/>
      <c r="K3283" s="1"/>
      <c r="L3283" s="5"/>
      <c r="M3283" s="12"/>
      <c r="N3283" s="12"/>
      <c r="O3283" s="5"/>
      <c r="P3283" s="5"/>
      <c r="Q3283" s="10"/>
      <c r="R3283" s="29"/>
      <c r="S3283" s="5"/>
      <c r="T3283" s="6"/>
      <c r="U3283" s="10"/>
      <c r="V3283" s="10"/>
      <c r="W3283" s="12"/>
      <c r="X3283" s="5"/>
      <c r="Y3283" s="11"/>
      <c r="Z3283" s="2"/>
      <c r="AA3283" s="44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3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2"/>
      <c r="DB3283" s="1"/>
      <c r="DC3283" s="1"/>
      <c r="DD3283" s="1"/>
      <c r="DE3283" s="1"/>
      <c r="DF3283" s="1"/>
      <c r="DG3283" s="1"/>
    </row>
    <row r="3284" spans="1:111" x14ac:dyDescent="0.2">
      <c r="A3284" s="66"/>
      <c r="B3284" s="5"/>
      <c r="C3284" s="5"/>
      <c r="D3284" s="43"/>
      <c r="E3284" s="11"/>
      <c r="F3284" s="97"/>
      <c r="G3284" s="9"/>
      <c r="H3284" s="44"/>
      <c r="I3284" s="44"/>
      <c r="J3284" s="1"/>
      <c r="K3284" s="1"/>
      <c r="L3284" s="5"/>
      <c r="M3284" s="12"/>
      <c r="N3284" s="12"/>
      <c r="O3284" s="5"/>
      <c r="P3284" s="5"/>
      <c r="Q3284" s="10"/>
      <c r="R3284" s="29"/>
      <c r="S3284" s="5"/>
      <c r="T3284" s="6"/>
      <c r="U3284" s="10"/>
      <c r="V3284" s="10"/>
      <c r="W3284" s="12"/>
      <c r="X3284" s="5"/>
      <c r="Y3284" s="11"/>
      <c r="Z3284" s="2"/>
      <c r="AA3284" s="44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3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2"/>
      <c r="DB3284" s="1"/>
      <c r="DC3284" s="1"/>
      <c r="DD3284" s="1"/>
      <c r="DE3284" s="1"/>
      <c r="DF3284" s="1"/>
      <c r="DG3284" s="1"/>
    </row>
    <row r="3285" spans="1:111" x14ac:dyDescent="0.2">
      <c r="A3285" s="66"/>
      <c r="B3285" s="5"/>
      <c r="C3285" s="5"/>
      <c r="D3285" s="43"/>
      <c r="E3285" s="11"/>
      <c r="F3285" s="97"/>
      <c r="G3285" s="9"/>
      <c r="H3285" s="44"/>
      <c r="I3285" s="44"/>
      <c r="J3285" s="1"/>
      <c r="K3285" s="1"/>
      <c r="L3285" s="5"/>
      <c r="M3285" s="12"/>
      <c r="N3285" s="12"/>
      <c r="O3285" s="5"/>
      <c r="P3285" s="5"/>
      <c r="Q3285" s="10"/>
      <c r="R3285" s="29"/>
      <c r="S3285" s="5"/>
      <c r="T3285" s="6"/>
      <c r="U3285" s="10"/>
      <c r="V3285" s="10"/>
      <c r="W3285" s="12"/>
      <c r="X3285" s="5"/>
      <c r="Y3285" s="11"/>
      <c r="Z3285" s="2"/>
      <c r="AA3285" s="44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3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2"/>
      <c r="DB3285" s="1"/>
      <c r="DC3285" s="1"/>
      <c r="DD3285" s="1"/>
      <c r="DE3285" s="1"/>
      <c r="DF3285" s="1"/>
      <c r="DG3285" s="1"/>
    </row>
    <row r="3286" spans="1:111" x14ac:dyDescent="0.2">
      <c r="A3286" s="66"/>
      <c r="B3286" s="5"/>
      <c r="C3286" s="5"/>
      <c r="D3286" s="43"/>
      <c r="E3286" s="11"/>
      <c r="F3286" s="97"/>
      <c r="G3286" s="9"/>
      <c r="H3286" s="44"/>
      <c r="I3286" s="44"/>
      <c r="J3286" s="1"/>
      <c r="K3286" s="1"/>
      <c r="L3286" s="5"/>
      <c r="M3286" s="12"/>
      <c r="N3286" s="12"/>
      <c r="O3286" s="5"/>
      <c r="P3286" s="5"/>
      <c r="Q3286" s="10"/>
      <c r="R3286" s="29"/>
      <c r="S3286" s="5"/>
      <c r="T3286" s="6"/>
      <c r="U3286" s="10"/>
      <c r="V3286" s="10"/>
      <c r="W3286" s="12"/>
      <c r="X3286" s="5"/>
      <c r="Y3286" s="11"/>
      <c r="Z3286" s="2"/>
      <c r="AA3286" s="44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3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2"/>
      <c r="DB3286" s="1"/>
      <c r="DC3286" s="1"/>
      <c r="DD3286" s="1"/>
      <c r="DE3286" s="1"/>
      <c r="DF3286" s="1"/>
      <c r="DG3286" s="1"/>
    </row>
    <row r="3287" spans="1:111" x14ac:dyDescent="0.2">
      <c r="A3287" s="66"/>
      <c r="B3287" s="5"/>
      <c r="C3287" s="5"/>
      <c r="D3287" s="43"/>
      <c r="E3287" s="11"/>
      <c r="F3287" s="97"/>
      <c r="G3287" s="9"/>
      <c r="H3287" s="44"/>
      <c r="I3287" s="44"/>
      <c r="J3287" s="1"/>
      <c r="K3287" s="1"/>
      <c r="L3287" s="5"/>
      <c r="M3287" s="12"/>
      <c r="N3287" s="12"/>
      <c r="O3287" s="5"/>
      <c r="P3287" s="5"/>
      <c r="Q3287" s="10"/>
      <c r="R3287" s="29"/>
      <c r="S3287" s="5"/>
      <c r="T3287" s="6"/>
      <c r="U3287" s="10"/>
      <c r="V3287" s="10"/>
      <c r="W3287" s="12"/>
      <c r="X3287" s="5"/>
      <c r="Y3287" s="11"/>
      <c r="Z3287" s="2"/>
      <c r="AA3287" s="44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3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2"/>
      <c r="DB3287" s="1"/>
      <c r="DC3287" s="1"/>
      <c r="DD3287" s="1"/>
      <c r="DE3287" s="1"/>
      <c r="DF3287" s="1"/>
      <c r="DG3287" s="1"/>
    </row>
    <row r="3288" spans="1:111" x14ac:dyDescent="0.2">
      <c r="A3288" s="66"/>
      <c r="B3288" s="5"/>
      <c r="C3288" s="5"/>
      <c r="D3288" s="43"/>
      <c r="E3288" s="11"/>
      <c r="F3288" s="97"/>
      <c r="G3288" s="9"/>
      <c r="H3288" s="44"/>
      <c r="I3288" s="44"/>
      <c r="J3288" s="1"/>
      <c r="K3288" s="1"/>
      <c r="L3288" s="5"/>
      <c r="M3288" s="12"/>
      <c r="N3288" s="12"/>
      <c r="O3288" s="5"/>
      <c r="P3288" s="5"/>
      <c r="Q3288" s="10"/>
      <c r="R3288" s="29"/>
      <c r="S3288" s="5"/>
      <c r="T3288" s="6"/>
      <c r="U3288" s="10"/>
      <c r="V3288" s="10"/>
      <c r="W3288" s="12"/>
      <c r="X3288" s="5"/>
      <c r="Y3288" s="11"/>
      <c r="Z3288" s="2"/>
      <c r="AA3288" s="44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3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2"/>
      <c r="DB3288" s="1"/>
      <c r="DC3288" s="1"/>
      <c r="DD3288" s="1"/>
      <c r="DE3288" s="1"/>
      <c r="DF3288" s="1"/>
      <c r="DG3288" s="1"/>
    </row>
    <row r="3289" spans="1:111" x14ac:dyDescent="0.2">
      <c r="A3289" s="66"/>
      <c r="B3289" s="5"/>
      <c r="C3289" s="5"/>
      <c r="D3289" s="43"/>
      <c r="E3289" s="11"/>
      <c r="F3289" s="97"/>
      <c r="G3289" s="9"/>
      <c r="H3289" s="44"/>
      <c r="I3289" s="44"/>
      <c r="J3289" s="1"/>
      <c r="K3289" s="1"/>
      <c r="L3289" s="5"/>
      <c r="M3289" s="12"/>
      <c r="N3289" s="12"/>
      <c r="O3289" s="5"/>
      <c r="P3289" s="5"/>
      <c r="Q3289" s="10"/>
      <c r="R3289" s="29"/>
      <c r="S3289" s="5"/>
      <c r="T3289" s="6"/>
      <c r="U3289" s="10"/>
      <c r="V3289" s="10"/>
      <c r="W3289" s="12"/>
      <c r="X3289" s="5"/>
      <c r="Y3289" s="11"/>
      <c r="Z3289" s="2"/>
      <c r="AA3289" s="44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3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2"/>
      <c r="DB3289" s="1"/>
      <c r="DC3289" s="1"/>
      <c r="DD3289" s="1"/>
      <c r="DE3289" s="1"/>
      <c r="DF3289" s="1"/>
      <c r="DG3289" s="1"/>
    </row>
    <row r="3290" spans="1:111" x14ac:dyDescent="0.2">
      <c r="A3290" s="66"/>
      <c r="B3290" s="5"/>
      <c r="C3290" s="5"/>
      <c r="D3290" s="43"/>
      <c r="E3290" s="11"/>
      <c r="F3290" s="97"/>
      <c r="G3290" s="9"/>
      <c r="H3290" s="44"/>
      <c r="I3290" s="44"/>
      <c r="J3290" s="1"/>
      <c r="K3290" s="1"/>
      <c r="L3290" s="5"/>
      <c r="M3290" s="12"/>
      <c r="N3290" s="12"/>
      <c r="O3290" s="5"/>
      <c r="P3290" s="5"/>
      <c r="Q3290" s="10"/>
      <c r="R3290" s="29"/>
      <c r="S3290" s="5"/>
      <c r="T3290" s="6"/>
      <c r="U3290" s="10"/>
      <c r="V3290" s="10"/>
      <c r="W3290" s="12"/>
      <c r="X3290" s="5"/>
      <c r="Y3290" s="11"/>
      <c r="Z3290" s="2"/>
      <c r="AA3290" s="44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3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2"/>
      <c r="DB3290" s="1"/>
      <c r="DC3290" s="1"/>
      <c r="DD3290" s="1"/>
      <c r="DE3290" s="1"/>
      <c r="DF3290" s="1"/>
      <c r="DG3290" s="1"/>
    </row>
    <row r="3291" spans="1:111" x14ac:dyDescent="0.2">
      <c r="A3291" s="66"/>
      <c r="B3291" s="5"/>
      <c r="C3291" s="5"/>
      <c r="D3291" s="43"/>
      <c r="E3291" s="11"/>
      <c r="F3291" s="97"/>
      <c r="G3291" s="9"/>
      <c r="H3291" s="44"/>
      <c r="I3291" s="44"/>
      <c r="J3291" s="1"/>
      <c r="K3291" s="1"/>
      <c r="L3291" s="5"/>
      <c r="M3291" s="12"/>
      <c r="N3291" s="12"/>
      <c r="O3291" s="5"/>
      <c r="P3291" s="5"/>
      <c r="Q3291" s="10"/>
      <c r="R3291" s="29"/>
      <c r="S3291" s="5"/>
      <c r="T3291" s="6"/>
      <c r="U3291" s="10"/>
      <c r="V3291" s="10"/>
      <c r="W3291" s="12"/>
      <c r="X3291" s="5"/>
      <c r="Y3291" s="11"/>
      <c r="Z3291" s="2"/>
      <c r="AA3291" s="44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3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2"/>
      <c r="DB3291" s="1"/>
      <c r="DC3291" s="1"/>
      <c r="DD3291" s="1"/>
      <c r="DE3291" s="1"/>
      <c r="DF3291" s="1"/>
      <c r="DG3291" s="1"/>
    </row>
    <row r="3292" spans="1:111" x14ac:dyDescent="0.2">
      <c r="A3292" s="66"/>
      <c r="B3292" s="5"/>
      <c r="C3292" s="5"/>
      <c r="D3292" s="43"/>
      <c r="E3292" s="11"/>
      <c r="F3292" s="97"/>
      <c r="G3292" s="9"/>
      <c r="H3292" s="44"/>
      <c r="I3292" s="44"/>
      <c r="J3292" s="1"/>
      <c r="K3292" s="1"/>
      <c r="L3292" s="5"/>
      <c r="M3292" s="12"/>
      <c r="N3292" s="12"/>
      <c r="O3292" s="5"/>
      <c r="P3292" s="5"/>
      <c r="Q3292" s="10"/>
      <c r="R3292" s="29"/>
      <c r="S3292" s="5"/>
      <c r="T3292" s="6"/>
      <c r="U3292" s="10"/>
      <c r="V3292" s="10"/>
      <c r="W3292" s="12"/>
      <c r="X3292" s="5"/>
      <c r="Y3292" s="11"/>
      <c r="Z3292" s="2"/>
      <c r="AA3292" s="44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3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2"/>
      <c r="DB3292" s="1"/>
      <c r="DC3292" s="1"/>
      <c r="DD3292" s="1"/>
      <c r="DE3292" s="1"/>
      <c r="DF3292" s="1"/>
      <c r="DG3292" s="1"/>
    </row>
    <row r="3293" spans="1:111" x14ac:dyDescent="0.2">
      <c r="A3293" s="66"/>
      <c r="B3293" s="5"/>
      <c r="C3293" s="5"/>
      <c r="D3293" s="43"/>
      <c r="E3293" s="11"/>
      <c r="F3293" s="97"/>
      <c r="G3293" s="9"/>
      <c r="H3293" s="44"/>
      <c r="I3293" s="44"/>
      <c r="J3293" s="1"/>
      <c r="K3293" s="1"/>
      <c r="L3293" s="5"/>
      <c r="M3293" s="12"/>
      <c r="N3293" s="12"/>
      <c r="O3293" s="5"/>
      <c r="P3293" s="5"/>
      <c r="Q3293" s="10"/>
      <c r="R3293" s="29"/>
      <c r="S3293" s="5"/>
      <c r="T3293" s="6"/>
      <c r="U3293" s="10"/>
      <c r="V3293" s="10"/>
      <c r="W3293" s="12"/>
      <c r="X3293" s="5"/>
      <c r="Y3293" s="11"/>
      <c r="Z3293" s="2"/>
      <c r="AA3293" s="44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3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2"/>
      <c r="DB3293" s="1"/>
      <c r="DC3293" s="1"/>
      <c r="DD3293" s="1"/>
      <c r="DE3293" s="1"/>
      <c r="DF3293" s="1"/>
      <c r="DG3293" s="1"/>
    </row>
    <row r="3294" spans="1:111" x14ac:dyDescent="0.2">
      <c r="A3294" s="66"/>
      <c r="B3294" s="5"/>
      <c r="C3294" s="5"/>
      <c r="D3294" s="43"/>
      <c r="E3294" s="11"/>
      <c r="F3294" s="97"/>
      <c r="G3294" s="9"/>
      <c r="H3294" s="44"/>
      <c r="I3294" s="44"/>
      <c r="J3294" s="1"/>
      <c r="K3294" s="1"/>
      <c r="L3294" s="5"/>
      <c r="M3294" s="12"/>
      <c r="N3294" s="12"/>
      <c r="O3294" s="5"/>
      <c r="P3294" s="5"/>
      <c r="Q3294" s="10"/>
      <c r="R3294" s="29"/>
      <c r="S3294" s="5"/>
      <c r="T3294" s="6"/>
      <c r="U3294" s="10"/>
      <c r="V3294" s="10"/>
      <c r="W3294" s="12"/>
      <c r="X3294" s="5"/>
      <c r="Y3294" s="11"/>
      <c r="Z3294" s="2"/>
      <c r="AA3294" s="44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3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2"/>
      <c r="DB3294" s="1"/>
      <c r="DC3294" s="1"/>
      <c r="DD3294" s="1"/>
      <c r="DE3294" s="1"/>
      <c r="DF3294" s="1"/>
      <c r="DG3294" s="1"/>
    </row>
    <row r="3295" spans="1:111" x14ac:dyDescent="0.2">
      <c r="A3295" s="66"/>
      <c r="B3295" s="5"/>
      <c r="C3295" s="5"/>
      <c r="D3295" s="43"/>
      <c r="E3295" s="11"/>
      <c r="F3295" s="97"/>
      <c r="G3295" s="9"/>
      <c r="H3295" s="44"/>
      <c r="I3295" s="44"/>
      <c r="J3295" s="1"/>
      <c r="K3295" s="1"/>
      <c r="L3295" s="5"/>
      <c r="M3295" s="12"/>
      <c r="N3295" s="12"/>
      <c r="O3295" s="5"/>
      <c r="P3295" s="5"/>
      <c r="Q3295" s="10"/>
      <c r="R3295" s="29"/>
      <c r="S3295" s="5"/>
      <c r="T3295" s="6"/>
      <c r="U3295" s="10"/>
      <c r="V3295" s="10"/>
      <c r="W3295" s="12"/>
      <c r="X3295" s="5"/>
      <c r="Y3295" s="11"/>
      <c r="Z3295" s="2"/>
      <c r="AA3295" s="44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3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2"/>
      <c r="DB3295" s="1"/>
      <c r="DC3295" s="1"/>
      <c r="DD3295" s="1"/>
      <c r="DE3295" s="1"/>
      <c r="DF3295" s="1"/>
      <c r="DG3295" s="1"/>
    </row>
    <row r="3296" spans="1:111" x14ac:dyDescent="0.2">
      <c r="A3296" s="66"/>
      <c r="B3296" s="5"/>
      <c r="C3296" s="5"/>
      <c r="D3296" s="43"/>
      <c r="E3296" s="11"/>
      <c r="F3296" s="97"/>
      <c r="G3296" s="9"/>
      <c r="H3296" s="44"/>
      <c r="I3296" s="44"/>
      <c r="J3296" s="1"/>
      <c r="K3296" s="1"/>
      <c r="L3296" s="5"/>
      <c r="M3296" s="12"/>
      <c r="N3296" s="12"/>
      <c r="O3296" s="5"/>
      <c r="P3296" s="5"/>
      <c r="Q3296" s="10"/>
      <c r="R3296" s="29"/>
      <c r="S3296" s="5"/>
      <c r="T3296" s="6"/>
      <c r="U3296" s="10"/>
      <c r="V3296" s="10"/>
      <c r="W3296" s="12"/>
      <c r="X3296" s="5"/>
      <c r="Y3296" s="11"/>
      <c r="Z3296" s="2"/>
      <c r="AA3296" s="44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3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2"/>
      <c r="DB3296" s="1"/>
      <c r="DC3296" s="1"/>
      <c r="DD3296" s="1"/>
      <c r="DE3296" s="1"/>
      <c r="DF3296" s="1"/>
      <c r="DG3296" s="1"/>
    </row>
    <row r="3297" spans="1:111" x14ac:dyDescent="0.2">
      <c r="A3297" s="66"/>
      <c r="B3297" s="5"/>
      <c r="C3297" s="5"/>
      <c r="D3297" s="43"/>
      <c r="E3297" s="11"/>
      <c r="F3297" s="97"/>
      <c r="G3297" s="9"/>
      <c r="H3297" s="44"/>
      <c r="I3297" s="44"/>
      <c r="J3297" s="1"/>
      <c r="K3297" s="1"/>
      <c r="L3297" s="5"/>
      <c r="M3297" s="12"/>
      <c r="N3297" s="12"/>
      <c r="O3297" s="5"/>
      <c r="P3297" s="5"/>
      <c r="Q3297" s="10"/>
      <c r="R3297" s="29"/>
      <c r="S3297" s="5"/>
      <c r="T3297" s="6"/>
      <c r="U3297" s="10"/>
      <c r="V3297" s="10"/>
      <c r="W3297" s="12"/>
      <c r="X3297" s="5"/>
      <c r="Y3297" s="11"/>
      <c r="Z3297" s="2"/>
      <c r="AA3297" s="44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3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2"/>
      <c r="DB3297" s="1"/>
      <c r="DC3297" s="1"/>
      <c r="DD3297" s="1"/>
      <c r="DE3297" s="1"/>
      <c r="DF3297" s="1"/>
      <c r="DG3297" s="1"/>
    </row>
    <row r="3298" spans="1:111" x14ac:dyDescent="0.2">
      <c r="A3298" s="66"/>
      <c r="B3298" s="5"/>
      <c r="C3298" s="5"/>
      <c r="D3298" s="43"/>
      <c r="E3298" s="11"/>
      <c r="F3298" s="97"/>
      <c r="G3298" s="9"/>
      <c r="H3298" s="44"/>
      <c r="I3298" s="44"/>
      <c r="J3298" s="1"/>
      <c r="K3298" s="1"/>
      <c r="L3298" s="5"/>
      <c r="M3298" s="12"/>
      <c r="N3298" s="12"/>
      <c r="O3298" s="5"/>
      <c r="P3298" s="5"/>
      <c r="Q3298" s="10"/>
      <c r="R3298" s="29"/>
      <c r="S3298" s="5"/>
      <c r="T3298" s="6"/>
      <c r="U3298" s="10"/>
      <c r="V3298" s="10"/>
      <c r="W3298" s="12"/>
      <c r="X3298" s="5"/>
      <c r="Y3298" s="11"/>
      <c r="Z3298" s="2"/>
      <c r="AA3298" s="44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3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2"/>
      <c r="DB3298" s="1"/>
      <c r="DC3298" s="1"/>
      <c r="DD3298" s="1"/>
      <c r="DE3298" s="1"/>
      <c r="DF3298" s="1"/>
      <c r="DG3298" s="1"/>
    </row>
    <row r="3299" spans="1:111" x14ac:dyDescent="0.2">
      <c r="A3299" s="66"/>
      <c r="B3299" s="5"/>
      <c r="C3299" s="5"/>
      <c r="D3299" s="43"/>
      <c r="E3299" s="11"/>
      <c r="F3299" s="97"/>
      <c r="G3299" s="9"/>
      <c r="H3299" s="44"/>
      <c r="I3299" s="44"/>
      <c r="J3299" s="1"/>
      <c r="K3299" s="1"/>
      <c r="L3299" s="5"/>
      <c r="M3299" s="12"/>
      <c r="N3299" s="12"/>
      <c r="O3299" s="5"/>
      <c r="P3299" s="5"/>
      <c r="Q3299" s="10"/>
      <c r="R3299" s="29"/>
      <c r="S3299" s="5"/>
      <c r="T3299" s="6"/>
      <c r="U3299" s="10"/>
      <c r="V3299" s="10"/>
      <c r="W3299" s="12"/>
      <c r="X3299" s="5"/>
      <c r="Y3299" s="11"/>
      <c r="Z3299" s="2"/>
      <c r="AA3299" s="44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3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2"/>
      <c r="DB3299" s="1"/>
      <c r="DC3299" s="1"/>
      <c r="DD3299" s="1"/>
      <c r="DE3299" s="1"/>
      <c r="DF3299" s="1"/>
      <c r="DG3299" s="1"/>
    </row>
    <row r="3300" spans="1:111" x14ac:dyDescent="0.2">
      <c r="A3300" s="66"/>
      <c r="B3300" s="5"/>
      <c r="C3300" s="5"/>
      <c r="D3300" s="43"/>
      <c r="E3300" s="11"/>
      <c r="F3300" s="97"/>
      <c r="G3300" s="9"/>
      <c r="H3300" s="44"/>
      <c r="I3300" s="44"/>
      <c r="J3300" s="1"/>
      <c r="K3300" s="1"/>
      <c r="L3300" s="5"/>
      <c r="M3300" s="12"/>
      <c r="N3300" s="12"/>
      <c r="O3300" s="5"/>
      <c r="P3300" s="5"/>
      <c r="Q3300" s="10"/>
      <c r="R3300" s="29"/>
      <c r="S3300" s="5"/>
      <c r="T3300" s="6"/>
      <c r="U3300" s="10"/>
      <c r="V3300" s="10"/>
      <c r="W3300" s="12"/>
      <c r="X3300" s="5"/>
      <c r="Y3300" s="11"/>
      <c r="Z3300" s="2"/>
      <c r="AA3300" s="44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3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2"/>
      <c r="DB3300" s="1"/>
      <c r="DC3300" s="1"/>
      <c r="DD3300" s="1"/>
      <c r="DE3300" s="1"/>
      <c r="DF3300" s="1"/>
      <c r="DG3300" s="1"/>
    </row>
    <row r="3301" spans="1:111" x14ac:dyDescent="0.2">
      <c r="A3301" s="66"/>
      <c r="B3301" s="5"/>
      <c r="C3301" s="5"/>
      <c r="D3301" s="43"/>
      <c r="E3301" s="11"/>
      <c r="F3301" s="97"/>
      <c r="G3301" s="9"/>
      <c r="H3301" s="44"/>
      <c r="I3301" s="44"/>
      <c r="J3301" s="1"/>
      <c r="K3301" s="1"/>
      <c r="L3301" s="5"/>
      <c r="M3301" s="12"/>
      <c r="N3301" s="12"/>
      <c r="O3301" s="5"/>
      <c r="P3301" s="5"/>
      <c r="Q3301" s="10"/>
      <c r="R3301" s="29"/>
      <c r="S3301" s="5"/>
      <c r="T3301" s="6"/>
      <c r="U3301" s="10"/>
      <c r="V3301" s="10"/>
      <c r="W3301" s="12"/>
      <c r="X3301" s="5"/>
      <c r="Y3301" s="11"/>
      <c r="Z3301" s="2"/>
      <c r="AA3301" s="44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3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2"/>
      <c r="DB3301" s="1"/>
      <c r="DC3301" s="1"/>
      <c r="DD3301" s="1"/>
      <c r="DE3301" s="1"/>
      <c r="DF3301" s="1"/>
      <c r="DG3301" s="1"/>
    </row>
    <row r="3302" spans="1:111" x14ac:dyDescent="0.2">
      <c r="A3302" s="66"/>
      <c r="B3302" s="5"/>
      <c r="C3302" s="5"/>
      <c r="D3302" s="43"/>
      <c r="E3302" s="11"/>
      <c r="F3302" s="97"/>
      <c r="G3302" s="9"/>
      <c r="H3302" s="44"/>
      <c r="I3302" s="44"/>
      <c r="J3302" s="1"/>
      <c r="K3302" s="1"/>
      <c r="L3302" s="5"/>
      <c r="M3302" s="12"/>
      <c r="N3302" s="12"/>
      <c r="O3302" s="5"/>
      <c r="P3302" s="5"/>
      <c r="Q3302" s="10"/>
      <c r="R3302" s="29"/>
      <c r="S3302" s="5"/>
      <c r="T3302" s="6"/>
      <c r="U3302" s="10"/>
      <c r="V3302" s="10"/>
      <c r="W3302" s="12"/>
      <c r="X3302" s="5"/>
      <c r="Y3302" s="11"/>
      <c r="Z3302" s="2"/>
      <c r="AA3302" s="44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3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2"/>
      <c r="DB3302" s="1"/>
      <c r="DC3302" s="1"/>
      <c r="DD3302" s="1"/>
      <c r="DE3302" s="1"/>
      <c r="DF3302" s="1"/>
      <c r="DG3302" s="1"/>
    </row>
    <row r="3303" spans="1:111" x14ac:dyDescent="0.2">
      <c r="A3303" s="66"/>
      <c r="B3303" s="5"/>
      <c r="C3303" s="5"/>
      <c r="D3303" s="43"/>
      <c r="E3303" s="11"/>
      <c r="F3303" s="97"/>
      <c r="G3303" s="9"/>
      <c r="H3303" s="44"/>
      <c r="I3303" s="44"/>
      <c r="J3303" s="1"/>
      <c r="K3303" s="1"/>
      <c r="L3303" s="5"/>
      <c r="M3303" s="12"/>
      <c r="N3303" s="12"/>
      <c r="O3303" s="5"/>
      <c r="P3303" s="5"/>
      <c r="Q3303" s="10"/>
      <c r="R3303" s="29"/>
      <c r="S3303" s="5"/>
      <c r="T3303" s="6"/>
      <c r="U3303" s="10"/>
      <c r="V3303" s="10"/>
      <c r="W3303" s="12"/>
      <c r="X3303" s="5"/>
      <c r="Y3303" s="11"/>
      <c r="Z3303" s="2"/>
      <c r="AA3303" s="44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3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2"/>
      <c r="DB3303" s="1"/>
      <c r="DC3303" s="1"/>
      <c r="DD3303" s="1"/>
      <c r="DE3303" s="1"/>
      <c r="DF3303" s="1"/>
      <c r="DG3303" s="1"/>
    </row>
    <row r="3304" spans="1:111" x14ac:dyDescent="0.2">
      <c r="A3304" s="66"/>
      <c r="B3304" s="5"/>
      <c r="C3304" s="5"/>
      <c r="D3304" s="43"/>
      <c r="E3304" s="11"/>
      <c r="F3304" s="97"/>
      <c r="G3304" s="9"/>
      <c r="H3304" s="44"/>
      <c r="I3304" s="44"/>
      <c r="J3304" s="1"/>
      <c r="K3304" s="1"/>
      <c r="L3304" s="5"/>
      <c r="M3304" s="12"/>
      <c r="N3304" s="12"/>
      <c r="O3304" s="5"/>
      <c r="P3304" s="5"/>
      <c r="Q3304" s="10"/>
      <c r="R3304" s="29"/>
      <c r="S3304" s="5"/>
      <c r="T3304" s="6"/>
      <c r="U3304" s="10"/>
      <c r="V3304" s="10"/>
      <c r="W3304" s="12"/>
      <c r="X3304" s="5"/>
      <c r="Y3304" s="11"/>
      <c r="Z3304" s="2"/>
      <c r="AA3304" s="44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3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2"/>
      <c r="DB3304" s="1"/>
      <c r="DC3304" s="1"/>
      <c r="DD3304" s="1"/>
      <c r="DE3304" s="1"/>
      <c r="DF3304" s="1"/>
      <c r="DG3304" s="1"/>
    </row>
    <row r="3305" spans="1:111" x14ac:dyDescent="0.2">
      <c r="A3305" s="66"/>
      <c r="B3305" s="5"/>
      <c r="C3305" s="5"/>
      <c r="D3305" s="43"/>
      <c r="E3305" s="11"/>
      <c r="F3305" s="97"/>
      <c r="G3305" s="9"/>
      <c r="H3305" s="44"/>
      <c r="I3305" s="44"/>
      <c r="J3305" s="1"/>
      <c r="K3305" s="1"/>
      <c r="L3305" s="5"/>
      <c r="M3305" s="12"/>
      <c r="N3305" s="12"/>
      <c r="O3305" s="5"/>
      <c r="P3305" s="5"/>
      <c r="Q3305" s="10"/>
      <c r="R3305" s="29"/>
      <c r="S3305" s="5"/>
      <c r="T3305" s="6"/>
      <c r="U3305" s="10"/>
      <c r="V3305" s="10"/>
      <c r="W3305" s="12"/>
      <c r="X3305" s="5"/>
      <c r="Y3305" s="11"/>
      <c r="Z3305" s="2"/>
      <c r="AA3305" s="44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3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2"/>
      <c r="DB3305" s="1"/>
      <c r="DC3305" s="1"/>
      <c r="DD3305" s="1"/>
      <c r="DE3305" s="1"/>
      <c r="DF3305" s="1"/>
      <c r="DG3305" s="1"/>
    </row>
    <row r="3306" spans="1:111" x14ac:dyDescent="0.2">
      <c r="A3306" s="66"/>
      <c r="B3306" s="5"/>
      <c r="C3306" s="5"/>
      <c r="D3306" s="43"/>
      <c r="E3306" s="11"/>
      <c r="F3306" s="97"/>
      <c r="G3306" s="9"/>
      <c r="H3306" s="44"/>
      <c r="I3306" s="44"/>
      <c r="J3306" s="1"/>
      <c r="K3306" s="1"/>
      <c r="L3306" s="5"/>
      <c r="M3306" s="12"/>
      <c r="N3306" s="12"/>
      <c r="O3306" s="5"/>
      <c r="P3306" s="5"/>
      <c r="Q3306" s="10"/>
      <c r="R3306" s="29"/>
      <c r="S3306" s="5"/>
      <c r="T3306" s="6"/>
      <c r="U3306" s="10"/>
      <c r="V3306" s="10"/>
      <c r="W3306" s="12"/>
      <c r="X3306" s="5"/>
      <c r="Y3306" s="11"/>
      <c r="Z3306" s="2"/>
      <c r="AA3306" s="44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3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2"/>
      <c r="DB3306" s="1"/>
      <c r="DC3306" s="1"/>
      <c r="DD3306" s="1"/>
      <c r="DE3306" s="1"/>
      <c r="DF3306" s="1"/>
      <c r="DG3306" s="1"/>
    </row>
    <row r="3307" spans="1:111" x14ac:dyDescent="0.2">
      <c r="A3307" s="66"/>
      <c r="B3307" s="5"/>
      <c r="C3307" s="5"/>
      <c r="D3307" s="43"/>
      <c r="E3307" s="11"/>
      <c r="F3307" s="97"/>
      <c r="G3307" s="9"/>
      <c r="H3307" s="44"/>
      <c r="I3307" s="44"/>
      <c r="J3307" s="1"/>
      <c r="K3307" s="1"/>
      <c r="L3307" s="5"/>
      <c r="M3307" s="12"/>
      <c r="N3307" s="12"/>
      <c r="O3307" s="5"/>
      <c r="P3307" s="5"/>
      <c r="Q3307" s="10"/>
      <c r="R3307" s="29"/>
      <c r="S3307" s="5"/>
      <c r="T3307" s="6"/>
      <c r="U3307" s="10"/>
      <c r="V3307" s="10"/>
      <c r="W3307" s="12"/>
      <c r="X3307" s="5"/>
      <c r="Y3307" s="11"/>
      <c r="Z3307" s="2"/>
      <c r="AA3307" s="44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3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2"/>
      <c r="DB3307" s="1"/>
      <c r="DC3307" s="1"/>
      <c r="DD3307" s="1"/>
      <c r="DE3307" s="1"/>
      <c r="DF3307" s="1"/>
      <c r="DG3307" s="1"/>
    </row>
    <row r="3308" spans="1:111" x14ac:dyDescent="0.2">
      <c r="A3308" s="66"/>
      <c r="B3308" s="5"/>
      <c r="C3308" s="5"/>
      <c r="D3308" s="43"/>
      <c r="E3308" s="11"/>
      <c r="F3308" s="97"/>
      <c r="G3308" s="9"/>
      <c r="H3308" s="44"/>
      <c r="I3308" s="44"/>
      <c r="J3308" s="1"/>
      <c r="K3308" s="1"/>
      <c r="L3308" s="5"/>
      <c r="M3308" s="12"/>
      <c r="N3308" s="12"/>
      <c r="O3308" s="5"/>
      <c r="P3308" s="5"/>
      <c r="Q3308" s="10"/>
      <c r="R3308" s="29"/>
      <c r="S3308" s="5"/>
      <c r="T3308" s="6"/>
      <c r="U3308" s="10"/>
      <c r="V3308" s="10"/>
      <c r="W3308" s="12"/>
      <c r="X3308" s="5"/>
      <c r="Y3308" s="11"/>
      <c r="Z3308" s="2"/>
      <c r="AA3308" s="44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3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2"/>
      <c r="DB3308" s="1"/>
      <c r="DC3308" s="1"/>
      <c r="DD3308" s="1"/>
      <c r="DE3308" s="1"/>
      <c r="DF3308" s="1"/>
      <c r="DG3308" s="1"/>
    </row>
    <row r="3309" spans="1:111" x14ac:dyDescent="0.2">
      <c r="A3309" s="66"/>
      <c r="B3309" s="5"/>
      <c r="C3309" s="5"/>
      <c r="D3309" s="43"/>
      <c r="E3309" s="11"/>
      <c r="F3309" s="97"/>
      <c r="G3309" s="9"/>
      <c r="H3309" s="44"/>
      <c r="I3309" s="44"/>
      <c r="J3309" s="1"/>
      <c r="K3309" s="1"/>
      <c r="L3309" s="5"/>
      <c r="M3309" s="12"/>
      <c r="N3309" s="12"/>
      <c r="O3309" s="5"/>
      <c r="P3309" s="5"/>
      <c r="Q3309" s="10"/>
      <c r="R3309" s="29"/>
      <c r="S3309" s="5"/>
      <c r="T3309" s="6"/>
      <c r="U3309" s="10"/>
      <c r="V3309" s="10"/>
      <c r="W3309" s="12"/>
      <c r="X3309" s="5"/>
      <c r="Y3309" s="11"/>
      <c r="Z3309" s="2"/>
      <c r="AA3309" s="44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3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2"/>
      <c r="DB3309" s="1"/>
      <c r="DC3309" s="1"/>
      <c r="DD3309" s="1"/>
      <c r="DE3309" s="1"/>
      <c r="DF3309" s="1"/>
      <c r="DG3309" s="1"/>
    </row>
    <row r="3310" spans="1:111" x14ac:dyDescent="0.2">
      <c r="A3310" s="66"/>
      <c r="B3310" s="5"/>
      <c r="C3310" s="5"/>
      <c r="D3310" s="43"/>
      <c r="E3310" s="11"/>
      <c r="F3310" s="97"/>
      <c r="G3310" s="9"/>
      <c r="H3310" s="44"/>
      <c r="I3310" s="44"/>
      <c r="J3310" s="1"/>
      <c r="K3310" s="1"/>
      <c r="L3310" s="5"/>
      <c r="M3310" s="12"/>
      <c r="N3310" s="12"/>
      <c r="O3310" s="5"/>
      <c r="P3310" s="5"/>
      <c r="Q3310" s="10"/>
      <c r="R3310" s="29"/>
      <c r="S3310" s="5"/>
      <c r="T3310" s="6"/>
      <c r="U3310" s="10"/>
      <c r="V3310" s="10"/>
      <c r="W3310" s="12"/>
      <c r="X3310" s="5"/>
      <c r="Y3310" s="11"/>
      <c r="Z3310" s="2"/>
      <c r="AA3310" s="44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3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2"/>
      <c r="DB3310" s="1"/>
      <c r="DC3310" s="1"/>
      <c r="DD3310" s="1"/>
      <c r="DE3310" s="1"/>
      <c r="DF3310" s="1"/>
      <c r="DG3310" s="1"/>
    </row>
    <row r="3311" spans="1:111" x14ac:dyDescent="0.2">
      <c r="A3311" s="66"/>
      <c r="B3311" s="5"/>
      <c r="C3311" s="5"/>
      <c r="D3311" s="43"/>
      <c r="E3311" s="11"/>
      <c r="F3311" s="97"/>
      <c r="G3311" s="9"/>
      <c r="H3311" s="44"/>
      <c r="I3311" s="44"/>
      <c r="J3311" s="1"/>
      <c r="K3311" s="1"/>
      <c r="L3311" s="5"/>
      <c r="M3311" s="12"/>
      <c r="N3311" s="12"/>
      <c r="O3311" s="5"/>
      <c r="P3311" s="5"/>
      <c r="Q3311" s="10"/>
      <c r="R3311" s="29"/>
      <c r="S3311" s="5"/>
      <c r="T3311" s="6"/>
      <c r="U3311" s="10"/>
      <c r="V3311" s="10"/>
      <c r="W3311" s="12"/>
      <c r="X3311" s="5"/>
      <c r="Y3311" s="11"/>
      <c r="Z3311" s="2"/>
      <c r="AA3311" s="44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3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2"/>
      <c r="DB3311" s="1"/>
      <c r="DC3311" s="1"/>
      <c r="DD3311" s="1"/>
      <c r="DE3311" s="1"/>
      <c r="DF3311" s="1"/>
      <c r="DG3311" s="1"/>
    </row>
    <row r="3312" spans="1:111" x14ac:dyDescent="0.2">
      <c r="A3312" s="66"/>
      <c r="B3312" s="5"/>
      <c r="C3312" s="5"/>
      <c r="D3312" s="43"/>
      <c r="E3312" s="11"/>
      <c r="F3312" s="97"/>
      <c r="G3312" s="9"/>
      <c r="H3312" s="44"/>
      <c r="I3312" s="44"/>
      <c r="J3312" s="1"/>
      <c r="K3312" s="1"/>
      <c r="L3312" s="5"/>
      <c r="M3312" s="12"/>
      <c r="N3312" s="12"/>
      <c r="O3312" s="5"/>
      <c r="P3312" s="5"/>
      <c r="Q3312" s="10"/>
      <c r="R3312" s="29"/>
      <c r="S3312" s="5"/>
      <c r="T3312" s="6"/>
      <c r="U3312" s="10"/>
      <c r="V3312" s="10"/>
      <c r="W3312" s="12"/>
      <c r="X3312" s="5"/>
      <c r="Y3312" s="11"/>
      <c r="Z3312" s="2"/>
      <c r="AA3312" s="44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3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2"/>
      <c r="DB3312" s="1"/>
      <c r="DC3312" s="1"/>
      <c r="DD3312" s="1"/>
      <c r="DE3312" s="1"/>
      <c r="DF3312" s="1"/>
      <c r="DG3312" s="1"/>
    </row>
    <row r="3313" spans="1:111" x14ac:dyDescent="0.2">
      <c r="A3313" s="66"/>
      <c r="B3313" s="5"/>
      <c r="C3313" s="5"/>
      <c r="D3313" s="43"/>
      <c r="E3313" s="11"/>
      <c r="F3313" s="97"/>
      <c r="G3313" s="9"/>
      <c r="H3313" s="44"/>
      <c r="I3313" s="44"/>
      <c r="J3313" s="1"/>
      <c r="K3313" s="1"/>
      <c r="L3313" s="5"/>
      <c r="M3313" s="12"/>
      <c r="N3313" s="12"/>
      <c r="O3313" s="5"/>
      <c r="P3313" s="5"/>
      <c r="Q3313" s="10"/>
      <c r="R3313" s="29"/>
      <c r="S3313" s="5"/>
      <c r="T3313" s="6"/>
      <c r="U3313" s="10"/>
      <c r="V3313" s="10"/>
      <c r="W3313" s="12"/>
      <c r="X3313" s="5"/>
      <c r="Y3313" s="11"/>
      <c r="Z3313" s="2"/>
      <c r="AA3313" s="44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3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2"/>
      <c r="DB3313" s="1"/>
      <c r="DC3313" s="1"/>
      <c r="DD3313" s="1"/>
      <c r="DE3313" s="1"/>
      <c r="DF3313" s="1"/>
      <c r="DG3313" s="1"/>
    </row>
    <row r="3314" spans="1:111" x14ac:dyDescent="0.2">
      <c r="A3314" s="66"/>
      <c r="B3314" s="5"/>
      <c r="C3314" s="5"/>
      <c r="D3314" s="43"/>
      <c r="E3314" s="11"/>
      <c r="F3314" s="97"/>
      <c r="G3314" s="9"/>
      <c r="H3314" s="44"/>
      <c r="I3314" s="44"/>
      <c r="J3314" s="1"/>
      <c r="K3314" s="1"/>
      <c r="L3314" s="5"/>
      <c r="M3314" s="12"/>
      <c r="N3314" s="12"/>
      <c r="O3314" s="5"/>
      <c r="P3314" s="5"/>
      <c r="Q3314" s="10"/>
      <c r="R3314" s="29"/>
      <c r="S3314" s="5"/>
      <c r="T3314" s="6"/>
      <c r="U3314" s="10"/>
      <c r="V3314" s="10"/>
      <c r="W3314" s="12"/>
      <c r="X3314" s="5"/>
      <c r="Y3314" s="11"/>
      <c r="Z3314" s="2"/>
      <c r="AA3314" s="44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3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2"/>
      <c r="DB3314" s="1"/>
      <c r="DC3314" s="1"/>
      <c r="DD3314" s="1"/>
      <c r="DE3314" s="1"/>
      <c r="DF3314" s="1"/>
      <c r="DG3314" s="1"/>
    </row>
    <row r="3315" spans="1:111" x14ac:dyDescent="0.2">
      <c r="A3315" s="66"/>
      <c r="B3315" s="5"/>
      <c r="C3315" s="5"/>
      <c r="D3315" s="43"/>
      <c r="E3315" s="11"/>
      <c r="F3315" s="97"/>
      <c r="G3315" s="9"/>
      <c r="H3315" s="44"/>
      <c r="I3315" s="44"/>
      <c r="J3315" s="1"/>
      <c r="K3315" s="1"/>
      <c r="L3315" s="5"/>
      <c r="M3315" s="12"/>
      <c r="N3315" s="12"/>
      <c r="O3315" s="5"/>
      <c r="P3315" s="5"/>
      <c r="Q3315" s="10"/>
      <c r="R3315" s="29"/>
      <c r="S3315" s="5"/>
      <c r="T3315" s="6"/>
      <c r="U3315" s="10"/>
      <c r="V3315" s="10"/>
      <c r="W3315" s="12"/>
      <c r="X3315" s="5"/>
      <c r="Y3315" s="11"/>
      <c r="Z3315" s="2"/>
      <c r="AA3315" s="44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3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2"/>
      <c r="DB3315" s="1"/>
      <c r="DC3315" s="1"/>
      <c r="DD3315" s="1"/>
      <c r="DE3315" s="1"/>
      <c r="DF3315" s="1"/>
      <c r="DG3315" s="1"/>
    </row>
    <row r="3316" spans="1:111" x14ac:dyDescent="0.2">
      <c r="A3316" s="66"/>
      <c r="B3316" s="5"/>
      <c r="C3316" s="5"/>
      <c r="D3316" s="43"/>
      <c r="E3316" s="11"/>
      <c r="F3316" s="97"/>
      <c r="G3316" s="9"/>
      <c r="H3316" s="44"/>
      <c r="I3316" s="44"/>
      <c r="J3316" s="1"/>
      <c r="K3316" s="1"/>
      <c r="L3316" s="5"/>
      <c r="M3316" s="12"/>
      <c r="N3316" s="12"/>
      <c r="O3316" s="5"/>
      <c r="P3316" s="5"/>
      <c r="Q3316" s="10"/>
      <c r="R3316" s="29"/>
      <c r="S3316" s="5"/>
      <c r="T3316" s="6"/>
      <c r="U3316" s="10"/>
      <c r="V3316" s="10"/>
      <c r="W3316" s="12"/>
      <c r="X3316" s="5"/>
      <c r="Y3316" s="11"/>
      <c r="Z3316" s="2"/>
      <c r="AA3316" s="44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3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2"/>
      <c r="DB3316" s="1"/>
      <c r="DC3316" s="1"/>
      <c r="DD3316" s="1"/>
      <c r="DE3316" s="1"/>
      <c r="DF3316" s="1"/>
      <c r="DG3316" s="1"/>
    </row>
    <row r="3317" spans="1:111" x14ac:dyDescent="0.2">
      <c r="A3317" s="66"/>
      <c r="B3317" s="5"/>
      <c r="C3317" s="5"/>
      <c r="D3317" s="43"/>
      <c r="E3317" s="11"/>
      <c r="F3317" s="97"/>
      <c r="G3317" s="9"/>
      <c r="H3317" s="44"/>
      <c r="I3317" s="44"/>
      <c r="J3317" s="1"/>
      <c r="K3317" s="1"/>
      <c r="L3317" s="5"/>
      <c r="M3317" s="12"/>
      <c r="N3317" s="12"/>
      <c r="O3317" s="5"/>
      <c r="P3317" s="5"/>
      <c r="Q3317" s="10"/>
      <c r="R3317" s="29"/>
      <c r="S3317" s="5"/>
      <c r="T3317" s="6"/>
      <c r="U3317" s="10"/>
      <c r="V3317" s="10"/>
      <c r="W3317" s="12"/>
      <c r="X3317" s="5"/>
      <c r="Y3317" s="11"/>
      <c r="Z3317" s="2"/>
      <c r="AA3317" s="44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3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2"/>
      <c r="DB3317" s="1"/>
      <c r="DC3317" s="1"/>
      <c r="DD3317" s="1"/>
      <c r="DE3317" s="1"/>
      <c r="DF3317" s="1"/>
      <c r="DG3317" s="1"/>
    </row>
    <row r="3318" spans="1:111" x14ac:dyDescent="0.2">
      <c r="A3318" s="66"/>
      <c r="B3318" s="5"/>
      <c r="C3318" s="5"/>
      <c r="D3318" s="43"/>
      <c r="E3318" s="11"/>
      <c r="F3318" s="97"/>
      <c r="G3318" s="9"/>
      <c r="H3318" s="44"/>
      <c r="I3318" s="44"/>
      <c r="J3318" s="1"/>
      <c r="K3318" s="1"/>
      <c r="L3318" s="5"/>
      <c r="M3318" s="12"/>
      <c r="N3318" s="12"/>
      <c r="O3318" s="5"/>
      <c r="P3318" s="5"/>
      <c r="Q3318" s="10"/>
      <c r="R3318" s="29"/>
      <c r="S3318" s="5"/>
      <c r="T3318" s="6"/>
      <c r="U3318" s="10"/>
      <c r="V3318" s="10"/>
      <c r="W3318" s="12"/>
      <c r="X3318" s="5"/>
      <c r="Y3318" s="11"/>
      <c r="Z3318" s="2"/>
      <c r="AA3318" s="44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3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2"/>
      <c r="DB3318" s="1"/>
      <c r="DC3318" s="1"/>
      <c r="DD3318" s="1"/>
      <c r="DE3318" s="1"/>
      <c r="DF3318" s="1"/>
      <c r="DG3318" s="1"/>
    </row>
    <row r="3319" spans="1:111" x14ac:dyDescent="0.2">
      <c r="A3319" s="66"/>
      <c r="B3319" s="5"/>
      <c r="C3319" s="5"/>
      <c r="D3319" s="43"/>
      <c r="E3319" s="11"/>
      <c r="F3319" s="97"/>
      <c r="G3319" s="9"/>
      <c r="H3319" s="44"/>
      <c r="I3319" s="44"/>
      <c r="J3319" s="1"/>
      <c r="K3319" s="1"/>
      <c r="L3319" s="5"/>
      <c r="M3319" s="12"/>
      <c r="N3319" s="12"/>
      <c r="O3319" s="5"/>
      <c r="P3319" s="5"/>
      <c r="Q3319" s="10"/>
      <c r="R3319" s="29"/>
      <c r="S3319" s="5"/>
      <c r="T3319" s="6"/>
      <c r="U3319" s="10"/>
      <c r="V3319" s="10"/>
      <c r="W3319" s="12"/>
      <c r="X3319" s="5"/>
      <c r="Y3319" s="11"/>
      <c r="Z3319" s="2"/>
      <c r="AA3319" s="44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3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2"/>
      <c r="DB3319" s="1"/>
      <c r="DC3319" s="1"/>
      <c r="DD3319" s="1"/>
      <c r="DE3319" s="1"/>
      <c r="DF3319" s="1"/>
      <c r="DG3319" s="1"/>
    </row>
    <row r="3320" spans="1:111" x14ac:dyDescent="0.2">
      <c r="A3320" s="66"/>
      <c r="B3320" s="5"/>
      <c r="C3320" s="5"/>
      <c r="D3320" s="43"/>
      <c r="E3320" s="11"/>
      <c r="F3320" s="97"/>
      <c r="G3320" s="9"/>
      <c r="H3320" s="44"/>
      <c r="I3320" s="44"/>
      <c r="J3320" s="1"/>
      <c r="K3320" s="1"/>
      <c r="L3320" s="5"/>
      <c r="M3320" s="12"/>
      <c r="N3320" s="12"/>
      <c r="O3320" s="5"/>
      <c r="P3320" s="5"/>
      <c r="Q3320" s="10"/>
      <c r="R3320" s="29"/>
      <c r="S3320" s="5"/>
      <c r="T3320" s="6"/>
      <c r="U3320" s="10"/>
      <c r="V3320" s="10"/>
      <c r="W3320" s="12"/>
      <c r="X3320" s="5"/>
      <c r="Y3320" s="11"/>
      <c r="Z3320" s="2"/>
      <c r="AA3320" s="44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3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2"/>
      <c r="DB3320" s="1"/>
      <c r="DC3320" s="1"/>
      <c r="DD3320" s="1"/>
      <c r="DE3320" s="1"/>
      <c r="DF3320" s="1"/>
      <c r="DG3320" s="1"/>
    </row>
    <row r="3321" spans="1:111" x14ac:dyDescent="0.2">
      <c r="A3321" s="66"/>
      <c r="B3321" s="5"/>
      <c r="C3321" s="5"/>
      <c r="D3321" s="43"/>
      <c r="E3321" s="11"/>
      <c r="F3321" s="97"/>
      <c r="G3321" s="9"/>
      <c r="H3321" s="44"/>
      <c r="I3321" s="44"/>
      <c r="J3321" s="1"/>
      <c r="K3321" s="1"/>
      <c r="L3321" s="5"/>
      <c r="M3321" s="12"/>
      <c r="N3321" s="12"/>
      <c r="O3321" s="5"/>
      <c r="P3321" s="5"/>
      <c r="Q3321" s="10"/>
      <c r="R3321" s="29"/>
      <c r="S3321" s="5"/>
      <c r="T3321" s="6"/>
      <c r="U3321" s="10"/>
      <c r="V3321" s="10"/>
      <c r="W3321" s="12"/>
      <c r="X3321" s="5"/>
      <c r="Y3321" s="11"/>
      <c r="Z3321" s="2"/>
      <c r="AA3321" s="44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3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2"/>
      <c r="DB3321" s="1"/>
      <c r="DC3321" s="1"/>
      <c r="DD3321" s="1"/>
      <c r="DE3321" s="1"/>
      <c r="DF3321" s="1"/>
      <c r="DG3321" s="1"/>
    </row>
    <row r="3322" spans="1:111" x14ac:dyDescent="0.2">
      <c r="A3322" s="66"/>
      <c r="B3322" s="5"/>
      <c r="C3322" s="5"/>
      <c r="D3322" s="43"/>
      <c r="E3322" s="11"/>
      <c r="F3322" s="97"/>
      <c r="G3322" s="9"/>
      <c r="H3322" s="44"/>
      <c r="I3322" s="44"/>
      <c r="J3322" s="1"/>
      <c r="K3322" s="1"/>
      <c r="L3322" s="5"/>
      <c r="M3322" s="12"/>
      <c r="N3322" s="12"/>
      <c r="O3322" s="5"/>
      <c r="P3322" s="5"/>
      <c r="Q3322" s="10"/>
      <c r="R3322" s="29"/>
      <c r="S3322" s="5"/>
      <c r="T3322" s="6"/>
      <c r="U3322" s="10"/>
      <c r="V3322" s="10"/>
      <c r="W3322" s="12"/>
      <c r="X3322" s="5"/>
      <c r="Y3322" s="11"/>
      <c r="Z3322" s="2"/>
      <c r="AA3322" s="44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3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2"/>
      <c r="DB3322" s="1"/>
      <c r="DC3322" s="1"/>
      <c r="DD3322" s="1"/>
      <c r="DE3322" s="1"/>
      <c r="DF3322" s="1"/>
      <c r="DG3322" s="1"/>
    </row>
    <row r="3323" spans="1:111" x14ac:dyDescent="0.2">
      <c r="A3323" s="66"/>
      <c r="B3323" s="5"/>
      <c r="C3323" s="5"/>
      <c r="D3323" s="43"/>
      <c r="E3323" s="11"/>
      <c r="F3323" s="97"/>
      <c r="G3323" s="9"/>
      <c r="H3323" s="44"/>
      <c r="I3323" s="44"/>
      <c r="J3323" s="1"/>
      <c r="K3323" s="1"/>
      <c r="L3323" s="5"/>
      <c r="M3323" s="12"/>
      <c r="N3323" s="12"/>
      <c r="O3323" s="5"/>
      <c r="P3323" s="5"/>
      <c r="Q3323" s="10"/>
      <c r="R3323" s="29"/>
      <c r="S3323" s="5"/>
      <c r="T3323" s="6"/>
      <c r="U3323" s="10"/>
      <c r="V3323" s="10"/>
      <c r="W3323" s="12"/>
      <c r="X3323" s="5"/>
      <c r="Y3323" s="11"/>
      <c r="Z3323" s="2"/>
      <c r="AA3323" s="44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3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2"/>
      <c r="DB3323" s="1"/>
      <c r="DC3323" s="1"/>
      <c r="DD3323" s="1"/>
      <c r="DE3323" s="1"/>
      <c r="DF3323" s="1"/>
      <c r="DG3323" s="1"/>
    </row>
    <row r="3324" spans="1:111" x14ac:dyDescent="0.2">
      <c r="A3324" s="66"/>
      <c r="B3324" s="5"/>
      <c r="C3324" s="5"/>
      <c r="D3324" s="43"/>
      <c r="E3324" s="11"/>
      <c r="F3324" s="97"/>
      <c r="G3324" s="9"/>
      <c r="H3324" s="44"/>
      <c r="I3324" s="44"/>
      <c r="J3324" s="1"/>
      <c r="K3324" s="1"/>
      <c r="L3324" s="5"/>
      <c r="M3324" s="12"/>
      <c r="N3324" s="12"/>
      <c r="O3324" s="5"/>
      <c r="P3324" s="5"/>
      <c r="Q3324" s="10"/>
      <c r="R3324" s="29"/>
      <c r="S3324" s="5"/>
      <c r="T3324" s="6"/>
      <c r="U3324" s="10"/>
      <c r="V3324" s="10"/>
      <c r="W3324" s="12"/>
      <c r="X3324" s="5"/>
      <c r="Y3324" s="11"/>
      <c r="Z3324" s="2"/>
      <c r="AA3324" s="44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3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2"/>
      <c r="DB3324" s="1"/>
      <c r="DC3324" s="1"/>
      <c r="DD3324" s="1"/>
      <c r="DE3324" s="1"/>
      <c r="DF3324" s="1"/>
      <c r="DG3324" s="1"/>
    </row>
    <row r="3325" spans="1:111" x14ac:dyDescent="0.2">
      <c r="A3325" s="66"/>
      <c r="B3325" s="5"/>
      <c r="C3325" s="5"/>
      <c r="D3325" s="43"/>
      <c r="E3325" s="11"/>
      <c r="F3325" s="97"/>
      <c r="G3325" s="9"/>
      <c r="H3325" s="44"/>
      <c r="I3325" s="44"/>
      <c r="J3325" s="1"/>
      <c r="K3325" s="1"/>
      <c r="L3325" s="5"/>
      <c r="M3325" s="12"/>
      <c r="N3325" s="12"/>
      <c r="O3325" s="5"/>
      <c r="P3325" s="5"/>
      <c r="Q3325" s="10"/>
      <c r="R3325" s="29"/>
      <c r="S3325" s="5"/>
      <c r="T3325" s="6"/>
      <c r="U3325" s="10"/>
      <c r="V3325" s="10"/>
      <c r="W3325" s="12"/>
      <c r="X3325" s="5"/>
      <c r="Y3325" s="11"/>
      <c r="Z3325" s="2"/>
      <c r="AA3325" s="44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3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2"/>
      <c r="DB3325" s="1"/>
      <c r="DC3325" s="1"/>
      <c r="DD3325" s="1"/>
      <c r="DE3325" s="1"/>
      <c r="DF3325" s="1"/>
      <c r="DG3325" s="1"/>
    </row>
    <row r="3326" spans="1:111" x14ac:dyDescent="0.2">
      <c r="A3326" s="66"/>
      <c r="B3326" s="5"/>
      <c r="C3326" s="5"/>
      <c r="D3326" s="43"/>
      <c r="E3326" s="11"/>
      <c r="F3326" s="97"/>
      <c r="G3326" s="9"/>
      <c r="H3326" s="44"/>
      <c r="I3326" s="44"/>
      <c r="J3326" s="1"/>
      <c r="K3326" s="1"/>
      <c r="L3326" s="5"/>
      <c r="M3326" s="12"/>
      <c r="N3326" s="12"/>
      <c r="O3326" s="5"/>
      <c r="P3326" s="5"/>
      <c r="Q3326" s="10"/>
      <c r="R3326" s="29"/>
      <c r="S3326" s="5"/>
      <c r="T3326" s="6"/>
      <c r="U3326" s="10"/>
      <c r="V3326" s="10"/>
      <c r="W3326" s="12"/>
      <c r="X3326" s="5"/>
      <c r="Y3326" s="11"/>
      <c r="Z3326" s="2"/>
      <c r="AA3326" s="44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3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2"/>
      <c r="DB3326" s="1"/>
      <c r="DC3326" s="1"/>
      <c r="DD3326" s="1"/>
      <c r="DE3326" s="1"/>
      <c r="DF3326" s="1"/>
      <c r="DG3326" s="1"/>
    </row>
    <row r="3327" spans="1:111" x14ac:dyDescent="0.2">
      <c r="A3327" s="66"/>
      <c r="B3327" s="5"/>
      <c r="C3327" s="5"/>
      <c r="D3327" s="43"/>
      <c r="E3327" s="11"/>
      <c r="F3327" s="97"/>
      <c r="G3327" s="9"/>
      <c r="H3327" s="44"/>
      <c r="I3327" s="44"/>
      <c r="J3327" s="1"/>
      <c r="K3327" s="1"/>
      <c r="L3327" s="5"/>
      <c r="M3327" s="12"/>
      <c r="N3327" s="12"/>
      <c r="O3327" s="5"/>
      <c r="P3327" s="5"/>
      <c r="Q3327" s="10"/>
      <c r="R3327" s="29"/>
      <c r="S3327" s="5"/>
      <c r="T3327" s="6"/>
      <c r="U3327" s="10"/>
      <c r="V3327" s="10"/>
      <c r="W3327" s="12"/>
      <c r="X3327" s="5"/>
      <c r="Y3327" s="11"/>
      <c r="Z3327" s="2"/>
      <c r="AA3327" s="44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3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2"/>
      <c r="DB3327" s="1"/>
      <c r="DC3327" s="1"/>
      <c r="DD3327" s="1"/>
      <c r="DE3327" s="1"/>
      <c r="DF3327" s="1"/>
      <c r="DG3327" s="1"/>
    </row>
    <row r="3328" spans="1:111" x14ac:dyDescent="0.2">
      <c r="A3328" s="66"/>
      <c r="B3328" s="5"/>
      <c r="C3328" s="5"/>
      <c r="D3328" s="43"/>
      <c r="E3328" s="11"/>
      <c r="F3328" s="97"/>
      <c r="G3328" s="9"/>
      <c r="H3328" s="44"/>
      <c r="I3328" s="44"/>
      <c r="J3328" s="1"/>
      <c r="K3328" s="1"/>
      <c r="L3328" s="5"/>
      <c r="M3328" s="12"/>
      <c r="N3328" s="12"/>
      <c r="O3328" s="5"/>
      <c r="P3328" s="5"/>
      <c r="Q3328" s="10"/>
      <c r="R3328" s="29"/>
      <c r="S3328" s="5"/>
      <c r="T3328" s="6"/>
      <c r="U3328" s="10"/>
      <c r="V3328" s="10"/>
      <c r="W3328" s="12"/>
      <c r="X3328" s="5"/>
      <c r="Y3328" s="11"/>
      <c r="Z3328" s="2"/>
      <c r="AA3328" s="44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3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2"/>
      <c r="DB3328" s="1"/>
      <c r="DC3328" s="1"/>
      <c r="DD3328" s="1"/>
      <c r="DE3328" s="1"/>
      <c r="DF3328" s="1"/>
      <c r="DG3328" s="1"/>
    </row>
    <row r="3329" spans="1:111" x14ac:dyDescent="0.2">
      <c r="A3329" s="66"/>
      <c r="B3329" s="5"/>
      <c r="C3329" s="5"/>
      <c r="D3329" s="43"/>
      <c r="E3329" s="11"/>
      <c r="F3329" s="97"/>
      <c r="G3329" s="9"/>
      <c r="H3329" s="44"/>
      <c r="I3329" s="44"/>
      <c r="J3329" s="1"/>
      <c r="K3329" s="1"/>
      <c r="L3329" s="5"/>
      <c r="M3329" s="12"/>
      <c r="N3329" s="12"/>
      <c r="O3329" s="5"/>
      <c r="P3329" s="5"/>
      <c r="Q3329" s="10"/>
      <c r="R3329" s="29"/>
      <c r="S3329" s="5"/>
      <c r="T3329" s="6"/>
      <c r="U3329" s="10"/>
      <c r="V3329" s="10"/>
      <c r="W3329" s="12"/>
      <c r="X3329" s="5"/>
      <c r="Y3329" s="11"/>
      <c r="Z3329" s="2"/>
      <c r="AA3329" s="44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3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2"/>
      <c r="DB3329" s="1"/>
      <c r="DC3329" s="1"/>
      <c r="DD3329" s="1"/>
      <c r="DE3329" s="1"/>
      <c r="DF3329" s="1"/>
      <c r="DG3329" s="1"/>
    </row>
    <row r="3330" spans="1:111" x14ac:dyDescent="0.2">
      <c r="A3330" s="66"/>
      <c r="B3330" s="5"/>
      <c r="C3330" s="5"/>
      <c r="D3330" s="43"/>
      <c r="E3330" s="11"/>
      <c r="F3330" s="97"/>
      <c r="G3330" s="9"/>
      <c r="H3330" s="44"/>
      <c r="I3330" s="44"/>
      <c r="J3330" s="1"/>
      <c r="K3330" s="1"/>
      <c r="L3330" s="5"/>
      <c r="M3330" s="12"/>
      <c r="N3330" s="12"/>
      <c r="O3330" s="5"/>
      <c r="P3330" s="5"/>
      <c r="Q3330" s="10"/>
      <c r="R3330" s="29"/>
      <c r="S3330" s="5"/>
      <c r="T3330" s="6"/>
      <c r="U3330" s="10"/>
      <c r="V3330" s="10"/>
      <c r="W3330" s="12"/>
      <c r="X3330" s="5"/>
      <c r="Y3330" s="11"/>
      <c r="Z3330" s="2"/>
      <c r="AA3330" s="44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3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2"/>
      <c r="DB3330" s="1"/>
      <c r="DC3330" s="1"/>
      <c r="DD3330" s="1"/>
      <c r="DE3330" s="1"/>
      <c r="DF3330" s="1"/>
      <c r="DG3330" s="1"/>
    </row>
    <row r="3331" spans="1:111" x14ac:dyDescent="0.2">
      <c r="A3331" s="66"/>
      <c r="B3331" s="5"/>
      <c r="C3331" s="5"/>
      <c r="D3331" s="43"/>
      <c r="E3331" s="11"/>
      <c r="F3331" s="97"/>
      <c r="G3331" s="9"/>
      <c r="H3331" s="44"/>
      <c r="I3331" s="44"/>
      <c r="J3331" s="1"/>
      <c r="K3331" s="1"/>
      <c r="L3331" s="5"/>
      <c r="M3331" s="12"/>
      <c r="N3331" s="12"/>
      <c r="O3331" s="5"/>
      <c r="P3331" s="5"/>
      <c r="Q3331" s="10"/>
      <c r="R3331" s="29"/>
      <c r="S3331" s="5"/>
      <c r="T3331" s="6"/>
      <c r="U3331" s="10"/>
      <c r="V3331" s="10"/>
      <c r="W3331" s="12"/>
      <c r="X3331" s="5"/>
      <c r="Y3331" s="11"/>
      <c r="Z3331" s="2"/>
      <c r="AA3331" s="44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3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2"/>
      <c r="DB3331" s="1"/>
      <c r="DC3331" s="1"/>
      <c r="DD3331" s="1"/>
      <c r="DE3331" s="1"/>
      <c r="DF3331" s="1"/>
      <c r="DG3331" s="1"/>
    </row>
    <row r="3332" spans="1:111" x14ac:dyDescent="0.2">
      <c r="A3332" s="66"/>
      <c r="B3332" s="5"/>
      <c r="C3332" s="5"/>
      <c r="D3332" s="43"/>
      <c r="E3332" s="11"/>
      <c r="F3332" s="97"/>
      <c r="G3332" s="9"/>
      <c r="H3332" s="44"/>
      <c r="I3332" s="44"/>
      <c r="J3332" s="1"/>
      <c r="K3332" s="1"/>
      <c r="L3332" s="5"/>
      <c r="M3332" s="12"/>
      <c r="N3332" s="12"/>
      <c r="O3332" s="5"/>
      <c r="P3332" s="5"/>
      <c r="Q3332" s="10"/>
      <c r="R3332" s="29"/>
      <c r="S3332" s="5"/>
      <c r="T3332" s="6"/>
      <c r="U3332" s="10"/>
      <c r="V3332" s="10"/>
      <c r="W3332" s="12"/>
      <c r="X3332" s="5"/>
      <c r="Y3332" s="11"/>
      <c r="Z3332" s="2"/>
      <c r="AA3332" s="44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3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2"/>
      <c r="DB3332" s="1"/>
      <c r="DC3332" s="1"/>
      <c r="DD3332" s="1"/>
      <c r="DE3332" s="1"/>
      <c r="DF3332" s="1"/>
      <c r="DG3332" s="1"/>
    </row>
    <row r="3333" spans="1:111" x14ac:dyDescent="0.2">
      <c r="A3333" s="66"/>
      <c r="B3333" s="5"/>
      <c r="C3333" s="5"/>
      <c r="D3333" s="43"/>
      <c r="E3333" s="11"/>
      <c r="F3333" s="97"/>
      <c r="G3333" s="9"/>
      <c r="H3333" s="44"/>
      <c r="I3333" s="44"/>
      <c r="J3333" s="1"/>
      <c r="K3333" s="1"/>
      <c r="L3333" s="5"/>
      <c r="M3333" s="12"/>
      <c r="N3333" s="12"/>
      <c r="O3333" s="5"/>
      <c r="P3333" s="5"/>
      <c r="Q3333" s="10"/>
      <c r="R3333" s="29"/>
      <c r="S3333" s="5"/>
      <c r="T3333" s="6"/>
      <c r="U3333" s="10"/>
      <c r="V3333" s="10"/>
      <c r="W3333" s="12"/>
      <c r="X3333" s="5"/>
      <c r="Y3333" s="11"/>
      <c r="Z3333" s="2"/>
      <c r="AA3333" s="44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3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2"/>
      <c r="DB3333" s="1"/>
      <c r="DC3333" s="1"/>
      <c r="DD3333" s="1"/>
      <c r="DE3333" s="1"/>
      <c r="DF3333" s="1"/>
      <c r="DG3333" s="1"/>
    </row>
    <row r="3334" spans="1:111" x14ac:dyDescent="0.2">
      <c r="A3334" s="66"/>
      <c r="B3334" s="5"/>
      <c r="C3334" s="5"/>
      <c r="D3334" s="43"/>
      <c r="E3334" s="11"/>
      <c r="F3334" s="97"/>
      <c r="G3334" s="9"/>
      <c r="H3334" s="44"/>
      <c r="I3334" s="44"/>
      <c r="J3334" s="1"/>
      <c r="K3334" s="1"/>
      <c r="L3334" s="5"/>
      <c r="M3334" s="12"/>
      <c r="N3334" s="12"/>
      <c r="O3334" s="5"/>
      <c r="P3334" s="5"/>
      <c r="Q3334" s="10"/>
      <c r="R3334" s="29"/>
      <c r="S3334" s="5"/>
      <c r="T3334" s="6"/>
      <c r="U3334" s="10"/>
      <c r="V3334" s="10"/>
      <c r="W3334" s="12"/>
      <c r="X3334" s="5"/>
      <c r="Y3334" s="11"/>
      <c r="Z3334" s="2"/>
      <c r="AA3334" s="44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3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2"/>
      <c r="DB3334" s="1"/>
      <c r="DC3334" s="1"/>
      <c r="DD3334" s="1"/>
      <c r="DE3334" s="1"/>
      <c r="DF3334" s="1"/>
      <c r="DG3334" s="1"/>
    </row>
    <row r="3335" spans="1:111" x14ac:dyDescent="0.2">
      <c r="A3335" s="66"/>
      <c r="B3335" s="5"/>
      <c r="C3335" s="5"/>
      <c r="D3335" s="43"/>
      <c r="E3335" s="11"/>
      <c r="F3335" s="97"/>
      <c r="G3335" s="9"/>
      <c r="H3335" s="44"/>
      <c r="I3335" s="44"/>
      <c r="J3335" s="1"/>
      <c r="K3335" s="1"/>
      <c r="L3335" s="5"/>
      <c r="M3335" s="12"/>
      <c r="N3335" s="12"/>
      <c r="O3335" s="5"/>
      <c r="P3335" s="5"/>
      <c r="Q3335" s="10"/>
      <c r="R3335" s="29"/>
      <c r="S3335" s="5"/>
      <c r="T3335" s="6"/>
      <c r="U3335" s="10"/>
      <c r="V3335" s="10"/>
      <c r="W3335" s="12"/>
      <c r="X3335" s="5"/>
      <c r="Y3335" s="11"/>
      <c r="Z3335" s="2"/>
      <c r="AA3335" s="44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3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2"/>
      <c r="DB3335" s="1"/>
      <c r="DC3335" s="1"/>
      <c r="DD3335" s="1"/>
      <c r="DE3335" s="1"/>
      <c r="DF3335" s="1"/>
      <c r="DG3335" s="1"/>
    </row>
    <row r="3336" spans="1:111" x14ac:dyDescent="0.2">
      <c r="A3336" s="66"/>
      <c r="B3336" s="5"/>
      <c r="C3336" s="5"/>
      <c r="D3336" s="43"/>
      <c r="E3336" s="11"/>
      <c r="F3336" s="97"/>
      <c r="G3336" s="9"/>
      <c r="H3336" s="44"/>
      <c r="I3336" s="44"/>
      <c r="J3336" s="1"/>
      <c r="K3336" s="1"/>
      <c r="L3336" s="5"/>
      <c r="M3336" s="12"/>
      <c r="N3336" s="12"/>
      <c r="O3336" s="5"/>
      <c r="P3336" s="5"/>
      <c r="Q3336" s="10"/>
      <c r="R3336" s="29"/>
      <c r="S3336" s="5"/>
      <c r="T3336" s="6"/>
      <c r="U3336" s="10"/>
      <c r="V3336" s="10"/>
      <c r="W3336" s="12"/>
      <c r="X3336" s="5"/>
      <c r="Y3336" s="11"/>
      <c r="Z3336" s="2"/>
      <c r="AA3336" s="44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3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2"/>
      <c r="DB3336" s="1"/>
      <c r="DC3336" s="1"/>
      <c r="DD3336" s="1"/>
      <c r="DE3336" s="1"/>
      <c r="DF3336" s="1"/>
      <c r="DG3336" s="1"/>
    </row>
    <row r="3337" spans="1:111" x14ac:dyDescent="0.2">
      <c r="A3337" s="66"/>
      <c r="B3337" s="5"/>
      <c r="C3337" s="5"/>
      <c r="D3337" s="43"/>
      <c r="E3337" s="11"/>
      <c r="F3337" s="97"/>
      <c r="G3337" s="9"/>
      <c r="H3337" s="44"/>
      <c r="I3337" s="44"/>
      <c r="J3337" s="1"/>
      <c r="K3337" s="1"/>
      <c r="L3337" s="5"/>
      <c r="M3337" s="12"/>
      <c r="N3337" s="12"/>
      <c r="O3337" s="5"/>
      <c r="P3337" s="5"/>
      <c r="Q3337" s="10"/>
      <c r="R3337" s="29"/>
      <c r="S3337" s="5"/>
      <c r="T3337" s="6"/>
      <c r="U3337" s="10"/>
      <c r="V3337" s="10"/>
      <c r="W3337" s="12"/>
      <c r="X3337" s="5"/>
      <c r="Y3337" s="11"/>
      <c r="Z3337" s="2"/>
      <c r="AA3337" s="44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3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2"/>
      <c r="DB3337" s="1"/>
      <c r="DC3337" s="1"/>
      <c r="DD3337" s="1"/>
      <c r="DE3337" s="1"/>
      <c r="DF3337" s="1"/>
      <c r="DG3337" s="1"/>
    </row>
    <row r="3338" spans="1:111" x14ac:dyDescent="0.2">
      <c r="A3338" s="66"/>
      <c r="B3338" s="5"/>
      <c r="C3338" s="5"/>
      <c r="D3338" s="43"/>
      <c r="E3338" s="11"/>
      <c r="F3338" s="97"/>
      <c r="G3338" s="9"/>
      <c r="H3338" s="44"/>
      <c r="I3338" s="44"/>
      <c r="J3338" s="1"/>
      <c r="K3338" s="1"/>
      <c r="L3338" s="5"/>
      <c r="M3338" s="12"/>
      <c r="N3338" s="12"/>
      <c r="O3338" s="5"/>
      <c r="P3338" s="5"/>
      <c r="Q3338" s="10"/>
      <c r="R3338" s="29"/>
      <c r="S3338" s="5"/>
      <c r="T3338" s="6"/>
      <c r="U3338" s="10"/>
      <c r="V3338" s="10"/>
      <c r="W3338" s="12"/>
      <c r="X3338" s="5"/>
      <c r="Y3338" s="11"/>
      <c r="Z3338" s="2"/>
      <c r="AA3338" s="44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3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2"/>
      <c r="DB3338" s="1"/>
      <c r="DC3338" s="1"/>
      <c r="DD3338" s="1"/>
      <c r="DE3338" s="1"/>
      <c r="DF3338" s="1"/>
      <c r="DG3338" s="1"/>
    </row>
    <row r="3339" spans="1:111" x14ac:dyDescent="0.2">
      <c r="A3339" s="66"/>
      <c r="B3339" s="5"/>
      <c r="C3339" s="5"/>
      <c r="D3339" s="43"/>
      <c r="E3339" s="11"/>
      <c r="F3339" s="97"/>
      <c r="G3339" s="9"/>
      <c r="H3339" s="44"/>
      <c r="I3339" s="44"/>
      <c r="J3339" s="1"/>
      <c r="K3339" s="1"/>
      <c r="L3339" s="5"/>
      <c r="M3339" s="12"/>
      <c r="N3339" s="12"/>
      <c r="O3339" s="5"/>
      <c r="P3339" s="5"/>
      <c r="Q3339" s="10"/>
      <c r="R3339" s="29"/>
      <c r="S3339" s="5"/>
      <c r="T3339" s="6"/>
      <c r="U3339" s="10"/>
      <c r="V3339" s="10"/>
      <c r="W3339" s="12"/>
      <c r="X3339" s="5"/>
      <c r="Y3339" s="11"/>
      <c r="Z3339" s="2"/>
      <c r="AA3339" s="44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3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2"/>
      <c r="DB3339" s="1"/>
      <c r="DC3339" s="1"/>
      <c r="DD3339" s="1"/>
      <c r="DE3339" s="1"/>
      <c r="DF3339" s="1"/>
      <c r="DG3339" s="1"/>
    </row>
    <row r="3340" spans="1:111" x14ac:dyDescent="0.2">
      <c r="A3340" s="66"/>
      <c r="B3340" s="5"/>
      <c r="C3340" s="5"/>
      <c r="D3340" s="43"/>
      <c r="E3340" s="11"/>
      <c r="F3340" s="97"/>
      <c r="G3340" s="9"/>
      <c r="H3340" s="44"/>
      <c r="I3340" s="44"/>
      <c r="J3340" s="1"/>
      <c r="K3340" s="1"/>
      <c r="L3340" s="5"/>
      <c r="M3340" s="12"/>
      <c r="N3340" s="12"/>
      <c r="O3340" s="5"/>
      <c r="P3340" s="5"/>
      <c r="Q3340" s="10"/>
      <c r="R3340" s="29"/>
      <c r="S3340" s="5"/>
      <c r="T3340" s="6"/>
      <c r="U3340" s="10"/>
      <c r="V3340" s="10"/>
      <c r="W3340" s="12"/>
      <c r="X3340" s="5"/>
      <c r="Y3340" s="11"/>
      <c r="Z3340" s="2"/>
      <c r="AA3340" s="44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3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2"/>
      <c r="DB3340" s="1"/>
      <c r="DC3340" s="1"/>
      <c r="DD3340" s="1"/>
      <c r="DE3340" s="1"/>
      <c r="DF3340" s="1"/>
      <c r="DG3340" s="1"/>
    </row>
    <row r="3341" spans="1:111" x14ac:dyDescent="0.2">
      <c r="A3341" s="66"/>
      <c r="B3341" s="5"/>
      <c r="C3341" s="5"/>
      <c r="D3341" s="43"/>
      <c r="E3341" s="11"/>
      <c r="F3341" s="97"/>
      <c r="G3341" s="9"/>
      <c r="H3341" s="44"/>
      <c r="I3341" s="44"/>
      <c r="J3341" s="1"/>
      <c r="K3341" s="1"/>
      <c r="L3341" s="5"/>
      <c r="M3341" s="12"/>
      <c r="N3341" s="12"/>
      <c r="O3341" s="5"/>
      <c r="P3341" s="5"/>
      <c r="Q3341" s="10"/>
      <c r="R3341" s="29"/>
      <c r="S3341" s="5"/>
      <c r="T3341" s="6"/>
      <c r="U3341" s="10"/>
      <c r="V3341" s="10"/>
      <c r="W3341" s="12"/>
      <c r="X3341" s="5"/>
      <c r="Y3341" s="11"/>
      <c r="Z3341" s="2"/>
      <c r="AA3341" s="44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3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2"/>
      <c r="DB3341" s="1"/>
      <c r="DC3341" s="1"/>
      <c r="DD3341" s="1"/>
      <c r="DE3341" s="1"/>
      <c r="DF3341" s="1"/>
      <c r="DG3341" s="1"/>
    </row>
    <row r="3342" spans="1:111" x14ac:dyDescent="0.2">
      <c r="A3342" s="66"/>
      <c r="B3342" s="5"/>
      <c r="C3342" s="5"/>
      <c r="D3342" s="43"/>
      <c r="E3342" s="11"/>
      <c r="F3342" s="97"/>
      <c r="G3342" s="9"/>
      <c r="H3342" s="44"/>
      <c r="I3342" s="44"/>
      <c r="J3342" s="1"/>
      <c r="K3342" s="1"/>
      <c r="L3342" s="5"/>
      <c r="M3342" s="12"/>
      <c r="N3342" s="12"/>
      <c r="O3342" s="5"/>
      <c r="P3342" s="5"/>
      <c r="Q3342" s="10"/>
      <c r="R3342" s="29"/>
      <c r="S3342" s="5"/>
      <c r="T3342" s="6"/>
      <c r="U3342" s="10"/>
      <c r="V3342" s="10"/>
      <c r="W3342" s="12"/>
      <c r="X3342" s="5"/>
      <c r="Y3342" s="11"/>
      <c r="Z3342" s="2"/>
      <c r="AA3342" s="44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3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2"/>
      <c r="DB3342" s="1"/>
      <c r="DC3342" s="1"/>
      <c r="DD3342" s="1"/>
      <c r="DE3342" s="1"/>
      <c r="DF3342" s="1"/>
      <c r="DG3342" s="1"/>
    </row>
    <row r="3343" spans="1:111" x14ac:dyDescent="0.2">
      <c r="A3343" s="66"/>
      <c r="B3343" s="5"/>
      <c r="C3343" s="5"/>
      <c r="D3343" s="43"/>
      <c r="E3343" s="11"/>
      <c r="F3343" s="97"/>
      <c r="G3343" s="9"/>
      <c r="H3343" s="44"/>
      <c r="I3343" s="44"/>
      <c r="J3343" s="1"/>
      <c r="K3343" s="1"/>
      <c r="L3343" s="5"/>
      <c r="M3343" s="12"/>
      <c r="N3343" s="12"/>
      <c r="O3343" s="5"/>
      <c r="P3343" s="5"/>
      <c r="Q3343" s="10"/>
      <c r="R3343" s="29"/>
      <c r="S3343" s="5"/>
      <c r="T3343" s="6"/>
      <c r="U3343" s="10"/>
      <c r="V3343" s="10"/>
      <c r="W3343" s="12"/>
      <c r="X3343" s="5"/>
      <c r="Y3343" s="11"/>
      <c r="Z3343" s="2"/>
      <c r="AA3343" s="44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3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2"/>
      <c r="DB3343" s="1"/>
      <c r="DC3343" s="1"/>
      <c r="DD3343" s="1"/>
      <c r="DE3343" s="1"/>
      <c r="DF3343" s="1"/>
      <c r="DG3343" s="1"/>
    </row>
    <row r="3344" spans="1:111" x14ac:dyDescent="0.2">
      <c r="A3344" s="66"/>
      <c r="B3344" s="5"/>
      <c r="C3344" s="5"/>
      <c r="D3344" s="43"/>
      <c r="E3344" s="11"/>
      <c r="F3344" s="97"/>
      <c r="G3344" s="9"/>
      <c r="H3344" s="44"/>
      <c r="I3344" s="44"/>
      <c r="J3344" s="1"/>
      <c r="K3344" s="1"/>
      <c r="L3344" s="5"/>
      <c r="M3344" s="12"/>
      <c r="N3344" s="12"/>
      <c r="O3344" s="5"/>
      <c r="P3344" s="5"/>
      <c r="Q3344" s="10"/>
      <c r="R3344" s="29"/>
      <c r="S3344" s="5"/>
      <c r="T3344" s="6"/>
      <c r="U3344" s="10"/>
      <c r="V3344" s="10"/>
      <c r="W3344" s="12"/>
      <c r="X3344" s="5"/>
      <c r="Y3344" s="11"/>
      <c r="Z3344" s="2"/>
      <c r="AA3344" s="44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3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2"/>
      <c r="DB3344" s="1"/>
      <c r="DC3344" s="1"/>
      <c r="DD3344" s="1"/>
      <c r="DE3344" s="1"/>
      <c r="DF3344" s="1"/>
      <c r="DG3344" s="1"/>
    </row>
    <row r="3345" spans="1:111" x14ac:dyDescent="0.2">
      <c r="A3345" s="66"/>
      <c r="B3345" s="5"/>
      <c r="C3345" s="5"/>
      <c r="D3345" s="43"/>
      <c r="E3345" s="11"/>
      <c r="F3345" s="97"/>
      <c r="G3345" s="9"/>
      <c r="H3345" s="44"/>
      <c r="I3345" s="44"/>
      <c r="J3345" s="1"/>
      <c r="K3345" s="1"/>
      <c r="L3345" s="5"/>
      <c r="M3345" s="12"/>
      <c r="N3345" s="12"/>
      <c r="O3345" s="5"/>
      <c r="P3345" s="5"/>
      <c r="Q3345" s="10"/>
      <c r="R3345" s="29"/>
      <c r="S3345" s="5"/>
      <c r="T3345" s="6"/>
      <c r="U3345" s="10"/>
      <c r="V3345" s="10"/>
      <c r="W3345" s="12"/>
      <c r="X3345" s="5"/>
      <c r="Y3345" s="11"/>
      <c r="Z3345" s="2"/>
      <c r="AA3345" s="44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3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2"/>
      <c r="DB3345" s="1"/>
      <c r="DC3345" s="1"/>
      <c r="DD3345" s="1"/>
      <c r="DE3345" s="1"/>
      <c r="DF3345" s="1"/>
      <c r="DG3345" s="1"/>
    </row>
    <row r="3346" spans="1:111" x14ac:dyDescent="0.2">
      <c r="A3346" s="66"/>
      <c r="B3346" s="5"/>
      <c r="C3346" s="5"/>
      <c r="D3346" s="43"/>
      <c r="E3346" s="11"/>
      <c r="F3346" s="97"/>
      <c r="G3346" s="9"/>
      <c r="H3346" s="44"/>
      <c r="I3346" s="44"/>
      <c r="J3346" s="1"/>
      <c r="K3346" s="1"/>
      <c r="L3346" s="5"/>
      <c r="M3346" s="12"/>
      <c r="N3346" s="12"/>
      <c r="O3346" s="5"/>
      <c r="P3346" s="5"/>
      <c r="Q3346" s="10"/>
      <c r="R3346" s="29"/>
      <c r="S3346" s="5"/>
      <c r="T3346" s="6"/>
      <c r="U3346" s="10"/>
      <c r="V3346" s="10"/>
      <c r="W3346" s="12"/>
      <c r="X3346" s="5"/>
      <c r="Y3346" s="11"/>
      <c r="Z3346" s="2"/>
      <c r="AA3346" s="44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3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2"/>
      <c r="DB3346" s="1"/>
      <c r="DC3346" s="1"/>
      <c r="DD3346" s="1"/>
      <c r="DE3346" s="1"/>
      <c r="DF3346" s="1"/>
      <c r="DG3346" s="1"/>
    </row>
    <row r="3347" spans="1:111" x14ac:dyDescent="0.2">
      <c r="A3347" s="66"/>
      <c r="B3347" s="5"/>
      <c r="C3347" s="5"/>
      <c r="D3347" s="43"/>
      <c r="E3347" s="11"/>
      <c r="F3347" s="97"/>
      <c r="G3347" s="9"/>
      <c r="H3347" s="44"/>
      <c r="I3347" s="44"/>
      <c r="J3347" s="1"/>
      <c r="K3347" s="1"/>
      <c r="L3347" s="5"/>
      <c r="M3347" s="12"/>
      <c r="N3347" s="12"/>
      <c r="O3347" s="5"/>
      <c r="P3347" s="5"/>
      <c r="Q3347" s="10"/>
      <c r="R3347" s="29"/>
      <c r="S3347" s="5"/>
      <c r="T3347" s="6"/>
      <c r="U3347" s="10"/>
      <c r="V3347" s="10"/>
      <c r="W3347" s="12"/>
      <c r="X3347" s="5"/>
      <c r="Y3347" s="11"/>
      <c r="Z3347" s="2"/>
      <c r="AA3347" s="44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3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2"/>
      <c r="DB3347" s="1"/>
      <c r="DC3347" s="1"/>
      <c r="DD3347" s="1"/>
      <c r="DE3347" s="1"/>
      <c r="DF3347" s="1"/>
      <c r="DG3347" s="1"/>
    </row>
    <row r="3348" spans="1:111" x14ac:dyDescent="0.2">
      <c r="A3348" s="66"/>
      <c r="B3348" s="5"/>
      <c r="C3348" s="5"/>
      <c r="D3348" s="43"/>
      <c r="E3348" s="11"/>
      <c r="F3348" s="97"/>
      <c r="G3348" s="9"/>
      <c r="H3348" s="44"/>
      <c r="I3348" s="44"/>
      <c r="J3348" s="1"/>
      <c r="K3348" s="1"/>
      <c r="L3348" s="5"/>
      <c r="M3348" s="12"/>
      <c r="N3348" s="12"/>
      <c r="O3348" s="5"/>
      <c r="P3348" s="5"/>
      <c r="Q3348" s="10"/>
      <c r="R3348" s="29"/>
      <c r="S3348" s="5"/>
      <c r="T3348" s="6"/>
      <c r="U3348" s="10"/>
      <c r="V3348" s="10"/>
      <c r="W3348" s="12"/>
      <c r="X3348" s="5"/>
      <c r="Y3348" s="11"/>
      <c r="Z3348" s="2"/>
      <c r="AA3348" s="44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3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2"/>
      <c r="DB3348" s="1"/>
      <c r="DC3348" s="1"/>
      <c r="DD3348" s="1"/>
      <c r="DE3348" s="1"/>
      <c r="DF3348" s="1"/>
      <c r="DG3348" s="1"/>
    </row>
    <row r="3349" spans="1:111" x14ac:dyDescent="0.2">
      <c r="A3349" s="66"/>
      <c r="B3349" s="5"/>
      <c r="C3349" s="5"/>
      <c r="D3349" s="43"/>
      <c r="E3349" s="11"/>
      <c r="F3349" s="97"/>
      <c r="G3349" s="9"/>
      <c r="H3349" s="44"/>
      <c r="I3349" s="44"/>
      <c r="J3349" s="1"/>
      <c r="K3349" s="1"/>
      <c r="L3349" s="5"/>
      <c r="M3349" s="12"/>
      <c r="N3349" s="12"/>
      <c r="O3349" s="5"/>
      <c r="P3349" s="5"/>
      <c r="Q3349" s="10"/>
      <c r="R3349" s="29"/>
      <c r="S3349" s="5"/>
      <c r="T3349" s="6"/>
      <c r="U3349" s="10"/>
      <c r="V3349" s="10"/>
      <c r="W3349" s="12"/>
      <c r="X3349" s="5"/>
      <c r="Y3349" s="11"/>
      <c r="Z3349" s="2"/>
      <c r="AA3349" s="44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3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2"/>
      <c r="DB3349" s="1"/>
      <c r="DC3349" s="1"/>
      <c r="DD3349" s="1"/>
      <c r="DE3349" s="1"/>
      <c r="DF3349" s="1"/>
      <c r="DG3349" s="1"/>
    </row>
    <row r="3350" spans="1:111" x14ac:dyDescent="0.2">
      <c r="A3350" s="66"/>
      <c r="B3350" s="5"/>
      <c r="C3350" s="5"/>
      <c r="D3350" s="43"/>
      <c r="E3350" s="11"/>
      <c r="F3350" s="97"/>
      <c r="G3350" s="9"/>
      <c r="H3350" s="44"/>
      <c r="I3350" s="44"/>
      <c r="J3350" s="1"/>
      <c r="K3350" s="1"/>
      <c r="L3350" s="5"/>
      <c r="M3350" s="12"/>
      <c r="N3350" s="12"/>
      <c r="O3350" s="5"/>
      <c r="P3350" s="5"/>
      <c r="Q3350" s="10"/>
      <c r="R3350" s="29"/>
      <c r="S3350" s="5"/>
      <c r="T3350" s="6"/>
      <c r="U3350" s="10"/>
      <c r="V3350" s="10"/>
      <c r="W3350" s="12"/>
      <c r="X3350" s="5"/>
      <c r="Y3350" s="11"/>
      <c r="Z3350" s="2"/>
      <c r="AA3350" s="44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3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2"/>
      <c r="DB3350" s="1"/>
      <c r="DC3350" s="1"/>
      <c r="DD3350" s="1"/>
      <c r="DE3350" s="1"/>
      <c r="DF3350" s="1"/>
      <c r="DG3350" s="1"/>
    </row>
    <row r="3351" spans="1:111" x14ac:dyDescent="0.2">
      <c r="A3351" s="66"/>
      <c r="B3351" s="5"/>
      <c r="C3351" s="5"/>
      <c r="D3351" s="43"/>
      <c r="E3351" s="11"/>
      <c r="F3351" s="97"/>
      <c r="G3351" s="9"/>
      <c r="H3351" s="44"/>
      <c r="I3351" s="44"/>
      <c r="J3351" s="1"/>
      <c r="K3351" s="1"/>
      <c r="L3351" s="5"/>
      <c r="M3351" s="12"/>
      <c r="N3351" s="12"/>
      <c r="O3351" s="5"/>
      <c r="P3351" s="5"/>
      <c r="Q3351" s="10"/>
      <c r="R3351" s="29"/>
      <c r="S3351" s="5"/>
      <c r="T3351" s="6"/>
      <c r="U3351" s="10"/>
      <c r="V3351" s="10"/>
      <c r="W3351" s="12"/>
      <c r="X3351" s="5"/>
      <c r="Y3351" s="11"/>
      <c r="Z3351" s="2"/>
      <c r="AA3351" s="44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3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2"/>
      <c r="DB3351" s="1"/>
      <c r="DC3351" s="1"/>
      <c r="DD3351" s="1"/>
      <c r="DE3351" s="1"/>
      <c r="DF3351" s="1"/>
      <c r="DG3351" s="1"/>
    </row>
    <row r="3352" spans="1:111" x14ac:dyDescent="0.2">
      <c r="A3352" s="66"/>
      <c r="B3352" s="5"/>
      <c r="C3352" s="5"/>
      <c r="D3352" s="43"/>
      <c r="E3352" s="11"/>
      <c r="F3352" s="97"/>
      <c r="G3352" s="9"/>
      <c r="H3352" s="44"/>
      <c r="I3352" s="44"/>
      <c r="J3352" s="1"/>
      <c r="K3352" s="1"/>
      <c r="L3352" s="5"/>
      <c r="M3352" s="12"/>
      <c r="N3352" s="12"/>
      <c r="O3352" s="5"/>
      <c r="P3352" s="5"/>
      <c r="Q3352" s="10"/>
      <c r="R3352" s="29"/>
      <c r="S3352" s="5"/>
      <c r="T3352" s="6"/>
      <c r="U3352" s="10"/>
      <c r="V3352" s="10"/>
      <c r="W3352" s="12"/>
      <c r="X3352" s="5"/>
      <c r="Y3352" s="11"/>
      <c r="Z3352" s="2"/>
      <c r="AA3352" s="44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3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2"/>
      <c r="DB3352" s="1"/>
      <c r="DC3352" s="1"/>
      <c r="DD3352" s="1"/>
      <c r="DE3352" s="1"/>
      <c r="DF3352" s="1"/>
      <c r="DG3352" s="1"/>
    </row>
    <row r="3353" spans="1:111" x14ac:dyDescent="0.2">
      <c r="A3353" s="66"/>
      <c r="B3353" s="5"/>
      <c r="C3353" s="5"/>
      <c r="D3353" s="43"/>
      <c r="E3353" s="11"/>
      <c r="F3353" s="97"/>
      <c r="G3353" s="9"/>
      <c r="H3353" s="44"/>
      <c r="I3353" s="44"/>
      <c r="J3353" s="1"/>
      <c r="K3353" s="1"/>
      <c r="L3353" s="5"/>
      <c r="M3353" s="12"/>
      <c r="N3353" s="12"/>
      <c r="O3353" s="5"/>
      <c r="P3353" s="5"/>
      <c r="Q3353" s="10"/>
      <c r="R3353" s="29"/>
      <c r="S3353" s="5"/>
      <c r="T3353" s="6"/>
      <c r="U3353" s="10"/>
      <c r="V3353" s="10"/>
      <c r="W3353" s="12"/>
      <c r="X3353" s="5"/>
      <c r="Y3353" s="11"/>
      <c r="Z3353" s="2"/>
      <c r="AA3353" s="44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3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2"/>
      <c r="DB3353" s="1"/>
      <c r="DC3353" s="1"/>
      <c r="DD3353" s="1"/>
      <c r="DE3353" s="1"/>
      <c r="DF3353" s="1"/>
      <c r="DG3353" s="1"/>
    </row>
    <row r="3354" spans="1:111" x14ac:dyDescent="0.2">
      <c r="A3354" s="66"/>
      <c r="B3354" s="5"/>
      <c r="C3354" s="5"/>
      <c r="D3354" s="43"/>
      <c r="E3354" s="11"/>
      <c r="F3354" s="97"/>
      <c r="G3354" s="9"/>
      <c r="H3354" s="44"/>
      <c r="I3354" s="44"/>
      <c r="J3354" s="1"/>
      <c r="K3354" s="1"/>
      <c r="L3354" s="5"/>
      <c r="M3354" s="12"/>
      <c r="N3354" s="12"/>
      <c r="O3354" s="5"/>
      <c r="P3354" s="5"/>
      <c r="Q3354" s="10"/>
      <c r="R3354" s="29"/>
      <c r="S3354" s="5"/>
      <c r="T3354" s="6"/>
      <c r="U3354" s="10"/>
      <c r="V3354" s="10"/>
      <c r="W3354" s="12"/>
      <c r="X3354" s="5"/>
      <c r="Y3354" s="11"/>
      <c r="Z3354" s="2"/>
      <c r="AA3354" s="44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3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2"/>
      <c r="DB3354" s="1"/>
      <c r="DC3354" s="1"/>
      <c r="DD3354" s="1"/>
      <c r="DE3354" s="1"/>
      <c r="DF3354" s="1"/>
      <c r="DG3354" s="1"/>
    </row>
    <row r="3355" spans="1:111" x14ac:dyDescent="0.2">
      <c r="A3355" s="66"/>
      <c r="B3355" s="5"/>
      <c r="C3355" s="5"/>
      <c r="D3355" s="43"/>
      <c r="E3355" s="11"/>
      <c r="F3355" s="97"/>
      <c r="G3355" s="9"/>
      <c r="H3355" s="44"/>
      <c r="I3355" s="44"/>
      <c r="J3355" s="1"/>
      <c r="K3355" s="1"/>
      <c r="L3355" s="5"/>
      <c r="M3355" s="12"/>
      <c r="N3355" s="12"/>
      <c r="O3355" s="5"/>
      <c r="P3355" s="5"/>
      <c r="Q3355" s="10"/>
      <c r="R3355" s="29"/>
      <c r="S3355" s="5"/>
      <c r="T3355" s="6"/>
      <c r="U3355" s="10"/>
      <c r="V3355" s="10"/>
      <c r="W3355" s="12"/>
      <c r="X3355" s="5"/>
      <c r="Y3355" s="11"/>
      <c r="Z3355" s="2"/>
      <c r="AA3355" s="44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3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2"/>
      <c r="DB3355" s="1"/>
      <c r="DC3355" s="1"/>
      <c r="DD3355" s="1"/>
      <c r="DE3355" s="1"/>
      <c r="DF3355" s="1"/>
      <c r="DG3355" s="1"/>
    </row>
    <row r="3356" spans="1:111" x14ac:dyDescent="0.2">
      <c r="A3356" s="66"/>
      <c r="B3356" s="5"/>
      <c r="C3356" s="5"/>
      <c r="D3356" s="43"/>
      <c r="E3356" s="11"/>
      <c r="F3356" s="97"/>
      <c r="G3356" s="9"/>
      <c r="H3356" s="44"/>
      <c r="I3356" s="44"/>
      <c r="J3356" s="1"/>
      <c r="K3356" s="1"/>
      <c r="L3356" s="5"/>
      <c r="M3356" s="12"/>
      <c r="N3356" s="12"/>
      <c r="O3356" s="5"/>
      <c r="P3356" s="5"/>
      <c r="Q3356" s="10"/>
      <c r="R3356" s="29"/>
      <c r="S3356" s="5"/>
      <c r="T3356" s="6"/>
      <c r="U3356" s="10"/>
      <c r="V3356" s="10"/>
      <c r="W3356" s="12"/>
      <c r="X3356" s="5"/>
      <c r="Y3356" s="11"/>
      <c r="Z3356" s="2"/>
      <c r="AA3356" s="44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3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2"/>
      <c r="DB3356" s="1"/>
      <c r="DC3356" s="1"/>
      <c r="DD3356" s="1"/>
      <c r="DE3356" s="1"/>
      <c r="DF3356" s="1"/>
      <c r="DG3356" s="1"/>
    </row>
    <row r="3357" spans="1:111" x14ac:dyDescent="0.2">
      <c r="A3357" s="66"/>
      <c r="B3357" s="5"/>
      <c r="C3357" s="5"/>
      <c r="D3357" s="43"/>
      <c r="E3357" s="11"/>
      <c r="F3357" s="97"/>
      <c r="G3357" s="9"/>
      <c r="H3357" s="44"/>
      <c r="I3357" s="44"/>
      <c r="J3357" s="1"/>
      <c r="K3357" s="1"/>
      <c r="L3357" s="5"/>
      <c r="M3357" s="12"/>
      <c r="N3357" s="12"/>
      <c r="O3357" s="5"/>
      <c r="P3357" s="5"/>
      <c r="Q3357" s="10"/>
      <c r="R3357" s="29"/>
      <c r="S3357" s="5"/>
      <c r="T3357" s="6"/>
      <c r="U3357" s="10"/>
      <c r="V3357" s="10"/>
      <c r="W3357" s="12"/>
      <c r="X3357" s="5"/>
      <c r="Y3357" s="11"/>
      <c r="Z3357" s="2"/>
      <c r="AA3357" s="44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3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2"/>
      <c r="DB3357" s="1"/>
      <c r="DC3357" s="1"/>
      <c r="DD3357" s="1"/>
      <c r="DE3357" s="1"/>
      <c r="DF3357" s="1"/>
      <c r="DG3357" s="1"/>
    </row>
    <row r="3358" spans="1:111" x14ac:dyDescent="0.2">
      <c r="A3358" s="66"/>
      <c r="B3358" s="5"/>
      <c r="C3358" s="5"/>
      <c r="D3358" s="43"/>
      <c r="E3358" s="11"/>
      <c r="F3358" s="97"/>
      <c r="G3358" s="9"/>
      <c r="H3358" s="44"/>
      <c r="I3358" s="44"/>
      <c r="J3358" s="1"/>
      <c r="K3358" s="1"/>
      <c r="L3358" s="5"/>
      <c r="M3358" s="12"/>
      <c r="N3358" s="12"/>
      <c r="O3358" s="5"/>
      <c r="P3358" s="5"/>
      <c r="Q3358" s="10"/>
      <c r="R3358" s="29"/>
      <c r="S3358" s="5"/>
      <c r="T3358" s="6"/>
      <c r="U3358" s="10"/>
      <c r="V3358" s="10"/>
      <c r="W3358" s="12"/>
      <c r="X3358" s="5"/>
      <c r="Y3358" s="11"/>
      <c r="Z3358" s="2"/>
      <c r="AA3358" s="44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3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2"/>
      <c r="DB3358" s="1"/>
      <c r="DC3358" s="1"/>
      <c r="DD3358" s="1"/>
      <c r="DE3358" s="1"/>
      <c r="DF3358" s="1"/>
      <c r="DG3358" s="1"/>
    </row>
    <row r="3359" spans="1:111" x14ac:dyDescent="0.2">
      <c r="A3359" s="66"/>
      <c r="B3359" s="5"/>
      <c r="C3359" s="5"/>
      <c r="D3359" s="43"/>
      <c r="E3359" s="11"/>
      <c r="F3359" s="97"/>
      <c r="G3359" s="9"/>
      <c r="H3359" s="44"/>
      <c r="I3359" s="44"/>
      <c r="J3359" s="1"/>
      <c r="K3359" s="1"/>
      <c r="L3359" s="5"/>
      <c r="M3359" s="12"/>
      <c r="N3359" s="12"/>
      <c r="O3359" s="5"/>
      <c r="P3359" s="5"/>
      <c r="Q3359" s="10"/>
      <c r="R3359" s="29"/>
      <c r="S3359" s="5"/>
      <c r="T3359" s="6"/>
      <c r="U3359" s="10"/>
      <c r="V3359" s="10"/>
      <c r="W3359" s="12"/>
      <c r="X3359" s="5"/>
      <c r="Y3359" s="11"/>
      <c r="Z3359" s="2"/>
      <c r="AA3359" s="44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3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2"/>
      <c r="DB3359" s="1"/>
      <c r="DC3359" s="1"/>
      <c r="DD3359" s="1"/>
      <c r="DE3359" s="1"/>
      <c r="DF3359" s="1"/>
      <c r="DG3359" s="1"/>
    </row>
    <row r="3360" spans="1:111" x14ac:dyDescent="0.2">
      <c r="A3360" s="66"/>
      <c r="B3360" s="5"/>
      <c r="C3360" s="5"/>
      <c r="D3360" s="43"/>
      <c r="E3360" s="11"/>
      <c r="F3360" s="97"/>
      <c r="G3360" s="9"/>
      <c r="H3360" s="44"/>
      <c r="I3360" s="44"/>
      <c r="J3360" s="1"/>
      <c r="K3360" s="1"/>
      <c r="L3360" s="5"/>
      <c r="M3360" s="12"/>
      <c r="N3360" s="12"/>
      <c r="O3360" s="5"/>
      <c r="P3360" s="5"/>
      <c r="Q3360" s="10"/>
      <c r="R3360" s="29"/>
      <c r="S3360" s="5"/>
      <c r="T3360" s="6"/>
      <c r="U3360" s="10"/>
      <c r="V3360" s="10"/>
      <c r="W3360" s="12"/>
      <c r="X3360" s="5"/>
      <c r="Y3360" s="11"/>
      <c r="Z3360" s="2"/>
      <c r="AA3360" s="44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3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2"/>
      <c r="DB3360" s="1"/>
      <c r="DC3360" s="1"/>
      <c r="DD3360" s="1"/>
      <c r="DE3360" s="1"/>
      <c r="DF3360" s="1"/>
      <c r="DG3360" s="1"/>
    </row>
    <row r="3361" spans="1:111" x14ac:dyDescent="0.2">
      <c r="A3361" s="66"/>
      <c r="B3361" s="5"/>
      <c r="C3361" s="5"/>
      <c r="D3361" s="43"/>
      <c r="E3361" s="11"/>
      <c r="F3361" s="97"/>
      <c r="G3361" s="9"/>
      <c r="H3361" s="44"/>
      <c r="I3361" s="44"/>
      <c r="J3361" s="1"/>
      <c r="K3361" s="1"/>
      <c r="L3361" s="5"/>
      <c r="M3361" s="12"/>
      <c r="N3361" s="12"/>
      <c r="O3361" s="5"/>
      <c r="P3361" s="5"/>
      <c r="Q3361" s="10"/>
      <c r="R3361" s="29"/>
      <c r="S3361" s="5"/>
      <c r="T3361" s="6"/>
      <c r="U3361" s="10"/>
      <c r="V3361" s="10"/>
      <c r="W3361" s="12"/>
      <c r="X3361" s="5"/>
      <c r="Y3361" s="11"/>
      <c r="Z3361" s="2"/>
      <c r="AA3361" s="44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3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2"/>
      <c r="DB3361" s="1"/>
      <c r="DC3361" s="1"/>
      <c r="DD3361" s="1"/>
      <c r="DE3361" s="1"/>
      <c r="DF3361" s="1"/>
      <c r="DG3361" s="1"/>
    </row>
    <row r="3362" spans="1:111" x14ac:dyDescent="0.2">
      <c r="A3362" s="66"/>
      <c r="B3362" s="5"/>
      <c r="C3362" s="5"/>
      <c r="D3362" s="43"/>
      <c r="E3362" s="11"/>
      <c r="F3362" s="97"/>
      <c r="G3362" s="9"/>
      <c r="H3362" s="44"/>
      <c r="I3362" s="44"/>
      <c r="J3362" s="1"/>
      <c r="K3362" s="1"/>
      <c r="L3362" s="5"/>
      <c r="M3362" s="12"/>
      <c r="N3362" s="12"/>
      <c r="O3362" s="5"/>
      <c r="P3362" s="5"/>
      <c r="Q3362" s="10"/>
      <c r="R3362" s="29"/>
      <c r="S3362" s="5"/>
      <c r="T3362" s="6"/>
      <c r="U3362" s="10"/>
      <c r="V3362" s="10"/>
      <c r="W3362" s="12"/>
      <c r="X3362" s="5"/>
      <c r="Y3362" s="11"/>
      <c r="Z3362" s="2"/>
      <c r="AA3362" s="44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3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2"/>
      <c r="DB3362" s="1"/>
      <c r="DC3362" s="1"/>
      <c r="DD3362" s="1"/>
      <c r="DE3362" s="1"/>
      <c r="DF3362" s="1"/>
      <c r="DG3362" s="1"/>
    </row>
    <row r="3363" spans="1:111" x14ac:dyDescent="0.2">
      <c r="A3363" s="66"/>
      <c r="B3363" s="5"/>
      <c r="C3363" s="5"/>
      <c r="D3363" s="43"/>
      <c r="E3363" s="11"/>
      <c r="F3363" s="97"/>
      <c r="G3363" s="9"/>
      <c r="H3363" s="44"/>
      <c r="I3363" s="44"/>
      <c r="J3363" s="1"/>
      <c r="K3363" s="1"/>
      <c r="L3363" s="5"/>
      <c r="M3363" s="12"/>
      <c r="N3363" s="12"/>
      <c r="O3363" s="5"/>
      <c r="P3363" s="5"/>
      <c r="Q3363" s="10"/>
      <c r="R3363" s="29"/>
      <c r="S3363" s="5"/>
      <c r="T3363" s="6"/>
      <c r="U3363" s="10"/>
      <c r="V3363" s="10"/>
      <c r="W3363" s="12"/>
      <c r="X3363" s="5"/>
      <c r="Y3363" s="11"/>
      <c r="Z3363" s="2"/>
      <c r="AA3363" s="44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3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2"/>
      <c r="DB3363" s="1"/>
      <c r="DC3363" s="1"/>
      <c r="DD3363" s="1"/>
      <c r="DE3363" s="1"/>
      <c r="DF3363" s="1"/>
      <c r="DG3363" s="1"/>
    </row>
    <row r="3364" spans="1:111" x14ac:dyDescent="0.2">
      <c r="A3364" s="66"/>
      <c r="B3364" s="5"/>
      <c r="C3364" s="5"/>
      <c r="D3364" s="43"/>
      <c r="E3364" s="11"/>
      <c r="F3364" s="97"/>
      <c r="G3364" s="9"/>
      <c r="H3364" s="44"/>
      <c r="I3364" s="44"/>
      <c r="J3364" s="1"/>
      <c r="K3364" s="1"/>
      <c r="L3364" s="5"/>
      <c r="M3364" s="12"/>
      <c r="N3364" s="12"/>
      <c r="O3364" s="5"/>
      <c r="P3364" s="5"/>
      <c r="Q3364" s="10"/>
      <c r="R3364" s="29"/>
      <c r="S3364" s="5"/>
      <c r="T3364" s="6"/>
      <c r="U3364" s="10"/>
      <c r="V3364" s="10"/>
      <c r="W3364" s="12"/>
      <c r="X3364" s="5"/>
      <c r="Y3364" s="11"/>
      <c r="Z3364" s="2"/>
      <c r="AA3364" s="44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3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2"/>
      <c r="DB3364" s="1"/>
      <c r="DC3364" s="1"/>
      <c r="DD3364" s="1"/>
      <c r="DE3364" s="1"/>
      <c r="DF3364" s="1"/>
      <c r="DG3364" s="1"/>
    </row>
    <row r="3365" spans="1:111" x14ac:dyDescent="0.2">
      <c r="A3365" s="66"/>
      <c r="B3365" s="5"/>
      <c r="C3365" s="5"/>
      <c r="D3365" s="43"/>
      <c r="E3365" s="11"/>
      <c r="F3365" s="97"/>
      <c r="G3365" s="9"/>
      <c r="H3365" s="44"/>
      <c r="I3365" s="44"/>
      <c r="J3365" s="1"/>
      <c r="K3365" s="1"/>
      <c r="L3365" s="5"/>
      <c r="M3365" s="12"/>
      <c r="N3365" s="12"/>
      <c r="O3365" s="5"/>
      <c r="P3365" s="5"/>
      <c r="Q3365" s="10"/>
      <c r="R3365" s="29"/>
      <c r="S3365" s="5"/>
      <c r="T3365" s="6"/>
      <c r="U3365" s="10"/>
      <c r="V3365" s="10"/>
      <c r="W3365" s="12"/>
      <c r="X3365" s="5"/>
      <c r="Y3365" s="11"/>
      <c r="Z3365" s="2"/>
      <c r="AA3365" s="44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3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2"/>
      <c r="DB3365" s="1"/>
      <c r="DC3365" s="1"/>
      <c r="DD3365" s="1"/>
      <c r="DE3365" s="1"/>
      <c r="DF3365" s="1"/>
      <c r="DG3365" s="1"/>
    </row>
    <row r="3366" spans="1:111" x14ac:dyDescent="0.2">
      <c r="A3366" s="66"/>
      <c r="B3366" s="5"/>
      <c r="C3366" s="5"/>
      <c r="D3366" s="43"/>
      <c r="E3366" s="11"/>
      <c r="F3366" s="97"/>
      <c r="G3366" s="9"/>
      <c r="H3366" s="44"/>
      <c r="I3366" s="44"/>
      <c r="J3366" s="1"/>
      <c r="K3366" s="1"/>
      <c r="L3366" s="5"/>
      <c r="M3366" s="12"/>
      <c r="N3366" s="12"/>
      <c r="O3366" s="5"/>
      <c r="P3366" s="5"/>
      <c r="Q3366" s="10"/>
      <c r="R3366" s="29"/>
      <c r="S3366" s="5"/>
      <c r="T3366" s="6"/>
      <c r="U3366" s="10"/>
      <c r="V3366" s="10"/>
      <c r="W3366" s="12"/>
      <c r="X3366" s="5"/>
      <c r="Y3366" s="11"/>
      <c r="Z3366" s="2"/>
      <c r="AA3366" s="44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3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2"/>
      <c r="DB3366" s="1"/>
      <c r="DC3366" s="1"/>
      <c r="DD3366" s="1"/>
      <c r="DE3366" s="1"/>
      <c r="DF3366" s="1"/>
      <c r="DG3366" s="1"/>
    </row>
    <row r="3367" spans="1:111" x14ac:dyDescent="0.2">
      <c r="A3367" s="66"/>
      <c r="B3367" s="5"/>
      <c r="C3367" s="5"/>
      <c r="D3367" s="43"/>
      <c r="E3367" s="11"/>
      <c r="F3367" s="97"/>
      <c r="G3367" s="9"/>
      <c r="H3367" s="44"/>
      <c r="I3367" s="44"/>
      <c r="J3367" s="1"/>
      <c r="K3367" s="1"/>
      <c r="L3367" s="5"/>
      <c r="M3367" s="12"/>
      <c r="N3367" s="12"/>
      <c r="O3367" s="5"/>
      <c r="P3367" s="5"/>
      <c r="Q3367" s="10"/>
      <c r="R3367" s="29"/>
      <c r="S3367" s="5"/>
      <c r="T3367" s="6"/>
      <c r="U3367" s="10"/>
      <c r="V3367" s="10"/>
      <c r="W3367" s="12"/>
      <c r="X3367" s="5"/>
      <c r="Y3367" s="11"/>
      <c r="Z3367" s="2"/>
      <c r="AA3367" s="44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3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2"/>
      <c r="DB3367" s="1"/>
      <c r="DC3367" s="1"/>
      <c r="DD3367" s="1"/>
      <c r="DE3367" s="1"/>
      <c r="DF3367" s="1"/>
      <c r="DG3367" s="1"/>
    </row>
    <row r="3368" spans="1:111" x14ac:dyDescent="0.2">
      <c r="A3368" s="66"/>
      <c r="B3368" s="5"/>
      <c r="C3368" s="5"/>
      <c r="D3368" s="43"/>
      <c r="E3368" s="11"/>
      <c r="F3368" s="97"/>
      <c r="G3368" s="9"/>
      <c r="H3368" s="44"/>
      <c r="I3368" s="44"/>
      <c r="J3368" s="1"/>
      <c r="K3368" s="1"/>
      <c r="L3368" s="5"/>
      <c r="M3368" s="12"/>
      <c r="N3368" s="12"/>
      <c r="O3368" s="5"/>
      <c r="P3368" s="5"/>
      <c r="Q3368" s="10"/>
      <c r="R3368" s="29"/>
      <c r="S3368" s="5"/>
      <c r="T3368" s="6"/>
      <c r="U3368" s="10"/>
      <c r="V3368" s="10"/>
      <c r="W3368" s="12"/>
      <c r="X3368" s="5"/>
      <c r="Y3368" s="11"/>
      <c r="Z3368" s="2"/>
      <c r="AA3368" s="44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3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2"/>
      <c r="DB3368" s="1"/>
      <c r="DC3368" s="1"/>
      <c r="DD3368" s="1"/>
      <c r="DE3368" s="1"/>
      <c r="DF3368" s="1"/>
      <c r="DG3368" s="1"/>
    </row>
    <row r="3369" spans="1:111" x14ac:dyDescent="0.2">
      <c r="A3369" s="66"/>
      <c r="B3369" s="5"/>
      <c r="C3369" s="5"/>
      <c r="D3369" s="43"/>
      <c r="E3369" s="11"/>
      <c r="F3369" s="97"/>
      <c r="G3369" s="9"/>
      <c r="H3369" s="44"/>
      <c r="I3369" s="44"/>
      <c r="J3369" s="1"/>
      <c r="K3369" s="1"/>
      <c r="L3369" s="5"/>
      <c r="M3369" s="12"/>
      <c r="N3369" s="12"/>
      <c r="O3369" s="5"/>
      <c r="P3369" s="5"/>
      <c r="Q3369" s="10"/>
      <c r="R3369" s="29"/>
      <c r="S3369" s="5"/>
      <c r="T3369" s="6"/>
      <c r="U3369" s="10"/>
      <c r="V3369" s="10"/>
      <c r="W3369" s="12"/>
      <c r="X3369" s="5"/>
      <c r="Y3369" s="11"/>
      <c r="Z3369" s="2"/>
      <c r="AA3369" s="44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3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2"/>
      <c r="DB3369" s="1"/>
      <c r="DC3369" s="1"/>
      <c r="DD3369" s="1"/>
      <c r="DE3369" s="1"/>
      <c r="DF3369" s="1"/>
      <c r="DG3369" s="1"/>
    </row>
    <row r="3370" spans="1:111" x14ac:dyDescent="0.2">
      <c r="A3370" s="66"/>
      <c r="B3370" s="5"/>
      <c r="C3370" s="5"/>
      <c r="D3370" s="43"/>
      <c r="E3370" s="11"/>
      <c r="F3370" s="97"/>
      <c r="G3370" s="9"/>
      <c r="H3370" s="44"/>
      <c r="I3370" s="44"/>
      <c r="J3370" s="1"/>
      <c r="K3370" s="1"/>
      <c r="L3370" s="5"/>
      <c r="M3370" s="12"/>
      <c r="N3370" s="12"/>
      <c r="O3370" s="5"/>
      <c r="P3370" s="5"/>
      <c r="Q3370" s="10"/>
      <c r="R3370" s="29"/>
      <c r="S3370" s="5"/>
      <c r="T3370" s="6"/>
      <c r="U3370" s="10"/>
      <c r="V3370" s="10"/>
      <c r="W3370" s="12"/>
      <c r="X3370" s="5"/>
      <c r="Y3370" s="11"/>
      <c r="Z3370" s="2"/>
      <c r="AA3370" s="44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3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2"/>
      <c r="DB3370" s="1"/>
      <c r="DC3370" s="1"/>
      <c r="DD3370" s="1"/>
      <c r="DE3370" s="1"/>
      <c r="DF3370" s="1"/>
      <c r="DG3370" s="1"/>
    </row>
    <row r="3371" spans="1:111" x14ac:dyDescent="0.2">
      <c r="A3371" s="66"/>
      <c r="B3371" s="5"/>
      <c r="C3371" s="5"/>
      <c r="D3371" s="43"/>
      <c r="E3371" s="11"/>
      <c r="F3371" s="97"/>
      <c r="G3371" s="9"/>
      <c r="H3371" s="44"/>
      <c r="I3371" s="44"/>
      <c r="J3371" s="1"/>
      <c r="K3371" s="1"/>
      <c r="L3371" s="5"/>
      <c r="M3371" s="12"/>
      <c r="N3371" s="12"/>
      <c r="O3371" s="5"/>
      <c r="P3371" s="5"/>
      <c r="Q3371" s="10"/>
      <c r="R3371" s="29"/>
      <c r="S3371" s="5"/>
      <c r="T3371" s="6"/>
      <c r="U3371" s="10"/>
      <c r="V3371" s="10"/>
      <c r="W3371" s="12"/>
      <c r="X3371" s="5"/>
      <c r="Y3371" s="11"/>
      <c r="Z3371" s="2"/>
      <c r="AA3371" s="44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3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2"/>
      <c r="DB3371" s="1"/>
      <c r="DC3371" s="1"/>
      <c r="DD3371" s="1"/>
      <c r="DE3371" s="1"/>
      <c r="DF3371" s="1"/>
      <c r="DG3371" s="1"/>
    </row>
    <row r="3372" spans="1:111" x14ac:dyDescent="0.2">
      <c r="A3372" s="66"/>
      <c r="B3372" s="5"/>
      <c r="C3372" s="5"/>
      <c r="D3372" s="43"/>
      <c r="E3372" s="11"/>
      <c r="F3372" s="97"/>
      <c r="G3372" s="9"/>
      <c r="H3372" s="44"/>
      <c r="I3372" s="44"/>
      <c r="J3372" s="1"/>
      <c r="K3372" s="1"/>
      <c r="L3372" s="5"/>
      <c r="M3372" s="12"/>
      <c r="N3372" s="12"/>
      <c r="O3372" s="5"/>
      <c r="P3372" s="5"/>
      <c r="Q3372" s="10"/>
      <c r="R3372" s="29"/>
      <c r="S3372" s="5"/>
      <c r="T3372" s="6"/>
      <c r="U3372" s="10"/>
      <c r="V3372" s="10"/>
      <c r="W3372" s="12"/>
      <c r="X3372" s="5"/>
      <c r="Y3372" s="11"/>
      <c r="Z3372" s="2"/>
      <c r="AA3372" s="44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3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2"/>
      <c r="DB3372" s="1"/>
      <c r="DC3372" s="1"/>
      <c r="DD3372" s="1"/>
      <c r="DE3372" s="1"/>
      <c r="DF3372" s="1"/>
      <c r="DG3372" s="1"/>
    </row>
    <row r="3373" spans="1:111" x14ac:dyDescent="0.2">
      <c r="A3373" s="66"/>
      <c r="B3373" s="5"/>
      <c r="C3373" s="5"/>
      <c r="D3373" s="43"/>
      <c r="E3373" s="11"/>
      <c r="F3373" s="97"/>
      <c r="G3373" s="9"/>
      <c r="H3373" s="44"/>
      <c r="I3373" s="44"/>
      <c r="J3373" s="1"/>
      <c r="K3373" s="1"/>
      <c r="L3373" s="5"/>
      <c r="M3373" s="12"/>
      <c r="N3373" s="12"/>
      <c r="O3373" s="5"/>
      <c r="P3373" s="5"/>
      <c r="Q3373" s="10"/>
      <c r="R3373" s="29"/>
      <c r="S3373" s="5"/>
      <c r="T3373" s="6"/>
      <c r="U3373" s="10"/>
      <c r="V3373" s="10"/>
      <c r="W3373" s="12"/>
      <c r="X3373" s="5"/>
      <c r="Y3373" s="11"/>
      <c r="Z3373" s="2"/>
      <c r="AA3373" s="44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3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2"/>
      <c r="DB3373" s="1"/>
      <c r="DC3373" s="1"/>
      <c r="DD3373" s="1"/>
      <c r="DE3373" s="1"/>
      <c r="DF3373" s="1"/>
      <c r="DG3373" s="1"/>
    </row>
    <row r="3374" spans="1:111" x14ac:dyDescent="0.2">
      <c r="A3374" s="66"/>
      <c r="B3374" s="5"/>
      <c r="C3374" s="5"/>
      <c r="D3374" s="43"/>
      <c r="E3374" s="11"/>
      <c r="F3374" s="97"/>
      <c r="G3374" s="9"/>
      <c r="H3374" s="44"/>
      <c r="I3374" s="44"/>
      <c r="J3374" s="1"/>
      <c r="K3374" s="1"/>
      <c r="L3374" s="5"/>
      <c r="M3374" s="12"/>
      <c r="N3374" s="12"/>
      <c r="O3374" s="5"/>
      <c r="P3374" s="5"/>
      <c r="Q3374" s="10"/>
      <c r="R3374" s="29"/>
      <c r="S3374" s="5"/>
      <c r="T3374" s="6"/>
      <c r="U3374" s="10"/>
      <c r="V3374" s="10"/>
      <c r="W3374" s="12"/>
      <c r="X3374" s="5"/>
      <c r="Y3374" s="11"/>
      <c r="Z3374" s="2"/>
      <c r="AA3374" s="44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3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2"/>
      <c r="DB3374" s="1"/>
      <c r="DC3374" s="1"/>
      <c r="DD3374" s="1"/>
      <c r="DE3374" s="1"/>
      <c r="DF3374" s="1"/>
      <c r="DG3374" s="1"/>
    </row>
    <row r="3375" spans="1:111" x14ac:dyDescent="0.2">
      <c r="A3375" s="66"/>
      <c r="B3375" s="5"/>
      <c r="C3375" s="5"/>
      <c r="D3375" s="43"/>
      <c r="E3375" s="11"/>
      <c r="F3375" s="97"/>
      <c r="G3375" s="9"/>
      <c r="H3375" s="44"/>
      <c r="I3375" s="44"/>
      <c r="J3375" s="1"/>
      <c r="K3375" s="1"/>
      <c r="L3375" s="5"/>
      <c r="M3375" s="12"/>
      <c r="N3375" s="12"/>
      <c r="O3375" s="5"/>
      <c r="P3375" s="5"/>
      <c r="Q3375" s="10"/>
      <c r="R3375" s="29"/>
      <c r="S3375" s="5"/>
      <c r="T3375" s="6"/>
      <c r="U3375" s="10"/>
      <c r="V3375" s="10"/>
      <c r="W3375" s="12"/>
      <c r="X3375" s="5"/>
      <c r="Y3375" s="11"/>
      <c r="Z3375" s="2"/>
      <c r="AA3375" s="44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3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2"/>
      <c r="DB3375" s="1"/>
      <c r="DC3375" s="1"/>
      <c r="DD3375" s="1"/>
      <c r="DE3375" s="1"/>
      <c r="DF3375" s="1"/>
      <c r="DG3375" s="1"/>
    </row>
    <row r="3376" spans="1:111" x14ac:dyDescent="0.2">
      <c r="A3376" s="66"/>
      <c r="B3376" s="5"/>
      <c r="C3376" s="5"/>
      <c r="D3376" s="43"/>
      <c r="E3376" s="11"/>
      <c r="F3376" s="97"/>
      <c r="G3376" s="9"/>
      <c r="H3376" s="44"/>
      <c r="I3376" s="44"/>
      <c r="J3376" s="1"/>
      <c r="K3376" s="1"/>
      <c r="L3376" s="5"/>
      <c r="M3376" s="12"/>
      <c r="N3376" s="12"/>
      <c r="O3376" s="5"/>
      <c r="P3376" s="5"/>
      <c r="Q3376" s="10"/>
      <c r="R3376" s="29"/>
      <c r="S3376" s="5"/>
      <c r="T3376" s="6"/>
      <c r="U3376" s="10"/>
      <c r="V3376" s="10"/>
      <c r="W3376" s="12"/>
      <c r="X3376" s="5"/>
      <c r="Y3376" s="11"/>
      <c r="Z3376" s="2"/>
      <c r="AA3376" s="44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3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2"/>
      <c r="DB3376" s="1"/>
      <c r="DC3376" s="1"/>
      <c r="DD3376" s="1"/>
      <c r="DE3376" s="1"/>
      <c r="DF3376" s="1"/>
      <c r="DG3376" s="1"/>
    </row>
    <row r="3377" spans="1:111" x14ac:dyDescent="0.2">
      <c r="A3377" s="66"/>
      <c r="B3377" s="5"/>
      <c r="C3377" s="5"/>
      <c r="D3377" s="43"/>
      <c r="E3377" s="11"/>
      <c r="F3377" s="97"/>
      <c r="G3377" s="9"/>
      <c r="H3377" s="44"/>
      <c r="I3377" s="44"/>
      <c r="J3377" s="1"/>
      <c r="K3377" s="1"/>
      <c r="L3377" s="5"/>
      <c r="M3377" s="12"/>
      <c r="N3377" s="12"/>
      <c r="O3377" s="5"/>
      <c r="P3377" s="5"/>
      <c r="Q3377" s="10"/>
      <c r="R3377" s="29"/>
      <c r="S3377" s="5"/>
      <c r="T3377" s="6"/>
      <c r="U3377" s="10"/>
      <c r="V3377" s="10"/>
      <c r="W3377" s="12"/>
      <c r="X3377" s="5"/>
      <c r="Y3377" s="11"/>
      <c r="Z3377" s="2"/>
      <c r="AA3377" s="44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3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2"/>
      <c r="DB3377" s="1"/>
      <c r="DC3377" s="1"/>
      <c r="DD3377" s="1"/>
      <c r="DE3377" s="1"/>
      <c r="DF3377" s="1"/>
      <c r="DG3377" s="1"/>
    </row>
    <row r="3378" spans="1:111" x14ac:dyDescent="0.2">
      <c r="A3378" s="66"/>
      <c r="B3378" s="5"/>
      <c r="C3378" s="5"/>
      <c r="D3378" s="43"/>
      <c r="E3378" s="11"/>
      <c r="F3378" s="97"/>
      <c r="G3378" s="9"/>
      <c r="H3378" s="44"/>
      <c r="I3378" s="44"/>
      <c r="J3378" s="1"/>
      <c r="K3378" s="1"/>
      <c r="L3378" s="5"/>
      <c r="M3378" s="12"/>
      <c r="N3378" s="12"/>
      <c r="O3378" s="5"/>
      <c r="P3378" s="5"/>
      <c r="Q3378" s="10"/>
      <c r="R3378" s="29"/>
      <c r="S3378" s="5"/>
      <c r="T3378" s="6"/>
      <c r="U3378" s="10"/>
      <c r="V3378" s="10"/>
      <c r="W3378" s="12"/>
      <c r="X3378" s="5"/>
      <c r="Y3378" s="11"/>
      <c r="Z3378" s="2"/>
      <c r="AA3378" s="44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3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2"/>
      <c r="DB3378" s="1"/>
      <c r="DC3378" s="1"/>
      <c r="DD3378" s="1"/>
      <c r="DE3378" s="1"/>
      <c r="DF3378" s="1"/>
      <c r="DG3378" s="1"/>
    </row>
    <row r="3379" spans="1:111" x14ac:dyDescent="0.2">
      <c r="A3379" s="66"/>
      <c r="B3379" s="5"/>
      <c r="C3379" s="5"/>
      <c r="D3379" s="43"/>
      <c r="E3379" s="11"/>
      <c r="F3379" s="97"/>
      <c r="G3379" s="9"/>
      <c r="H3379" s="44"/>
      <c r="I3379" s="44"/>
      <c r="J3379" s="1"/>
      <c r="K3379" s="1"/>
      <c r="L3379" s="5"/>
      <c r="M3379" s="12"/>
      <c r="N3379" s="12"/>
      <c r="O3379" s="5"/>
      <c r="P3379" s="5"/>
      <c r="Q3379" s="10"/>
      <c r="R3379" s="29"/>
      <c r="S3379" s="5"/>
      <c r="T3379" s="6"/>
      <c r="U3379" s="10"/>
      <c r="V3379" s="10"/>
      <c r="W3379" s="12"/>
      <c r="X3379" s="5"/>
      <c r="Y3379" s="11"/>
      <c r="Z3379" s="2"/>
      <c r="AA3379" s="44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3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2"/>
      <c r="DB3379" s="1"/>
      <c r="DC3379" s="1"/>
      <c r="DD3379" s="1"/>
      <c r="DE3379" s="1"/>
      <c r="DF3379" s="1"/>
      <c r="DG3379" s="1"/>
    </row>
    <row r="3380" spans="1:111" x14ac:dyDescent="0.2">
      <c r="A3380" s="66"/>
      <c r="B3380" s="5"/>
      <c r="C3380" s="5"/>
      <c r="D3380" s="43"/>
      <c r="E3380" s="11"/>
      <c r="F3380" s="97"/>
      <c r="G3380" s="9"/>
      <c r="H3380" s="44"/>
      <c r="I3380" s="44"/>
      <c r="J3380" s="1"/>
      <c r="K3380" s="1"/>
      <c r="L3380" s="5"/>
      <c r="M3380" s="12"/>
      <c r="N3380" s="12"/>
      <c r="O3380" s="5"/>
      <c r="P3380" s="5"/>
      <c r="Q3380" s="10"/>
      <c r="R3380" s="29"/>
      <c r="S3380" s="5"/>
      <c r="T3380" s="6"/>
      <c r="U3380" s="10"/>
      <c r="V3380" s="10"/>
      <c r="W3380" s="12"/>
      <c r="X3380" s="5"/>
      <c r="Y3380" s="11"/>
      <c r="Z3380" s="2"/>
      <c r="AA3380" s="44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3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2"/>
      <c r="DB3380" s="1"/>
      <c r="DC3380" s="1"/>
      <c r="DD3380" s="1"/>
      <c r="DE3380" s="1"/>
      <c r="DF3380" s="1"/>
      <c r="DG3380" s="1"/>
    </row>
    <row r="3381" spans="1:111" x14ac:dyDescent="0.2">
      <c r="A3381" s="66"/>
      <c r="B3381" s="5"/>
      <c r="C3381" s="5"/>
      <c r="D3381" s="43"/>
      <c r="E3381" s="11"/>
      <c r="F3381" s="97"/>
      <c r="G3381" s="9"/>
      <c r="H3381" s="44"/>
      <c r="I3381" s="44"/>
      <c r="J3381" s="1"/>
      <c r="K3381" s="1"/>
      <c r="L3381" s="5"/>
      <c r="M3381" s="12"/>
      <c r="N3381" s="12"/>
      <c r="O3381" s="5"/>
      <c r="P3381" s="5"/>
      <c r="Q3381" s="10"/>
      <c r="R3381" s="29"/>
      <c r="S3381" s="5"/>
      <c r="T3381" s="6"/>
      <c r="U3381" s="10"/>
      <c r="V3381" s="10"/>
      <c r="W3381" s="12"/>
      <c r="X3381" s="5"/>
      <c r="Y3381" s="11"/>
      <c r="Z3381" s="2"/>
      <c r="AA3381" s="44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3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2"/>
      <c r="DB3381" s="1"/>
      <c r="DC3381" s="1"/>
      <c r="DD3381" s="1"/>
      <c r="DE3381" s="1"/>
      <c r="DF3381" s="1"/>
      <c r="DG3381" s="1"/>
    </row>
    <row r="3382" spans="1:111" x14ac:dyDescent="0.2">
      <c r="A3382" s="66"/>
      <c r="B3382" s="5"/>
      <c r="C3382" s="5"/>
      <c r="D3382" s="43"/>
      <c r="E3382" s="11"/>
      <c r="F3382" s="97"/>
      <c r="G3382" s="9"/>
      <c r="H3382" s="44"/>
      <c r="I3382" s="44"/>
      <c r="J3382" s="1"/>
      <c r="K3382" s="1"/>
      <c r="L3382" s="5"/>
      <c r="M3382" s="12"/>
      <c r="N3382" s="12"/>
      <c r="O3382" s="5"/>
      <c r="P3382" s="5"/>
      <c r="Q3382" s="10"/>
      <c r="R3382" s="29"/>
      <c r="S3382" s="5"/>
      <c r="T3382" s="6"/>
      <c r="U3382" s="10"/>
      <c r="V3382" s="10"/>
      <c r="W3382" s="12"/>
      <c r="X3382" s="5"/>
      <c r="Y3382" s="11"/>
      <c r="Z3382" s="2"/>
      <c r="AA3382" s="44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3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2"/>
      <c r="DB3382" s="1"/>
      <c r="DC3382" s="1"/>
      <c r="DD3382" s="1"/>
      <c r="DE3382" s="1"/>
      <c r="DF3382" s="1"/>
      <c r="DG3382" s="1"/>
    </row>
    <row r="3383" spans="1:111" x14ac:dyDescent="0.2">
      <c r="A3383" s="66"/>
      <c r="B3383" s="5"/>
      <c r="C3383" s="5"/>
      <c r="D3383" s="43"/>
      <c r="E3383" s="11"/>
      <c r="F3383" s="97"/>
      <c r="G3383" s="9"/>
      <c r="H3383" s="44"/>
      <c r="I3383" s="44"/>
      <c r="J3383" s="1"/>
      <c r="K3383" s="1"/>
      <c r="L3383" s="5"/>
      <c r="M3383" s="12"/>
      <c r="N3383" s="12"/>
      <c r="O3383" s="5"/>
      <c r="P3383" s="5"/>
      <c r="Q3383" s="10"/>
      <c r="R3383" s="29"/>
      <c r="S3383" s="5"/>
      <c r="T3383" s="6"/>
      <c r="U3383" s="10"/>
      <c r="V3383" s="10"/>
      <c r="W3383" s="12"/>
      <c r="X3383" s="5"/>
      <c r="Y3383" s="11"/>
      <c r="Z3383" s="2"/>
      <c r="AA3383" s="44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3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2"/>
      <c r="DB3383" s="1"/>
      <c r="DC3383" s="1"/>
      <c r="DD3383" s="1"/>
      <c r="DE3383" s="1"/>
      <c r="DF3383" s="1"/>
      <c r="DG3383" s="1"/>
    </row>
    <row r="3384" spans="1:111" x14ac:dyDescent="0.2">
      <c r="A3384" s="66"/>
      <c r="B3384" s="5"/>
      <c r="C3384" s="5"/>
      <c r="D3384" s="43"/>
      <c r="E3384" s="11"/>
      <c r="F3384" s="97"/>
      <c r="G3384" s="9"/>
      <c r="H3384" s="44"/>
      <c r="I3384" s="44"/>
      <c r="J3384" s="1"/>
      <c r="K3384" s="1"/>
      <c r="L3384" s="5"/>
      <c r="M3384" s="12"/>
      <c r="N3384" s="12"/>
      <c r="O3384" s="5"/>
      <c r="P3384" s="5"/>
      <c r="Q3384" s="10"/>
      <c r="R3384" s="29"/>
      <c r="S3384" s="5"/>
      <c r="T3384" s="6"/>
      <c r="U3384" s="10"/>
      <c r="V3384" s="10"/>
      <c r="W3384" s="12"/>
      <c r="X3384" s="5"/>
      <c r="Y3384" s="11"/>
      <c r="Z3384" s="2"/>
      <c r="AA3384" s="44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3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2"/>
      <c r="DB3384" s="1"/>
      <c r="DC3384" s="1"/>
      <c r="DD3384" s="1"/>
      <c r="DE3384" s="1"/>
      <c r="DF3384" s="1"/>
      <c r="DG3384" s="1"/>
    </row>
    <row r="3385" spans="1:111" x14ac:dyDescent="0.2">
      <c r="A3385" s="66"/>
      <c r="B3385" s="5"/>
      <c r="C3385" s="5"/>
      <c r="D3385" s="43"/>
      <c r="E3385" s="11"/>
      <c r="F3385" s="97"/>
      <c r="G3385" s="9"/>
      <c r="H3385" s="44"/>
      <c r="I3385" s="44"/>
      <c r="J3385" s="1"/>
      <c r="K3385" s="1"/>
      <c r="L3385" s="5"/>
      <c r="M3385" s="12"/>
      <c r="N3385" s="12"/>
      <c r="O3385" s="5"/>
      <c r="P3385" s="5"/>
      <c r="Q3385" s="10"/>
      <c r="R3385" s="29"/>
      <c r="S3385" s="5"/>
      <c r="T3385" s="6"/>
      <c r="U3385" s="10"/>
      <c r="V3385" s="10"/>
      <c r="W3385" s="12"/>
      <c r="X3385" s="5"/>
      <c r="Y3385" s="11"/>
      <c r="Z3385" s="2"/>
      <c r="AA3385" s="44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3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2"/>
      <c r="DB3385" s="1"/>
      <c r="DC3385" s="1"/>
      <c r="DD3385" s="1"/>
      <c r="DE3385" s="1"/>
      <c r="DF3385" s="1"/>
      <c r="DG3385" s="1"/>
    </row>
    <row r="3386" spans="1:111" x14ac:dyDescent="0.2">
      <c r="A3386" s="66"/>
      <c r="B3386" s="5"/>
      <c r="C3386" s="5"/>
      <c r="D3386" s="43"/>
      <c r="E3386" s="11"/>
      <c r="F3386" s="97"/>
      <c r="G3386" s="9"/>
      <c r="H3386" s="44"/>
      <c r="I3386" s="44"/>
      <c r="J3386" s="1"/>
      <c r="K3386" s="1"/>
      <c r="L3386" s="5"/>
      <c r="M3386" s="12"/>
      <c r="N3386" s="12"/>
      <c r="O3386" s="5"/>
      <c r="P3386" s="5"/>
      <c r="Q3386" s="10"/>
      <c r="R3386" s="29"/>
      <c r="S3386" s="5"/>
      <c r="T3386" s="6"/>
      <c r="U3386" s="10"/>
      <c r="V3386" s="10"/>
      <c r="W3386" s="12"/>
      <c r="X3386" s="5"/>
      <c r="Y3386" s="11"/>
      <c r="Z3386" s="2"/>
      <c r="AA3386" s="44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3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2"/>
      <c r="DB3386" s="1"/>
      <c r="DC3386" s="1"/>
      <c r="DD3386" s="1"/>
      <c r="DE3386" s="1"/>
      <c r="DF3386" s="1"/>
      <c r="DG3386" s="1"/>
    </row>
    <row r="3387" spans="1:111" x14ac:dyDescent="0.2">
      <c r="A3387" s="66"/>
      <c r="B3387" s="5"/>
      <c r="C3387" s="5"/>
      <c r="D3387" s="43"/>
      <c r="E3387" s="11"/>
      <c r="F3387" s="97"/>
      <c r="G3387" s="9"/>
      <c r="H3387" s="44"/>
      <c r="I3387" s="44"/>
      <c r="J3387" s="1"/>
      <c r="K3387" s="1"/>
      <c r="L3387" s="5"/>
      <c r="M3387" s="12"/>
      <c r="N3387" s="12"/>
      <c r="O3387" s="5"/>
      <c r="P3387" s="5"/>
      <c r="Q3387" s="10"/>
      <c r="R3387" s="29"/>
      <c r="S3387" s="5"/>
      <c r="T3387" s="6"/>
      <c r="U3387" s="10"/>
      <c r="V3387" s="10"/>
      <c r="W3387" s="12"/>
      <c r="X3387" s="5"/>
      <c r="Y3387" s="11"/>
      <c r="Z3387" s="2"/>
      <c r="AA3387" s="44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3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2"/>
      <c r="DB3387" s="1"/>
      <c r="DC3387" s="1"/>
      <c r="DD3387" s="1"/>
      <c r="DE3387" s="1"/>
      <c r="DF3387" s="1"/>
      <c r="DG3387" s="1"/>
    </row>
    <row r="3388" spans="1:111" x14ac:dyDescent="0.2">
      <c r="A3388" s="66"/>
      <c r="B3388" s="5"/>
      <c r="C3388" s="5"/>
      <c r="D3388" s="43"/>
      <c r="E3388" s="11"/>
      <c r="F3388" s="97"/>
      <c r="G3388" s="9"/>
      <c r="H3388" s="44"/>
      <c r="I3388" s="44"/>
      <c r="J3388" s="1"/>
      <c r="K3388" s="1"/>
      <c r="L3388" s="5"/>
      <c r="M3388" s="12"/>
      <c r="N3388" s="12"/>
      <c r="O3388" s="5"/>
      <c r="P3388" s="5"/>
      <c r="Q3388" s="10"/>
      <c r="R3388" s="29"/>
      <c r="S3388" s="5"/>
      <c r="T3388" s="6"/>
      <c r="U3388" s="10"/>
      <c r="V3388" s="10"/>
      <c r="W3388" s="12"/>
      <c r="X3388" s="5"/>
      <c r="Y3388" s="11"/>
      <c r="Z3388" s="2"/>
      <c r="AA3388" s="44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3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2"/>
      <c r="DB3388" s="1"/>
      <c r="DC3388" s="1"/>
      <c r="DD3388" s="1"/>
      <c r="DE3388" s="1"/>
      <c r="DF3388" s="1"/>
      <c r="DG3388" s="1"/>
    </row>
    <row r="3389" spans="1:111" x14ac:dyDescent="0.2">
      <c r="A3389" s="66"/>
      <c r="B3389" s="5"/>
      <c r="C3389" s="5"/>
      <c r="D3389" s="43"/>
      <c r="E3389" s="11"/>
      <c r="F3389" s="97"/>
      <c r="G3389" s="9"/>
      <c r="H3389" s="44"/>
      <c r="I3389" s="44"/>
      <c r="J3389" s="1"/>
      <c r="K3389" s="1"/>
      <c r="L3389" s="5"/>
      <c r="M3389" s="12"/>
      <c r="N3389" s="12"/>
      <c r="O3389" s="5"/>
      <c r="P3389" s="5"/>
      <c r="Q3389" s="10"/>
      <c r="R3389" s="29"/>
      <c r="S3389" s="5"/>
      <c r="T3389" s="6"/>
      <c r="U3389" s="10"/>
      <c r="V3389" s="10"/>
      <c r="W3389" s="12"/>
      <c r="X3389" s="5"/>
      <c r="Y3389" s="11"/>
      <c r="Z3389" s="2"/>
      <c r="AA3389" s="44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3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2"/>
      <c r="DB3389" s="1"/>
      <c r="DC3389" s="1"/>
      <c r="DD3389" s="1"/>
      <c r="DE3389" s="1"/>
      <c r="DF3389" s="1"/>
      <c r="DG3389" s="1"/>
    </row>
    <row r="3390" spans="1:111" x14ac:dyDescent="0.2">
      <c r="A3390" s="66"/>
      <c r="B3390" s="5"/>
      <c r="C3390" s="5"/>
      <c r="D3390" s="43"/>
      <c r="E3390" s="11"/>
      <c r="F3390" s="97"/>
      <c r="G3390" s="9"/>
      <c r="H3390" s="44"/>
      <c r="I3390" s="44"/>
      <c r="J3390" s="1"/>
      <c r="K3390" s="1"/>
      <c r="L3390" s="5"/>
      <c r="M3390" s="12"/>
      <c r="N3390" s="12"/>
      <c r="O3390" s="5"/>
      <c r="P3390" s="5"/>
      <c r="Q3390" s="10"/>
      <c r="R3390" s="29"/>
      <c r="S3390" s="5"/>
      <c r="T3390" s="6"/>
      <c r="U3390" s="10"/>
      <c r="V3390" s="10"/>
      <c r="W3390" s="12"/>
      <c r="X3390" s="5"/>
      <c r="Y3390" s="11"/>
      <c r="Z3390" s="2"/>
      <c r="AA3390" s="44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3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2"/>
      <c r="DB3390" s="1"/>
      <c r="DC3390" s="1"/>
      <c r="DD3390" s="1"/>
      <c r="DE3390" s="1"/>
      <c r="DF3390" s="1"/>
      <c r="DG3390" s="1"/>
    </row>
    <row r="3391" spans="1:111" x14ac:dyDescent="0.2">
      <c r="A3391" s="66"/>
      <c r="B3391" s="5"/>
      <c r="C3391" s="5"/>
      <c r="D3391" s="43"/>
      <c r="E3391" s="11"/>
      <c r="F3391" s="97"/>
      <c r="G3391" s="9"/>
      <c r="H3391" s="44"/>
      <c r="I3391" s="44"/>
      <c r="J3391" s="1"/>
      <c r="K3391" s="1"/>
      <c r="L3391" s="5"/>
      <c r="M3391" s="12"/>
      <c r="N3391" s="12"/>
      <c r="O3391" s="5"/>
      <c r="P3391" s="5"/>
      <c r="Q3391" s="10"/>
      <c r="R3391" s="29"/>
      <c r="S3391" s="5"/>
      <c r="T3391" s="6"/>
      <c r="U3391" s="10"/>
      <c r="V3391" s="10"/>
      <c r="W3391" s="12"/>
      <c r="X3391" s="5"/>
      <c r="Y3391" s="11"/>
      <c r="Z3391" s="2"/>
      <c r="AA3391" s="44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3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2"/>
      <c r="DB3391" s="1"/>
      <c r="DC3391" s="1"/>
      <c r="DD3391" s="1"/>
      <c r="DE3391" s="1"/>
      <c r="DF3391" s="1"/>
      <c r="DG3391" s="1"/>
    </row>
    <row r="3392" spans="1:111" x14ac:dyDescent="0.2">
      <c r="A3392" s="66"/>
      <c r="B3392" s="5"/>
      <c r="C3392" s="5"/>
      <c r="D3392" s="43"/>
      <c r="E3392" s="11"/>
      <c r="F3392" s="97"/>
      <c r="G3392" s="9"/>
      <c r="H3392" s="44"/>
      <c r="I3392" s="44"/>
      <c r="J3392" s="1"/>
      <c r="K3392" s="1"/>
      <c r="L3392" s="5"/>
      <c r="M3392" s="12"/>
      <c r="N3392" s="12"/>
      <c r="O3392" s="5"/>
      <c r="P3392" s="5"/>
      <c r="Q3392" s="10"/>
      <c r="R3392" s="29"/>
      <c r="S3392" s="5"/>
      <c r="T3392" s="6"/>
      <c r="U3392" s="10"/>
      <c r="V3392" s="10"/>
      <c r="W3392" s="12"/>
      <c r="X3392" s="5"/>
      <c r="Y3392" s="11"/>
      <c r="Z3392" s="2"/>
      <c r="AA3392" s="44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3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2"/>
      <c r="DB3392" s="1"/>
      <c r="DC3392" s="1"/>
      <c r="DD3392" s="1"/>
      <c r="DE3392" s="1"/>
      <c r="DF3392" s="1"/>
      <c r="DG3392" s="1"/>
    </row>
    <row r="3393" spans="1:111" x14ac:dyDescent="0.2">
      <c r="A3393" s="66"/>
      <c r="B3393" s="5"/>
      <c r="C3393" s="5"/>
      <c r="D3393" s="43"/>
      <c r="E3393" s="11"/>
      <c r="F3393" s="97"/>
      <c r="G3393" s="9"/>
      <c r="H3393" s="44"/>
      <c r="I3393" s="44"/>
      <c r="J3393" s="1"/>
      <c r="K3393" s="1"/>
      <c r="L3393" s="5"/>
      <c r="M3393" s="12"/>
      <c r="N3393" s="12"/>
      <c r="O3393" s="5"/>
      <c r="P3393" s="5"/>
      <c r="Q3393" s="10"/>
      <c r="R3393" s="29"/>
      <c r="S3393" s="5"/>
      <c r="T3393" s="6"/>
      <c r="U3393" s="10"/>
      <c r="V3393" s="10"/>
      <c r="W3393" s="12"/>
      <c r="X3393" s="5"/>
      <c r="Y3393" s="11"/>
      <c r="Z3393" s="2"/>
      <c r="AA3393" s="44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3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2"/>
      <c r="DB3393" s="1"/>
      <c r="DC3393" s="1"/>
      <c r="DD3393" s="1"/>
      <c r="DE3393" s="1"/>
      <c r="DF3393" s="1"/>
      <c r="DG3393" s="1"/>
    </row>
    <row r="3394" spans="1:111" x14ac:dyDescent="0.2">
      <c r="A3394" s="66"/>
      <c r="B3394" s="5"/>
      <c r="C3394" s="5"/>
      <c r="D3394" s="43"/>
      <c r="E3394" s="11"/>
      <c r="F3394" s="97"/>
      <c r="G3394" s="9"/>
      <c r="H3394" s="44"/>
      <c r="I3394" s="44"/>
      <c r="J3394" s="1"/>
      <c r="K3394" s="1"/>
      <c r="L3394" s="5"/>
      <c r="M3394" s="12"/>
      <c r="N3394" s="12"/>
      <c r="O3394" s="5"/>
      <c r="P3394" s="5"/>
      <c r="Q3394" s="10"/>
      <c r="R3394" s="29"/>
      <c r="S3394" s="5"/>
      <c r="T3394" s="6"/>
      <c r="U3394" s="10"/>
      <c r="V3394" s="10"/>
      <c r="W3394" s="12"/>
      <c r="X3394" s="5"/>
      <c r="Y3394" s="11"/>
      <c r="Z3394" s="2"/>
      <c r="AA3394" s="44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3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2"/>
      <c r="DB3394" s="1"/>
      <c r="DC3394" s="1"/>
      <c r="DD3394" s="1"/>
      <c r="DE3394" s="1"/>
      <c r="DF3394" s="1"/>
      <c r="DG3394" s="1"/>
    </row>
    <row r="3395" spans="1:111" x14ac:dyDescent="0.2">
      <c r="A3395" s="66"/>
      <c r="B3395" s="5"/>
      <c r="C3395" s="5"/>
      <c r="D3395" s="43"/>
      <c r="E3395" s="11"/>
      <c r="F3395" s="97"/>
      <c r="G3395" s="9"/>
      <c r="H3395" s="44"/>
      <c r="I3395" s="44"/>
      <c r="J3395" s="1"/>
      <c r="K3395" s="1"/>
      <c r="L3395" s="5"/>
      <c r="M3395" s="12"/>
      <c r="N3395" s="12"/>
      <c r="O3395" s="5"/>
      <c r="P3395" s="5"/>
      <c r="Q3395" s="10"/>
      <c r="R3395" s="29"/>
      <c r="S3395" s="5"/>
      <c r="T3395" s="6"/>
      <c r="U3395" s="10"/>
      <c r="V3395" s="10"/>
      <c r="W3395" s="12"/>
      <c r="X3395" s="5"/>
      <c r="Y3395" s="11"/>
      <c r="Z3395" s="2"/>
      <c r="AA3395" s="44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3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2"/>
      <c r="DB3395" s="1"/>
      <c r="DC3395" s="1"/>
      <c r="DD3395" s="1"/>
      <c r="DE3395" s="1"/>
      <c r="DF3395" s="1"/>
      <c r="DG3395" s="1"/>
    </row>
    <row r="3396" spans="1:111" x14ac:dyDescent="0.2">
      <c r="A3396" s="66"/>
      <c r="B3396" s="5"/>
      <c r="C3396" s="5"/>
      <c r="D3396" s="43"/>
      <c r="E3396" s="11"/>
      <c r="F3396" s="97"/>
      <c r="G3396" s="9"/>
      <c r="H3396" s="44"/>
      <c r="I3396" s="44"/>
      <c r="J3396" s="1"/>
      <c r="K3396" s="1"/>
      <c r="L3396" s="5"/>
      <c r="M3396" s="12"/>
      <c r="N3396" s="12"/>
      <c r="O3396" s="5"/>
      <c r="P3396" s="5"/>
      <c r="Q3396" s="10"/>
      <c r="R3396" s="29"/>
      <c r="S3396" s="5"/>
      <c r="T3396" s="6"/>
      <c r="U3396" s="10"/>
      <c r="V3396" s="10"/>
      <c r="W3396" s="12"/>
      <c r="X3396" s="5"/>
      <c r="Y3396" s="11"/>
      <c r="Z3396" s="2"/>
      <c r="AA3396" s="44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3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2"/>
      <c r="DB3396" s="1"/>
      <c r="DC3396" s="1"/>
      <c r="DD3396" s="1"/>
      <c r="DE3396" s="1"/>
      <c r="DF3396" s="1"/>
      <c r="DG3396" s="1"/>
    </row>
    <row r="3397" spans="1:111" x14ac:dyDescent="0.2">
      <c r="A3397" s="66"/>
      <c r="B3397" s="5"/>
      <c r="C3397" s="5"/>
      <c r="D3397" s="43"/>
      <c r="E3397" s="11"/>
      <c r="F3397" s="97"/>
      <c r="G3397" s="9"/>
      <c r="H3397" s="44"/>
      <c r="I3397" s="44"/>
      <c r="J3397" s="1"/>
      <c r="K3397" s="1"/>
      <c r="L3397" s="5"/>
      <c r="M3397" s="12"/>
      <c r="N3397" s="12"/>
      <c r="O3397" s="5"/>
      <c r="P3397" s="5"/>
      <c r="Q3397" s="10"/>
      <c r="R3397" s="29"/>
      <c r="S3397" s="5"/>
      <c r="T3397" s="6"/>
      <c r="U3397" s="10"/>
      <c r="V3397" s="10"/>
      <c r="W3397" s="12"/>
      <c r="X3397" s="5"/>
      <c r="Y3397" s="11"/>
      <c r="Z3397" s="2"/>
      <c r="AA3397" s="44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3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2"/>
      <c r="DB3397" s="1"/>
      <c r="DC3397" s="1"/>
      <c r="DD3397" s="1"/>
      <c r="DE3397" s="1"/>
      <c r="DF3397" s="1"/>
      <c r="DG3397" s="1"/>
    </row>
    <row r="3398" spans="1:111" x14ac:dyDescent="0.2">
      <c r="A3398" s="66"/>
      <c r="B3398" s="5"/>
      <c r="C3398" s="5"/>
      <c r="D3398" s="43"/>
      <c r="E3398" s="11"/>
      <c r="F3398" s="97"/>
      <c r="G3398" s="9"/>
      <c r="H3398" s="44"/>
      <c r="I3398" s="44"/>
      <c r="J3398" s="1"/>
      <c r="K3398" s="1"/>
      <c r="L3398" s="5"/>
      <c r="M3398" s="12"/>
      <c r="N3398" s="12"/>
      <c r="O3398" s="5"/>
      <c r="P3398" s="5"/>
      <c r="Q3398" s="10"/>
      <c r="R3398" s="29"/>
      <c r="S3398" s="5"/>
      <c r="T3398" s="6"/>
      <c r="U3398" s="10"/>
      <c r="V3398" s="10"/>
      <c r="W3398" s="12"/>
      <c r="X3398" s="5"/>
      <c r="Y3398" s="11"/>
      <c r="Z3398" s="2"/>
      <c r="AA3398" s="44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3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2"/>
      <c r="DB3398" s="1"/>
      <c r="DC3398" s="1"/>
      <c r="DD3398" s="1"/>
      <c r="DE3398" s="1"/>
      <c r="DF3398" s="1"/>
      <c r="DG3398" s="1"/>
    </row>
    <row r="3399" spans="1:111" x14ac:dyDescent="0.2">
      <c r="A3399" s="66"/>
      <c r="B3399" s="5"/>
      <c r="C3399" s="5"/>
      <c r="D3399" s="43"/>
      <c r="E3399" s="11"/>
      <c r="F3399" s="97"/>
      <c r="G3399" s="9"/>
      <c r="H3399" s="44"/>
      <c r="I3399" s="44"/>
      <c r="J3399" s="1"/>
      <c r="K3399" s="1"/>
      <c r="L3399" s="5"/>
      <c r="M3399" s="12"/>
      <c r="N3399" s="12"/>
      <c r="O3399" s="5"/>
      <c r="P3399" s="5"/>
      <c r="Q3399" s="10"/>
      <c r="R3399" s="29"/>
      <c r="S3399" s="5"/>
      <c r="T3399" s="6"/>
      <c r="U3399" s="10"/>
      <c r="V3399" s="10"/>
      <c r="W3399" s="12"/>
      <c r="X3399" s="5"/>
      <c r="Y3399" s="11"/>
      <c r="Z3399" s="2"/>
      <c r="AA3399" s="44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3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2"/>
      <c r="DB3399" s="1"/>
      <c r="DC3399" s="1"/>
      <c r="DD3399" s="1"/>
      <c r="DE3399" s="1"/>
      <c r="DF3399" s="1"/>
      <c r="DG3399" s="1"/>
    </row>
    <row r="3400" spans="1:111" x14ac:dyDescent="0.2">
      <c r="A3400" s="66"/>
      <c r="B3400" s="5"/>
      <c r="C3400" s="5"/>
      <c r="D3400" s="43"/>
      <c r="E3400" s="11"/>
      <c r="F3400" s="97"/>
      <c r="G3400" s="9"/>
      <c r="H3400" s="44"/>
      <c r="I3400" s="44"/>
      <c r="J3400" s="1"/>
      <c r="K3400" s="1"/>
      <c r="L3400" s="5"/>
      <c r="M3400" s="12"/>
      <c r="N3400" s="12"/>
      <c r="O3400" s="5"/>
      <c r="P3400" s="5"/>
      <c r="Q3400" s="10"/>
      <c r="R3400" s="29"/>
      <c r="S3400" s="5"/>
      <c r="T3400" s="6"/>
      <c r="U3400" s="10"/>
      <c r="V3400" s="10"/>
      <c r="W3400" s="12"/>
      <c r="X3400" s="5"/>
      <c r="Y3400" s="11"/>
      <c r="Z3400" s="2"/>
      <c r="AA3400" s="44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3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2"/>
      <c r="DB3400" s="1"/>
      <c r="DC3400" s="1"/>
      <c r="DD3400" s="1"/>
      <c r="DE3400" s="1"/>
      <c r="DF3400" s="1"/>
      <c r="DG3400" s="1"/>
    </row>
    <row r="3401" spans="1:111" x14ac:dyDescent="0.2">
      <c r="A3401" s="66"/>
      <c r="B3401" s="5"/>
      <c r="C3401" s="5"/>
      <c r="D3401" s="43"/>
      <c r="E3401" s="11"/>
      <c r="F3401" s="97"/>
      <c r="G3401" s="9"/>
      <c r="H3401" s="44"/>
      <c r="I3401" s="44"/>
      <c r="J3401" s="1"/>
      <c r="K3401" s="1"/>
      <c r="L3401" s="5"/>
      <c r="M3401" s="12"/>
      <c r="N3401" s="12"/>
      <c r="O3401" s="5"/>
      <c r="P3401" s="5"/>
      <c r="Q3401" s="10"/>
      <c r="R3401" s="29"/>
      <c r="S3401" s="5"/>
      <c r="T3401" s="6"/>
      <c r="U3401" s="10"/>
      <c r="V3401" s="10"/>
      <c r="W3401" s="12"/>
      <c r="X3401" s="5"/>
      <c r="Y3401" s="11"/>
      <c r="Z3401" s="2"/>
      <c r="AA3401" s="44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3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2"/>
      <c r="DB3401" s="1"/>
      <c r="DC3401" s="1"/>
      <c r="DD3401" s="1"/>
      <c r="DE3401" s="1"/>
      <c r="DF3401" s="1"/>
      <c r="DG3401" s="1"/>
    </row>
    <row r="3402" spans="1:111" x14ac:dyDescent="0.2">
      <c r="A3402" s="66"/>
      <c r="B3402" s="5"/>
      <c r="C3402" s="5"/>
      <c r="D3402" s="43"/>
      <c r="E3402" s="11"/>
      <c r="F3402" s="97"/>
      <c r="G3402" s="9"/>
      <c r="H3402" s="44"/>
      <c r="I3402" s="44"/>
      <c r="J3402" s="1"/>
      <c r="K3402" s="1"/>
      <c r="L3402" s="5"/>
      <c r="M3402" s="12"/>
      <c r="N3402" s="12"/>
      <c r="O3402" s="5"/>
      <c r="P3402" s="5"/>
      <c r="Q3402" s="10"/>
      <c r="R3402" s="29"/>
      <c r="S3402" s="5"/>
      <c r="T3402" s="6"/>
      <c r="U3402" s="10"/>
      <c r="V3402" s="10"/>
      <c r="W3402" s="12"/>
      <c r="X3402" s="5"/>
      <c r="Y3402" s="11"/>
      <c r="Z3402" s="2"/>
      <c r="AA3402" s="44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3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2"/>
      <c r="DB3402" s="1"/>
      <c r="DC3402" s="1"/>
      <c r="DD3402" s="1"/>
      <c r="DE3402" s="1"/>
      <c r="DF3402" s="1"/>
      <c r="DG3402" s="1"/>
    </row>
    <row r="3403" spans="1:111" x14ac:dyDescent="0.2">
      <c r="A3403" s="66"/>
      <c r="B3403" s="5"/>
      <c r="C3403" s="5"/>
      <c r="D3403" s="43"/>
      <c r="E3403" s="11"/>
      <c r="F3403" s="97"/>
      <c r="G3403" s="9"/>
      <c r="H3403" s="44"/>
      <c r="I3403" s="44"/>
      <c r="J3403" s="1"/>
      <c r="K3403" s="1"/>
      <c r="L3403" s="5"/>
      <c r="M3403" s="12"/>
      <c r="N3403" s="12"/>
      <c r="O3403" s="5"/>
      <c r="P3403" s="5"/>
      <c r="Q3403" s="10"/>
      <c r="R3403" s="29"/>
      <c r="S3403" s="5"/>
      <c r="T3403" s="6"/>
      <c r="U3403" s="10"/>
      <c r="V3403" s="10"/>
      <c r="W3403" s="12"/>
      <c r="X3403" s="5"/>
      <c r="Y3403" s="11"/>
      <c r="Z3403" s="2"/>
      <c r="AA3403" s="44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3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2"/>
      <c r="DB3403" s="1"/>
      <c r="DC3403" s="1"/>
      <c r="DD3403" s="1"/>
      <c r="DE3403" s="1"/>
      <c r="DF3403" s="1"/>
      <c r="DG3403" s="1"/>
    </row>
    <row r="3404" spans="1:111" x14ac:dyDescent="0.2">
      <c r="A3404" s="66"/>
      <c r="B3404" s="5"/>
      <c r="C3404" s="5"/>
      <c r="D3404" s="43"/>
      <c r="E3404" s="11"/>
      <c r="F3404" s="97"/>
      <c r="G3404" s="9"/>
      <c r="H3404" s="44"/>
      <c r="I3404" s="44"/>
      <c r="J3404" s="1"/>
      <c r="K3404" s="1"/>
      <c r="L3404" s="5"/>
      <c r="M3404" s="12"/>
      <c r="N3404" s="12"/>
      <c r="O3404" s="5"/>
      <c r="P3404" s="5"/>
      <c r="Q3404" s="10"/>
      <c r="R3404" s="29"/>
      <c r="S3404" s="5"/>
      <c r="T3404" s="6"/>
      <c r="U3404" s="10"/>
      <c r="V3404" s="10"/>
      <c r="W3404" s="12"/>
      <c r="X3404" s="5"/>
      <c r="Y3404" s="11"/>
      <c r="Z3404" s="2"/>
      <c r="AA3404" s="44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3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2"/>
      <c r="DB3404" s="1"/>
      <c r="DC3404" s="1"/>
      <c r="DD3404" s="1"/>
      <c r="DE3404" s="1"/>
      <c r="DF3404" s="1"/>
      <c r="DG3404" s="1"/>
    </row>
    <row r="3405" spans="1:111" x14ac:dyDescent="0.2">
      <c r="A3405" s="66"/>
      <c r="B3405" s="5"/>
      <c r="C3405" s="5"/>
      <c r="D3405" s="43"/>
      <c r="E3405" s="11"/>
      <c r="F3405" s="97"/>
      <c r="G3405" s="9"/>
      <c r="H3405" s="44"/>
      <c r="I3405" s="44"/>
      <c r="J3405" s="1"/>
      <c r="K3405" s="1"/>
      <c r="L3405" s="5"/>
      <c r="M3405" s="12"/>
      <c r="N3405" s="12"/>
      <c r="O3405" s="5"/>
      <c r="P3405" s="5"/>
      <c r="Q3405" s="10"/>
      <c r="R3405" s="29"/>
      <c r="S3405" s="5"/>
      <c r="T3405" s="6"/>
      <c r="U3405" s="10"/>
      <c r="V3405" s="10"/>
      <c r="W3405" s="12"/>
      <c r="X3405" s="5"/>
      <c r="Y3405" s="11"/>
      <c r="Z3405" s="2"/>
      <c r="AA3405" s="44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3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2"/>
      <c r="DB3405" s="1"/>
      <c r="DC3405" s="1"/>
      <c r="DD3405" s="1"/>
      <c r="DE3405" s="1"/>
      <c r="DF3405" s="1"/>
      <c r="DG3405" s="1"/>
    </row>
    <row r="3406" spans="1:111" x14ac:dyDescent="0.2">
      <c r="A3406" s="66"/>
      <c r="B3406" s="5"/>
      <c r="C3406" s="5"/>
      <c r="D3406" s="43"/>
      <c r="E3406" s="11"/>
      <c r="F3406" s="97"/>
      <c r="G3406" s="9"/>
      <c r="H3406" s="44"/>
      <c r="I3406" s="44"/>
      <c r="J3406" s="1"/>
      <c r="K3406" s="1"/>
      <c r="L3406" s="5"/>
      <c r="M3406" s="12"/>
      <c r="N3406" s="12"/>
      <c r="O3406" s="5"/>
      <c r="P3406" s="5"/>
      <c r="Q3406" s="10"/>
      <c r="R3406" s="29"/>
      <c r="S3406" s="5"/>
      <c r="T3406" s="6"/>
      <c r="U3406" s="10"/>
      <c r="V3406" s="10"/>
      <c r="W3406" s="12"/>
      <c r="X3406" s="5"/>
      <c r="Y3406" s="11"/>
      <c r="Z3406" s="2"/>
      <c r="AA3406" s="44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3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2"/>
      <c r="DB3406" s="1"/>
      <c r="DC3406" s="1"/>
      <c r="DD3406" s="1"/>
      <c r="DE3406" s="1"/>
      <c r="DF3406" s="1"/>
      <c r="DG3406" s="1"/>
    </row>
    <row r="3407" spans="1:111" x14ac:dyDescent="0.2">
      <c r="A3407" s="66"/>
      <c r="B3407" s="5"/>
      <c r="C3407" s="5"/>
      <c r="D3407" s="43"/>
      <c r="E3407" s="11"/>
      <c r="F3407" s="97"/>
      <c r="G3407" s="9"/>
      <c r="H3407" s="44"/>
      <c r="I3407" s="44"/>
      <c r="J3407" s="1"/>
      <c r="K3407" s="1"/>
      <c r="L3407" s="5"/>
      <c r="M3407" s="12"/>
      <c r="N3407" s="12"/>
      <c r="O3407" s="5"/>
      <c r="P3407" s="5"/>
      <c r="Q3407" s="10"/>
      <c r="R3407" s="29"/>
      <c r="S3407" s="5"/>
      <c r="T3407" s="6"/>
      <c r="U3407" s="10"/>
      <c r="V3407" s="10"/>
      <c r="W3407" s="12"/>
      <c r="X3407" s="5"/>
      <c r="Y3407" s="11"/>
      <c r="Z3407" s="2"/>
      <c r="AA3407" s="44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3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2"/>
      <c r="DB3407" s="1"/>
      <c r="DC3407" s="1"/>
      <c r="DD3407" s="1"/>
      <c r="DE3407" s="1"/>
      <c r="DF3407" s="1"/>
      <c r="DG3407" s="1"/>
    </row>
    <row r="3408" spans="1:111" x14ac:dyDescent="0.2">
      <c r="A3408" s="66"/>
      <c r="B3408" s="5"/>
      <c r="C3408" s="5"/>
      <c r="D3408" s="43"/>
      <c r="E3408" s="11"/>
      <c r="F3408" s="97"/>
      <c r="G3408" s="9"/>
      <c r="H3408" s="44"/>
      <c r="I3408" s="44"/>
      <c r="J3408" s="1"/>
      <c r="K3408" s="1"/>
      <c r="L3408" s="5"/>
      <c r="M3408" s="12"/>
      <c r="N3408" s="12"/>
      <c r="O3408" s="5"/>
      <c r="P3408" s="5"/>
      <c r="Q3408" s="10"/>
      <c r="R3408" s="29"/>
      <c r="S3408" s="5"/>
      <c r="T3408" s="6"/>
      <c r="U3408" s="10"/>
      <c r="V3408" s="10"/>
      <c r="W3408" s="12"/>
      <c r="X3408" s="5"/>
      <c r="Y3408" s="11"/>
      <c r="Z3408" s="2"/>
      <c r="AA3408" s="44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3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2"/>
      <c r="DB3408" s="1"/>
      <c r="DC3408" s="1"/>
      <c r="DD3408" s="1"/>
      <c r="DE3408" s="1"/>
      <c r="DF3408" s="1"/>
      <c r="DG3408" s="1"/>
    </row>
    <row r="3409" spans="1:111" x14ac:dyDescent="0.2">
      <c r="A3409" s="66"/>
      <c r="B3409" s="5"/>
      <c r="C3409" s="5"/>
      <c r="D3409" s="43"/>
      <c r="E3409" s="11"/>
      <c r="F3409" s="97"/>
      <c r="G3409" s="9"/>
      <c r="H3409" s="44"/>
      <c r="I3409" s="44"/>
      <c r="J3409" s="1"/>
      <c r="K3409" s="1"/>
      <c r="L3409" s="5"/>
      <c r="M3409" s="12"/>
      <c r="N3409" s="12"/>
      <c r="O3409" s="5"/>
      <c r="P3409" s="5"/>
      <c r="Q3409" s="10"/>
      <c r="R3409" s="29"/>
      <c r="S3409" s="5"/>
      <c r="T3409" s="6"/>
      <c r="U3409" s="10"/>
      <c r="V3409" s="10"/>
      <c r="W3409" s="12"/>
      <c r="X3409" s="5"/>
      <c r="Y3409" s="11"/>
      <c r="Z3409" s="2"/>
      <c r="AA3409" s="44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3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2"/>
      <c r="DB3409" s="1"/>
      <c r="DC3409" s="1"/>
      <c r="DD3409" s="1"/>
      <c r="DE3409" s="1"/>
      <c r="DF3409" s="1"/>
      <c r="DG3409" s="1"/>
    </row>
    <row r="3410" spans="1:111" x14ac:dyDescent="0.2">
      <c r="A3410" s="66"/>
      <c r="B3410" s="5"/>
      <c r="C3410" s="5"/>
      <c r="D3410" s="43"/>
      <c r="E3410" s="11"/>
      <c r="F3410" s="97"/>
      <c r="G3410" s="9"/>
      <c r="H3410" s="44"/>
      <c r="I3410" s="44"/>
      <c r="J3410" s="1"/>
      <c r="K3410" s="1"/>
      <c r="L3410" s="5"/>
      <c r="M3410" s="12"/>
      <c r="N3410" s="12"/>
      <c r="O3410" s="5"/>
      <c r="P3410" s="5"/>
      <c r="Q3410" s="10"/>
      <c r="R3410" s="29"/>
      <c r="S3410" s="5"/>
      <c r="T3410" s="6"/>
      <c r="U3410" s="10"/>
      <c r="V3410" s="10"/>
      <c r="W3410" s="12"/>
      <c r="X3410" s="5"/>
      <c r="Y3410" s="11"/>
      <c r="Z3410" s="2"/>
      <c r="AA3410" s="44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3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2"/>
      <c r="DB3410" s="1"/>
      <c r="DC3410" s="1"/>
      <c r="DD3410" s="1"/>
      <c r="DE3410" s="1"/>
      <c r="DF3410" s="1"/>
      <c r="DG3410" s="1"/>
    </row>
    <row r="3411" spans="1:111" x14ac:dyDescent="0.2">
      <c r="A3411" s="66"/>
      <c r="B3411" s="5"/>
      <c r="C3411" s="5"/>
      <c r="D3411" s="43"/>
      <c r="E3411" s="11"/>
      <c r="F3411" s="97"/>
      <c r="G3411" s="9"/>
      <c r="H3411" s="44"/>
      <c r="I3411" s="44"/>
      <c r="J3411" s="1"/>
      <c r="K3411" s="1"/>
      <c r="L3411" s="5"/>
      <c r="M3411" s="12"/>
      <c r="N3411" s="12"/>
      <c r="O3411" s="5"/>
      <c r="P3411" s="5"/>
      <c r="Q3411" s="10"/>
      <c r="R3411" s="29"/>
      <c r="S3411" s="5"/>
      <c r="T3411" s="6"/>
      <c r="U3411" s="10"/>
      <c r="V3411" s="10"/>
      <c r="W3411" s="12"/>
      <c r="X3411" s="5"/>
      <c r="Y3411" s="11"/>
      <c r="Z3411" s="2"/>
      <c r="AA3411" s="44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3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2"/>
      <c r="DB3411" s="1"/>
      <c r="DC3411" s="1"/>
      <c r="DD3411" s="1"/>
      <c r="DE3411" s="1"/>
      <c r="DF3411" s="1"/>
      <c r="DG3411" s="1"/>
    </row>
    <row r="3412" spans="1:111" x14ac:dyDescent="0.2">
      <c r="A3412" s="66"/>
      <c r="B3412" s="5"/>
      <c r="C3412" s="5"/>
      <c r="D3412" s="43"/>
      <c r="E3412" s="11"/>
      <c r="F3412" s="97"/>
      <c r="G3412" s="9"/>
      <c r="H3412" s="44"/>
      <c r="I3412" s="44"/>
      <c r="J3412" s="1"/>
      <c r="K3412" s="1"/>
      <c r="L3412" s="5"/>
      <c r="M3412" s="12"/>
      <c r="N3412" s="12"/>
      <c r="O3412" s="5"/>
      <c r="P3412" s="5"/>
      <c r="Q3412" s="10"/>
      <c r="R3412" s="29"/>
      <c r="S3412" s="5"/>
      <c r="T3412" s="6"/>
      <c r="U3412" s="10"/>
      <c r="V3412" s="10"/>
      <c r="W3412" s="12"/>
      <c r="X3412" s="5"/>
      <c r="Y3412" s="11"/>
      <c r="Z3412" s="2"/>
      <c r="AA3412" s="44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3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2"/>
      <c r="DB3412" s="1"/>
      <c r="DC3412" s="1"/>
      <c r="DD3412" s="1"/>
      <c r="DE3412" s="1"/>
      <c r="DF3412" s="1"/>
      <c r="DG3412" s="1"/>
    </row>
    <row r="3413" spans="1:111" x14ac:dyDescent="0.2">
      <c r="A3413" s="66"/>
      <c r="B3413" s="5"/>
      <c r="C3413" s="5"/>
      <c r="D3413" s="43"/>
      <c r="E3413" s="11"/>
      <c r="F3413" s="97"/>
      <c r="G3413" s="9"/>
      <c r="H3413" s="44"/>
      <c r="I3413" s="44"/>
      <c r="J3413" s="1"/>
      <c r="K3413" s="1"/>
      <c r="L3413" s="5"/>
      <c r="M3413" s="12"/>
      <c r="N3413" s="12"/>
      <c r="O3413" s="5"/>
      <c r="P3413" s="5"/>
      <c r="Q3413" s="10"/>
      <c r="R3413" s="29"/>
      <c r="S3413" s="5"/>
      <c r="T3413" s="6"/>
      <c r="U3413" s="10"/>
      <c r="V3413" s="10"/>
      <c r="W3413" s="12"/>
      <c r="X3413" s="5"/>
      <c r="Y3413" s="11"/>
      <c r="Z3413" s="2"/>
      <c r="AA3413" s="44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3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2"/>
      <c r="DB3413" s="1"/>
      <c r="DC3413" s="1"/>
      <c r="DD3413" s="1"/>
      <c r="DE3413" s="1"/>
      <c r="DF3413" s="1"/>
      <c r="DG3413" s="1"/>
    </row>
    <row r="3414" spans="1:111" x14ac:dyDescent="0.2">
      <c r="A3414" s="66"/>
      <c r="B3414" s="5"/>
      <c r="C3414" s="5"/>
      <c r="D3414" s="43"/>
      <c r="E3414" s="11"/>
      <c r="F3414" s="97"/>
      <c r="G3414" s="9"/>
      <c r="H3414" s="44"/>
      <c r="I3414" s="44"/>
      <c r="J3414" s="1"/>
      <c r="K3414" s="1"/>
      <c r="L3414" s="5"/>
      <c r="M3414" s="12"/>
      <c r="N3414" s="12"/>
      <c r="O3414" s="5"/>
      <c r="P3414" s="5"/>
      <c r="Q3414" s="10"/>
      <c r="R3414" s="29"/>
      <c r="S3414" s="5"/>
      <c r="T3414" s="6"/>
      <c r="U3414" s="10"/>
      <c r="V3414" s="10"/>
      <c r="W3414" s="12"/>
      <c r="X3414" s="5"/>
      <c r="Y3414" s="11"/>
      <c r="Z3414" s="2"/>
      <c r="AA3414" s="44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3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2"/>
      <c r="DB3414" s="1"/>
      <c r="DC3414" s="1"/>
      <c r="DD3414" s="1"/>
      <c r="DE3414" s="1"/>
      <c r="DF3414" s="1"/>
      <c r="DG3414" s="1"/>
    </row>
    <row r="3415" spans="1:111" x14ac:dyDescent="0.2">
      <c r="A3415" s="66"/>
      <c r="B3415" s="5"/>
      <c r="C3415" s="5"/>
      <c r="D3415" s="43"/>
      <c r="E3415" s="11"/>
      <c r="F3415" s="97"/>
      <c r="G3415" s="9"/>
      <c r="H3415" s="44"/>
      <c r="I3415" s="44"/>
      <c r="J3415" s="1"/>
      <c r="K3415" s="1"/>
      <c r="L3415" s="5"/>
      <c r="M3415" s="12"/>
      <c r="N3415" s="12"/>
      <c r="O3415" s="5"/>
      <c r="P3415" s="5"/>
      <c r="Q3415" s="10"/>
      <c r="R3415" s="29"/>
      <c r="S3415" s="5"/>
      <c r="T3415" s="6"/>
      <c r="U3415" s="10"/>
      <c r="V3415" s="10"/>
      <c r="W3415" s="12"/>
      <c r="X3415" s="5"/>
      <c r="Y3415" s="11"/>
      <c r="Z3415" s="2"/>
      <c r="AA3415" s="44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3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2"/>
      <c r="DB3415" s="1"/>
      <c r="DC3415" s="1"/>
      <c r="DD3415" s="1"/>
      <c r="DE3415" s="1"/>
      <c r="DF3415" s="1"/>
      <c r="DG3415" s="1"/>
    </row>
    <row r="3416" spans="1:111" x14ac:dyDescent="0.2">
      <c r="A3416" s="66"/>
      <c r="B3416" s="5"/>
      <c r="C3416" s="5"/>
      <c r="D3416" s="43"/>
      <c r="E3416" s="11"/>
      <c r="F3416" s="97"/>
      <c r="G3416" s="9"/>
      <c r="H3416" s="44"/>
      <c r="I3416" s="44"/>
      <c r="J3416" s="1"/>
      <c r="K3416" s="1"/>
      <c r="L3416" s="5"/>
      <c r="M3416" s="12"/>
      <c r="N3416" s="12"/>
      <c r="O3416" s="5"/>
      <c r="P3416" s="5"/>
      <c r="Q3416" s="10"/>
      <c r="R3416" s="29"/>
      <c r="S3416" s="5"/>
      <c r="T3416" s="6"/>
      <c r="U3416" s="10"/>
      <c r="V3416" s="10"/>
      <c r="W3416" s="12"/>
      <c r="X3416" s="5"/>
      <c r="Y3416" s="11"/>
      <c r="Z3416" s="2"/>
      <c r="AA3416" s="44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3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2"/>
      <c r="DB3416" s="1"/>
      <c r="DC3416" s="1"/>
      <c r="DD3416" s="1"/>
      <c r="DE3416" s="1"/>
      <c r="DF3416" s="1"/>
      <c r="DG3416" s="1"/>
    </row>
    <row r="3417" spans="1:111" x14ac:dyDescent="0.2">
      <c r="A3417" s="66"/>
      <c r="B3417" s="5"/>
      <c r="C3417" s="5"/>
      <c r="D3417" s="43"/>
      <c r="E3417" s="11"/>
      <c r="F3417" s="97"/>
      <c r="G3417" s="9"/>
      <c r="H3417" s="44"/>
      <c r="I3417" s="44"/>
      <c r="J3417" s="1"/>
      <c r="K3417" s="1"/>
      <c r="L3417" s="5"/>
      <c r="M3417" s="12"/>
      <c r="N3417" s="12"/>
      <c r="O3417" s="5"/>
      <c r="P3417" s="5"/>
      <c r="Q3417" s="10"/>
      <c r="R3417" s="29"/>
      <c r="S3417" s="5"/>
      <c r="T3417" s="6"/>
      <c r="U3417" s="10"/>
      <c r="V3417" s="10"/>
      <c r="W3417" s="12"/>
      <c r="X3417" s="5"/>
      <c r="Y3417" s="11"/>
      <c r="Z3417" s="2"/>
      <c r="AA3417" s="44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3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2"/>
      <c r="DB3417" s="1"/>
      <c r="DC3417" s="1"/>
      <c r="DD3417" s="1"/>
      <c r="DE3417" s="1"/>
      <c r="DF3417" s="1"/>
      <c r="DG3417" s="1"/>
    </row>
    <row r="3418" spans="1:111" x14ac:dyDescent="0.2">
      <c r="A3418" s="66"/>
      <c r="B3418" s="5"/>
      <c r="C3418" s="5"/>
      <c r="D3418" s="43"/>
      <c r="E3418" s="11"/>
      <c r="F3418" s="97"/>
      <c r="G3418" s="9"/>
      <c r="H3418" s="44"/>
      <c r="I3418" s="44"/>
      <c r="J3418" s="1"/>
      <c r="K3418" s="1"/>
      <c r="L3418" s="5"/>
      <c r="M3418" s="12"/>
      <c r="N3418" s="12"/>
      <c r="O3418" s="5"/>
      <c r="P3418" s="5"/>
      <c r="Q3418" s="10"/>
      <c r="R3418" s="29"/>
      <c r="S3418" s="5"/>
      <c r="T3418" s="6"/>
      <c r="U3418" s="10"/>
      <c r="V3418" s="10"/>
      <c r="W3418" s="12"/>
      <c r="X3418" s="5"/>
      <c r="Y3418" s="11"/>
      <c r="Z3418" s="2"/>
      <c r="AA3418" s="44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3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2"/>
      <c r="DB3418" s="1"/>
      <c r="DC3418" s="1"/>
      <c r="DD3418" s="1"/>
      <c r="DE3418" s="1"/>
      <c r="DF3418" s="1"/>
      <c r="DG3418" s="1"/>
    </row>
    <row r="3419" spans="1:111" x14ac:dyDescent="0.2">
      <c r="A3419" s="66"/>
      <c r="B3419" s="5"/>
      <c r="C3419" s="5"/>
      <c r="D3419" s="43"/>
      <c r="E3419" s="11"/>
      <c r="F3419" s="97"/>
      <c r="G3419" s="9"/>
      <c r="H3419" s="44"/>
      <c r="I3419" s="44"/>
      <c r="J3419" s="1"/>
      <c r="K3419" s="1"/>
      <c r="L3419" s="5"/>
      <c r="M3419" s="12"/>
      <c r="N3419" s="12"/>
      <c r="O3419" s="5"/>
      <c r="P3419" s="5"/>
      <c r="Q3419" s="10"/>
      <c r="R3419" s="29"/>
      <c r="S3419" s="5"/>
      <c r="T3419" s="6"/>
      <c r="U3419" s="10"/>
      <c r="V3419" s="10"/>
      <c r="W3419" s="12"/>
      <c r="X3419" s="5"/>
      <c r="Y3419" s="11"/>
      <c r="Z3419" s="2"/>
      <c r="AA3419" s="44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3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2"/>
      <c r="DB3419" s="1"/>
      <c r="DC3419" s="1"/>
      <c r="DD3419" s="1"/>
      <c r="DE3419" s="1"/>
      <c r="DF3419" s="1"/>
      <c r="DG3419" s="1"/>
    </row>
    <row r="3420" spans="1:111" x14ac:dyDescent="0.2">
      <c r="A3420" s="66"/>
      <c r="B3420" s="5"/>
      <c r="C3420" s="5"/>
      <c r="D3420" s="43"/>
      <c r="E3420" s="11"/>
      <c r="F3420" s="97"/>
      <c r="G3420" s="9"/>
      <c r="H3420" s="44"/>
      <c r="I3420" s="44"/>
      <c r="J3420" s="1"/>
      <c r="K3420" s="1"/>
      <c r="L3420" s="5"/>
      <c r="M3420" s="12"/>
      <c r="N3420" s="12"/>
      <c r="O3420" s="5"/>
      <c r="P3420" s="5"/>
      <c r="Q3420" s="10"/>
      <c r="R3420" s="29"/>
      <c r="S3420" s="5"/>
      <c r="T3420" s="6"/>
      <c r="U3420" s="10"/>
      <c r="V3420" s="10"/>
      <c r="W3420" s="12"/>
      <c r="X3420" s="5"/>
      <c r="Y3420" s="11"/>
      <c r="Z3420" s="2"/>
      <c r="AA3420" s="44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3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2"/>
      <c r="DB3420" s="1"/>
      <c r="DC3420" s="1"/>
      <c r="DD3420" s="1"/>
      <c r="DE3420" s="1"/>
      <c r="DF3420" s="1"/>
      <c r="DG3420" s="1"/>
    </row>
    <row r="3421" spans="1:111" x14ac:dyDescent="0.2">
      <c r="A3421" s="66"/>
      <c r="B3421" s="5"/>
      <c r="C3421" s="5"/>
      <c r="D3421" s="43"/>
      <c r="E3421" s="11"/>
      <c r="F3421" s="97"/>
      <c r="G3421" s="9"/>
      <c r="H3421" s="44"/>
      <c r="I3421" s="44"/>
      <c r="J3421" s="1"/>
      <c r="K3421" s="1"/>
      <c r="L3421" s="5"/>
      <c r="M3421" s="12"/>
      <c r="N3421" s="12"/>
      <c r="O3421" s="5"/>
      <c r="P3421" s="5"/>
      <c r="Q3421" s="10"/>
      <c r="R3421" s="29"/>
      <c r="S3421" s="5"/>
      <c r="T3421" s="6"/>
      <c r="U3421" s="10"/>
      <c r="V3421" s="10"/>
      <c r="W3421" s="12"/>
      <c r="X3421" s="5"/>
      <c r="Y3421" s="11"/>
      <c r="Z3421" s="2"/>
      <c r="AA3421" s="44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3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2"/>
      <c r="DB3421" s="1"/>
      <c r="DC3421" s="1"/>
      <c r="DD3421" s="1"/>
      <c r="DE3421" s="1"/>
      <c r="DF3421" s="1"/>
      <c r="DG3421" s="1"/>
    </row>
    <row r="3422" spans="1:111" x14ac:dyDescent="0.2">
      <c r="A3422" s="66"/>
      <c r="B3422" s="5"/>
      <c r="C3422" s="5"/>
      <c r="D3422" s="43"/>
      <c r="E3422" s="11"/>
      <c r="F3422" s="97"/>
      <c r="G3422" s="9"/>
      <c r="H3422" s="44"/>
      <c r="I3422" s="44"/>
      <c r="J3422" s="1"/>
      <c r="K3422" s="1"/>
      <c r="L3422" s="5"/>
      <c r="M3422" s="12"/>
      <c r="N3422" s="12"/>
      <c r="O3422" s="5"/>
      <c r="P3422" s="5"/>
      <c r="Q3422" s="10"/>
      <c r="R3422" s="29"/>
      <c r="S3422" s="5"/>
      <c r="T3422" s="6"/>
      <c r="U3422" s="10"/>
      <c r="V3422" s="10"/>
      <c r="W3422" s="12"/>
      <c r="X3422" s="5"/>
      <c r="Y3422" s="11"/>
      <c r="Z3422" s="2"/>
      <c r="AA3422" s="44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3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2"/>
      <c r="DB3422" s="1"/>
      <c r="DC3422" s="1"/>
      <c r="DD3422" s="1"/>
      <c r="DE3422" s="1"/>
      <c r="DF3422" s="1"/>
      <c r="DG3422" s="1"/>
    </row>
    <row r="3423" spans="1:111" x14ac:dyDescent="0.2">
      <c r="A3423" s="66"/>
      <c r="B3423" s="5"/>
      <c r="C3423" s="5"/>
      <c r="D3423" s="43"/>
      <c r="E3423" s="11"/>
      <c r="F3423" s="97"/>
      <c r="G3423" s="9"/>
      <c r="H3423" s="44"/>
      <c r="I3423" s="44"/>
      <c r="J3423" s="1"/>
      <c r="K3423" s="1"/>
      <c r="L3423" s="5"/>
      <c r="M3423" s="12"/>
      <c r="N3423" s="12"/>
      <c r="O3423" s="5"/>
      <c r="P3423" s="5"/>
      <c r="Q3423" s="10"/>
      <c r="R3423" s="29"/>
      <c r="S3423" s="5"/>
      <c r="T3423" s="6"/>
      <c r="U3423" s="10"/>
      <c r="V3423" s="10"/>
      <c r="W3423" s="12"/>
      <c r="X3423" s="5"/>
      <c r="Y3423" s="11"/>
      <c r="Z3423" s="2"/>
      <c r="AA3423" s="44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3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2"/>
      <c r="DB3423" s="1"/>
      <c r="DC3423" s="1"/>
      <c r="DD3423" s="1"/>
      <c r="DE3423" s="1"/>
      <c r="DF3423" s="1"/>
      <c r="DG3423" s="1"/>
    </row>
    <row r="3424" spans="1:111" x14ac:dyDescent="0.2">
      <c r="A3424" s="66"/>
      <c r="B3424" s="5"/>
      <c r="C3424" s="5"/>
      <c r="D3424" s="43"/>
      <c r="E3424" s="11"/>
      <c r="F3424" s="97"/>
      <c r="G3424" s="9"/>
      <c r="H3424" s="44"/>
      <c r="I3424" s="44"/>
      <c r="J3424" s="1"/>
      <c r="K3424" s="1"/>
      <c r="L3424" s="5"/>
      <c r="M3424" s="12"/>
      <c r="N3424" s="12"/>
      <c r="O3424" s="5"/>
      <c r="P3424" s="5"/>
      <c r="Q3424" s="10"/>
      <c r="R3424" s="29"/>
      <c r="S3424" s="5"/>
      <c r="T3424" s="6"/>
      <c r="U3424" s="10"/>
      <c r="V3424" s="10"/>
      <c r="W3424" s="12"/>
      <c r="X3424" s="5"/>
      <c r="Y3424" s="11"/>
      <c r="Z3424" s="2"/>
      <c r="AA3424" s="44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3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2"/>
      <c r="DB3424" s="1"/>
      <c r="DC3424" s="1"/>
      <c r="DD3424" s="1"/>
      <c r="DE3424" s="1"/>
      <c r="DF3424" s="1"/>
      <c r="DG3424" s="1"/>
    </row>
    <row r="3425" spans="1:111" x14ac:dyDescent="0.2">
      <c r="A3425" s="66"/>
      <c r="B3425" s="5"/>
      <c r="C3425" s="5"/>
      <c r="D3425" s="43"/>
      <c r="E3425" s="11"/>
      <c r="F3425" s="97"/>
      <c r="G3425" s="9"/>
      <c r="H3425" s="44"/>
      <c r="I3425" s="44"/>
      <c r="J3425" s="1"/>
      <c r="K3425" s="1"/>
      <c r="L3425" s="5"/>
      <c r="M3425" s="12"/>
      <c r="N3425" s="12"/>
      <c r="O3425" s="5"/>
      <c r="P3425" s="5"/>
      <c r="Q3425" s="10"/>
      <c r="R3425" s="29"/>
      <c r="S3425" s="5"/>
      <c r="T3425" s="6"/>
      <c r="U3425" s="10"/>
      <c r="V3425" s="10"/>
      <c r="W3425" s="12"/>
      <c r="X3425" s="5"/>
      <c r="Y3425" s="11"/>
      <c r="Z3425" s="2"/>
      <c r="AA3425" s="44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3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2"/>
      <c r="DB3425" s="1"/>
      <c r="DC3425" s="1"/>
      <c r="DD3425" s="1"/>
      <c r="DE3425" s="1"/>
      <c r="DF3425" s="1"/>
      <c r="DG3425" s="1"/>
    </row>
    <row r="3426" spans="1:111" x14ac:dyDescent="0.2">
      <c r="A3426" s="66"/>
      <c r="B3426" s="5"/>
      <c r="C3426" s="5"/>
      <c r="D3426" s="43"/>
      <c r="E3426" s="11"/>
      <c r="F3426" s="97"/>
      <c r="G3426" s="9"/>
      <c r="H3426" s="44"/>
      <c r="I3426" s="44"/>
      <c r="J3426" s="1"/>
      <c r="K3426" s="1"/>
      <c r="L3426" s="5"/>
      <c r="M3426" s="12"/>
      <c r="N3426" s="12"/>
      <c r="O3426" s="5"/>
      <c r="P3426" s="5"/>
      <c r="Q3426" s="10"/>
      <c r="R3426" s="29"/>
      <c r="S3426" s="5"/>
      <c r="T3426" s="6"/>
      <c r="U3426" s="10"/>
      <c r="V3426" s="10"/>
      <c r="W3426" s="12"/>
      <c r="X3426" s="5"/>
      <c r="Y3426" s="11"/>
      <c r="Z3426" s="2"/>
      <c r="AA3426" s="44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3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2"/>
      <c r="DB3426" s="1"/>
      <c r="DC3426" s="1"/>
      <c r="DD3426" s="1"/>
      <c r="DE3426" s="1"/>
      <c r="DF3426" s="1"/>
      <c r="DG3426" s="1"/>
    </row>
    <row r="3427" spans="1:111" x14ac:dyDescent="0.2">
      <c r="A3427" s="66"/>
      <c r="B3427" s="5"/>
      <c r="C3427" s="5"/>
      <c r="D3427" s="43"/>
      <c r="E3427" s="11"/>
      <c r="F3427" s="97"/>
      <c r="G3427" s="9"/>
      <c r="H3427" s="44"/>
      <c r="I3427" s="44"/>
      <c r="J3427" s="1"/>
      <c r="K3427" s="1"/>
      <c r="L3427" s="5"/>
      <c r="M3427" s="12"/>
      <c r="N3427" s="12"/>
      <c r="O3427" s="5"/>
      <c r="P3427" s="5"/>
      <c r="Q3427" s="10"/>
      <c r="R3427" s="29"/>
      <c r="S3427" s="5"/>
      <c r="T3427" s="6"/>
      <c r="U3427" s="10"/>
      <c r="V3427" s="10"/>
      <c r="W3427" s="12"/>
      <c r="X3427" s="5"/>
      <c r="Y3427" s="11"/>
      <c r="Z3427" s="2"/>
      <c r="AA3427" s="44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3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2"/>
      <c r="DB3427" s="1"/>
      <c r="DC3427" s="1"/>
      <c r="DD3427" s="1"/>
      <c r="DE3427" s="1"/>
      <c r="DF3427" s="1"/>
      <c r="DG3427" s="1"/>
    </row>
    <row r="3428" spans="1:111" x14ac:dyDescent="0.2">
      <c r="A3428" s="66"/>
      <c r="B3428" s="5"/>
      <c r="C3428" s="5"/>
      <c r="D3428" s="43"/>
      <c r="E3428" s="11"/>
      <c r="F3428" s="97"/>
      <c r="G3428" s="9"/>
      <c r="H3428" s="44"/>
      <c r="I3428" s="44"/>
      <c r="J3428" s="1"/>
      <c r="K3428" s="1"/>
      <c r="L3428" s="5"/>
      <c r="M3428" s="12"/>
      <c r="N3428" s="12"/>
      <c r="O3428" s="5"/>
      <c r="P3428" s="5"/>
      <c r="Q3428" s="10"/>
      <c r="R3428" s="29"/>
      <c r="S3428" s="5"/>
      <c r="T3428" s="6"/>
      <c r="U3428" s="10"/>
      <c r="V3428" s="10"/>
      <c r="W3428" s="12"/>
      <c r="X3428" s="5"/>
      <c r="Y3428" s="11"/>
      <c r="Z3428" s="2"/>
      <c r="AA3428" s="44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3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2"/>
      <c r="DB3428" s="1"/>
      <c r="DC3428" s="1"/>
      <c r="DD3428" s="1"/>
      <c r="DE3428" s="1"/>
      <c r="DF3428" s="1"/>
      <c r="DG3428" s="1"/>
    </row>
    <row r="3429" spans="1:111" x14ac:dyDescent="0.2">
      <c r="A3429" s="66"/>
      <c r="B3429" s="5"/>
      <c r="C3429" s="5"/>
      <c r="D3429" s="43"/>
      <c r="E3429" s="11"/>
      <c r="F3429" s="97"/>
      <c r="G3429" s="9"/>
      <c r="H3429" s="44"/>
      <c r="I3429" s="44"/>
      <c r="J3429" s="1"/>
      <c r="K3429" s="1"/>
      <c r="L3429" s="5"/>
      <c r="M3429" s="12"/>
      <c r="N3429" s="12"/>
      <c r="O3429" s="5"/>
      <c r="P3429" s="5"/>
      <c r="Q3429" s="10"/>
      <c r="R3429" s="29"/>
      <c r="S3429" s="5"/>
      <c r="T3429" s="6"/>
      <c r="U3429" s="10"/>
      <c r="V3429" s="10"/>
      <c r="W3429" s="12"/>
      <c r="X3429" s="5"/>
      <c r="Y3429" s="11"/>
      <c r="Z3429" s="2"/>
      <c r="AA3429" s="44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3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2"/>
      <c r="DB3429" s="1"/>
      <c r="DC3429" s="1"/>
      <c r="DD3429" s="1"/>
      <c r="DE3429" s="1"/>
      <c r="DF3429" s="1"/>
      <c r="DG3429" s="1"/>
    </row>
    <row r="3430" spans="1:111" x14ac:dyDescent="0.2">
      <c r="A3430" s="66"/>
      <c r="B3430" s="5"/>
      <c r="C3430" s="5"/>
      <c r="D3430" s="43"/>
      <c r="E3430" s="11"/>
      <c r="F3430" s="97"/>
      <c r="G3430" s="9"/>
      <c r="H3430" s="44"/>
      <c r="I3430" s="44"/>
      <c r="J3430" s="1"/>
      <c r="K3430" s="1"/>
      <c r="L3430" s="5"/>
      <c r="M3430" s="12"/>
      <c r="N3430" s="12"/>
      <c r="O3430" s="5"/>
      <c r="P3430" s="5"/>
      <c r="Q3430" s="10"/>
      <c r="R3430" s="29"/>
      <c r="S3430" s="5"/>
      <c r="T3430" s="6"/>
      <c r="U3430" s="10"/>
      <c r="V3430" s="10"/>
      <c r="W3430" s="12"/>
      <c r="X3430" s="5"/>
      <c r="Y3430" s="11"/>
      <c r="Z3430" s="2"/>
      <c r="AA3430" s="44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3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2"/>
      <c r="DB3430" s="1"/>
      <c r="DC3430" s="1"/>
      <c r="DD3430" s="1"/>
      <c r="DE3430" s="1"/>
      <c r="DF3430" s="1"/>
      <c r="DG3430" s="1"/>
    </row>
    <row r="3431" spans="1:111" x14ac:dyDescent="0.2">
      <c r="A3431" s="66"/>
      <c r="B3431" s="5"/>
      <c r="C3431" s="5"/>
      <c r="D3431" s="43"/>
      <c r="E3431" s="11"/>
      <c r="F3431" s="97"/>
      <c r="G3431" s="9"/>
      <c r="H3431" s="44"/>
      <c r="I3431" s="44"/>
      <c r="J3431" s="1"/>
      <c r="K3431" s="1"/>
      <c r="L3431" s="5"/>
      <c r="M3431" s="12"/>
      <c r="N3431" s="12"/>
      <c r="O3431" s="5"/>
      <c r="P3431" s="5"/>
      <c r="Q3431" s="10"/>
      <c r="R3431" s="29"/>
      <c r="S3431" s="5"/>
      <c r="T3431" s="6"/>
      <c r="U3431" s="10"/>
      <c r="V3431" s="10"/>
      <c r="W3431" s="12"/>
      <c r="X3431" s="5"/>
      <c r="Y3431" s="11"/>
      <c r="Z3431" s="2"/>
      <c r="AA3431" s="44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3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2"/>
      <c r="DB3431" s="1"/>
      <c r="DC3431" s="1"/>
      <c r="DD3431" s="1"/>
      <c r="DE3431" s="1"/>
      <c r="DF3431" s="1"/>
      <c r="DG3431" s="1"/>
    </row>
    <row r="3432" spans="1:111" x14ac:dyDescent="0.2">
      <c r="A3432" s="66"/>
      <c r="B3432" s="5"/>
      <c r="C3432" s="5"/>
      <c r="D3432" s="43"/>
      <c r="E3432" s="11"/>
      <c r="F3432" s="97"/>
      <c r="G3432" s="9"/>
      <c r="H3432" s="44"/>
      <c r="I3432" s="44"/>
      <c r="J3432" s="1"/>
      <c r="K3432" s="1"/>
      <c r="L3432" s="5"/>
      <c r="M3432" s="12"/>
      <c r="N3432" s="12"/>
      <c r="O3432" s="5"/>
      <c r="P3432" s="5"/>
      <c r="Q3432" s="10"/>
      <c r="R3432" s="29"/>
      <c r="S3432" s="5"/>
      <c r="T3432" s="6"/>
      <c r="U3432" s="10"/>
      <c r="V3432" s="10"/>
      <c r="W3432" s="12"/>
      <c r="X3432" s="5"/>
      <c r="Y3432" s="11"/>
      <c r="Z3432" s="2"/>
      <c r="AA3432" s="44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3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2"/>
      <c r="DB3432" s="1"/>
      <c r="DC3432" s="1"/>
      <c r="DD3432" s="1"/>
      <c r="DE3432" s="1"/>
      <c r="DF3432" s="1"/>
      <c r="DG3432" s="1"/>
    </row>
    <row r="3433" spans="1:111" x14ac:dyDescent="0.2">
      <c r="A3433" s="66"/>
      <c r="B3433" s="5"/>
      <c r="C3433" s="5"/>
      <c r="D3433" s="43"/>
      <c r="E3433" s="11"/>
      <c r="F3433" s="97"/>
      <c r="G3433" s="9"/>
      <c r="H3433" s="44"/>
      <c r="I3433" s="44"/>
      <c r="J3433" s="1"/>
      <c r="K3433" s="1"/>
      <c r="L3433" s="5"/>
      <c r="M3433" s="12"/>
      <c r="N3433" s="12"/>
      <c r="O3433" s="5"/>
      <c r="P3433" s="5"/>
      <c r="Q3433" s="10"/>
      <c r="R3433" s="29"/>
      <c r="S3433" s="5"/>
      <c r="T3433" s="6"/>
      <c r="U3433" s="10"/>
      <c r="V3433" s="10"/>
      <c r="W3433" s="12"/>
      <c r="X3433" s="5"/>
      <c r="Y3433" s="11"/>
      <c r="Z3433" s="2"/>
      <c r="AA3433" s="44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3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2"/>
      <c r="DB3433" s="1"/>
      <c r="DC3433" s="1"/>
      <c r="DD3433" s="1"/>
      <c r="DE3433" s="1"/>
      <c r="DF3433" s="1"/>
      <c r="DG3433" s="1"/>
    </row>
    <row r="3434" spans="1:111" x14ac:dyDescent="0.2">
      <c r="A3434" s="66"/>
      <c r="B3434" s="5"/>
      <c r="C3434" s="5"/>
      <c r="D3434" s="43"/>
      <c r="E3434" s="11"/>
      <c r="F3434" s="97"/>
      <c r="G3434" s="9"/>
      <c r="H3434" s="44"/>
      <c r="I3434" s="44"/>
      <c r="J3434" s="1"/>
      <c r="K3434" s="1"/>
      <c r="L3434" s="5"/>
      <c r="M3434" s="12"/>
      <c r="N3434" s="12"/>
      <c r="O3434" s="5"/>
      <c r="P3434" s="5"/>
      <c r="Q3434" s="10"/>
      <c r="R3434" s="29"/>
      <c r="S3434" s="5"/>
      <c r="T3434" s="6"/>
      <c r="U3434" s="10"/>
      <c r="V3434" s="10"/>
      <c r="W3434" s="12"/>
      <c r="X3434" s="5"/>
      <c r="Y3434" s="11"/>
      <c r="Z3434" s="2"/>
      <c r="AA3434" s="44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3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2"/>
      <c r="DB3434" s="1"/>
      <c r="DC3434" s="1"/>
      <c r="DD3434" s="1"/>
      <c r="DE3434" s="1"/>
      <c r="DF3434" s="1"/>
      <c r="DG3434" s="1"/>
    </row>
    <row r="3435" spans="1:111" x14ac:dyDescent="0.2">
      <c r="A3435" s="66"/>
      <c r="B3435" s="5"/>
      <c r="C3435" s="5"/>
      <c r="D3435" s="43"/>
      <c r="E3435" s="11"/>
      <c r="F3435" s="97"/>
      <c r="G3435" s="9"/>
      <c r="H3435" s="44"/>
      <c r="I3435" s="44"/>
      <c r="J3435" s="1"/>
      <c r="K3435" s="1"/>
      <c r="L3435" s="5"/>
      <c r="M3435" s="12"/>
      <c r="N3435" s="12"/>
      <c r="O3435" s="5"/>
      <c r="P3435" s="5"/>
      <c r="Q3435" s="10"/>
      <c r="R3435" s="29"/>
      <c r="S3435" s="5"/>
      <c r="T3435" s="6"/>
      <c r="U3435" s="10"/>
      <c r="V3435" s="10"/>
      <c r="W3435" s="12"/>
      <c r="X3435" s="5"/>
      <c r="Y3435" s="11"/>
      <c r="Z3435" s="2"/>
      <c r="AA3435" s="44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3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2"/>
      <c r="DB3435" s="1"/>
      <c r="DC3435" s="1"/>
      <c r="DD3435" s="1"/>
      <c r="DE3435" s="1"/>
      <c r="DF3435" s="1"/>
      <c r="DG3435" s="1"/>
    </row>
    <row r="3436" spans="1:111" x14ac:dyDescent="0.2">
      <c r="A3436" s="66"/>
      <c r="B3436" s="5"/>
      <c r="C3436" s="5"/>
      <c r="D3436" s="43"/>
      <c r="E3436" s="11"/>
      <c r="F3436" s="97"/>
      <c r="G3436" s="9"/>
      <c r="H3436" s="44"/>
      <c r="I3436" s="44"/>
      <c r="J3436" s="1"/>
      <c r="K3436" s="1"/>
      <c r="L3436" s="5"/>
      <c r="M3436" s="12"/>
      <c r="N3436" s="12"/>
      <c r="O3436" s="5"/>
      <c r="P3436" s="5"/>
      <c r="Q3436" s="10"/>
      <c r="R3436" s="29"/>
      <c r="S3436" s="5"/>
      <c r="T3436" s="6"/>
      <c r="U3436" s="10"/>
      <c r="V3436" s="10"/>
      <c r="W3436" s="12"/>
      <c r="X3436" s="5"/>
      <c r="Y3436" s="11"/>
      <c r="Z3436" s="2"/>
      <c r="AA3436" s="44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3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2"/>
      <c r="DB3436" s="1"/>
      <c r="DC3436" s="1"/>
      <c r="DD3436" s="1"/>
      <c r="DE3436" s="1"/>
      <c r="DF3436" s="1"/>
      <c r="DG3436" s="1"/>
    </row>
    <row r="3437" spans="1:111" x14ac:dyDescent="0.2">
      <c r="A3437" s="66"/>
      <c r="B3437" s="5"/>
      <c r="C3437" s="5"/>
      <c r="D3437" s="43"/>
      <c r="E3437" s="11"/>
      <c r="F3437" s="97"/>
      <c r="G3437" s="9"/>
      <c r="H3437" s="44"/>
      <c r="I3437" s="44"/>
      <c r="J3437" s="1"/>
      <c r="K3437" s="1"/>
      <c r="L3437" s="5"/>
      <c r="M3437" s="12"/>
      <c r="N3437" s="12"/>
      <c r="O3437" s="5"/>
      <c r="P3437" s="5"/>
      <c r="Q3437" s="10"/>
      <c r="R3437" s="29"/>
      <c r="S3437" s="5"/>
      <c r="T3437" s="6"/>
      <c r="U3437" s="10"/>
      <c r="V3437" s="10"/>
      <c r="W3437" s="12"/>
      <c r="X3437" s="5"/>
      <c r="Y3437" s="11"/>
      <c r="Z3437" s="2"/>
      <c r="AA3437" s="44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3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2"/>
      <c r="DB3437" s="1"/>
      <c r="DC3437" s="1"/>
      <c r="DD3437" s="1"/>
      <c r="DE3437" s="1"/>
      <c r="DF3437" s="1"/>
      <c r="DG3437" s="1"/>
    </row>
    <row r="3438" spans="1:111" x14ac:dyDescent="0.2">
      <c r="A3438" s="66"/>
      <c r="B3438" s="5"/>
      <c r="C3438" s="5"/>
      <c r="D3438" s="43"/>
      <c r="E3438" s="11"/>
      <c r="F3438" s="97"/>
      <c r="G3438" s="9"/>
      <c r="H3438" s="44"/>
      <c r="I3438" s="44"/>
      <c r="J3438" s="1"/>
      <c r="K3438" s="1"/>
      <c r="L3438" s="5"/>
      <c r="M3438" s="12"/>
      <c r="N3438" s="12"/>
      <c r="O3438" s="5"/>
      <c r="P3438" s="5"/>
      <c r="Q3438" s="10"/>
      <c r="R3438" s="29"/>
      <c r="S3438" s="5"/>
      <c r="T3438" s="6"/>
      <c r="U3438" s="10"/>
      <c r="V3438" s="10"/>
      <c r="W3438" s="12"/>
      <c r="X3438" s="5"/>
      <c r="Y3438" s="11"/>
      <c r="Z3438" s="2"/>
      <c r="AA3438" s="44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3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2"/>
      <c r="DB3438" s="1"/>
      <c r="DC3438" s="1"/>
      <c r="DD3438" s="1"/>
      <c r="DE3438" s="1"/>
      <c r="DF3438" s="1"/>
      <c r="DG3438" s="1"/>
    </row>
    <row r="3439" spans="1:111" x14ac:dyDescent="0.2">
      <c r="A3439" s="66"/>
      <c r="B3439" s="5"/>
      <c r="C3439" s="5"/>
      <c r="D3439" s="43"/>
      <c r="E3439" s="11"/>
      <c r="F3439" s="97"/>
      <c r="G3439" s="9"/>
      <c r="H3439" s="44"/>
      <c r="I3439" s="44"/>
      <c r="J3439" s="1"/>
      <c r="K3439" s="1"/>
      <c r="L3439" s="5"/>
      <c r="M3439" s="12"/>
      <c r="N3439" s="12"/>
      <c r="O3439" s="5"/>
      <c r="P3439" s="5"/>
      <c r="Q3439" s="10"/>
      <c r="R3439" s="29"/>
      <c r="S3439" s="5"/>
      <c r="T3439" s="6"/>
      <c r="U3439" s="10"/>
      <c r="V3439" s="10"/>
      <c r="W3439" s="12"/>
      <c r="X3439" s="5"/>
      <c r="Y3439" s="11"/>
      <c r="Z3439" s="2"/>
      <c r="AA3439" s="44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3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2"/>
      <c r="DB3439" s="1"/>
      <c r="DC3439" s="1"/>
      <c r="DD3439" s="1"/>
      <c r="DE3439" s="1"/>
      <c r="DF3439" s="1"/>
      <c r="DG3439" s="1"/>
    </row>
    <row r="3440" spans="1:111" x14ac:dyDescent="0.2">
      <c r="A3440" s="66"/>
      <c r="B3440" s="5"/>
      <c r="C3440" s="5"/>
      <c r="D3440" s="43"/>
      <c r="E3440" s="11"/>
      <c r="F3440" s="97"/>
      <c r="G3440" s="9"/>
      <c r="H3440" s="44"/>
      <c r="I3440" s="44"/>
      <c r="J3440" s="1"/>
      <c r="K3440" s="1"/>
      <c r="L3440" s="5"/>
      <c r="M3440" s="12"/>
      <c r="N3440" s="12"/>
      <c r="O3440" s="5"/>
      <c r="P3440" s="5"/>
      <c r="Q3440" s="10"/>
      <c r="R3440" s="29"/>
      <c r="S3440" s="5"/>
      <c r="T3440" s="6"/>
      <c r="U3440" s="10"/>
      <c r="V3440" s="10"/>
      <c r="W3440" s="12"/>
      <c r="X3440" s="5"/>
      <c r="Y3440" s="11"/>
      <c r="Z3440" s="2"/>
      <c r="AA3440" s="44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3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2"/>
      <c r="DB3440" s="1"/>
      <c r="DC3440" s="1"/>
      <c r="DD3440" s="1"/>
      <c r="DE3440" s="1"/>
      <c r="DF3440" s="1"/>
      <c r="DG3440" s="1"/>
    </row>
    <row r="3441" spans="1:111" x14ac:dyDescent="0.2">
      <c r="A3441" s="66"/>
      <c r="B3441" s="5"/>
      <c r="C3441" s="5"/>
      <c r="D3441" s="43"/>
      <c r="E3441" s="11"/>
      <c r="F3441" s="97"/>
      <c r="G3441" s="9"/>
      <c r="H3441" s="44"/>
      <c r="I3441" s="44"/>
      <c r="J3441" s="1"/>
      <c r="K3441" s="1"/>
      <c r="L3441" s="5"/>
      <c r="M3441" s="12"/>
      <c r="N3441" s="12"/>
      <c r="O3441" s="5"/>
      <c r="P3441" s="5"/>
      <c r="Q3441" s="10"/>
      <c r="R3441" s="29"/>
      <c r="S3441" s="5"/>
      <c r="T3441" s="6"/>
      <c r="U3441" s="10"/>
      <c r="V3441" s="10"/>
      <c r="W3441" s="12"/>
      <c r="X3441" s="5"/>
      <c r="Y3441" s="11"/>
      <c r="Z3441" s="2"/>
      <c r="AA3441" s="44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3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2"/>
      <c r="DB3441" s="1"/>
      <c r="DC3441" s="1"/>
      <c r="DD3441" s="1"/>
      <c r="DE3441" s="1"/>
      <c r="DF3441" s="1"/>
      <c r="DG3441" s="1"/>
    </row>
    <row r="3442" spans="1:111" x14ac:dyDescent="0.2">
      <c r="A3442" s="66"/>
      <c r="B3442" s="5"/>
      <c r="C3442" s="5"/>
      <c r="D3442" s="43"/>
      <c r="E3442" s="11"/>
      <c r="F3442" s="97"/>
      <c r="G3442" s="9"/>
      <c r="H3442" s="44"/>
      <c r="I3442" s="44"/>
      <c r="J3442" s="1"/>
      <c r="K3442" s="1"/>
      <c r="L3442" s="5"/>
      <c r="M3442" s="12"/>
      <c r="N3442" s="12"/>
      <c r="O3442" s="5"/>
      <c r="P3442" s="5"/>
      <c r="Q3442" s="10"/>
      <c r="R3442" s="29"/>
      <c r="S3442" s="5"/>
      <c r="T3442" s="6"/>
      <c r="U3442" s="10"/>
      <c r="V3442" s="10"/>
      <c r="W3442" s="12"/>
      <c r="X3442" s="5"/>
      <c r="Y3442" s="11"/>
      <c r="Z3442" s="2"/>
      <c r="AA3442" s="44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3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2"/>
      <c r="DB3442" s="1"/>
      <c r="DC3442" s="1"/>
      <c r="DD3442" s="1"/>
      <c r="DE3442" s="1"/>
      <c r="DF3442" s="1"/>
      <c r="DG3442" s="1"/>
    </row>
    <row r="3443" spans="1:111" x14ac:dyDescent="0.2">
      <c r="A3443" s="66"/>
      <c r="B3443" s="5"/>
      <c r="C3443" s="5"/>
      <c r="D3443" s="43"/>
      <c r="E3443" s="11"/>
      <c r="F3443" s="97"/>
      <c r="G3443" s="9"/>
      <c r="H3443" s="44"/>
      <c r="I3443" s="44"/>
      <c r="J3443" s="1"/>
      <c r="K3443" s="1"/>
      <c r="L3443" s="5"/>
      <c r="M3443" s="12"/>
      <c r="N3443" s="12"/>
      <c r="O3443" s="5"/>
      <c r="P3443" s="5"/>
      <c r="Q3443" s="10"/>
      <c r="R3443" s="29"/>
      <c r="S3443" s="5"/>
      <c r="T3443" s="6"/>
      <c r="U3443" s="10"/>
      <c r="V3443" s="10"/>
      <c r="W3443" s="12"/>
      <c r="X3443" s="5"/>
      <c r="Y3443" s="11"/>
      <c r="Z3443" s="2"/>
      <c r="AA3443" s="44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3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2"/>
      <c r="DB3443" s="1"/>
      <c r="DC3443" s="1"/>
      <c r="DD3443" s="1"/>
      <c r="DE3443" s="1"/>
      <c r="DF3443" s="1"/>
      <c r="DG3443" s="1"/>
    </row>
    <row r="3444" spans="1:111" x14ac:dyDescent="0.2">
      <c r="A3444" s="66"/>
      <c r="B3444" s="5"/>
      <c r="C3444" s="5"/>
      <c r="D3444" s="43"/>
      <c r="E3444" s="11"/>
      <c r="F3444" s="97"/>
      <c r="G3444" s="9"/>
      <c r="H3444" s="44"/>
      <c r="I3444" s="44"/>
      <c r="J3444" s="1"/>
      <c r="K3444" s="1"/>
      <c r="L3444" s="5"/>
      <c r="M3444" s="12"/>
      <c r="N3444" s="12"/>
      <c r="O3444" s="5"/>
      <c r="P3444" s="5"/>
      <c r="Q3444" s="10"/>
      <c r="R3444" s="29"/>
      <c r="S3444" s="5"/>
      <c r="T3444" s="6"/>
      <c r="U3444" s="10"/>
      <c r="V3444" s="10"/>
      <c r="W3444" s="12"/>
      <c r="X3444" s="5"/>
      <c r="Y3444" s="11"/>
      <c r="Z3444" s="2"/>
      <c r="AA3444" s="44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3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2"/>
      <c r="DB3444" s="1"/>
      <c r="DC3444" s="1"/>
      <c r="DD3444" s="1"/>
      <c r="DE3444" s="1"/>
      <c r="DF3444" s="1"/>
      <c r="DG3444" s="1"/>
    </row>
    <row r="3445" spans="1:111" x14ac:dyDescent="0.2">
      <c r="A3445" s="66"/>
      <c r="B3445" s="5"/>
      <c r="C3445" s="5"/>
      <c r="D3445" s="43"/>
      <c r="E3445" s="11"/>
      <c r="F3445" s="97"/>
      <c r="G3445" s="9"/>
      <c r="H3445" s="44"/>
      <c r="I3445" s="44"/>
      <c r="J3445" s="1"/>
      <c r="K3445" s="1"/>
      <c r="L3445" s="5"/>
      <c r="M3445" s="12"/>
      <c r="N3445" s="12"/>
      <c r="O3445" s="5"/>
      <c r="P3445" s="5"/>
      <c r="Q3445" s="10"/>
      <c r="R3445" s="29"/>
      <c r="S3445" s="5"/>
      <c r="T3445" s="6"/>
      <c r="U3445" s="10"/>
      <c r="V3445" s="10"/>
      <c r="W3445" s="12"/>
      <c r="X3445" s="5"/>
      <c r="Y3445" s="11"/>
      <c r="Z3445" s="2"/>
      <c r="AA3445" s="44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3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2"/>
      <c r="DB3445" s="1"/>
      <c r="DC3445" s="1"/>
      <c r="DD3445" s="1"/>
      <c r="DE3445" s="1"/>
      <c r="DF3445" s="1"/>
      <c r="DG3445" s="1"/>
    </row>
    <row r="3446" spans="1:111" x14ac:dyDescent="0.2">
      <c r="A3446" s="66"/>
      <c r="B3446" s="5"/>
      <c r="C3446" s="5"/>
      <c r="D3446" s="43"/>
      <c r="E3446" s="11"/>
      <c r="F3446" s="97"/>
      <c r="G3446" s="9"/>
      <c r="H3446" s="44"/>
      <c r="I3446" s="44"/>
      <c r="J3446" s="1"/>
      <c r="K3446" s="1"/>
      <c r="L3446" s="5"/>
      <c r="M3446" s="12"/>
      <c r="N3446" s="12"/>
      <c r="O3446" s="5"/>
      <c r="P3446" s="5"/>
      <c r="Q3446" s="10"/>
      <c r="R3446" s="29"/>
      <c r="S3446" s="5"/>
      <c r="T3446" s="6"/>
      <c r="U3446" s="10"/>
      <c r="V3446" s="10"/>
      <c r="W3446" s="12"/>
      <c r="X3446" s="5"/>
      <c r="Y3446" s="11"/>
      <c r="Z3446" s="2"/>
      <c r="AA3446" s="44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3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2"/>
      <c r="DB3446" s="1"/>
      <c r="DC3446" s="1"/>
      <c r="DD3446" s="1"/>
      <c r="DE3446" s="1"/>
      <c r="DF3446" s="1"/>
      <c r="DG3446" s="1"/>
    </row>
    <row r="3447" spans="1:111" x14ac:dyDescent="0.2">
      <c r="A3447" s="66"/>
      <c r="B3447" s="5"/>
      <c r="C3447" s="5"/>
      <c r="D3447" s="43"/>
      <c r="E3447" s="11"/>
      <c r="F3447" s="97"/>
      <c r="G3447" s="9"/>
      <c r="H3447" s="44"/>
      <c r="I3447" s="44"/>
      <c r="J3447" s="1"/>
      <c r="K3447" s="1"/>
      <c r="L3447" s="5"/>
      <c r="M3447" s="12"/>
      <c r="N3447" s="12"/>
      <c r="O3447" s="5"/>
      <c r="P3447" s="5"/>
      <c r="Q3447" s="10"/>
      <c r="R3447" s="29"/>
      <c r="S3447" s="5"/>
      <c r="T3447" s="6"/>
      <c r="U3447" s="10"/>
      <c r="V3447" s="10"/>
      <c r="W3447" s="12"/>
      <c r="X3447" s="5"/>
      <c r="Y3447" s="11"/>
      <c r="Z3447" s="2"/>
      <c r="AA3447" s="44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3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2"/>
      <c r="DB3447" s="1"/>
      <c r="DC3447" s="1"/>
      <c r="DD3447" s="1"/>
      <c r="DE3447" s="1"/>
      <c r="DF3447" s="1"/>
      <c r="DG3447" s="1"/>
    </row>
    <row r="3448" spans="1:111" x14ac:dyDescent="0.2">
      <c r="A3448" s="66"/>
      <c r="B3448" s="5"/>
      <c r="C3448" s="5"/>
      <c r="D3448" s="43"/>
      <c r="E3448" s="11"/>
      <c r="F3448" s="97"/>
      <c r="G3448" s="9"/>
      <c r="H3448" s="44"/>
      <c r="I3448" s="44"/>
      <c r="J3448" s="1"/>
      <c r="K3448" s="1"/>
      <c r="L3448" s="5"/>
      <c r="M3448" s="12"/>
      <c r="N3448" s="12"/>
      <c r="O3448" s="5"/>
      <c r="P3448" s="5"/>
      <c r="Q3448" s="10"/>
      <c r="R3448" s="29"/>
      <c r="S3448" s="5"/>
      <c r="T3448" s="6"/>
      <c r="U3448" s="10"/>
      <c r="V3448" s="10"/>
      <c r="W3448" s="12"/>
      <c r="X3448" s="5"/>
      <c r="Y3448" s="11"/>
      <c r="Z3448" s="2"/>
      <c r="AA3448" s="44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3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2"/>
      <c r="DB3448" s="1"/>
      <c r="DC3448" s="1"/>
      <c r="DD3448" s="1"/>
      <c r="DE3448" s="1"/>
      <c r="DF3448" s="1"/>
      <c r="DG3448" s="1"/>
    </row>
    <row r="3449" spans="1:111" x14ac:dyDescent="0.2">
      <c r="A3449" s="66"/>
      <c r="B3449" s="5"/>
      <c r="C3449" s="5"/>
      <c r="D3449" s="43"/>
      <c r="E3449" s="11"/>
      <c r="F3449" s="97"/>
      <c r="G3449" s="9"/>
      <c r="H3449" s="44"/>
      <c r="I3449" s="44"/>
      <c r="J3449" s="1"/>
      <c r="K3449" s="1"/>
      <c r="L3449" s="5"/>
      <c r="M3449" s="12"/>
      <c r="N3449" s="12"/>
      <c r="O3449" s="5"/>
      <c r="P3449" s="5"/>
      <c r="Q3449" s="10"/>
      <c r="R3449" s="29"/>
      <c r="S3449" s="5"/>
      <c r="T3449" s="6"/>
      <c r="U3449" s="10"/>
      <c r="V3449" s="10"/>
      <c r="W3449" s="12"/>
      <c r="X3449" s="5"/>
      <c r="Y3449" s="11"/>
      <c r="Z3449" s="2"/>
      <c r="AA3449" s="44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3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2"/>
      <c r="DB3449" s="1"/>
      <c r="DC3449" s="1"/>
      <c r="DD3449" s="1"/>
      <c r="DE3449" s="1"/>
      <c r="DF3449" s="1"/>
      <c r="DG3449" s="1"/>
    </row>
    <row r="3450" spans="1:111" x14ac:dyDescent="0.2">
      <c r="A3450" s="66"/>
      <c r="B3450" s="5"/>
      <c r="C3450" s="5"/>
      <c r="D3450" s="43"/>
      <c r="E3450" s="11"/>
      <c r="F3450" s="97"/>
      <c r="G3450" s="9"/>
      <c r="H3450" s="44"/>
      <c r="I3450" s="44"/>
      <c r="J3450" s="1"/>
      <c r="K3450" s="1"/>
      <c r="L3450" s="5"/>
      <c r="M3450" s="12"/>
      <c r="N3450" s="12"/>
      <c r="O3450" s="5"/>
      <c r="P3450" s="5"/>
      <c r="Q3450" s="10"/>
      <c r="R3450" s="29"/>
      <c r="S3450" s="5"/>
      <c r="T3450" s="6"/>
      <c r="U3450" s="10"/>
      <c r="V3450" s="10"/>
      <c r="W3450" s="12"/>
      <c r="X3450" s="5"/>
      <c r="Y3450" s="11"/>
      <c r="Z3450" s="2"/>
      <c r="AA3450" s="44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3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2"/>
      <c r="DB3450" s="1"/>
      <c r="DC3450" s="1"/>
      <c r="DD3450" s="1"/>
      <c r="DE3450" s="1"/>
      <c r="DF3450" s="1"/>
      <c r="DG3450" s="1"/>
    </row>
    <row r="3451" spans="1:111" x14ac:dyDescent="0.2">
      <c r="A3451" s="66"/>
      <c r="B3451" s="5"/>
      <c r="C3451" s="5"/>
      <c r="D3451" s="43"/>
      <c r="E3451" s="11"/>
      <c r="F3451" s="97"/>
      <c r="G3451" s="9"/>
      <c r="H3451" s="44"/>
      <c r="I3451" s="44"/>
      <c r="J3451" s="1"/>
      <c r="K3451" s="1"/>
      <c r="L3451" s="5"/>
      <c r="M3451" s="12"/>
      <c r="N3451" s="12"/>
      <c r="O3451" s="5"/>
      <c r="P3451" s="5"/>
      <c r="Q3451" s="10"/>
      <c r="R3451" s="29"/>
      <c r="S3451" s="5"/>
      <c r="T3451" s="6"/>
      <c r="U3451" s="10"/>
      <c r="V3451" s="10"/>
      <c r="W3451" s="12"/>
      <c r="X3451" s="5"/>
      <c r="Y3451" s="11"/>
      <c r="Z3451" s="2"/>
      <c r="AA3451" s="44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3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2"/>
      <c r="DB3451" s="1"/>
      <c r="DC3451" s="1"/>
      <c r="DD3451" s="1"/>
      <c r="DE3451" s="1"/>
      <c r="DF3451" s="1"/>
      <c r="DG3451" s="1"/>
    </row>
    <row r="3452" spans="1:111" x14ac:dyDescent="0.2">
      <c r="A3452" s="66"/>
      <c r="B3452" s="5"/>
      <c r="C3452" s="5"/>
      <c r="D3452" s="43"/>
      <c r="E3452" s="11"/>
      <c r="F3452" s="97"/>
      <c r="G3452" s="9"/>
      <c r="H3452" s="44"/>
      <c r="I3452" s="44"/>
      <c r="J3452" s="1"/>
      <c r="K3452" s="1"/>
      <c r="L3452" s="5"/>
      <c r="M3452" s="12"/>
      <c r="N3452" s="12"/>
      <c r="O3452" s="5"/>
      <c r="P3452" s="5"/>
      <c r="Q3452" s="10"/>
      <c r="R3452" s="29"/>
      <c r="S3452" s="5"/>
      <c r="T3452" s="6"/>
      <c r="U3452" s="10"/>
      <c r="V3452" s="10"/>
      <c r="W3452" s="12"/>
      <c r="X3452" s="5"/>
      <c r="Y3452" s="11"/>
      <c r="Z3452" s="2"/>
      <c r="AA3452" s="44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3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2"/>
      <c r="DB3452" s="1"/>
      <c r="DC3452" s="1"/>
      <c r="DD3452" s="1"/>
      <c r="DE3452" s="1"/>
      <c r="DF3452" s="1"/>
      <c r="DG3452" s="1"/>
    </row>
    <row r="3453" spans="1:111" x14ac:dyDescent="0.2">
      <c r="A3453" s="66"/>
      <c r="B3453" s="5"/>
      <c r="C3453" s="5"/>
      <c r="D3453" s="43"/>
      <c r="E3453" s="11"/>
      <c r="F3453" s="97"/>
      <c r="G3453" s="9"/>
      <c r="H3453" s="44"/>
      <c r="I3453" s="44"/>
      <c r="J3453" s="1"/>
      <c r="K3453" s="1"/>
      <c r="L3453" s="5"/>
      <c r="M3453" s="12"/>
      <c r="N3453" s="12"/>
      <c r="O3453" s="5"/>
      <c r="P3453" s="5"/>
      <c r="Q3453" s="10"/>
      <c r="R3453" s="29"/>
      <c r="S3453" s="5"/>
      <c r="T3453" s="6"/>
      <c r="U3453" s="10"/>
      <c r="V3453" s="10"/>
      <c r="W3453" s="12"/>
      <c r="X3453" s="5"/>
      <c r="Y3453" s="11"/>
      <c r="Z3453" s="2"/>
      <c r="AA3453" s="44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3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2"/>
      <c r="DB3453" s="1"/>
      <c r="DC3453" s="1"/>
      <c r="DD3453" s="1"/>
      <c r="DE3453" s="1"/>
      <c r="DF3453" s="1"/>
      <c r="DG3453" s="1"/>
    </row>
    <row r="3454" spans="1:111" x14ac:dyDescent="0.2">
      <c r="A3454" s="66"/>
      <c r="B3454" s="5"/>
      <c r="C3454" s="5"/>
      <c r="D3454" s="43"/>
      <c r="E3454" s="11"/>
      <c r="F3454" s="97"/>
      <c r="G3454" s="9"/>
      <c r="H3454" s="44"/>
      <c r="I3454" s="44"/>
      <c r="J3454" s="1"/>
      <c r="K3454" s="1"/>
      <c r="L3454" s="5"/>
      <c r="M3454" s="12"/>
      <c r="N3454" s="12"/>
      <c r="O3454" s="5"/>
      <c r="P3454" s="5"/>
      <c r="Q3454" s="10"/>
      <c r="R3454" s="29"/>
      <c r="S3454" s="5"/>
      <c r="T3454" s="6"/>
      <c r="U3454" s="10"/>
      <c r="V3454" s="10"/>
      <c r="W3454" s="12"/>
      <c r="X3454" s="5"/>
      <c r="Y3454" s="11"/>
      <c r="Z3454" s="2"/>
      <c r="AA3454" s="44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3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2"/>
      <c r="DB3454" s="1"/>
      <c r="DC3454" s="1"/>
      <c r="DD3454" s="1"/>
      <c r="DE3454" s="1"/>
      <c r="DF3454" s="1"/>
      <c r="DG3454" s="1"/>
    </row>
    <row r="3455" spans="1:111" x14ac:dyDescent="0.2">
      <c r="A3455" s="66"/>
      <c r="B3455" s="5"/>
      <c r="C3455" s="5"/>
      <c r="D3455" s="43"/>
      <c r="E3455" s="11"/>
      <c r="F3455" s="97"/>
      <c r="G3455" s="9"/>
      <c r="H3455" s="44"/>
      <c r="I3455" s="44"/>
      <c r="J3455" s="1"/>
      <c r="K3455" s="1"/>
      <c r="L3455" s="5"/>
      <c r="M3455" s="12"/>
      <c r="N3455" s="12"/>
      <c r="O3455" s="5"/>
      <c r="P3455" s="5"/>
      <c r="Q3455" s="10"/>
      <c r="R3455" s="29"/>
      <c r="S3455" s="5"/>
      <c r="T3455" s="6"/>
      <c r="U3455" s="10"/>
      <c r="V3455" s="10"/>
      <c r="W3455" s="12"/>
      <c r="X3455" s="5"/>
      <c r="Y3455" s="11"/>
      <c r="Z3455" s="2"/>
      <c r="AA3455" s="44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3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2"/>
      <c r="DB3455" s="1"/>
      <c r="DC3455" s="1"/>
      <c r="DD3455" s="1"/>
      <c r="DE3455" s="1"/>
      <c r="DF3455" s="1"/>
      <c r="DG3455" s="1"/>
    </row>
    <row r="3456" spans="1:111" x14ac:dyDescent="0.2">
      <c r="A3456" s="66"/>
      <c r="B3456" s="5"/>
      <c r="C3456" s="5"/>
      <c r="D3456" s="43"/>
      <c r="E3456" s="11"/>
      <c r="F3456" s="97"/>
      <c r="G3456" s="9"/>
      <c r="H3456" s="44"/>
      <c r="I3456" s="44"/>
      <c r="J3456" s="1"/>
      <c r="K3456" s="1"/>
      <c r="L3456" s="5"/>
      <c r="M3456" s="12"/>
      <c r="N3456" s="12"/>
      <c r="O3456" s="5"/>
      <c r="P3456" s="5"/>
      <c r="Q3456" s="10"/>
      <c r="R3456" s="29"/>
      <c r="S3456" s="5"/>
      <c r="T3456" s="6"/>
      <c r="U3456" s="10"/>
      <c r="V3456" s="10"/>
      <c r="W3456" s="12"/>
      <c r="X3456" s="5"/>
      <c r="Y3456" s="11"/>
      <c r="Z3456" s="2"/>
      <c r="AA3456" s="44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3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2"/>
      <c r="DB3456" s="1"/>
      <c r="DC3456" s="1"/>
      <c r="DD3456" s="1"/>
      <c r="DE3456" s="1"/>
      <c r="DF3456" s="1"/>
      <c r="DG3456" s="1"/>
    </row>
    <row r="3457" spans="1:111" x14ac:dyDescent="0.2">
      <c r="A3457" s="66"/>
      <c r="B3457" s="5"/>
      <c r="C3457" s="5"/>
      <c r="D3457" s="43"/>
      <c r="E3457" s="11"/>
      <c r="F3457" s="97"/>
      <c r="G3457" s="9"/>
      <c r="H3457" s="44"/>
      <c r="I3457" s="44"/>
      <c r="J3457" s="1"/>
      <c r="K3457" s="1"/>
      <c r="L3457" s="5"/>
      <c r="M3457" s="12"/>
      <c r="N3457" s="12"/>
      <c r="O3457" s="5"/>
      <c r="P3457" s="5"/>
      <c r="Q3457" s="10"/>
      <c r="R3457" s="29"/>
      <c r="S3457" s="5"/>
      <c r="T3457" s="6"/>
      <c r="U3457" s="10"/>
      <c r="V3457" s="10"/>
      <c r="W3457" s="12"/>
      <c r="X3457" s="5"/>
      <c r="Y3457" s="11"/>
      <c r="Z3457" s="2"/>
      <c r="AA3457" s="44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3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2"/>
      <c r="DB3457" s="1"/>
      <c r="DC3457" s="1"/>
      <c r="DD3457" s="1"/>
      <c r="DE3457" s="1"/>
      <c r="DF3457" s="1"/>
      <c r="DG3457" s="1"/>
    </row>
    <row r="3458" spans="1:111" x14ac:dyDescent="0.2">
      <c r="A3458" s="66"/>
      <c r="B3458" s="5"/>
      <c r="C3458" s="5"/>
      <c r="D3458" s="43"/>
      <c r="E3458" s="11"/>
      <c r="F3458" s="97"/>
      <c r="G3458" s="9"/>
      <c r="H3458" s="44"/>
      <c r="I3458" s="44"/>
      <c r="J3458" s="1"/>
      <c r="K3458" s="1"/>
      <c r="L3458" s="5"/>
      <c r="M3458" s="12"/>
      <c r="N3458" s="12"/>
      <c r="O3458" s="5"/>
      <c r="P3458" s="5"/>
      <c r="Q3458" s="10"/>
      <c r="R3458" s="29"/>
      <c r="S3458" s="5"/>
      <c r="T3458" s="6"/>
      <c r="U3458" s="10"/>
      <c r="V3458" s="10"/>
      <c r="W3458" s="12"/>
      <c r="X3458" s="5"/>
      <c r="Y3458" s="11"/>
      <c r="Z3458" s="2"/>
      <c r="AA3458" s="44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3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2"/>
      <c r="DB3458" s="1"/>
      <c r="DC3458" s="1"/>
      <c r="DD3458" s="1"/>
      <c r="DE3458" s="1"/>
      <c r="DF3458" s="1"/>
      <c r="DG3458" s="1"/>
    </row>
    <row r="3459" spans="1:111" x14ac:dyDescent="0.2">
      <c r="A3459" s="66"/>
      <c r="B3459" s="5"/>
      <c r="C3459" s="5"/>
      <c r="D3459" s="43"/>
      <c r="E3459" s="11"/>
      <c r="F3459" s="97"/>
      <c r="G3459" s="9"/>
      <c r="H3459" s="44"/>
      <c r="I3459" s="44"/>
      <c r="J3459" s="1"/>
      <c r="K3459" s="1"/>
      <c r="L3459" s="5"/>
      <c r="M3459" s="12"/>
      <c r="N3459" s="12"/>
      <c r="O3459" s="5"/>
      <c r="P3459" s="5"/>
      <c r="Q3459" s="10"/>
      <c r="R3459" s="29"/>
      <c r="S3459" s="5"/>
      <c r="T3459" s="6"/>
      <c r="U3459" s="10"/>
      <c r="V3459" s="10"/>
      <c r="W3459" s="12"/>
      <c r="X3459" s="5"/>
      <c r="Y3459" s="11"/>
      <c r="Z3459" s="2"/>
      <c r="AA3459" s="44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3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2"/>
      <c r="DB3459" s="1"/>
      <c r="DC3459" s="1"/>
      <c r="DD3459" s="1"/>
      <c r="DE3459" s="1"/>
      <c r="DF3459" s="1"/>
      <c r="DG3459" s="1"/>
    </row>
    <row r="3460" spans="1:111" x14ac:dyDescent="0.2">
      <c r="A3460" s="66"/>
      <c r="B3460" s="5"/>
      <c r="C3460" s="5"/>
      <c r="D3460" s="43"/>
      <c r="E3460" s="11"/>
      <c r="F3460" s="97"/>
      <c r="G3460" s="9"/>
      <c r="H3460" s="44"/>
      <c r="I3460" s="44"/>
      <c r="J3460" s="1"/>
      <c r="K3460" s="1"/>
      <c r="L3460" s="5"/>
      <c r="M3460" s="12"/>
      <c r="N3460" s="12"/>
      <c r="O3460" s="5"/>
      <c r="P3460" s="5"/>
      <c r="Q3460" s="10"/>
      <c r="R3460" s="29"/>
      <c r="S3460" s="5"/>
      <c r="T3460" s="6"/>
      <c r="U3460" s="10"/>
      <c r="V3460" s="10"/>
      <c r="W3460" s="12"/>
      <c r="X3460" s="5"/>
      <c r="Y3460" s="11"/>
      <c r="Z3460" s="2"/>
      <c r="AA3460" s="44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3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2"/>
      <c r="DB3460" s="1"/>
      <c r="DC3460" s="1"/>
      <c r="DD3460" s="1"/>
      <c r="DE3460" s="1"/>
      <c r="DF3460" s="1"/>
      <c r="DG3460" s="1"/>
    </row>
    <row r="3461" spans="1:111" x14ac:dyDescent="0.2">
      <c r="A3461" s="66"/>
      <c r="B3461" s="5"/>
      <c r="C3461" s="5"/>
      <c r="D3461" s="43"/>
      <c r="E3461" s="11"/>
      <c r="F3461" s="97"/>
      <c r="G3461" s="9"/>
      <c r="H3461" s="44"/>
      <c r="I3461" s="44"/>
      <c r="J3461" s="1"/>
      <c r="K3461" s="1"/>
      <c r="L3461" s="5"/>
      <c r="M3461" s="12"/>
      <c r="N3461" s="12"/>
      <c r="O3461" s="5"/>
      <c r="P3461" s="5"/>
      <c r="Q3461" s="10"/>
      <c r="R3461" s="29"/>
      <c r="S3461" s="5"/>
      <c r="T3461" s="6"/>
      <c r="U3461" s="10"/>
      <c r="V3461" s="10"/>
      <c r="W3461" s="12"/>
      <c r="X3461" s="5"/>
      <c r="Y3461" s="11"/>
      <c r="Z3461" s="2"/>
      <c r="AA3461" s="44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3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2"/>
      <c r="DB3461" s="1"/>
      <c r="DC3461" s="1"/>
      <c r="DD3461" s="1"/>
      <c r="DE3461" s="1"/>
      <c r="DF3461" s="1"/>
      <c r="DG3461" s="1"/>
    </row>
    <row r="3462" spans="1:111" x14ac:dyDescent="0.2">
      <c r="A3462" s="66"/>
      <c r="B3462" s="5"/>
      <c r="C3462" s="5"/>
      <c r="D3462" s="43"/>
      <c r="E3462" s="11"/>
      <c r="F3462" s="97"/>
      <c r="G3462" s="9"/>
      <c r="H3462" s="44"/>
      <c r="I3462" s="44"/>
      <c r="J3462" s="1"/>
      <c r="K3462" s="1"/>
      <c r="L3462" s="5"/>
      <c r="M3462" s="12"/>
      <c r="N3462" s="12"/>
      <c r="O3462" s="5"/>
      <c r="P3462" s="5"/>
      <c r="Q3462" s="10"/>
      <c r="R3462" s="29"/>
      <c r="S3462" s="5"/>
      <c r="T3462" s="6"/>
      <c r="U3462" s="10"/>
      <c r="V3462" s="10"/>
      <c r="W3462" s="12"/>
      <c r="X3462" s="5"/>
      <c r="Y3462" s="11"/>
      <c r="Z3462" s="2"/>
      <c r="AA3462" s="44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3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2"/>
      <c r="DB3462" s="1"/>
      <c r="DC3462" s="1"/>
      <c r="DD3462" s="1"/>
      <c r="DE3462" s="1"/>
      <c r="DF3462" s="1"/>
      <c r="DG3462" s="1"/>
    </row>
    <row r="3463" spans="1:111" x14ac:dyDescent="0.2">
      <c r="A3463" s="66"/>
      <c r="B3463" s="5"/>
      <c r="C3463" s="5"/>
      <c r="D3463" s="43"/>
      <c r="E3463" s="11"/>
      <c r="F3463" s="97"/>
      <c r="G3463" s="9"/>
      <c r="H3463" s="44"/>
      <c r="I3463" s="44"/>
      <c r="J3463" s="1"/>
      <c r="K3463" s="1"/>
      <c r="L3463" s="5"/>
      <c r="M3463" s="12"/>
      <c r="N3463" s="12"/>
      <c r="O3463" s="5"/>
      <c r="P3463" s="5"/>
      <c r="Q3463" s="10"/>
      <c r="R3463" s="29"/>
      <c r="S3463" s="5"/>
      <c r="T3463" s="6"/>
      <c r="U3463" s="10"/>
      <c r="V3463" s="10"/>
      <c r="W3463" s="12"/>
      <c r="X3463" s="5"/>
      <c r="Y3463" s="11"/>
      <c r="Z3463" s="2"/>
      <c r="AA3463" s="44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3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2"/>
      <c r="DB3463" s="1"/>
      <c r="DC3463" s="1"/>
      <c r="DD3463" s="1"/>
      <c r="DE3463" s="1"/>
      <c r="DF3463" s="1"/>
      <c r="DG3463" s="1"/>
    </row>
    <row r="3464" spans="1:111" x14ac:dyDescent="0.2">
      <c r="A3464" s="66"/>
      <c r="B3464" s="5"/>
      <c r="C3464" s="5"/>
      <c r="D3464" s="43"/>
      <c r="E3464" s="11"/>
      <c r="F3464" s="97"/>
      <c r="G3464" s="9"/>
      <c r="H3464" s="44"/>
      <c r="I3464" s="44"/>
      <c r="J3464" s="1"/>
      <c r="K3464" s="1"/>
      <c r="L3464" s="5"/>
      <c r="M3464" s="12"/>
      <c r="N3464" s="12"/>
      <c r="O3464" s="5"/>
      <c r="P3464" s="5"/>
      <c r="Q3464" s="10"/>
      <c r="R3464" s="29"/>
      <c r="S3464" s="5"/>
      <c r="T3464" s="6"/>
      <c r="U3464" s="10"/>
      <c r="V3464" s="10"/>
      <c r="W3464" s="12"/>
      <c r="X3464" s="5"/>
      <c r="Y3464" s="11"/>
      <c r="Z3464" s="2"/>
      <c r="AA3464" s="44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3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2"/>
      <c r="DB3464" s="1"/>
      <c r="DC3464" s="1"/>
      <c r="DD3464" s="1"/>
      <c r="DE3464" s="1"/>
      <c r="DF3464" s="1"/>
      <c r="DG3464" s="1"/>
    </row>
    <row r="3465" spans="1:111" x14ac:dyDescent="0.2">
      <c r="A3465" s="66"/>
      <c r="B3465" s="5"/>
      <c r="C3465" s="5"/>
      <c r="D3465" s="43"/>
      <c r="E3465" s="11"/>
      <c r="F3465" s="97"/>
      <c r="G3465" s="9"/>
      <c r="H3465" s="44"/>
      <c r="I3465" s="44"/>
      <c r="J3465" s="1"/>
      <c r="K3465" s="1"/>
      <c r="L3465" s="5"/>
      <c r="M3465" s="12"/>
      <c r="N3465" s="12"/>
      <c r="O3465" s="5"/>
      <c r="P3465" s="5"/>
      <c r="Q3465" s="10"/>
      <c r="R3465" s="29"/>
      <c r="S3465" s="5"/>
      <c r="T3465" s="6"/>
      <c r="U3465" s="10"/>
      <c r="V3465" s="10"/>
      <c r="W3465" s="12"/>
      <c r="X3465" s="5"/>
      <c r="Y3465" s="11"/>
      <c r="Z3465" s="2"/>
      <c r="AA3465" s="44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3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2"/>
      <c r="DB3465" s="1"/>
      <c r="DC3465" s="1"/>
      <c r="DD3465" s="1"/>
      <c r="DE3465" s="1"/>
      <c r="DF3465" s="1"/>
      <c r="DG3465" s="1"/>
    </row>
    <row r="3466" spans="1:111" x14ac:dyDescent="0.2">
      <c r="A3466" s="66"/>
      <c r="B3466" s="5"/>
      <c r="C3466" s="5"/>
      <c r="D3466" s="43"/>
      <c r="E3466" s="11"/>
      <c r="F3466" s="97"/>
      <c r="G3466" s="9"/>
      <c r="H3466" s="44"/>
      <c r="I3466" s="44"/>
      <c r="J3466" s="1"/>
      <c r="K3466" s="1"/>
      <c r="L3466" s="5"/>
      <c r="M3466" s="12"/>
      <c r="N3466" s="12"/>
      <c r="O3466" s="5"/>
      <c r="P3466" s="5"/>
      <c r="Q3466" s="10"/>
      <c r="R3466" s="29"/>
      <c r="S3466" s="5"/>
      <c r="T3466" s="6"/>
      <c r="U3466" s="10"/>
      <c r="V3466" s="10"/>
      <c r="W3466" s="12"/>
      <c r="X3466" s="5"/>
      <c r="Y3466" s="11"/>
      <c r="Z3466" s="2"/>
      <c r="AA3466" s="44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3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2"/>
      <c r="DB3466" s="1"/>
      <c r="DC3466" s="1"/>
      <c r="DD3466" s="1"/>
      <c r="DE3466" s="1"/>
      <c r="DF3466" s="1"/>
      <c r="DG3466" s="1"/>
    </row>
    <row r="3467" spans="1:111" x14ac:dyDescent="0.2">
      <c r="A3467" s="66"/>
      <c r="B3467" s="5"/>
      <c r="C3467" s="5"/>
      <c r="D3467" s="43"/>
      <c r="E3467" s="11"/>
      <c r="F3467" s="97"/>
      <c r="G3467" s="9"/>
      <c r="H3467" s="44"/>
      <c r="I3467" s="44"/>
      <c r="J3467" s="1"/>
      <c r="K3467" s="1"/>
      <c r="L3467" s="5"/>
      <c r="M3467" s="12"/>
      <c r="N3467" s="12"/>
      <c r="O3467" s="5"/>
      <c r="P3467" s="5"/>
      <c r="Q3467" s="10"/>
      <c r="R3467" s="29"/>
      <c r="S3467" s="5"/>
      <c r="T3467" s="6"/>
      <c r="U3467" s="10"/>
      <c r="V3467" s="10"/>
      <c r="W3467" s="12"/>
      <c r="X3467" s="5"/>
      <c r="Y3467" s="11"/>
      <c r="Z3467" s="2"/>
      <c r="AA3467" s="44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3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2"/>
      <c r="DB3467" s="1"/>
      <c r="DC3467" s="1"/>
      <c r="DD3467" s="1"/>
      <c r="DE3467" s="1"/>
      <c r="DF3467" s="1"/>
      <c r="DG3467" s="1"/>
    </row>
    <row r="3468" spans="1:111" x14ac:dyDescent="0.2">
      <c r="A3468" s="66"/>
      <c r="B3468" s="5"/>
      <c r="C3468" s="5"/>
      <c r="D3468" s="43"/>
      <c r="E3468" s="11"/>
      <c r="F3468" s="97"/>
      <c r="G3468" s="9"/>
      <c r="H3468" s="44"/>
      <c r="I3468" s="44"/>
      <c r="J3468" s="1"/>
      <c r="K3468" s="1"/>
      <c r="L3468" s="5"/>
      <c r="M3468" s="12"/>
      <c r="N3468" s="12"/>
      <c r="O3468" s="5"/>
      <c r="P3468" s="5"/>
      <c r="Q3468" s="10"/>
      <c r="R3468" s="29"/>
      <c r="S3468" s="5"/>
      <c r="T3468" s="6"/>
      <c r="U3468" s="10"/>
      <c r="V3468" s="10"/>
      <c r="W3468" s="12"/>
      <c r="X3468" s="5"/>
      <c r="Y3468" s="11"/>
      <c r="Z3468" s="2"/>
      <c r="AA3468" s="44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3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2"/>
      <c r="DB3468" s="1"/>
      <c r="DC3468" s="1"/>
      <c r="DD3468" s="1"/>
      <c r="DE3468" s="1"/>
      <c r="DF3468" s="1"/>
      <c r="DG3468" s="1"/>
    </row>
    <row r="3469" spans="1:111" x14ac:dyDescent="0.2">
      <c r="A3469" s="66"/>
      <c r="B3469" s="5"/>
      <c r="C3469" s="5"/>
      <c r="D3469" s="43"/>
      <c r="E3469" s="11"/>
      <c r="F3469" s="97"/>
      <c r="G3469" s="9"/>
      <c r="H3469" s="44"/>
      <c r="I3469" s="44"/>
      <c r="J3469" s="1"/>
      <c r="K3469" s="1"/>
      <c r="L3469" s="5"/>
      <c r="M3469" s="12"/>
      <c r="N3469" s="12"/>
      <c r="O3469" s="5"/>
      <c r="P3469" s="5"/>
      <c r="Q3469" s="10"/>
      <c r="R3469" s="29"/>
      <c r="S3469" s="5"/>
      <c r="T3469" s="6"/>
      <c r="U3469" s="10"/>
      <c r="V3469" s="10"/>
      <c r="W3469" s="12"/>
      <c r="X3469" s="5"/>
      <c r="Y3469" s="11"/>
      <c r="Z3469" s="2"/>
      <c r="AA3469" s="44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3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2"/>
      <c r="DB3469" s="1"/>
      <c r="DC3469" s="1"/>
      <c r="DD3469" s="1"/>
      <c r="DE3469" s="1"/>
      <c r="DF3469" s="1"/>
      <c r="DG3469" s="1"/>
    </row>
    <row r="3470" spans="1:111" x14ac:dyDescent="0.2">
      <c r="A3470" s="66"/>
      <c r="B3470" s="5"/>
      <c r="C3470" s="5"/>
      <c r="D3470" s="43"/>
      <c r="E3470" s="11"/>
      <c r="F3470" s="97"/>
      <c r="G3470" s="9"/>
      <c r="H3470" s="44"/>
      <c r="I3470" s="44"/>
      <c r="J3470" s="1"/>
      <c r="K3470" s="1"/>
      <c r="L3470" s="5"/>
      <c r="M3470" s="12"/>
      <c r="N3470" s="12"/>
      <c r="O3470" s="5"/>
      <c r="P3470" s="5"/>
      <c r="Q3470" s="10"/>
      <c r="R3470" s="29"/>
      <c r="S3470" s="5"/>
      <c r="T3470" s="6"/>
      <c r="U3470" s="10"/>
      <c r="V3470" s="10"/>
      <c r="W3470" s="12"/>
      <c r="X3470" s="5"/>
      <c r="Y3470" s="11"/>
      <c r="Z3470" s="2"/>
      <c r="AA3470" s="44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3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2"/>
      <c r="DB3470" s="1"/>
      <c r="DC3470" s="1"/>
      <c r="DD3470" s="1"/>
      <c r="DE3470" s="1"/>
      <c r="DF3470" s="1"/>
      <c r="DG3470" s="1"/>
    </row>
    <row r="3471" spans="1:111" x14ac:dyDescent="0.2">
      <c r="A3471" s="66"/>
      <c r="B3471" s="5"/>
      <c r="C3471" s="5"/>
      <c r="D3471" s="43"/>
      <c r="E3471" s="11"/>
      <c r="F3471" s="97"/>
      <c r="G3471" s="9"/>
      <c r="H3471" s="44"/>
      <c r="I3471" s="44"/>
      <c r="J3471" s="1"/>
      <c r="K3471" s="1"/>
      <c r="L3471" s="5"/>
      <c r="M3471" s="12"/>
      <c r="N3471" s="12"/>
      <c r="O3471" s="5"/>
      <c r="P3471" s="5"/>
      <c r="Q3471" s="10"/>
      <c r="R3471" s="29"/>
      <c r="S3471" s="5"/>
      <c r="T3471" s="6"/>
      <c r="U3471" s="10"/>
      <c r="V3471" s="10"/>
      <c r="W3471" s="12"/>
      <c r="X3471" s="5"/>
      <c r="Y3471" s="11"/>
      <c r="Z3471" s="2"/>
      <c r="AA3471" s="44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3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2"/>
      <c r="DB3471" s="1"/>
      <c r="DC3471" s="1"/>
      <c r="DD3471" s="1"/>
      <c r="DE3471" s="1"/>
      <c r="DF3471" s="1"/>
      <c r="DG3471" s="1"/>
    </row>
    <row r="3472" spans="1:111" x14ac:dyDescent="0.2">
      <c r="A3472" s="66"/>
      <c r="B3472" s="5"/>
      <c r="C3472" s="5"/>
      <c r="D3472" s="43"/>
      <c r="E3472" s="11"/>
      <c r="F3472" s="97"/>
      <c r="G3472" s="9"/>
      <c r="H3472" s="44"/>
      <c r="I3472" s="44"/>
      <c r="J3472" s="1"/>
      <c r="K3472" s="1"/>
      <c r="L3472" s="5"/>
      <c r="M3472" s="12"/>
      <c r="N3472" s="12"/>
      <c r="O3472" s="5"/>
      <c r="P3472" s="5"/>
      <c r="Q3472" s="10"/>
      <c r="R3472" s="29"/>
      <c r="S3472" s="5"/>
      <c r="T3472" s="6"/>
      <c r="U3472" s="10"/>
      <c r="V3472" s="10"/>
      <c r="W3472" s="12"/>
      <c r="X3472" s="5"/>
      <c r="Y3472" s="11"/>
      <c r="Z3472" s="2"/>
      <c r="AA3472" s="44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3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2"/>
      <c r="DB3472" s="1"/>
      <c r="DC3472" s="1"/>
      <c r="DD3472" s="1"/>
      <c r="DE3472" s="1"/>
      <c r="DF3472" s="1"/>
      <c r="DG3472" s="1"/>
    </row>
    <row r="3473" spans="1:111" x14ac:dyDescent="0.2">
      <c r="A3473" s="66"/>
      <c r="B3473" s="5"/>
      <c r="C3473" s="5"/>
      <c r="D3473" s="43"/>
      <c r="E3473" s="11"/>
      <c r="F3473" s="97"/>
      <c r="G3473" s="9"/>
      <c r="H3473" s="44"/>
      <c r="I3473" s="44"/>
      <c r="J3473" s="1"/>
      <c r="K3473" s="1"/>
      <c r="L3473" s="5"/>
      <c r="M3473" s="12"/>
      <c r="N3473" s="12"/>
      <c r="O3473" s="5"/>
      <c r="P3473" s="5"/>
      <c r="Q3473" s="10"/>
      <c r="R3473" s="29"/>
      <c r="S3473" s="5"/>
      <c r="T3473" s="6"/>
      <c r="U3473" s="10"/>
      <c r="V3473" s="10"/>
      <c r="W3473" s="12"/>
      <c r="X3473" s="5"/>
      <c r="Y3473" s="11"/>
      <c r="Z3473" s="2"/>
      <c r="AA3473" s="44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3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2"/>
      <c r="DB3473" s="1"/>
      <c r="DC3473" s="1"/>
      <c r="DD3473" s="1"/>
      <c r="DE3473" s="1"/>
      <c r="DF3473" s="1"/>
      <c r="DG3473" s="1"/>
    </row>
    <row r="3474" spans="1:111" x14ac:dyDescent="0.2">
      <c r="A3474" s="66"/>
      <c r="B3474" s="5"/>
      <c r="C3474" s="5"/>
      <c r="D3474" s="43"/>
      <c r="E3474" s="11"/>
      <c r="F3474" s="97"/>
      <c r="G3474" s="9"/>
      <c r="H3474" s="44"/>
      <c r="I3474" s="44"/>
      <c r="J3474" s="1"/>
      <c r="K3474" s="1"/>
      <c r="L3474" s="5"/>
      <c r="M3474" s="12"/>
      <c r="N3474" s="12"/>
      <c r="O3474" s="5"/>
      <c r="P3474" s="5"/>
      <c r="Q3474" s="10"/>
      <c r="R3474" s="29"/>
      <c r="S3474" s="5"/>
      <c r="T3474" s="6"/>
      <c r="U3474" s="10"/>
      <c r="V3474" s="10"/>
      <c r="W3474" s="12"/>
      <c r="X3474" s="5"/>
      <c r="Y3474" s="11"/>
      <c r="Z3474" s="2"/>
      <c r="AA3474" s="44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3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2"/>
      <c r="DB3474" s="1"/>
      <c r="DC3474" s="1"/>
      <c r="DD3474" s="1"/>
      <c r="DE3474" s="1"/>
      <c r="DF3474" s="1"/>
      <c r="DG3474" s="1"/>
    </row>
    <row r="3475" spans="1:111" x14ac:dyDescent="0.2">
      <c r="A3475" s="66"/>
      <c r="B3475" s="5"/>
      <c r="C3475" s="5"/>
      <c r="D3475" s="43"/>
      <c r="E3475" s="11"/>
      <c r="F3475" s="97"/>
      <c r="G3475" s="9"/>
      <c r="H3475" s="44"/>
      <c r="I3475" s="44"/>
      <c r="J3475" s="1"/>
      <c r="K3475" s="1"/>
      <c r="L3475" s="5"/>
      <c r="M3475" s="12"/>
      <c r="N3475" s="12"/>
      <c r="O3475" s="5"/>
      <c r="P3475" s="5"/>
      <c r="Q3475" s="10"/>
      <c r="R3475" s="29"/>
      <c r="S3475" s="5"/>
      <c r="T3475" s="6"/>
      <c r="U3475" s="10"/>
      <c r="V3475" s="10"/>
      <c r="W3475" s="12"/>
      <c r="X3475" s="5"/>
      <c r="Y3475" s="11"/>
      <c r="Z3475" s="2"/>
      <c r="AA3475" s="44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3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2"/>
      <c r="DB3475" s="1"/>
      <c r="DC3475" s="1"/>
      <c r="DD3475" s="1"/>
      <c r="DE3475" s="1"/>
      <c r="DF3475" s="1"/>
      <c r="DG3475" s="1"/>
    </row>
    <row r="3476" spans="1:111" x14ac:dyDescent="0.2">
      <c r="A3476" s="66"/>
      <c r="B3476" s="5"/>
      <c r="C3476" s="5"/>
      <c r="D3476" s="43"/>
      <c r="E3476" s="11"/>
      <c r="F3476" s="97"/>
      <c r="G3476" s="9"/>
      <c r="H3476" s="44"/>
      <c r="I3476" s="44"/>
      <c r="J3476" s="1"/>
      <c r="K3476" s="1"/>
      <c r="L3476" s="5"/>
      <c r="M3476" s="12"/>
      <c r="N3476" s="12"/>
      <c r="O3476" s="5"/>
      <c r="P3476" s="5"/>
      <c r="Q3476" s="10"/>
      <c r="R3476" s="29"/>
      <c r="S3476" s="5"/>
      <c r="T3476" s="6"/>
      <c r="U3476" s="10"/>
      <c r="V3476" s="10"/>
      <c r="W3476" s="12"/>
      <c r="X3476" s="5"/>
      <c r="Y3476" s="11"/>
      <c r="Z3476" s="2"/>
      <c r="AA3476" s="44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3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2"/>
      <c r="DB3476" s="1"/>
      <c r="DC3476" s="1"/>
      <c r="DD3476" s="1"/>
      <c r="DE3476" s="1"/>
      <c r="DF3476" s="1"/>
      <c r="DG3476" s="1"/>
    </row>
    <row r="3477" spans="1:111" x14ac:dyDescent="0.2">
      <c r="A3477" s="66"/>
      <c r="B3477" s="5"/>
      <c r="C3477" s="5"/>
      <c r="D3477" s="43"/>
      <c r="E3477" s="11"/>
      <c r="F3477" s="97"/>
      <c r="G3477" s="9"/>
      <c r="H3477" s="44"/>
      <c r="I3477" s="44"/>
      <c r="J3477" s="1"/>
      <c r="K3477" s="1"/>
      <c r="L3477" s="5"/>
      <c r="M3477" s="12"/>
      <c r="N3477" s="12"/>
      <c r="O3477" s="5"/>
      <c r="P3477" s="5"/>
      <c r="Q3477" s="10"/>
      <c r="R3477" s="29"/>
      <c r="S3477" s="5"/>
      <c r="T3477" s="6"/>
      <c r="U3477" s="10"/>
      <c r="V3477" s="10"/>
      <c r="W3477" s="12"/>
      <c r="X3477" s="5"/>
      <c r="Y3477" s="11"/>
      <c r="Z3477" s="2"/>
      <c r="AA3477" s="44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3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2"/>
      <c r="DB3477" s="1"/>
      <c r="DC3477" s="1"/>
      <c r="DD3477" s="1"/>
      <c r="DE3477" s="1"/>
      <c r="DF3477" s="1"/>
      <c r="DG3477" s="1"/>
    </row>
    <row r="3478" spans="1:111" x14ac:dyDescent="0.2">
      <c r="A3478" s="66"/>
      <c r="B3478" s="5"/>
      <c r="C3478" s="5"/>
      <c r="D3478" s="43"/>
      <c r="E3478" s="11"/>
      <c r="F3478" s="97"/>
      <c r="G3478" s="9"/>
      <c r="H3478" s="44"/>
      <c r="I3478" s="44"/>
      <c r="J3478" s="1"/>
      <c r="K3478" s="1"/>
      <c r="L3478" s="5"/>
      <c r="M3478" s="12"/>
      <c r="N3478" s="12"/>
      <c r="O3478" s="5"/>
      <c r="P3478" s="5"/>
      <c r="Q3478" s="10"/>
      <c r="R3478" s="29"/>
      <c r="S3478" s="5"/>
      <c r="T3478" s="6"/>
      <c r="U3478" s="10"/>
      <c r="V3478" s="10"/>
      <c r="W3478" s="12"/>
      <c r="X3478" s="5"/>
      <c r="Y3478" s="11"/>
      <c r="Z3478" s="2"/>
      <c r="AA3478" s="44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3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2"/>
      <c r="DB3478" s="1"/>
      <c r="DC3478" s="1"/>
      <c r="DD3478" s="1"/>
      <c r="DE3478" s="1"/>
      <c r="DF3478" s="1"/>
      <c r="DG3478" s="1"/>
    </row>
    <row r="3479" spans="1:111" x14ac:dyDescent="0.2">
      <c r="A3479" s="66"/>
      <c r="B3479" s="5"/>
      <c r="C3479" s="5"/>
      <c r="D3479" s="43"/>
      <c r="E3479" s="11"/>
      <c r="F3479" s="97"/>
      <c r="G3479" s="9"/>
      <c r="H3479" s="44"/>
      <c r="I3479" s="44"/>
      <c r="J3479" s="1"/>
      <c r="K3479" s="1"/>
      <c r="L3479" s="5"/>
      <c r="M3479" s="12"/>
      <c r="N3479" s="12"/>
      <c r="O3479" s="5"/>
      <c r="P3479" s="5"/>
      <c r="Q3479" s="10"/>
      <c r="R3479" s="29"/>
      <c r="S3479" s="5"/>
      <c r="T3479" s="6"/>
      <c r="U3479" s="10"/>
      <c r="V3479" s="10"/>
      <c r="W3479" s="12"/>
      <c r="X3479" s="5"/>
      <c r="Y3479" s="11"/>
      <c r="Z3479" s="2"/>
      <c r="AA3479" s="44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3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2"/>
      <c r="DB3479" s="1"/>
      <c r="DC3479" s="1"/>
      <c r="DD3479" s="1"/>
      <c r="DE3479" s="1"/>
      <c r="DF3479" s="1"/>
      <c r="DG3479" s="1"/>
    </row>
    <row r="3480" spans="1:111" x14ac:dyDescent="0.2">
      <c r="A3480" s="66"/>
      <c r="B3480" s="5"/>
      <c r="C3480" s="5"/>
      <c r="D3480" s="43"/>
      <c r="E3480" s="11"/>
      <c r="F3480" s="97"/>
      <c r="G3480" s="9"/>
      <c r="H3480" s="44"/>
      <c r="I3480" s="44"/>
      <c r="J3480" s="1"/>
      <c r="K3480" s="1"/>
      <c r="L3480" s="5"/>
      <c r="M3480" s="12"/>
      <c r="N3480" s="12"/>
      <c r="O3480" s="5"/>
      <c r="P3480" s="5"/>
      <c r="Q3480" s="10"/>
      <c r="R3480" s="29"/>
      <c r="S3480" s="5"/>
      <c r="T3480" s="6"/>
      <c r="U3480" s="10"/>
      <c r="V3480" s="10"/>
      <c r="W3480" s="12"/>
      <c r="X3480" s="5"/>
      <c r="Y3480" s="11"/>
      <c r="Z3480" s="2"/>
      <c r="AA3480" s="44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3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2"/>
      <c r="DB3480" s="1"/>
      <c r="DC3480" s="1"/>
      <c r="DD3480" s="1"/>
      <c r="DE3480" s="1"/>
      <c r="DF3480" s="1"/>
      <c r="DG3480" s="1"/>
    </row>
    <row r="3481" spans="1:111" x14ac:dyDescent="0.2">
      <c r="A3481" s="66"/>
      <c r="B3481" s="5"/>
      <c r="C3481" s="5"/>
      <c r="D3481" s="43"/>
      <c r="E3481" s="11"/>
      <c r="F3481" s="97"/>
      <c r="G3481" s="9"/>
      <c r="H3481" s="44"/>
      <c r="I3481" s="44"/>
      <c r="J3481" s="1"/>
      <c r="K3481" s="1"/>
      <c r="L3481" s="5"/>
      <c r="M3481" s="12"/>
      <c r="N3481" s="12"/>
      <c r="O3481" s="5"/>
      <c r="P3481" s="5"/>
      <c r="Q3481" s="10"/>
      <c r="R3481" s="29"/>
      <c r="S3481" s="5"/>
      <c r="T3481" s="6"/>
      <c r="U3481" s="10"/>
      <c r="V3481" s="10"/>
      <c r="W3481" s="12"/>
      <c r="X3481" s="5"/>
      <c r="Y3481" s="11"/>
      <c r="Z3481" s="2"/>
      <c r="AA3481" s="44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3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2"/>
      <c r="DB3481" s="1"/>
      <c r="DC3481" s="1"/>
      <c r="DD3481" s="1"/>
      <c r="DE3481" s="1"/>
      <c r="DF3481" s="1"/>
      <c r="DG3481" s="1"/>
    </row>
    <row r="3482" spans="1:111" x14ac:dyDescent="0.2">
      <c r="A3482" s="66"/>
      <c r="B3482" s="5"/>
      <c r="C3482" s="5"/>
      <c r="D3482" s="43"/>
      <c r="E3482" s="11"/>
      <c r="F3482" s="97"/>
      <c r="G3482" s="9"/>
      <c r="H3482" s="44"/>
      <c r="I3482" s="44"/>
      <c r="J3482" s="1"/>
      <c r="K3482" s="1"/>
      <c r="L3482" s="5"/>
      <c r="M3482" s="12"/>
      <c r="N3482" s="12"/>
      <c r="O3482" s="5"/>
      <c r="P3482" s="5"/>
      <c r="Q3482" s="10"/>
      <c r="R3482" s="29"/>
      <c r="S3482" s="5"/>
      <c r="T3482" s="6"/>
      <c r="U3482" s="10"/>
      <c r="V3482" s="10"/>
      <c r="W3482" s="12"/>
      <c r="X3482" s="5"/>
      <c r="Y3482" s="11"/>
      <c r="Z3482" s="2"/>
      <c r="AA3482" s="44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3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2"/>
      <c r="DB3482" s="1"/>
      <c r="DC3482" s="1"/>
      <c r="DD3482" s="1"/>
      <c r="DE3482" s="1"/>
      <c r="DF3482" s="1"/>
      <c r="DG3482" s="1"/>
    </row>
    <row r="3483" spans="1:111" x14ac:dyDescent="0.2">
      <c r="A3483" s="66"/>
      <c r="B3483" s="5"/>
      <c r="C3483" s="5"/>
      <c r="D3483" s="43"/>
      <c r="E3483" s="11"/>
      <c r="F3483" s="97"/>
      <c r="G3483" s="9"/>
      <c r="H3483" s="44"/>
      <c r="I3483" s="44"/>
      <c r="J3483" s="1"/>
      <c r="K3483" s="1"/>
      <c r="L3483" s="5"/>
      <c r="M3483" s="12"/>
      <c r="N3483" s="12"/>
      <c r="O3483" s="5"/>
      <c r="P3483" s="5"/>
      <c r="Q3483" s="10"/>
      <c r="R3483" s="29"/>
      <c r="S3483" s="5"/>
      <c r="T3483" s="6"/>
      <c r="U3483" s="10"/>
      <c r="V3483" s="10"/>
      <c r="W3483" s="12"/>
      <c r="X3483" s="5"/>
      <c r="Y3483" s="11"/>
      <c r="Z3483" s="2"/>
      <c r="AA3483" s="44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3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2"/>
      <c r="DB3483" s="1"/>
      <c r="DC3483" s="1"/>
      <c r="DD3483" s="1"/>
      <c r="DE3483" s="1"/>
      <c r="DF3483" s="1"/>
      <c r="DG3483" s="1"/>
    </row>
    <row r="3484" spans="1:111" x14ac:dyDescent="0.2">
      <c r="A3484" s="66"/>
      <c r="B3484" s="5"/>
      <c r="C3484" s="5"/>
      <c r="D3484" s="43"/>
      <c r="E3484" s="11"/>
      <c r="F3484" s="97"/>
      <c r="G3484" s="9"/>
      <c r="H3484" s="44"/>
      <c r="I3484" s="44"/>
      <c r="J3484" s="1"/>
      <c r="K3484" s="1"/>
      <c r="L3484" s="5"/>
      <c r="M3484" s="12"/>
      <c r="N3484" s="12"/>
      <c r="O3484" s="5"/>
      <c r="P3484" s="5"/>
      <c r="Q3484" s="10"/>
      <c r="R3484" s="29"/>
      <c r="S3484" s="5"/>
      <c r="T3484" s="6"/>
      <c r="U3484" s="10"/>
      <c r="V3484" s="10"/>
      <c r="W3484" s="12"/>
      <c r="X3484" s="5"/>
      <c r="Y3484" s="11"/>
      <c r="Z3484" s="2"/>
      <c r="AA3484" s="44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3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2"/>
      <c r="DB3484" s="1"/>
      <c r="DC3484" s="1"/>
      <c r="DD3484" s="1"/>
      <c r="DE3484" s="1"/>
      <c r="DF3484" s="1"/>
      <c r="DG3484" s="1"/>
    </row>
    <row r="3485" spans="1:111" x14ac:dyDescent="0.2">
      <c r="A3485" s="66"/>
      <c r="B3485" s="5"/>
      <c r="C3485" s="5"/>
      <c r="D3485" s="43"/>
      <c r="E3485" s="11"/>
      <c r="F3485" s="97"/>
      <c r="G3485" s="9"/>
      <c r="H3485" s="44"/>
      <c r="I3485" s="44"/>
      <c r="J3485" s="1"/>
      <c r="K3485" s="1"/>
      <c r="L3485" s="5"/>
      <c r="M3485" s="12"/>
      <c r="N3485" s="12"/>
      <c r="O3485" s="5"/>
      <c r="P3485" s="5"/>
      <c r="Q3485" s="10"/>
      <c r="R3485" s="29"/>
      <c r="S3485" s="5"/>
      <c r="T3485" s="6"/>
      <c r="U3485" s="10"/>
      <c r="V3485" s="10"/>
      <c r="W3485" s="12"/>
      <c r="X3485" s="5"/>
      <c r="Y3485" s="11"/>
      <c r="Z3485" s="2"/>
      <c r="AA3485" s="44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3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2"/>
      <c r="DB3485" s="1"/>
      <c r="DC3485" s="1"/>
      <c r="DD3485" s="1"/>
      <c r="DE3485" s="1"/>
      <c r="DF3485" s="1"/>
      <c r="DG3485" s="1"/>
    </row>
    <row r="3486" spans="1:111" x14ac:dyDescent="0.2">
      <c r="A3486" s="66"/>
      <c r="B3486" s="5"/>
      <c r="C3486" s="5"/>
      <c r="D3486" s="43"/>
      <c r="E3486" s="11"/>
      <c r="F3486" s="97"/>
      <c r="G3486" s="9"/>
      <c r="H3486" s="44"/>
      <c r="I3486" s="44"/>
      <c r="J3486" s="1"/>
      <c r="K3486" s="1"/>
      <c r="L3486" s="5"/>
      <c r="M3486" s="12"/>
      <c r="N3486" s="12"/>
      <c r="O3486" s="5"/>
      <c r="P3486" s="5"/>
      <c r="Q3486" s="10"/>
      <c r="R3486" s="29"/>
      <c r="S3486" s="5"/>
      <c r="T3486" s="6"/>
      <c r="U3486" s="10"/>
      <c r="V3486" s="10"/>
      <c r="W3486" s="12"/>
      <c r="X3486" s="5"/>
      <c r="Y3486" s="11"/>
      <c r="Z3486" s="2"/>
      <c r="AA3486" s="44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3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2"/>
      <c r="DB3486" s="1"/>
      <c r="DC3486" s="1"/>
      <c r="DD3486" s="1"/>
      <c r="DE3486" s="1"/>
      <c r="DF3486" s="1"/>
      <c r="DG3486" s="1"/>
    </row>
    <row r="3487" spans="1:111" x14ac:dyDescent="0.2">
      <c r="A3487" s="66"/>
      <c r="B3487" s="5"/>
      <c r="C3487" s="5"/>
      <c r="D3487" s="43"/>
      <c r="E3487" s="11"/>
      <c r="F3487" s="97"/>
      <c r="G3487" s="9"/>
      <c r="H3487" s="44"/>
      <c r="I3487" s="44"/>
      <c r="J3487" s="1"/>
      <c r="K3487" s="1"/>
      <c r="L3487" s="5"/>
      <c r="M3487" s="12"/>
      <c r="N3487" s="12"/>
      <c r="O3487" s="5"/>
      <c r="P3487" s="5"/>
      <c r="Q3487" s="10"/>
      <c r="R3487" s="29"/>
      <c r="S3487" s="5"/>
      <c r="T3487" s="6"/>
      <c r="U3487" s="10"/>
      <c r="V3487" s="10"/>
      <c r="W3487" s="12"/>
      <c r="X3487" s="5"/>
      <c r="Y3487" s="11"/>
      <c r="Z3487" s="2"/>
      <c r="AA3487" s="44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3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2"/>
      <c r="DB3487" s="1"/>
      <c r="DC3487" s="1"/>
      <c r="DD3487" s="1"/>
      <c r="DE3487" s="1"/>
      <c r="DF3487" s="1"/>
      <c r="DG3487" s="1"/>
    </row>
    <row r="3488" spans="1:111" x14ac:dyDescent="0.2">
      <c r="A3488" s="66"/>
      <c r="B3488" s="5"/>
      <c r="C3488" s="5"/>
      <c r="D3488" s="43"/>
      <c r="E3488" s="11"/>
      <c r="F3488" s="97"/>
      <c r="G3488" s="9"/>
      <c r="H3488" s="44"/>
      <c r="I3488" s="44"/>
      <c r="J3488" s="1"/>
      <c r="K3488" s="1"/>
      <c r="L3488" s="5"/>
      <c r="M3488" s="12"/>
      <c r="N3488" s="12"/>
      <c r="O3488" s="5"/>
      <c r="P3488" s="5"/>
      <c r="Q3488" s="10"/>
      <c r="R3488" s="29"/>
      <c r="S3488" s="5"/>
      <c r="T3488" s="6"/>
      <c r="U3488" s="10"/>
      <c r="V3488" s="10"/>
      <c r="W3488" s="12"/>
      <c r="X3488" s="5"/>
      <c r="Y3488" s="11"/>
      <c r="Z3488" s="2"/>
      <c r="AA3488" s="44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3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2"/>
      <c r="DB3488" s="1"/>
      <c r="DC3488" s="1"/>
      <c r="DD3488" s="1"/>
      <c r="DE3488" s="1"/>
      <c r="DF3488" s="1"/>
      <c r="DG3488" s="1"/>
    </row>
    <row r="3489" spans="1:111" x14ac:dyDescent="0.2">
      <c r="A3489" s="66"/>
      <c r="B3489" s="5"/>
      <c r="C3489" s="5"/>
      <c r="D3489" s="43"/>
      <c r="E3489" s="11"/>
      <c r="F3489" s="97"/>
      <c r="G3489" s="9"/>
      <c r="H3489" s="44"/>
      <c r="I3489" s="44"/>
      <c r="J3489" s="1"/>
      <c r="K3489" s="1"/>
      <c r="L3489" s="5"/>
      <c r="M3489" s="12"/>
      <c r="N3489" s="12"/>
      <c r="O3489" s="5"/>
      <c r="P3489" s="5"/>
      <c r="Q3489" s="10"/>
      <c r="R3489" s="29"/>
      <c r="S3489" s="5"/>
      <c r="T3489" s="6"/>
      <c r="U3489" s="10"/>
      <c r="V3489" s="10"/>
      <c r="W3489" s="12"/>
      <c r="X3489" s="5"/>
      <c r="Y3489" s="11"/>
      <c r="Z3489" s="2"/>
      <c r="AA3489" s="44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3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2"/>
      <c r="DB3489" s="1"/>
      <c r="DC3489" s="1"/>
      <c r="DD3489" s="1"/>
      <c r="DE3489" s="1"/>
      <c r="DF3489" s="1"/>
      <c r="DG3489" s="1"/>
    </row>
    <row r="3490" spans="1:111" x14ac:dyDescent="0.2">
      <c r="A3490" s="66"/>
      <c r="B3490" s="5"/>
      <c r="C3490" s="5"/>
      <c r="D3490" s="43"/>
      <c r="E3490" s="11"/>
      <c r="F3490" s="97"/>
      <c r="G3490" s="9"/>
      <c r="H3490" s="44"/>
      <c r="I3490" s="44"/>
      <c r="J3490" s="1"/>
      <c r="K3490" s="1"/>
      <c r="L3490" s="5"/>
      <c r="M3490" s="12"/>
      <c r="N3490" s="12"/>
      <c r="O3490" s="5"/>
      <c r="P3490" s="5"/>
      <c r="Q3490" s="10"/>
      <c r="R3490" s="29"/>
      <c r="S3490" s="5"/>
      <c r="T3490" s="6"/>
      <c r="U3490" s="10"/>
      <c r="V3490" s="10"/>
      <c r="W3490" s="12"/>
      <c r="X3490" s="5"/>
      <c r="Y3490" s="11"/>
      <c r="Z3490" s="2"/>
      <c r="AA3490" s="44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3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2"/>
      <c r="DB3490" s="1"/>
      <c r="DC3490" s="1"/>
      <c r="DD3490" s="1"/>
      <c r="DE3490" s="1"/>
      <c r="DF3490" s="1"/>
      <c r="DG3490" s="1"/>
    </row>
    <row r="3491" spans="1:111" x14ac:dyDescent="0.2">
      <c r="A3491" s="66"/>
      <c r="B3491" s="5"/>
      <c r="C3491" s="5"/>
      <c r="D3491" s="43"/>
      <c r="E3491" s="11"/>
      <c r="F3491" s="97"/>
      <c r="G3491" s="9"/>
      <c r="H3491" s="44"/>
      <c r="I3491" s="44"/>
      <c r="J3491" s="1"/>
      <c r="K3491" s="1"/>
      <c r="L3491" s="5"/>
      <c r="M3491" s="12"/>
      <c r="N3491" s="12"/>
      <c r="O3491" s="5"/>
      <c r="P3491" s="5"/>
      <c r="Q3491" s="10"/>
      <c r="R3491" s="29"/>
      <c r="S3491" s="5"/>
      <c r="T3491" s="6"/>
      <c r="U3491" s="10"/>
      <c r="V3491" s="10"/>
      <c r="W3491" s="12"/>
      <c r="X3491" s="5"/>
      <c r="Y3491" s="11"/>
      <c r="Z3491" s="2"/>
      <c r="AA3491" s="44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3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2"/>
      <c r="DB3491" s="1"/>
      <c r="DC3491" s="1"/>
      <c r="DD3491" s="1"/>
      <c r="DE3491" s="1"/>
      <c r="DF3491" s="1"/>
      <c r="DG3491" s="1"/>
    </row>
    <row r="3492" spans="1:111" x14ac:dyDescent="0.2">
      <c r="A3492" s="66"/>
      <c r="B3492" s="5"/>
      <c r="C3492" s="5"/>
      <c r="D3492" s="43"/>
      <c r="E3492" s="11"/>
      <c r="F3492" s="97"/>
      <c r="G3492" s="9"/>
      <c r="H3492" s="44"/>
      <c r="I3492" s="44"/>
      <c r="J3492" s="1"/>
      <c r="K3492" s="1"/>
      <c r="L3492" s="5"/>
      <c r="M3492" s="12"/>
      <c r="N3492" s="12"/>
      <c r="O3492" s="5"/>
      <c r="P3492" s="5"/>
      <c r="Q3492" s="10"/>
      <c r="R3492" s="29"/>
      <c r="S3492" s="5"/>
      <c r="T3492" s="6"/>
      <c r="U3492" s="10"/>
      <c r="V3492" s="10"/>
      <c r="W3492" s="12"/>
      <c r="X3492" s="5"/>
      <c r="Y3492" s="11"/>
      <c r="Z3492" s="2"/>
      <c r="AA3492" s="44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3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2"/>
      <c r="DB3492" s="1"/>
      <c r="DC3492" s="1"/>
      <c r="DD3492" s="1"/>
      <c r="DE3492" s="1"/>
      <c r="DF3492" s="1"/>
      <c r="DG3492" s="1"/>
    </row>
    <row r="3493" spans="1:111" x14ac:dyDescent="0.2">
      <c r="A3493" s="66"/>
      <c r="B3493" s="5"/>
      <c r="C3493" s="5"/>
      <c r="D3493" s="43"/>
      <c r="E3493" s="11"/>
      <c r="F3493" s="97"/>
      <c r="G3493" s="9"/>
      <c r="H3493" s="44"/>
      <c r="I3493" s="44"/>
      <c r="J3493" s="1"/>
      <c r="K3493" s="1"/>
      <c r="L3493" s="5"/>
      <c r="M3493" s="12"/>
      <c r="N3493" s="12"/>
      <c r="O3493" s="5"/>
      <c r="P3493" s="5"/>
      <c r="Q3493" s="10"/>
      <c r="R3493" s="29"/>
      <c r="S3493" s="5"/>
      <c r="T3493" s="6"/>
      <c r="U3493" s="10"/>
      <c r="V3493" s="10"/>
      <c r="W3493" s="12"/>
      <c r="X3493" s="5"/>
      <c r="Y3493" s="11"/>
      <c r="Z3493" s="2"/>
      <c r="AA3493" s="44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3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2"/>
      <c r="DB3493" s="1"/>
      <c r="DC3493" s="1"/>
      <c r="DD3493" s="1"/>
      <c r="DE3493" s="1"/>
      <c r="DF3493" s="1"/>
      <c r="DG3493" s="1"/>
    </row>
    <row r="3494" spans="1:111" x14ac:dyDescent="0.2">
      <c r="A3494" s="66"/>
      <c r="B3494" s="5"/>
      <c r="C3494" s="5"/>
      <c r="D3494" s="43"/>
      <c r="E3494" s="11"/>
      <c r="F3494" s="97"/>
      <c r="G3494" s="9"/>
      <c r="H3494" s="44"/>
      <c r="I3494" s="44"/>
      <c r="J3494" s="1"/>
      <c r="K3494" s="1"/>
      <c r="L3494" s="5"/>
      <c r="M3494" s="12"/>
      <c r="N3494" s="12"/>
      <c r="O3494" s="5"/>
      <c r="P3494" s="5"/>
      <c r="Q3494" s="10"/>
      <c r="R3494" s="29"/>
      <c r="S3494" s="5"/>
      <c r="T3494" s="6"/>
      <c r="U3494" s="10"/>
      <c r="V3494" s="10"/>
      <c r="W3494" s="12"/>
      <c r="X3494" s="5"/>
      <c r="Y3494" s="11"/>
      <c r="Z3494" s="2"/>
      <c r="AA3494" s="44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3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2"/>
      <c r="DB3494" s="1"/>
      <c r="DC3494" s="1"/>
      <c r="DD3494" s="1"/>
      <c r="DE3494" s="1"/>
      <c r="DF3494" s="1"/>
      <c r="DG3494" s="1"/>
    </row>
    <row r="3495" spans="1:111" x14ac:dyDescent="0.2">
      <c r="A3495" s="66"/>
      <c r="B3495" s="5"/>
      <c r="C3495" s="5"/>
      <c r="D3495" s="43"/>
      <c r="E3495" s="11"/>
      <c r="F3495" s="97"/>
      <c r="G3495" s="9"/>
      <c r="H3495" s="44"/>
      <c r="I3495" s="44"/>
      <c r="J3495" s="1"/>
      <c r="K3495" s="1"/>
      <c r="L3495" s="5"/>
      <c r="M3495" s="12"/>
      <c r="N3495" s="12"/>
      <c r="O3495" s="5"/>
      <c r="P3495" s="5"/>
      <c r="Q3495" s="10"/>
      <c r="R3495" s="29"/>
      <c r="S3495" s="5"/>
      <c r="T3495" s="6"/>
      <c r="U3495" s="10"/>
      <c r="V3495" s="10"/>
      <c r="W3495" s="12"/>
      <c r="X3495" s="5"/>
      <c r="Y3495" s="11"/>
      <c r="Z3495" s="2"/>
      <c r="AA3495" s="44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3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2"/>
      <c r="DB3495" s="1"/>
      <c r="DC3495" s="1"/>
      <c r="DD3495" s="1"/>
      <c r="DE3495" s="1"/>
      <c r="DF3495" s="1"/>
      <c r="DG3495" s="1"/>
    </row>
    <row r="3496" spans="1:111" x14ac:dyDescent="0.2">
      <c r="A3496" s="66"/>
      <c r="B3496" s="5"/>
      <c r="C3496" s="5"/>
      <c r="D3496" s="43"/>
      <c r="E3496" s="11"/>
      <c r="F3496" s="97"/>
      <c r="G3496" s="9"/>
      <c r="H3496" s="44"/>
      <c r="I3496" s="44"/>
      <c r="J3496" s="1"/>
      <c r="K3496" s="1"/>
      <c r="L3496" s="5"/>
      <c r="M3496" s="12"/>
      <c r="N3496" s="12"/>
      <c r="O3496" s="5"/>
      <c r="P3496" s="5"/>
      <c r="Q3496" s="10"/>
      <c r="R3496" s="29"/>
      <c r="S3496" s="5"/>
      <c r="T3496" s="6"/>
      <c r="U3496" s="10"/>
      <c r="V3496" s="10"/>
      <c r="W3496" s="12"/>
      <c r="X3496" s="5"/>
      <c r="Y3496" s="11"/>
      <c r="Z3496" s="2"/>
      <c r="AA3496" s="44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3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2"/>
      <c r="DB3496" s="1"/>
      <c r="DC3496" s="1"/>
      <c r="DD3496" s="1"/>
      <c r="DE3496" s="1"/>
      <c r="DF3496" s="1"/>
      <c r="DG3496" s="1"/>
    </row>
    <row r="3497" spans="1:111" x14ac:dyDescent="0.2">
      <c r="A3497" s="66"/>
      <c r="B3497" s="5"/>
      <c r="C3497" s="5"/>
      <c r="D3497" s="43"/>
      <c r="E3497" s="11"/>
      <c r="F3497" s="97"/>
      <c r="G3497" s="9"/>
      <c r="H3497" s="44"/>
      <c r="I3497" s="44"/>
      <c r="J3497" s="1"/>
      <c r="K3497" s="1"/>
      <c r="L3497" s="5"/>
      <c r="M3497" s="12"/>
      <c r="N3497" s="12"/>
      <c r="O3497" s="5"/>
      <c r="P3497" s="5"/>
      <c r="Q3497" s="10"/>
      <c r="R3497" s="29"/>
      <c r="S3497" s="5"/>
      <c r="T3497" s="6"/>
      <c r="U3497" s="10"/>
      <c r="V3497" s="10"/>
      <c r="W3497" s="12"/>
      <c r="X3497" s="5"/>
      <c r="Y3497" s="11"/>
      <c r="Z3497" s="2"/>
      <c r="AA3497" s="44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3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2"/>
      <c r="DB3497" s="1"/>
      <c r="DC3497" s="1"/>
      <c r="DD3497" s="1"/>
      <c r="DE3497" s="1"/>
      <c r="DF3497" s="1"/>
      <c r="DG3497" s="1"/>
    </row>
    <row r="3498" spans="1:111" x14ac:dyDescent="0.2">
      <c r="A3498" s="66"/>
      <c r="B3498" s="5"/>
      <c r="C3498" s="5"/>
      <c r="D3498" s="43"/>
      <c r="E3498" s="11"/>
      <c r="F3498" s="97"/>
      <c r="G3498" s="9"/>
      <c r="H3498" s="44"/>
      <c r="I3498" s="44"/>
      <c r="J3498" s="1"/>
      <c r="K3498" s="1"/>
      <c r="L3498" s="5"/>
      <c r="M3498" s="12"/>
      <c r="N3498" s="12"/>
      <c r="O3498" s="5"/>
      <c r="P3498" s="5"/>
      <c r="Q3498" s="10"/>
      <c r="R3498" s="29"/>
      <c r="S3498" s="5"/>
      <c r="T3498" s="6"/>
      <c r="U3498" s="10"/>
      <c r="V3498" s="10"/>
      <c r="W3498" s="12"/>
      <c r="X3498" s="5"/>
      <c r="Y3498" s="11"/>
      <c r="Z3498" s="2"/>
      <c r="AA3498" s="44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3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2"/>
      <c r="DB3498" s="1"/>
      <c r="DC3498" s="1"/>
      <c r="DD3498" s="1"/>
      <c r="DE3498" s="1"/>
      <c r="DF3498" s="1"/>
      <c r="DG3498" s="1"/>
    </row>
    <row r="3499" spans="1:111" x14ac:dyDescent="0.2">
      <c r="A3499" s="66"/>
      <c r="B3499" s="5"/>
      <c r="C3499" s="5"/>
      <c r="D3499" s="43"/>
      <c r="E3499" s="11"/>
      <c r="F3499" s="97"/>
      <c r="G3499" s="9"/>
      <c r="H3499" s="44"/>
      <c r="I3499" s="44"/>
      <c r="J3499" s="1"/>
      <c r="K3499" s="1"/>
      <c r="L3499" s="5"/>
      <c r="M3499" s="12"/>
      <c r="N3499" s="12"/>
      <c r="O3499" s="5"/>
      <c r="P3499" s="5"/>
      <c r="Q3499" s="10"/>
      <c r="R3499" s="29"/>
      <c r="S3499" s="5"/>
      <c r="T3499" s="6"/>
      <c r="U3499" s="10"/>
      <c r="V3499" s="10"/>
      <c r="W3499" s="12"/>
      <c r="X3499" s="5"/>
      <c r="Y3499" s="11"/>
      <c r="Z3499" s="2"/>
      <c r="AA3499" s="44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3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2"/>
      <c r="DB3499" s="1"/>
      <c r="DC3499" s="1"/>
      <c r="DD3499" s="1"/>
      <c r="DE3499" s="1"/>
      <c r="DF3499" s="1"/>
      <c r="DG3499" s="1"/>
    </row>
    <row r="3500" spans="1:111" x14ac:dyDescent="0.2">
      <c r="A3500" s="66"/>
      <c r="B3500" s="5"/>
      <c r="C3500" s="5"/>
      <c r="D3500" s="43"/>
      <c r="E3500" s="11"/>
      <c r="F3500" s="97"/>
      <c r="G3500" s="9"/>
      <c r="H3500" s="44"/>
      <c r="I3500" s="44"/>
      <c r="J3500" s="1"/>
      <c r="K3500" s="1"/>
      <c r="L3500" s="5"/>
      <c r="M3500" s="12"/>
      <c r="N3500" s="12"/>
      <c r="O3500" s="5"/>
      <c r="P3500" s="5"/>
      <c r="Q3500" s="10"/>
      <c r="R3500" s="29"/>
      <c r="S3500" s="5"/>
      <c r="T3500" s="6"/>
      <c r="U3500" s="10"/>
      <c r="V3500" s="10"/>
      <c r="W3500" s="12"/>
      <c r="X3500" s="5"/>
      <c r="Y3500" s="11"/>
      <c r="Z3500" s="2"/>
      <c r="AA3500" s="44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3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2"/>
      <c r="DB3500" s="1"/>
      <c r="DC3500" s="1"/>
      <c r="DD3500" s="1"/>
      <c r="DE3500" s="1"/>
      <c r="DF3500" s="1"/>
      <c r="DG3500" s="1"/>
    </row>
    <row r="3501" spans="1:111" x14ac:dyDescent="0.2">
      <c r="A3501" s="66"/>
      <c r="B3501" s="5"/>
      <c r="C3501" s="5"/>
      <c r="D3501" s="43"/>
      <c r="E3501" s="11"/>
      <c r="F3501" s="97"/>
      <c r="G3501" s="9"/>
      <c r="H3501" s="44"/>
      <c r="I3501" s="44"/>
      <c r="J3501" s="1"/>
      <c r="K3501" s="1"/>
      <c r="L3501" s="5"/>
      <c r="M3501" s="12"/>
      <c r="N3501" s="12"/>
      <c r="O3501" s="5"/>
      <c r="P3501" s="5"/>
      <c r="Q3501" s="10"/>
      <c r="R3501" s="29"/>
      <c r="S3501" s="5"/>
      <c r="T3501" s="6"/>
      <c r="U3501" s="10"/>
      <c r="V3501" s="10"/>
      <c r="W3501" s="12"/>
      <c r="X3501" s="5"/>
      <c r="Y3501" s="11"/>
      <c r="Z3501" s="2"/>
      <c r="AA3501" s="44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3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2"/>
      <c r="DB3501" s="1"/>
      <c r="DC3501" s="1"/>
      <c r="DD3501" s="1"/>
      <c r="DE3501" s="1"/>
      <c r="DF3501" s="1"/>
      <c r="DG3501" s="1"/>
    </row>
    <row r="3502" spans="1:111" x14ac:dyDescent="0.2">
      <c r="A3502" s="66"/>
      <c r="B3502" s="5"/>
      <c r="C3502" s="5"/>
      <c r="D3502" s="43"/>
      <c r="E3502" s="11"/>
      <c r="F3502" s="97"/>
      <c r="G3502" s="9"/>
      <c r="H3502" s="44"/>
      <c r="I3502" s="44"/>
      <c r="J3502" s="1"/>
      <c r="K3502" s="1"/>
      <c r="L3502" s="5"/>
      <c r="M3502" s="12"/>
      <c r="N3502" s="12"/>
      <c r="O3502" s="5"/>
      <c r="P3502" s="5"/>
      <c r="Q3502" s="10"/>
      <c r="R3502" s="29"/>
      <c r="S3502" s="5"/>
      <c r="T3502" s="6"/>
      <c r="U3502" s="10"/>
      <c r="V3502" s="10"/>
      <c r="W3502" s="12"/>
      <c r="X3502" s="5"/>
      <c r="Y3502" s="11"/>
      <c r="Z3502" s="2"/>
      <c r="AA3502" s="44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3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2"/>
      <c r="DB3502" s="1"/>
      <c r="DC3502" s="1"/>
      <c r="DD3502" s="1"/>
      <c r="DE3502" s="1"/>
      <c r="DF3502" s="1"/>
      <c r="DG3502" s="1"/>
    </row>
    <row r="3503" spans="1:111" x14ac:dyDescent="0.2">
      <c r="A3503" s="66"/>
      <c r="B3503" s="5"/>
      <c r="C3503" s="5"/>
      <c r="D3503" s="43"/>
      <c r="E3503" s="11"/>
      <c r="F3503" s="97"/>
      <c r="G3503" s="9"/>
      <c r="H3503" s="44"/>
      <c r="I3503" s="44"/>
      <c r="J3503" s="1"/>
      <c r="K3503" s="1"/>
      <c r="L3503" s="5"/>
      <c r="M3503" s="12"/>
      <c r="N3503" s="12"/>
      <c r="O3503" s="5"/>
      <c r="P3503" s="5"/>
      <c r="Q3503" s="10"/>
      <c r="R3503" s="29"/>
      <c r="S3503" s="5"/>
      <c r="T3503" s="6"/>
      <c r="U3503" s="10"/>
      <c r="V3503" s="10"/>
      <c r="W3503" s="12"/>
      <c r="X3503" s="5"/>
      <c r="Y3503" s="11"/>
      <c r="Z3503" s="2"/>
      <c r="AA3503" s="44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3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2"/>
      <c r="DB3503" s="1"/>
      <c r="DC3503" s="1"/>
      <c r="DD3503" s="1"/>
      <c r="DE3503" s="1"/>
      <c r="DF3503" s="1"/>
      <c r="DG3503" s="1"/>
    </row>
    <row r="3504" spans="1:111" x14ac:dyDescent="0.2">
      <c r="A3504" s="66"/>
      <c r="B3504" s="5"/>
      <c r="C3504" s="5"/>
      <c r="D3504" s="43"/>
      <c r="E3504" s="11"/>
      <c r="F3504" s="97"/>
      <c r="G3504" s="9"/>
      <c r="H3504" s="44"/>
      <c r="I3504" s="44"/>
      <c r="J3504" s="1"/>
      <c r="K3504" s="1"/>
      <c r="L3504" s="5"/>
      <c r="M3504" s="12"/>
      <c r="N3504" s="12"/>
      <c r="O3504" s="5"/>
      <c r="P3504" s="5"/>
      <c r="Q3504" s="10"/>
      <c r="R3504" s="29"/>
      <c r="S3504" s="5"/>
      <c r="T3504" s="6"/>
      <c r="U3504" s="10"/>
      <c r="V3504" s="10"/>
      <c r="W3504" s="12"/>
      <c r="X3504" s="5"/>
      <c r="Y3504" s="11"/>
      <c r="Z3504" s="2"/>
      <c r="AA3504" s="44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3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2"/>
      <c r="DB3504" s="1"/>
      <c r="DC3504" s="1"/>
      <c r="DD3504" s="1"/>
      <c r="DE3504" s="1"/>
      <c r="DF3504" s="1"/>
      <c r="DG3504" s="1"/>
    </row>
    <row r="3505" spans="1:111" x14ac:dyDescent="0.2">
      <c r="A3505" s="66"/>
      <c r="B3505" s="5"/>
      <c r="C3505" s="5"/>
      <c r="D3505" s="43"/>
      <c r="E3505" s="11"/>
      <c r="F3505" s="97"/>
      <c r="G3505" s="9"/>
      <c r="H3505" s="44"/>
      <c r="I3505" s="44"/>
      <c r="J3505" s="1"/>
      <c r="K3505" s="1"/>
      <c r="L3505" s="5"/>
      <c r="M3505" s="12"/>
      <c r="N3505" s="12"/>
      <c r="O3505" s="5"/>
      <c r="P3505" s="5"/>
      <c r="Q3505" s="10"/>
      <c r="R3505" s="29"/>
      <c r="S3505" s="5"/>
      <c r="T3505" s="6"/>
      <c r="U3505" s="10"/>
      <c r="V3505" s="10"/>
      <c r="W3505" s="12"/>
      <c r="X3505" s="5"/>
      <c r="Y3505" s="11"/>
      <c r="Z3505" s="2"/>
      <c r="AA3505" s="44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3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2"/>
      <c r="DB3505" s="1"/>
      <c r="DC3505" s="1"/>
      <c r="DD3505" s="1"/>
      <c r="DE3505" s="1"/>
      <c r="DF3505" s="1"/>
      <c r="DG3505" s="1"/>
    </row>
    <row r="3506" spans="1:111" x14ac:dyDescent="0.2">
      <c r="A3506" s="66"/>
      <c r="B3506" s="5"/>
      <c r="C3506" s="5"/>
      <c r="D3506" s="43"/>
      <c r="E3506" s="11"/>
      <c r="F3506" s="97"/>
      <c r="G3506" s="9"/>
      <c r="H3506" s="44"/>
      <c r="I3506" s="44"/>
      <c r="J3506" s="1"/>
      <c r="K3506" s="1"/>
      <c r="L3506" s="5"/>
      <c r="M3506" s="12"/>
      <c r="N3506" s="12"/>
      <c r="O3506" s="5"/>
      <c r="P3506" s="5"/>
      <c r="Q3506" s="10"/>
      <c r="R3506" s="29"/>
      <c r="S3506" s="5"/>
      <c r="T3506" s="6"/>
      <c r="U3506" s="10"/>
      <c r="V3506" s="10"/>
      <c r="W3506" s="12"/>
      <c r="X3506" s="5"/>
      <c r="Y3506" s="11"/>
      <c r="Z3506" s="2"/>
      <c r="AA3506" s="44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3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2"/>
      <c r="DB3506" s="1"/>
      <c r="DC3506" s="1"/>
      <c r="DD3506" s="1"/>
      <c r="DE3506" s="1"/>
      <c r="DF3506" s="1"/>
      <c r="DG3506" s="1"/>
    </row>
    <row r="3507" spans="1:111" x14ac:dyDescent="0.2">
      <c r="A3507" s="66"/>
      <c r="B3507" s="5"/>
      <c r="C3507" s="5"/>
      <c r="D3507" s="43"/>
      <c r="E3507" s="11"/>
      <c r="F3507" s="97"/>
      <c r="G3507" s="9"/>
      <c r="H3507" s="44"/>
      <c r="I3507" s="44"/>
      <c r="J3507" s="1"/>
      <c r="K3507" s="1"/>
      <c r="L3507" s="5"/>
      <c r="M3507" s="12"/>
      <c r="N3507" s="12"/>
      <c r="O3507" s="5"/>
      <c r="P3507" s="5"/>
      <c r="Q3507" s="10"/>
      <c r="R3507" s="29"/>
      <c r="S3507" s="5"/>
      <c r="T3507" s="6"/>
      <c r="U3507" s="10"/>
      <c r="V3507" s="10"/>
      <c r="W3507" s="12"/>
      <c r="X3507" s="5"/>
      <c r="Y3507" s="11"/>
      <c r="Z3507" s="2"/>
      <c r="AA3507" s="44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3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2"/>
      <c r="DB3507" s="1"/>
      <c r="DC3507" s="1"/>
      <c r="DD3507" s="1"/>
      <c r="DE3507" s="1"/>
      <c r="DF3507" s="1"/>
      <c r="DG3507" s="1"/>
    </row>
    <row r="3508" spans="1:111" x14ac:dyDescent="0.2">
      <c r="A3508" s="66"/>
      <c r="B3508" s="5"/>
      <c r="C3508" s="5"/>
      <c r="D3508" s="43"/>
      <c r="E3508" s="11"/>
      <c r="F3508" s="97"/>
      <c r="G3508" s="9"/>
      <c r="H3508" s="44"/>
      <c r="I3508" s="44"/>
      <c r="J3508" s="1"/>
      <c r="K3508" s="1"/>
      <c r="L3508" s="5"/>
      <c r="M3508" s="12"/>
      <c r="N3508" s="12"/>
      <c r="O3508" s="5"/>
      <c r="P3508" s="5"/>
      <c r="Q3508" s="10"/>
      <c r="R3508" s="29"/>
      <c r="S3508" s="5"/>
      <c r="T3508" s="6"/>
      <c r="U3508" s="10"/>
      <c r="V3508" s="10"/>
      <c r="W3508" s="12"/>
      <c r="X3508" s="5"/>
      <c r="Y3508" s="11"/>
      <c r="Z3508" s="2"/>
      <c r="AA3508" s="44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3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2"/>
      <c r="DB3508" s="1"/>
      <c r="DC3508" s="1"/>
      <c r="DD3508" s="1"/>
      <c r="DE3508" s="1"/>
      <c r="DF3508" s="1"/>
      <c r="DG3508" s="1"/>
    </row>
    <row r="3509" spans="1:111" x14ac:dyDescent="0.2">
      <c r="A3509" s="66"/>
      <c r="B3509" s="5"/>
      <c r="C3509" s="5"/>
      <c r="D3509" s="43"/>
      <c r="E3509" s="11"/>
      <c r="F3509" s="97"/>
      <c r="G3509" s="9"/>
      <c r="H3509" s="44"/>
      <c r="I3509" s="44"/>
      <c r="J3509" s="1"/>
      <c r="K3509" s="1"/>
      <c r="L3509" s="5"/>
      <c r="M3509" s="12"/>
      <c r="N3509" s="12"/>
      <c r="O3509" s="5"/>
      <c r="P3509" s="5"/>
      <c r="Q3509" s="10"/>
      <c r="R3509" s="29"/>
      <c r="S3509" s="5"/>
      <c r="T3509" s="6"/>
      <c r="U3509" s="10"/>
      <c r="V3509" s="10"/>
      <c r="W3509" s="12"/>
      <c r="X3509" s="5"/>
      <c r="Y3509" s="11"/>
      <c r="Z3509" s="2"/>
      <c r="AA3509" s="44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3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2"/>
      <c r="DB3509" s="1"/>
      <c r="DC3509" s="1"/>
      <c r="DD3509" s="1"/>
      <c r="DE3509" s="1"/>
      <c r="DF3509" s="1"/>
      <c r="DG3509" s="1"/>
    </row>
    <row r="3510" spans="1:111" x14ac:dyDescent="0.2">
      <c r="A3510" s="66"/>
      <c r="B3510" s="5"/>
      <c r="C3510" s="5"/>
      <c r="D3510" s="43"/>
      <c r="E3510" s="11"/>
      <c r="F3510" s="97"/>
      <c r="G3510" s="9"/>
      <c r="H3510" s="44"/>
      <c r="I3510" s="44"/>
      <c r="J3510" s="1"/>
      <c r="K3510" s="1"/>
      <c r="L3510" s="5"/>
      <c r="M3510" s="12"/>
      <c r="N3510" s="12"/>
      <c r="O3510" s="5"/>
      <c r="P3510" s="5"/>
      <c r="Q3510" s="10"/>
      <c r="R3510" s="29"/>
      <c r="S3510" s="5"/>
      <c r="T3510" s="6"/>
      <c r="U3510" s="10"/>
      <c r="V3510" s="10"/>
      <c r="W3510" s="12"/>
      <c r="X3510" s="5"/>
      <c r="Y3510" s="11"/>
      <c r="Z3510" s="2"/>
      <c r="AA3510" s="44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3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2"/>
      <c r="DB3510" s="1"/>
      <c r="DC3510" s="1"/>
      <c r="DD3510" s="1"/>
      <c r="DE3510" s="1"/>
      <c r="DF3510" s="1"/>
      <c r="DG3510" s="1"/>
    </row>
    <row r="3511" spans="1:111" x14ac:dyDescent="0.2">
      <c r="A3511" s="66"/>
      <c r="B3511" s="5"/>
      <c r="C3511" s="5"/>
      <c r="D3511" s="43"/>
      <c r="E3511" s="11"/>
      <c r="F3511" s="97"/>
      <c r="G3511" s="9"/>
      <c r="H3511" s="44"/>
      <c r="I3511" s="44"/>
      <c r="J3511" s="1"/>
      <c r="K3511" s="1"/>
      <c r="L3511" s="5"/>
      <c r="M3511" s="12"/>
      <c r="N3511" s="12"/>
      <c r="O3511" s="5"/>
      <c r="P3511" s="5"/>
      <c r="Q3511" s="10"/>
      <c r="R3511" s="29"/>
      <c r="S3511" s="5"/>
      <c r="T3511" s="6"/>
      <c r="U3511" s="10"/>
      <c r="V3511" s="10"/>
      <c r="W3511" s="12"/>
      <c r="X3511" s="5"/>
      <c r="Y3511" s="11"/>
      <c r="Z3511" s="2"/>
      <c r="AA3511" s="44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3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2"/>
      <c r="DB3511" s="1"/>
      <c r="DC3511" s="1"/>
      <c r="DD3511" s="1"/>
      <c r="DE3511" s="1"/>
      <c r="DF3511" s="1"/>
      <c r="DG3511" s="1"/>
    </row>
    <row r="3512" spans="1:111" x14ac:dyDescent="0.2">
      <c r="A3512" s="66"/>
      <c r="B3512" s="5"/>
      <c r="C3512" s="5"/>
      <c r="D3512" s="43"/>
      <c r="E3512" s="11"/>
      <c r="F3512" s="97"/>
      <c r="G3512" s="9"/>
      <c r="H3512" s="44"/>
      <c r="I3512" s="44"/>
      <c r="J3512" s="1"/>
      <c r="K3512" s="1"/>
      <c r="L3512" s="5"/>
      <c r="M3512" s="12"/>
      <c r="N3512" s="12"/>
      <c r="O3512" s="5"/>
      <c r="P3512" s="5"/>
      <c r="Q3512" s="10"/>
      <c r="R3512" s="29"/>
      <c r="S3512" s="5"/>
      <c r="T3512" s="6"/>
      <c r="U3512" s="10"/>
      <c r="V3512" s="10"/>
      <c r="W3512" s="12"/>
      <c r="X3512" s="5"/>
      <c r="Y3512" s="11"/>
      <c r="Z3512" s="2"/>
      <c r="AA3512" s="44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3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2"/>
      <c r="DB3512" s="1"/>
      <c r="DC3512" s="1"/>
      <c r="DD3512" s="1"/>
      <c r="DE3512" s="1"/>
      <c r="DF3512" s="1"/>
      <c r="DG3512" s="1"/>
    </row>
    <row r="3513" spans="1:111" x14ac:dyDescent="0.2">
      <c r="A3513" s="66"/>
      <c r="B3513" s="5"/>
      <c r="C3513" s="5"/>
      <c r="D3513" s="43"/>
      <c r="E3513" s="11"/>
      <c r="F3513" s="97"/>
      <c r="G3513" s="9"/>
      <c r="H3513" s="44"/>
      <c r="I3513" s="44"/>
      <c r="J3513" s="1"/>
      <c r="K3513" s="1"/>
      <c r="L3513" s="5"/>
      <c r="M3513" s="12"/>
      <c r="N3513" s="12"/>
      <c r="O3513" s="5"/>
      <c r="P3513" s="5"/>
      <c r="Q3513" s="10"/>
      <c r="R3513" s="29"/>
      <c r="S3513" s="5"/>
      <c r="T3513" s="6"/>
      <c r="U3513" s="10"/>
      <c r="V3513" s="10"/>
      <c r="W3513" s="12"/>
      <c r="X3513" s="5"/>
      <c r="Y3513" s="11"/>
      <c r="Z3513" s="2"/>
      <c r="AA3513" s="44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3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2"/>
      <c r="DB3513" s="1"/>
      <c r="DC3513" s="1"/>
      <c r="DD3513" s="1"/>
      <c r="DE3513" s="1"/>
      <c r="DF3513" s="1"/>
      <c r="DG3513" s="1"/>
    </row>
    <row r="3514" spans="1:111" x14ac:dyDescent="0.2">
      <c r="A3514" s="66"/>
      <c r="B3514" s="5"/>
      <c r="C3514" s="5"/>
      <c r="D3514" s="43"/>
      <c r="E3514" s="11"/>
      <c r="F3514" s="97"/>
      <c r="G3514" s="9"/>
      <c r="H3514" s="44"/>
      <c r="I3514" s="44"/>
      <c r="J3514" s="1"/>
      <c r="K3514" s="1"/>
      <c r="L3514" s="5"/>
      <c r="M3514" s="12"/>
      <c r="N3514" s="12"/>
      <c r="O3514" s="5"/>
      <c r="P3514" s="5"/>
      <c r="Q3514" s="10"/>
      <c r="R3514" s="29"/>
      <c r="S3514" s="5"/>
      <c r="T3514" s="6"/>
      <c r="U3514" s="10"/>
      <c r="V3514" s="10"/>
      <c r="W3514" s="12"/>
      <c r="X3514" s="5"/>
      <c r="Y3514" s="11"/>
      <c r="Z3514" s="2"/>
      <c r="AA3514" s="44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3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2"/>
      <c r="DB3514" s="1"/>
      <c r="DC3514" s="1"/>
      <c r="DD3514" s="1"/>
      <c r="DE3514" s="1"/>
      <c r="DF3514" s="1"/>
      <c r="DG3514" s="1"/>
    </row>
    <row r="3515" spans="1:111" x14ac:dyDescent="0.2">
      <c r="A3515" s="66"/>
      <c r="B3515" s="5"/>
      <c r="C3515" s="5"/>
      <c r="D3515" s="43"/>
      <c r="E3515" s="11"/>
      <c r="F3515" s="97"/>
      <c r="G3515" s="9"/>
      <c r="H3515" s="44"/>
      <c r="I3515" s="44"/>
      <c r="J3515" s="1"/>
      <c r="K3515" s="1"/>
      <c r="L3515" s="5"/>
      <c r="M3515" s="12"/>
      <c r="N3515" s="12"/>
      <c r="O3515" s="5"/>
      <c r="P3515" s="5"/>
      <c r="Q3515" s="10"/>
      <c r="R3515" s="29"/>
      <c r="S3515" s="5"/>
      <c r="T3515" s="6"/>
      <c r="U3515" s="10"/>
      <c r="V3515" s="10"/>
      <c r="W3515" s="12"/>
      <c r="X3515" s="5"/>
      <c r="Y3515" s="11"/>
      <c r="Z3515" s="2"/>
      <c r="AA3515" s="44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3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2"/>
      <c r="DB3515" s="1"/>
      <c r="DC3515" s="1"/>
      <c r="DD3515" s="1"/>
      <c r="DE3515" s="1"/>
      <c r="DF3515" s="1"/>
      <c r="DG3515" s="1"/>
    </row>
    <row r="3516" spans="1:111" x14ac:dyDescent="0.2">
      <c r="A3516" s="66"/>
      <c r="B3516" s="5"/>
      <c r="C3516" s="5"/>
      <c r="D3516" s="43"/>
      <c r="E3516" s="11"/>
      <c r="F3516" s="97"/>
      <c r="G3516" s="9"/>
      <c r="H3516" s="44"/>
      <c r="I3516" s="44"/>
      <c r="J3516" s="1"/>
      <c r="K3516" s="1"/>
      <c r="L3516" s="5"/>
      <c r="M3516" s="12"/>
      <c r="N3516" s="12"/>
      <c r="O3516" s="5"/>
      <c r="P3516" s="5"/>
      <c r="Q3516" s="10"/>
      <c r="R3516" s="29"/>
      <c r="S3516" s="5"/>
      <c r="T3516" s="6"/>
      <c r="U3516" s="10"/>
      <c r="V3516" s="10"/>
      <c r="W3516" s="12"/>
      <c r="X3516" s="5"/>
      <c r="Y3516" s="11"/>
      <c r="Z3516" s="2"/>
      <c r="AA3516" s="44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3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2"/>
      <c r="DB3516" s="1"/>
      <c r="DC3516" s="1"/>
      <c r="DD3516" s="1"/>
      <c r="DE3516" s="1"/>
      <c r="DF3516" s="1"/>
      <c r="DG3516" s="1"/>
    </row>
    <row r="3517" spans="1:111" x14ac:dyDescent="0.2">
      <c r="A3517" s="66"/>
      <c r="B3517" s="5"/>
      <c r="C3517" s="5"/>
      <c r="D3517" s="43"/>
      <c r="E3517" s="11"/>
      <c r="F3517" s="97"/>
      <c r="G3517" s="9"/>
      <c r="H3517" s="44"/>
      <c r="I3517" s="44"/>
      <c r="J3517" s="1"/>
      <c r="K3517" s="1"/>
      <c r="L3517" s="5"/>
      <c r="M3517" s="12"/>
      <c r="N3517" s="12"/>
      <c r="O3517" s="5"/>
      <c r="P3517" s="5"/>
      <c r="Q3517" s="10"/>
      <c r="R3517" s="29"/>
      <c r="S3517" s="5"/>
      <c r="T3517" s="6"/>
      <c r="U3517" s="10"/>
      <c r="V3517" s="10"/>
      <c r="W3517" s="12"/>
      <c r="X3517" s="5"/>
      <c r="Y3517" s="11"/>
      <c r="Z3517" s="2"/>
      <c r="AA3517" s="44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3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2"/>
      <c r="DB3517" s="1"/>
      <c r="DC3517" s="1"/>
      <c r="DD3517" s="1"/>
      <c r="DE3517" s="1"/>
      <c r="DF3517" s="1"/>
      <c r="DG3517" s="1"/>
    </row>
    <row r="3518" spans="1:111" x14ac:dyDescent="0.2">
      <c r="A3518" s="66"/>
      <c r="B3518" s="5"/>
      <c r="C3518" s="5"/>
      <c r="D3518" s="43"/>
      <c r="E3518" s="11"/>
      <c r="F3518" s="97"/>
      <c r="G3518" s="9"/>
      <c r="H3518" s="44"/>
      <c r="I3518" s="44"/>
      <c r="J3518" s="1"/>
      <c r="K3518" s="1"/>
      <c r="L3518" s="5"/>
      <c r="M3518" s="12"/>
      <c r="N3518" s="12"/>
      <c r="O3518" s="5"/>
      <c r="P3518" s="5"/>
      <c r="Q3518" s="10"/>
      <c r="R3518" s="29"/>
      <c r="S3518" s="5"/>
      <c r="T3518" s="6"/>
      <c r="U3518" s="10"/>
      <c r="V3518" s="10"/>
      <c r="W3518" s="12"/>
      <c r="X3518" s="5"/>
      <c r="Y3518" s="11"/>
      <c r="Z3518" s="2"/>
      <c r="AA3518" s="44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3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2"/>
      <c r="DB3518" s="1"/>
      <c r="DC3518" s="1"/>
      <c r="DD3518" s="1"/>
      <c r="DE3518" s="1"/>
      <c r="DF3518" s="1"/>
      <c r="DG3518" s="1"/>
    </row>
    <row r="3519" spans="1:111" x14ac:dyDescent="0.2">
      <c r="A3519" s="66"/>
      <c r="B3519" s="5"/>
      <c r="C3519" s="5"/>
      <c r="D3519" s="43"/>
      <c r="E3519" s="11"/>
      <c r="F3519" s="97"/>
      <c r="G3519" s="9"/>
      <c r="H3519" s="44"/>
      <c r="I3519" s="44"/>
      <c r="J3519" s="1"/>
      <c r="K3519" s="1"/>
      <c r="L3519" s="5"/>
      <c r="M3519" s="12"/>
      <c r="N3519" s="12"/>
      <c r="O3519" s="5"/>
      <c r="P3519" s="5"/>
      <c r="Q3519" s="10"/>
      <c r="R3519" s="29"/>
      <c r="S3519" s="5"/>
      <c r="T3519" s="6"/>
      <c r="U3519" s="10"/>
      <c r="V3519" s="10"/>
      <c r="W3519" s="12"/>
      <c r="X3519" s="5"/>
      <c r="Y3519" s="11"/>
      <c r="Z3519" s="2"/>
      <c r="AA3519" s="44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3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2"/>
      <c r="DB3519" s="1"/>
      <c r="DC3519" s="1"/>
      <c r="DD3519" s="1"/>
      <c r="DE3519" s="1"/>
      <c r="DF3519" s="1"/>
      <c r="DG3519" s="1"/>
    </row>
    <row r="3520" spans="1:111" x14ac:dyDescent="0.2">
      <c r="A3520" s="66"/>
      <c r="B3520" s="5"/>
      <c r="C3520" s="5"/>
      <c r="D3520" s="43"/>
      <c r="E3520" s="11"/>
      <c r="F3520" s="97"/>
      <c r="G3520" s="9"/>
      <c r="H3520" s="44"/>
      <c r="I3520" s="44"/>
      <c r="J3520" s="1"/>
      <c r="K3520" s="1"/>
      <c r="L3520" s="5"/>
      <c r="M3520" s="12"/>
      <c r="N3520" s="12"/>
      <c r="O3520" s="5"/>
      <c r="P3520" s="5"/>
      <c r="Q3520" s="10"/>
      <c r="R3520" s="29"/>
      <c r="S3520" s="5"/>
      <c r="T3520" s="6"/>
      <c r="U3520" s="10"/>
      <c r="V3520" s="10"/>
      <c r="W3520" s="12"/>
      <c r="X3520" s="5"/>
      <c r="Y3520" s="11"/>
      <c r="Z3520" s="2"/>
      <c r="AA3520" s="44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3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2"/>
      <c r="DB3520" s="1"/>
      <c r="DC3520" s="1"/>
      <c r="DD3520" s="1"/>
      <c r="DE3520" s="1"/>
      <c r="DF3520" s="1"/>
      <c r="DG3520" s="1"/>
    </row>
    <row r="3521" spans="1:111" x14ac:dyDescent="0.2">
      <c r="A3521" s="66"/>
      <c r="B3521" s="5"/>
      <c r="C3521" s="5"/>
      <c r="D3521" s="43"/>
      <c r="E3521" s="11"/>
      <c r="F3521" s="97"/>
      <c r="G3521" s="9"/>
      <c r="H3521" s="44"/>
      <c r="I3521" s="44"/>
      <c r="J3521" s="1"/>
      <c r="K3521" s="1"/>
      <c r="L3521" s="5"/>
      <c r="M3521" s="12"/>
      <c r="N3521" s="12"/>
      <c r="O3521" s="5"/>
      <c r="P3521" s="5"/>
      <c r="Q3521" s="10"/>
      <c r="R3521" s="29"/>
      <c r="S3521" s="5"/>
      <c r="T3521" s="6"/>
      <c r="U3521" s="10"/>
      <c r="V3521" s="10"/>
      <c r="W3521" s="12"/>
      <c r="X3521" s="5"/>
      <c r="Y3521" s="11"/>
      <c r="Z3521" s="2"/>
      <c r="AA3521" s="44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3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2"/>
      <c r="DB3521" s="1"/>
      <c r="DC3521" s="1"/>
      <c r="DD3521" s="1"/>
      <c r="DE3521" s="1"/>
      <c r="DF3521" s="1"/>
      <c r="DG3521" s="1"/>
    </row>
    <row r="3522" spans="1:111" x14ac:dyDescent="0.2">
      <c r="A3522" s="66"/>
      <c r="B3522" s="5"/>
      <c r="C3522" s="5"/>
      <c r="D3522" s="43"/>
      <c r="E3522" s="11"/>
      <c r="F3522" s="97"/>
      <c r="G3522" s="9"/>
      <c r="H3522" s="44"/>
      <c r="I3522" s="44"/>
      <c r="J3522" s="1"/>
      <c r="K3522" s="1"/>
      <c r="L3522" s="5"/>
      <c r="M3522" s="12"/>
      <c r="N3522" s="12"/>
      <c r="O3522" s="5"/>
      <c r="P3522" s="5"/>
      <c r="Q3522" s="10"/>
      <c r="R3522" s="29"/>
      <c r="S3522" s="5"/>
      <c r="T3522" s="6"/>
      <c r="U3522" s="10"/>
      <c r="V3522" s="10"/>
      <c r="W3522" s="12"/>
      <c r="X3522" s="5"/>
      <c r="Y3522" s="11"/>
      <c r="Z3522" s="2"/>
      <c r="AA3522" s="44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3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2"/>
      <c r="DB3522" s="1"/>
      <c r="DC3522" s="1"/>
      <c r="DD3522" s="1"/>
      <c r="DE3522" s="1"/>
      <c r="DF3522" s="1"/>
      <c r="DG3522" s="1"/>
    </row>
    <row r="3523" spans="1:111" x14ac:dyDescent="0.2">
      <c r="A3523" s="66"/>
      <c r="B3523" s="5"/>
      <c r="C3523" s="5"/>
      <c r="D3523" s="43"/>
      <c r="E3523" s="11"/>
      <c r="F3523" s="97"/>
      <c r="G3523" s="9"/>
      <c r="H3523" s="44"/>
      <c r="I3523" s="44"/>
      <c r="J3523" s="1"/>
      <c r="K3523" s="1"/>
      <c r="L3523" s="5"/>
      <c r="M3523" s="12"/>
      <c r="N3523" s="12"/>
      <c r="O3523" s="5"/>
      <c r="P3523" s="5"/>
      <c r="Q3523" s="10"/>
      <c r="R3523" s="29"/>
      <c r="S3523" s="5"/>
      <c r="T3523" s="6"/>
      <c r="U3523" s="10"/>
      <c r="V3523" s="10"/>
      <c r="W3523" s="12"/>
      <c r="X3523" s="5"/>
      <c r="Y3523" s="11"/>
      <c r="Z3523" s="2"/>
      <c r="AA3523" s="44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3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2"/>
      <c r="DB3523" s="1"/>
      <c r="DC3523" s="1"/>
      <c r="DD3523" s="1"/>
      <c r="DE3523" s="1"/>
      <c r="DF3523" s="1"/>
      <c r="DG3523" s="1"/>
    </row>
    <row r="3524" spans="1:111" x14ac:dyDescent="0.2">
      <c r="A3524" s="66"/>
      <c r="B3524" s="5"/>
      <c r="C3524" s="5"/>
      <c r="D3524" s="43"/>
      <c r="E3524" s="11"/>
      <c r="F3524" s="97"/>
      <c r="G3524" s="9"/>
      <c r="H3524" s="44"/>
      <c r="I3524" s="44"/>
      <c r="J3524" s="1"/>
      <c r="K3524" s="1"/>
      <c r="L3524" s="5"/>
      <c r="M3524" s="12"/>
      <c r="N3524" s="12"/>
      <c r="O3524" s="5"/>
      <c r="P3524" s="5"/>
      <c r="Q3524" s="10"/>
      <c r="R3524" s="29"/>
      <c r="S3524" s="5"/>
      <c r="T3524" s="6"/>
      <c r="U3524" s="10"/>
      <c r="V3524" s="10"/>
      <c r="W3524" s="12"/>
      <c r="X3524" s="5"/>
      <c r="Y3524" s="11"/>
      <c r="Z3524" s="2"/>
      <c r="AA3524" s="44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3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2"/>
      <c r="DB3524" s="1"/>
      <c r="DC3524" s="1"/>
      <c r="DD3524" s="1"/>
      <c r="DE3524" s="1"/>
      <c r="DF3524" s="1"/>
      <c r="DG3524" s="1"/>
    </row>
    <row r="3525" spans="1:111" x14ac:dyDescent="0.2">
      <c r="A3525" s="66"/>
      <c r="B3525" s="5"/>
      <c r="C3525" s="5"/>
      <c r="D3525" s="43"/>
      <c r="E3525" s="11"/>
      <c r="F3525" s="97"/>
      <c r="G3525" s="9"/>
      <c r="H3525" s="44"/>
      <c r="I3525" s="44"/>
      <c r="J3525" s="1"/>
      <c r="K3525" s="1"/>
      <c r="L3525" s="5"/>
      <c r="M3525" s="12"/>
      <c r="N3525" s="12"/>
      <c r="O3525" s="5"/>
      <c r="P3525" s="5"/>
      <c r="Q3525" s="10"/>
      <c r="R3525" s="29"/>
      <c r="S3525" s="5"/>
      <c r="T3525" s="6"/>
      <c r="U3525" s="10"/>
      <c r="V3525" s="10"/>
      <c r="W3525" s="12"/>
      <c r="X3525" s="5"/>
      <c r="Y3525" s="11"/>
      <c r="Z3525" s="2"/>
      <c r="AA3525" s="44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3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2"/>
      <c r="DB3525" s="1"/>
      <c r="DC3525" s="1"/>
      <c r="DD3525" s="1"/>
      <c r="DE3525" s="1"/>
      <c r="DF3525" s="1"/>
      <c r="DG3525" s="1"/>
    </row>
    <row r="3526" spans="1:111" x14ac:dyDescent="0.2">
      <c r="A3526" s="66"/>
      <c r="B3526" s="5"/>
      <c r="C3526" s="5"/>
      <c r="D3526" s="43"/>
      <c r="E3526" s="11"/>
      <c r="F3526" s="97"/>
      <c r="G3526" s="9"/>
      <c r="H3526" s="44"/>
      <c r="I3526" s="44"/>
      <c r="J3526" s="1"/>
      <c r="K3526" s="1"/>
      <c r="L3526" s="5"/>
      <c r="M3526" s="12"/>
      <c r="N3526" s="12"/>
      <c r="O3526" s="5"/>
      <c r="P3526" s="5"/>
      <c r="Q3526" s="10"/>
      <c r="R3526" s="29"/>
      <c r="S3526" s="5"/>
      <c r="T3526" s="6"/>
      <c r="U3526" s="10"/>
      <c r="V3526" s="10"/>
      <c r="W3526" s="12"/>
      <c r="X3526" s="5"/>
      <c r="Y3526" s="11"/>
      <c r="Z3526" s="2"/>
      <c r="AA3526" s="44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3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2"/>
      <c r="DB3526" s="1"/>
      <c r="DC3526" s="1"/>
      <c r="DD3526" s="1"/>
      <c r="DE3526" s="1"/>
      <c r="DF3526" s="1"/>
      <c r="DG3526" s="1"/>
    </row>
    <row r="3527" spans="1:111" x14ac:dyDescent="0.2">
      <c r="A3527" s="66"/>
      <c r="B3527" s="5"/>
      <c r="C3527" s="5"/>
      <c r="D3527" s="43"/>
      <c r="E3527" s="11"/>
      <c r="F3527" s="97"/>
      <c r="G3527" s="9"/>
      <c r="H3527" s="44"/>
      <c r="I3527" s="44"/>
      <c r="J3527" s="1"/>
      <c r="K3527" s="1"/>
      <c r="L3527" s="5"/>
      <c r="M3527" s="12"/>
      <c r="N3527" s="12"/>
      <c r="O3527" s="5"/>
      <c r="P3527" s="5"/>
      <c r="Q3527" s="10"/>
      <c r="R3527" s="29"/>
      <c r="S3527" s="5"/>
      <c r="T3527" s="6"/>
      <c r="U3527" s="10"/>
      <c r="V3527" s="10"/>
      <c r="W3527" s="12"/>
      <c r="X3527" s="5"/>
      <c r="Y3527" s="11"/>
      <c r="Z3527" s="2"/>
      <c r="AA3527" s="44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3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2"/>
      <c r="DB3527" s="1"/>
      <c r="DC3527" s="1"/>
      <c r="DD3527" s="1"/>
      <c r="DE3527" s="1"/>
      <c r="DF3527" s="1"/>
      <c r="DG3527" s="1"/>
    </row>
    <row r="3528" spans="1:111" x14ac:dyDescent="0.2">
      <c r="A3528" s="66"/>
      <c r="B3528" s="5"/>
      <c r="C3528" s="5"/>
      <c r="D3528" s="43"/>
      <c r="E3528" s="11"/>
      <c r="F3528" s="97"/>
      <c r="G3528" s="9"/>
      <c r="H3528" s="44"/>
      <c r="I3528" s="44"/>
      <c r="J3528" s="1"/>
      <c r="K3528" s="1"/>
      <c r="L3528" s="5"/>
      <c r="M3528" s="12"/>
      <c r="N3528" s="12"/>
      <c r="O3528" s="5"/>
      <c r="P3528" s="5"/>
      <c r="Q3528" s="10"/>
      <c r="R3528" s="29"/>
      <c r="S3528" s="5"/>
      <c r="T3528" s="6"/>
      <c r="U3528" s="10"/>
      <c r="V3528" s="10"/>
      <c r="W3528" s="12"/>
      <c r="X3528" s="5"/>
      <c r="Y3528" s="11"/>
      <c r="Z3528" s="2"/>
      <c r="AA3528" s="44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3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2"/>
      <c r="DB3528" s="1"/>
      <c r="DC3528" s="1"/>
      <c r="DD3528" s="1"/>
      <c r="DE3528" s="1"/>
      <c r="DF3528" s="1"/>
      <c r="DG3528" s="1"/>
    </row>
    <row r="3529" spans="1:111" x14ac:dyDescent="0.2">
      <c r="A3529" s="66"/>
      <c r="B3529" s="5"/>
      <c r="C3529" s="5"/>
      <c r="D3529" s="43"/>
      <c r="E3529" s="11"/>
      <c r="F3529" s="97"/>
      <c r="G3529" s="9"/>
      <c r="H3529" s="44"/>
      <c r="I3529" s="44"/>
      <c r="J3529" s="1"/>
      <c r="K3529" s="1"/>
      <c r="L3529" s="5"/>
      <c r="M3529" s="12"/>
      <c r="N3529" s="12"/>
      <c r="O3529" s="5"/>
      <c r="P3529" s="5"/>
      <c r="Q3529" s="10"/>
      <c r="R3529" s="29"/>
      <c r="S3529" s="5"/>
      <c r="T3529" s="6"/>
      <c r="U3529" s="10"/>
      <c r="V3529" s="10"/>
      <c r="W3529" s="12"/>
      <c r="X3529" s="5"/>
      <c r="Y3529" s="11"/>
      <c r="Z3529" s="2"/>
      <c r="AA3529" s="44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3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2"/>
      <c r="DB3529" s="1"/>
      <c r="DC3529" s="1"/>
      <c r="DD3529" s="1"/>
      <c r="DE3529" s="1"/>
      <c r="DF3529" s="1"/>
      <c r="DG3529" s="1"/>
    </row>
    <row r="3530" spans="1:111" x14ac:dyDescent="0.2">
      <c r="A3530" s="66"/>
      <c r="B3530" s="5"/>
      <c r="C3530" s="5"/>
      <c r="D3530" s="43"/>
      <c r="E3530" s="11"/>
      <c r="F3530" s="97"/>
      <c r="G3530" s="9"/>
      <c r="H3530" s="44"/>
      <c r="I3530" s="44"/>
      <c r="J3530" s="1"/>
      <c r="K3530" s="1"/>
      <c r="L3530" s="5"/>
      <c r="M3530" s="12"/>
      <c r="N3530" s="12"/>
      <c r="O3530" s="5"/>
      <c r="P3530" s="5"/>
      <c r="Q3530" s="10"/>
      <c r="R3530" s="29"/>
      <c r="S3530" s="5"/>
      <c r="T3530" s="6"/>
      <c r="U3530" s="10"/>
      <c r="V3530" s="10"/>
      <c r="W3530" s="12"/>
      <c r="X3530" s="5"/>
      <c r="Y3530" s="11"/>
      <c r="Z3530" s="2"/>
      <c r="AA3530" s="44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3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2"/>
      <c r="DB3530" s="1"/>
      <c r="DC3530" s="1"/>
      <c r="DD3530" s="1"/>
      <c r="DE3530" s="1"/>
      <c r="DF3530" s="1"/>
      <c r="DG3530" s="1"/>
    </row>
    <row r="3531" spans="1:111" x14ac:dyDescent="0.2">
      <c r="A3531" s="66"/>
      <c r="B3531" s="5"/>
      <c r="C3531" s="5"/>
      <c r="D3531" s="43"/>
      <c r="E3531" s="11"/>
      <c r="F3531" s="97"/>
      <c r="G3531" s="9"/>
      <c r="H3531" s="44"/>
      <c r="I3531" s="44"/>
      <c r="J3531" s="1"/>
      <c r="K3531" s="1"/>
      <c r="L3531" s="5"/>
      <c r="M3531" s="12"/>
      <c r="N3531" s="12"/>
      <c r="O3531" s="5"/>
      <c r="P3531" s="5"/>
      <c r="Q3531" s="10"/>
      <c r="R3531" s="29"/>
      <c r="S3531" s="5"/>
      <c r="T3531" s="6"/>
      <c r="U3531" s="10"/>
      <c r="V3531" s="10"/>
      <c r="W3531" s="12"/>
      <c r="X3531" s="5"/>
      <c r="Y3531" s="11"/>
      <c r="Z3531" s="2"/>
      <c r="AA3531" s="44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3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2"/>
      <c r="DB3531" s="1"/>
      <c r="DC3531" s="1"/>
      <c r="DD3531" s="1"/>
      <c r="DE3531" s="1"/>
      <c r="DF3531" s="1"/>
      <c r="DG3531" s="1"/>
    </row>
    <row r="3532" spans="1:111" x14ac:dyDescent="0.2">
      <c r="A3532" s="66"/>
      <c r="B3532" s="5"/>
      <c r="C3532" s="5"/>
      <c r="D3532" s="43"/>
      <c r="E3532" s="11"/>
      <c r="F3532" s="97"/>
      <c r="G3532" s="9"/>
      <c r="H3532" s="44"/>
      <c r="I3532" s="44"/>
      <c r="J3532" s="1"/>
      <c r="K3532" s="1"/>
      <c r="L3532" s="5"/>
      <c r="M3532" s="12"/>
      <c r="N3532" s="12"/>
      <c r="O3532" s="5"/>
      <c r="P3532" s="5"/>
      <c r="Q3532" s="10"/>
      <c r="R3532" s="29"/>
      <c r="S3532" s="5"/>
      <c r="T3532" s="6"/>
      <c r="U3532" s="10"/>
      <c r="V3532" s="10"/>
      <c r="W3532" s="12"/>
      <c r="X3532" s="5"/>
      <c r="Y3532" s="11"/>
      <c r="Z3532" s="2"/>
      <c r="AA3532" s="44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3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2"/>
      <c r="DB3532" s="1"/>
      <c r="DC3532" s="1"/>
      <c r="DD3532" s="1"/>
      <c r="DE3532" s="1"/>
      <c r="DF3532" s="1"/>
      <c r="DG3532" s="1"/>
    </row>
    <row r="3533" spans="1:111" x14ac:dyDescent="0.2">
      <c r="A3533" s="66"/>
      <c r="B3533" s="5"/>
      <c r="C3533" s="5"/>
      <c r="D3533" s="43"/>
      <c r="E3533" s="11"/>
      <c r="F3533" s="97"/>
      <c r="G3533" s="9"/>
      <c r="H3533" s="44"/>
      <c r="I3533" s="44"/>
      <c r="J3533" s="1"/>
      <c r="K3533" s="1"/>
      <c r="L3533" s="5"/>
      <c r="M3533" s="12"/>
      <c r="N3533" s="12"/>
      <c r="O3533" s="5"/>
      <c r="P3533" s="5"/>
      <c r="Q3533" s="10"/>
      <c r="R3533" s="29"/>
      <c r="S3533" s="5"/>
      <c r="T3533" s="6"/>
      <c r="U3533" s="10"/>
      <c r="V3533" s="10"/>
      <c r="W3533" s="12"/>
      <c r="X3533" s="5"/>
      <c r="Y3533" s="11"/>
      <c r="Z3533" s="2"/>
      <c r="AA3533" s="44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3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2"/>
      <c r="DB3533" s="1"/>
      <c r="DC3533" s="1"/>
      <c r="DD3533" s="1"/>
      <c r="DE3533" s="1"/>
      <c r="DF3533" s="1"/>
      <c r="DG3533" s="1"/>
    </row>
    <row r="3534" spans="1:111" x14ac:dyDescent="0.2">
      <c r="A3534" s="66"/>
      <c r="B3534" s="5"/>
      <c r="C3534" s="5"/>
      <c r="D3534" s="43"/>
      <c r="E3534" s="11"/>
      <c r="F3534" s="97"/>
      <c r="G3534" s="9"/>
      <c r="H3534" s="44"/>
      <c r="I3534" s="44"/>
      <c r="J3534" s="1"/>
      <c r="K3534" s="1"/>
      <c r="L3534" s="5"/>
      <c r="M3534" s="12"/>
      <c r="N3534" s="12"/>
      <c r="O3534" s="5"/>
      <c r="P3534" s="5"/>
      <c r="Q3534" s="10"/>
      <c r="R3534" s="29"/>
      <c r="S3534" s="5"/>
      <c r="T3534" s="6"/>
      <c r="U3534" s="10"/>
      <c r="V3534" s="10"/>
      <c r="W3534" s="12"/>
      <c r="X3534" s="5"/>
      <c r="Y3534" s="11"/>
      <c r="Z3534" s="2"/>
      <c r="AA3534" s="44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3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2"/>
      <c r="DB3534" s="1"/>
      <c r="DC3534" s="1"/>
      <c r="DD3534" s="1"/>
      <c r="DE3534" s="1"/>
      <c r="DF3534" s="1"/>
      <c r="DG3534" s="1"/>
    </row>
    <row r="3535" spans="1:111" x14ac:dyDescent="0.2">
      <c r="A3535" s="66"/>
      <c r="B3535" s="5"/>
      <c r="C3535" s="5"/>
      <c r="D3535" s="43"/>
      <c r="E3535" s="11"/>
      <c r="F3535" s="97"/>
      <c r="G3535" s="9"/>
      <c r="H3535" s="44"/>
      <c r="I3535" s="44"/>
      <c r="J3535" s="1"/>
      <c r="K3535" s="1"/>
      <c r="L3535" s="5"/>
      <c r="M3535" s="12"/>
      <c r="N3535" s="12"/>
      <c r="O3535" s="5"/>
      <c r="P3535" s="5"/>
      <c r="Q3535" s="10"/>
      <c r="R3535" s="29"/>
      <c r="S3535" s="5"/>
      <c r="T3535" s="6"/>
      <c r="U3535" s="10"/>
      <c r="V3535" s="10"/>
      <c r="W3535" s="12"/>
      <c r="X3535" s="5"/>
      <c r="Y3535" s="11"/>
      <c r="Z3535" s="2"/>
      <c r="AA3535" s="44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3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2"/>
      <c r="DB3535" s="1"/>
      <c r="DC3535" s="1"/>
      <c r="DD3535" s="1"/>
      <c r="DE3535" s="1"/>
      <c r="DF3535" s="1"/>
      <c r="DG3535" s="1"/>
    </row>
    <row r="3536" spans="1:111" x14ac:dyDescent="0.2">
      <c r="A3536" s="66"/>
      <c r="B3536" s="5"/>
      <c r="C3536" s="5"/>
      <c r="D3536" s="43"/>
      <c r="E3536" s="11"/>
      <c r="F3536" s="97"/>
      <c r="G3536" s="9"/>
      <c r="H3536" s="44"/>
      <c r="I3536" s="44"/>
      <c r="J3536" s="1"/>
      <c r="K3536" s="1"/>
      <c r="L3536" s="5"/>
      <c r="M3536" s="12"/>
      <c r="N3536" s="12"/>
      <c r="O3536" s="5"/>
      <c r="P3536" s="5"/>
      <c r="Q3536" s="10"/>
      <c r="R3536" s="29"/>
      <c r="S3536" s="5"/>
      <c r="T3536" s="6"/>
      <c r="U3536" s="10"/>
      <c r="V3536" s="10"/>
      <c r="W3536" s="12"/>
      <c r="X3536" s="5"/>
      <c r="Y3536" s="11"/>
      <c r="Z3536" s="2"/>
      <c r="AA3536" s="44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3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2"/>
      <c r="DB3536" s="1"/>
      <c r="DC3536" s="1"/>
      <c r="DD3536" s="1"/>
      <c r="DE3536" s="1"/>
      <c r="DF3536" s="1"/>
      <c r="DG3536" s="1"/>
    </row>
    <row r="3537" spans="1:111" x14ac:dyDescent="0.2">
      <c r="A3537" s="66"/>
      <c r="B3537" s="5"/>
      <c r="C3537" s="5"/>
      <c r="D3537" s="43"/>
      <c r="E3537" s="11"/>
      <c r="F3537" s="97"/>
      <c r="G3537" s="9"/>
      <c r="H3537" s="44"/>
      <c r="I3537" s="44"/>
      <c r="J3537" s="1"/>
      <c r="K3537" s="1"/>
      <c r="L3537" s="5"/>
      <c r="M3537" s="12"/>
      <c r="N3537" s="12"/>
      <c r="O3537" s="5"/>
      <c r="P3537" s="5"/>
      <c r="Q3537" s="10"/>
      <c r="R3537" s="29"/>
      <c r="S3537" s="5"/>
      <c r="T3537" s="6"/>
      <c r="U3537" s="10"/>
      <c r="V3537" s="10"/>
      <c r="W3537" s="12"/>
      <c r="X3537" s="5"/>
      <c r="Y3537" s="11"/>
      <c r="Z3537" s="2"/>
      <c r="AA3537" s="44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3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2"/>
      <c r="DB3537" s="1"/>
      <c r="DC3537" s="1"/>
      <c r="DD3537" s="1"/>
      <c r="DE3537" s="1"/>
      <c r="DF3537" s="1"/>
      <c r="DG3537" s="1"/>
    </row>
    <row r="3538" spans="1:111" x14ac:dyDescent="0.2">
      <c r="A3538" s="66"/>
      <c r="B3538" s="5"/>
      <c r="C3538" s="5"/>
      <c r="D3538" s="43"/>
      <c r="E3538" s="11"/>
      <c r="F3538" s="97"/>
      <c r="G3538" s="9"/>
      <c r="H3538" s="44"/>
      <c r="I3538" s="44"/>
      <c r="J3538" s="1"/>
      <c r="K3538" s="1"/>
      <c r="L3538" s="5"/>
      <c r="M3538" s="12"/>
      <c r="N3538" s="12"/>
      <c r="O3538" s="5"/>
      <c r="P3538" s="5"/>
      <c r="Q3538" s="10"/>
      <c r="R3538" s="29"/>
      <c r="S3538" s="5"/>
      <c r="T3538" s="6"/>
      <c r="U3538" s="10"/>
      <c r="V3538" s="10"/>
      <c r="W3538" s="12"/>
      <c r="X3538" s="5"/>
      <c r="Y3538" s="11"/>
      <c r="Z3538" s="2"/>
      <c r="AA3538" s="44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3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2"/>
      <c r="DB3538" s="1"/>
      <c r="DC3538" s="1"/>
      <c r="DD3538" s="1"/>
      <c r="DE3538" s="1"/>
      <c r="DF3538" s="1"/>
      <c r="DG3538" s="1"/>
    </row>
    <row r="3539" spans="1:111" x14ac:dyDescent="0.2">
      <c r="A3539" s="66"/>
      <c r="B3539" s="5"/>
      <c r="C3539" s="5"/>
      <c r="D3539" s="43"/>
      <c r="E3539" s="11"/>
      <c r="F3539" s="97"/>
      <c r="G3539" s="9"/>
      <c r="H3539" s="44"/>
      <c r="I3539" s="44"/>
      <c r="J3539" s="1"/>
      <c r="K3539" s="1"/>
      <c r="L3539" s="5"/>
      <c r="M3539" s="12"/>
      <c r="N3539" s="12"/>
      <c r="O3539" s="5"/>
      <c r="P3539" s="5"/>
      <c r="Q3539" s="10"/>
      <c r="R3539" s="29"/>
      <c r="S3539" s="5"/>
      <c r="T3539" s="6"/>
      <c r="U3539" s="10"/>
      <c r="V3539" s="10"/>
      <c r="W3539" s="12"/>
      <c r="X3539" s="5"/>
      <c r="Y3539" s="11"/>
      <c r="Z3539" s="2"/>
      <c r="AA3539" s="44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3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2"/>
      <c r="DB3539" s="1"/>
      <c r="DC3539" s="1"/>
      <c r="DD3539" s="1"/>
      <c r="DE3539" s="1"/>
      <c r="DF3539" s="1"/>
      <c r="DG3539" s="1"/>
    </row>
    <row r="3540" spans="1:111" x14ac:dyDescent="0.2">
      <c r="A3540" s="66"/>
      <c r="B3540" s="5"/>
      <c r="C3540" s="5"/>
      <c r="D3540" s="43"/>
      <c r="E3540" s="11"/>
      <c r="F3540" s="97"/>
      <c r="G3540" s="9"/>
      <c r="H3540" s="44"/>
      <c r="I3540" s="44"/>
      <c r="J3540" s="1"/>
      <c r="K3540" s="1"/>
      <c r="L3540" s="5"/>
      <c r="M3540" s="12"/>
      <c r="N3540" s="12"/>
      <c r="O3540" s="5"/>
      <c r="P3540" s="5"/>
      <c r="Q3540" s="10"/>
      <c r="R3540" s="29"/>
      <c r="S3540" s="5"/>
      <c r="T3540" s="6"/>
      <c r="U3540" s="10"/>
      <c r="V3540" s="10"/>
      <c r="W3540" s="12"/>
      <c r="X3540" s="5"/>
      <c r="Y3540" s="11"/>
      <c r="Z3540" s="2"/>
      <c r="AA3540" s="44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3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2"/>
      <c r="DB3540" s="1"/>
      <c r="DC3540" s="1"/>
      <c r="DD3540" s="1"/>
      <c r="DE3540" s="1"/>
      <c r="DF3540" s="1"/>
      <c r="DG3540" s="1"/>
    </row>
    <row r="3541" spans="1:111" x14ac:dyDescent="0.2">
      <c r="A3541" s="66"/>
      <c r="B3541" s="5"/>
      <c r="C3541" s="5"/>
      <c r="D3541" s="43"/>
      <c r="E3541" s="11"/>
      <c r="F3541" s="97"/>
      <c r="G3541" s="9"/>
      <c r="H3541" s="44"/>
      <c r="I3541" s="44"/>
      <c r="J3541" s="1"/>
      <c r="K3541" s="1"/>
      <c r="L3541" s="5"/>
      <c r="M3541" s="12"/>
      <c r="N3541" s="12"/>
      <c r="O3541" s="5"/>
      <c r="P3541" s="5"/>
      <c r="Q3541" s="10"/>
      <c r="R3541" s="29"/>
      <c r="S3541" s="5"/>
      <c r="T3541" s="6"/>
      <c r="U3541" s="10"/>
      <c r="V3541" s="10"/>
      <c r="W3541" s="12"/>
      <c r="X3541" s="5"/>
      <c r="Y3541" s="11"/>
      <c r="Z3541" s="2"/>
      <c r="AA3541" s="44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3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2"/>
      <c r="DB3541" s="1"/>
      <c r="DC3541" s="1"/>
      <c r="DD3541" s="1"/>
      <c r="DE3541" s="1"/>
      <c r="DF3541" s="1"/>
      <c r="DG3541" s="1"/>
    </row>
    <row r="3542" spans="1:111" x14ac:dyDescent="0.2">
      <c r="A3542" s="66"/>
      <c r="B3542" s="5"/>
      <c r="C3542" s="5"/>
      <c r="D3542" s="43"/>
      <c r="E3542" s="11"/>
      <c r="F3542" s="97"/>
      <c r="G3542" s="9"/>
      <c r="H3542" s="44"/>
      <c r="I3542" s="44"/>
      <c r="J3542" s="1"/>
      <c r="K3542" s="1"/>
      <c r="L3542" s="5"/>
      <c r="M3542" s="12"/>
      <c r="N3542" s="12"/>
      <c r="O3542" s="5"/>
      <c r="P3542" s="5"/>
      <c r="Q3542" s="10"/>
      <c r="R3542" s="29"/>
      <c r="S3542" s="5"/>
      <c r="T3542" s="6"/>
      <c r="U3542" s="10"/>
      <c r="V3542" s="10"/>
      <c r="W3542" s="12"/>
      <c r="X3542" s="5"/>
      <c r="Y3542" s="11"/>
      <c r="Z3542" s="2"/>
      <c r="AA3542" s="44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3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2"/>
      <c r="DB3542" s="1"/>
      <c r="DC3542" s="1"/>
      <c r="DD3542" s="1"/>
      <c r="DE3542" s="1"/>
      <c r="DF3542" s="1"/>
      <c r="DG3542" s="1"/>
    </row>
    <row r="3543" spans="1:111" x14ac:dyDescent="0.2">
      <c r="A3543" s="66"/>
      <c r="B3543" s="5"/>
      <c r="C3543" s="5"/>
      <c r="D3543" s="43"/>
      <c r="E3543" s="11"/>
      <c r="F3543" s="97"/>
      <c r="G3543" s="9"/>
      <c r="H3543" s="44"/>
      <c r="I3543" s="44"/>
      <c r="J3543" s="1"/>
      <c r="K3543" s="1"/>
      <c r="L3543" s="5"/>
      <c r="M3543" s="12"/>
      <c r="N3543" s="12"/>
      <c r="O3543" s="5"/>
      <c r="P3543" s="5"/>
      <c r="Q3543" s="10"/>
      <c r="R3543" s="29"/>
      <c r="S3543" s="5"/>
      <c r="T3543" s="6"/>
      <c r="U3543" s="10"/>
      <c r="V3543" s="10"/>
      <c r="W3543" s="12"/>
      <c r="X3543" s="5"/>
      <c r="Y3543" s="11"/>
      <c r="Z3543" s="2"/>
      <c r="AA3543" s="44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3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2"/>
      <c r="DB3543" s="1"/>
      <c r="DC3543" s="1"/>
      <c r="DD3543" s="1"/>
      <c r="DE3543" s="1"/>
      <c r="DF3543" s="1"/>
      <c r="DG3543" s="1"/>
    </row>
    <row r="3544" spans="1:111" x14ac:dyDescent="0.2">
      <c r="A3544" s="66"/>
      <c r="B3544" s="5"/>
      <c r="C3544" s="5"/>
      <c r="D3544" s="43"/>
      <c r="E3544" s="11"/>
      <c r="F3544" s="97"/>
      <c r="G3544" s="9"/>
      <c r="H3544" s="44"/>
      <c r="I3544" s="44"/>
      <c r="J3544" s="1"/>
      <c r="K3544" s="1"/>
      <c r="L3544" s="5"/>
      <c r="M3544" s="12"/>
      <c r="N3544" s="12"/>
      <c r="O3544" s="5"/>
      <c r="P3544" s="5"/>
      <c r="Q3544" s="10"/>
      <c r="R3544" s="29"/>
      <c r="S3544" s="5"/>
      <c r="T3544" s="6"/>
      <c r="U3544" s="10"/>
      <c r="V3544" s="10"/>
      <c r="W3544" s="12"/>
      <c r="X3544" s="5"/>
      <c r="Y3544" s="11"/>
      <c r="Z3544" s="2"/>
      <c r="AA3544" s="44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3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2"/>
      <c r="DB3544" s="1"/>
      <c r="DC3544" s="1"/>
      <c r="DD3544" s="1"/>
      <c r="DE3544" s="1"/>
      <c r="DF3544" s="1"/>
      <c r="DG3544" s="1"/>
    </row>
    <row r="3545" spans="1:111" x14ac:dyDescent="0.2">
      <c r="A3545" s="66"/>
      <c r="B3545" s="5"/>
      <c r="C3545" s="5"/>
      <c r="D3545" s="43"/>
      <c r="E3545" s="11"/>
      <c r="F3545" s="97"/>
      <c r="G3545" s="9"/>
      <c r="H3545" s="44"/>
      <c r="I3545" s="44"/>
      <c r="J3545" s="1"/>
      <c r="K3545" s="1"/>
      <c r="L3545" s="5"/>
      <c r="M3545" s="12"/>
      <c r="N3545" s="12"/>
      <c r="O3545" s="5"/>
      <c r="P3545" s="5"/>
      <c r="Q3545" s="10"/>
      <c r="R3545" s="29"/>
      <c r="S3545" s="5"/>
      <c r="T3545" s="6"/>
      <c r="U3545" s="10"/>
      <c r="V3545" s="10"/>
      <c r="W3545" s="12"/>
      <c r="X3545" s="5"/>
      <c r="Y3545" s="11"/>
      <c r="Z3545" s="2"/>
      <c r="AA3545" s="44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3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2"/>
      <c r="DB3545" s="1"/>
      <c r="DC3545" s="1"/>
      <c r="DD3545" s="1"/>
      <c r="DE3545" s="1"/>
      <c r="DF3545" s="1"/>
      <c r="DG3545" s="1"/>
    </row>
    <row r="3546" spans="1:111" x14ac:dyDescent="0.2">
      <c r="A3546" s="66"/>
      <c r="B3546" s="5"/>
      <c r="C3546" s="5"/>
      <c r="D3546" s="43"/>
      <c r="E3546" s="11"/>
      <c r="F3546" s="97"/>
      <c r="G3546" s="9"/>
      <c r="H3546" s="44"/>
      <c r="I3546" s="44"/>
      <c r="J3546" s="1"/>
      <c r="K3546" s="1"/>
      <c r="L3546" s="5"/>
      <c r="M3546" s="12"/>
      <c r="N3546" s="12"/>
      <c r="O3546" s="5"/>
      <c r="P3546" s="5"/>
      <c r="Q3546" s="10"/>
      <c r="R3546" s="29"/>
      <c r="S3546" s="5"/>
      <c r="T3546" s="6"/>
      <c r="U3546" s="10"/>
      <c r="V3546" s="10"/>
      <c r="W3546" s="12"/>
      <c r="X3546" s="5"/>
      <c r="Y3546" s="11"/>
      <c r="Z3546" s="2"/>
      <c r="AA3546" s="44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3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2"/>
      <c r="DB3546" s="1"/>
      <c r="DC3546" s="1"/>
      <c r="DD3546" s="1"/>
      <c r="DE3546" s="1"/>
      <c r="DF3546" s="1"/>
      <c r="DG3546" s="1"/>
    </row>
    <row r="3547" spans="1:111" x14ac:dyDescent="0.2">
      <c r="A3547" s="66"/>
      <c r="B3547" s="5"/>
      <c r="C3547" s="5"/>
      <c r="D3547" s="43"/>
      <c r="E3547" s="11"/>
      <c r="F3547" s="97"/>
      <c r="G3547" s="9"/>
      <c r="H3547" s="44"/>
      <c r="I3547" s="44"/>
      <c r="J3547" s="1"/>
      <c r="K3547" s="1"/>
      <c r="L3547" s="5"/>
      <c r="M3547" s="12"/>
      <c r="N3547" s="12"/>
      <c r="O3547" s="5"/>
      <c r="P3547" s="5"/>
      <c r="Q3547" s="10"/>
      <c r="R3547" s="29"/>
      <c r="S3547" s="5"/>
      <c r="T3547" s="6"/>
      <c r="U3547" s="10"/>
      <c r="V3547" s="10"/>
      <c r="W3547" s="12"/>
      <c r="X3547" s="5"/>
      <c r="Y3547" s="11"/>
      <c r="Z3547" s="2"/>
      <c r="AA3547" s="44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3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2"/>
      <c r="DB3547" s="1"/>
      <c r="DC3547" s="1"/>
      <c r="DD3547" s="1"/>
      <c r="DE3547" s="1"/>
      <c r="DF3547" s="1"/>
      <c r="DG3547" s="1"/>
    </row>
    <row r="3548" spans="1:111" x14ac:dyDescent="0.2">
      <c r="A3548" s="66"/>
      <c r="B3548" s="5"/>
      <c r="C3548" s="5"/>
      <c r="D3548" s="43"/>
      <c r="E3548" s="11"/>
      <c r="F3548" s="97"/>
      <c r="G3548" s="9"/>
      <c r="H3548" s="44"/>
      <c r="I3548" s="44"/>
      <c r="J3548" s="1"/>
      <c r="K3548" s="1"/>
      <c r="L3548" s="5"/>
      <c r="M3548" s="12"/>
      <c r="N3548" s="12"/>
      <c r="O3548" s="5"/>
      <c r="P3548" s="5"/>
      <c r="Q3548" s="10"/>
      <c r="R3548" s="29"/>
      <c r="S3548" s="5"/>
      <c r="T3548" s="6"/>
      <c r="U3548" s="10"/>
      <c r="V3548" s="10"/>
      <c r="W3548" s="12"/>
      <c r="X3548" s="5"/>
      <c r="Y3548" s="11"/>
      <c r="Z3548" s="2"/>
      <c r="AA3548" s="44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3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2"/>
      <c r="DB3548" s="1"/>
      <c r="DC3548" s="1"/>
      <c r="DD3548" s="1"/>
      <c r="DE3548" s="1"/>
      <c r="DF3548" s="1"/>
      <c r="DG3548" s="1"/>
    </row>
    <row r="3549" spans="1:111" x14ac:dyDescent="0.2">
      <c r="A3549" s="66"/>
      <c r="B3549" s="5"/>
      <c r="C3549" s="5"/>
      <c r="D3549" s="43"/>
      <c r="E3549" s="11"/>
      <c r="F3549" s="97"/>
      <c r="G3549" s="9"/>
      <c r="H3549" s="44"/>
      <c r="I3549" s="44"/>
      <c r="J3549" s="1"/>
      <c r="K3549" s="1"/>
      <c r="L3549" s="5"/>
      <c r="M3549" s="12"/>
      <c r="N3549" s="12"/>
      <c r="O3549" s="5"/>
      <c r="P3549" s="5"/>
      <c r="Q3549" s="10"/>
      <c r="R3549" s="29"/>
      <c r="S3549" s="5"/>
      <c r="T3549" s="6"/>
      <c r="U3549" s="10"/>
      <c r="V3549" s="10"/>
      <c r="W3549" s="12"/>
      <c r="X3549" s="5"/>
      <c r="Y3549" s="11"/>
      <c r="Z3549" s="2"/>
      <c r="AA3549" s="44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3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2"/>
      <c r="DB3549" s="1"/>
      <c r="DC3549" s="1"/>
      <c r="DD3549" s="1"/>
      <c r="DE3549" s="1"/>
      <c r="DF3549" s="1"/>
      <c r="DG3549" s="1"/>
    </row>
    <row r="3550" spans="1:111" x14ac:dyDescent="0.2">
      <c r="A3550" s="66"/>
      <c r="B3550" s="5"/>
      <c r="C3550" s="5"/>
      <c r="D3550" s="43"/>
      <c r="E3550" s="11"/>
      <c r="F3550" s="97"/>
      <c r="G3550" s="9"/>
      <c r="H3550" s="44"/>
      <c r="I3550" s="44"/>
      <c r="J3550" s="1"/>
      <c r="K3550" s="1"/>
      <c r="L3550" s="5"/>
      <c r="M3550" s="12"/>
      <c r="N3550" s="12"/>
      <c r="O3550" s="5"/>
      <c r="P3550" s="5"/>
      <c r="Q3550" s="10"/>
      <c r="R3550" s="29"/>
      <c r="S3550" s="5"/>
      <c r="T3550" s="6"/>
      <c r="U3550" s="10"/>
      <c r="V3550" s="10"/>
      <c r="W3550" s="12"/>
      <c r="X3550" s="5"/>
      <c r="Y3550" s="11"/>
      <c r="Z3550" s="2"/>
      <c r="AA3550" s="44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3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2"/>
      <c r="DB3550" s="1"/>
      <c r="DC3550" s="1"/>
      <c r="DD3550" s="1"/>
      <c r="DE3550" s="1"/>
      <c r="DF3550" s="1"/>
      <c r="DG3550" s="1"/>
    </row>
    <row r="3551" spans="1:111" x14ac:dyDescent="0.2">
      <c r="A3551" s="66"/>
      <c r="B3551" s="5"/>
      <c r="C3551" s="5"/>
      <c r="D3551" s="43"/>
      <c r="E3551" s="11"/>
      <c r="F3551" s="97"/>
      <c r="G3551" s="9"/>
      <c r="H3551" s="44"/>
      <c r="I3551" s="44"/>
      <c r="J3551" s="1"/>
      <c r="K3551" s="1"/>
      <c r="L3551" s="5"/>
      <c r="M3551" s="12"/>
      <c r="N3551" s="12"/>
      <c r="O3551" s="5"/>
      <c r="P3551" s="5"/>
      <c r="Q3551" s="10"/>
      <c r="R3551" s="29"/>
      <c r="S3551" s="5"/>
      <c r="T3551" s="6"/>
      <c r="U3551" s="10"/>
      <c r="V3551" s="10"/>
      <c r="W3551" s="12"/>
      <c r="X3551" s="5"/>
      <c r="Y3551" s="11"/>
      <c r="Z3551" s="2"/>
      <c r="AA3551" s="44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3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2"/>
      <c r="DB3551" s="1"/>
      <c r="DC3551" s="1"/>
      <c r="DD3551" s="1"/>
      <c r="DE3551" s="1"/>
      <c r="DF3551" s="1"/>
      <c r="DG3551" s="1"/>
    </row>
    <row r="3552" spans="1:111" x14ac:dyDescent="0.2">
      <c r="A3552" s="66"/>
      <c r="B3552" s="5"/>
      <c r="C3552" s="5"/>
      <c r="D3552" s="43"/>
      <c r="E3552" s="11"/>
      <c r="F3552" s="97"/>
      <c r="G3552" s="9"/>
      <c r="H3552" s="44"/>
      <c r="I3552" s="44"/>
      <c r="J3552" s="1"/>
      <c r="K3552" s="1"/>
      <c r="L3552" s="5"/>
      <c r="M3552" s="12"/>
      <c r="N3552" s="12"/>
      <c r="O3552" s="5"/>
      <c r="P3552" s="5"/>
      <c r="Q3552" s="10"/>
      <c r="R3552" s="29"/>
      <c r="S3552" s="5"/>
      <c r="T3552" s="6"/>
      <c r="U3552" s="10"/>
      <c r="V3552" s="10"/>
      <c r="W3552" s="12"/>
      <c r="X3552" s="5"/>
      <c r="Y3552" s="11"/>
      <c r="Z3552" s="2"/>
      <c r="AA3552" s="44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3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2"/>
      <c r="DB3552" s="1"/>
      <c r="DC3552" s="1"/>
      <c r="DD3552" s="1"/>
      <c r="DE3552" s="1"/>
      <c r="DF3552" s="1"/>
      <c r="DG3552" s="1"/>
    </row>
    <row r="3553" spans="1:111" x14ac:dyDescent="0.2">
      <c r="A3553" s="66"/>
      <c r="B3553" s="5"/>
      <c r="C3553" s="5"/>
      <c r="D3553" s="43"/>
      <c r="E3553" s="11"/>
      <c r="F3553" s="97"/>
      <c r="G3553" s="9"/>
      <c r="H3553" s="44"/>
      <c r="I3553" s="44"/>
      <c r="J3553" s="1"/>
      <c r="K3553" s="1"/>
      <c r="L3553" s="5"/>
      <c r="M3553" s="12"/>
      <c r="N3553" s="12"/>
      <c r="O3553" s="5"/>
      <c r="P3553" s="5"/>
      <c r="Q3553" s="10"/>
      <c r="R3553" s="29"/>
      <c r="S3553" s="5"/>
      <c r="T3553" s="6"/>
      <c r="U3553" s="10"/>
      <c r="V3553" s="10"/>
      <c r="W3553" s="12"/>
      <c r="X3553" s="5"/>
      <c r="Y3553" s="11"/>
      <c r="Z3553" s="2"/>
      <c r="AA3553" s="44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3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2"/>
      <c r="DB3553" s="1"/>
      <c r="DC3553" s="1"/>
      <c r="DD3553" s="1"/>
      <c r="DE3553" s="1"/>
      <c r="DF3553" s="1"/>
      <c r="DG3553" s="1"/>
    </row>
    <row r="3554" spans="1:111" x14ac:dyDescent="0.2">
      <c r="A3554" s="66"/>
      <c r="B3554" s="5"/>
      <c r="C3554" s="5"/>
      <c r="D3554" s="43"/>
      <c r="E3554" s="11"/>
      <c r="F3554" s="97"/>
      <c r="G3554" s="9"/>
      <c r="H3554" s="44"/>
      <c r="I3554" s="44"/>
      <c r="J3554" s="1"/>
      <c r="K3554" s="1"/>
      <c r="L3554" s="5"/>
      <c r="M3554" s="12"/>
      <c r="N3554" s="12"/>
      <c r="O3554" s="5"/>
      <c r="P3554" s="5"/>
      <c r="Q3554" s="10"/>
      <c r="R3554" s="29"/>
      <c r="S3554" s="5"/>
      <c r="T3554" s="6"/>
      <c r="U3554" s="10"/>
      <c r="V3554" s="10"/>
      <c r="W3554" s="12"/>
      <c r="X3554" s="5"/>
      <c r="Y3554" s="11"/>
      <c r="Z3554" s="2"/>
      <c r="AA3554" s="44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3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2"/>
      <c r="DB3554" s="1"/>
      <c r="DC3554" s="1"/>
      <c r="DD3554" s="1"/>
      <c r="DE3554" s="1"/>
      <c r="DF3554" s="1"/>
      <c r="DG3554" s="1"/>
    </row>
    <row r="3555" spans="1:111" x14ac:dyDescent="0.2">
      <c r="A3555" s="66"/>
      <c r="B3555" s="5"/>
      <c r="C3555" s="5"/>
      <c r="D3555" s="43"/>
      <c r="E3555" s="11"/>
      <c r="F3555" s="97"/>
      <c r="G3555" s="9"/>
      <c r="H3555" s="44"/>
      <c r="I3555" s="44"/>
      <c r="J3555" s="1"/>
      <c r="K3555" s="1"/>
      <c r="L3555" s="5"/>
      <c r="M3555" s="12"/>
      <c r="N3555" s="12"/>
      <c r="O3555" s="5"/>
      <c r="P3555" s="5"/>
      <c r="Q3555" s="10"/>
      <c r="R3555" s="29"/>
      <c r="S3555" s="5"/>
      <c r="T3555" s="6"/>
      <c r="U3555" s="10"/>
      <c r="V3555" s="10"/>
      <c r="W3555" s="12"/>
      <c r="X3555" s="5"/>
      <c r="Y3555" s="11"/>
      <c r="Z3555" s="2"/>
      <c r="AA3555" s="44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3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2"/>
      <c r="DB3555" s="1"/>
      <c r="DC3555" s="1"/>
      <c r="DD3555" s="1"/>
      <c r="DE3555" s="1"/>
      <c r="DF3555" s="1"/>
      <c r="DG3555" s="1"/>
    </row>
    <row r="3556" spans="1:111" x14ac:dyDescent="0.2">
      <c r="A3556" s="66"/>
      <c r="B3556" s="5"/>
      <c r="C3556" s="5"/>
      <c r="D3556" s="43"/>
      <c r="E3556" s="11"/>
      <c r="F3556" s="97"/>
      <c r="G3556" s="9"/>
      <c r="H3556" s="44"/>
      <c r="I3556" s="44"/>
      <c r="J3556" s="1"/>
      <c r="K3556" s="1"/>
      <c r="L3556" s="5"/>
      <c r="M3556" s="12"/>
      <c r="N3556" s="12"/>
      <c r="O3556" s="5"/>
      <c r="P3556" s="5"/>
      <c r="Q3556" s="10"/>
      <c r="R3556" s="29"/>
      <c r="S3556" s="5"/>
      <c r="T3556" s="6"/>
      <c r="U3556" s="10"/>
      <c r="V3556" s="10"/>
      <c r="W3556" s="12"/>
      <c r="X3556" s="5"/>
      <c r="Y3556" s="11"/>
      <c r="Z3556" s="2"/>
      <c r="AA3556" s="44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3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2"/>
      <c r="DB3556" s="1"/>
      <c r="DC3556" s="1"/>
      <c r="DD3556" s="1"/>
      <c r="DE3556" s="1"/>
      <c r="DF3556" s="1"/>
      <c r="DG3556" s="1"/>
    </row>
    <row r="3557" spans="1:111" x14ac:dyDescent="0.2">
      <c r="A3557" s="66"/>
      <c r="B3557" s="5"/>
      <c r="C3557" s="5"/>
      <c r="D3557" s="43"/>
      <c r="E3557" s="11"/>
      <c r="F3557" s="97"/>
      <c r="G3557" s="9"/>
      <c r="H3557" s="44"/>
      <c r="I3557" s="44"/>
      <c r="J3557" s="1"/>
      <c r="K3557" s="1"/>
      <c r="L3557" s="5"/>
      <c r="M3557" s="12"/>
      <c r="N3557" s="12"/>
      <c r="O3557" s="5"/>
      <c r="P3557" s="5"/>
      <c r="Q3557" s="10"/>
      <c r="R3557" s="29"/>
      <c r="S3557" s="5"/>
      <c r="T3557" s="6"/>
      <c r="U3557" s="10"/>
      <c r="V3557" s="10"/>
      <c r="W3557" s="12"/>
      <c r="X3557" s="5"/>
      <c r="Y3557" s="11"/>
      <c r="Z3557" s="2"/>
      <c r="AA3557" s="44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3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2"/>
      <c r="DB3557" s="1"/>
      <c r="DC3557" s="1"/>
      <c r="DD3557" s="1"/>
      <c r="DE3557" s="1"/>
      <c r="DF3557" s="1"/>
      <c r="DG3557" s="1"/>
    </row>
    <row r="3558" spans="1:111" x14ac:dyDescent="0.2">
      <c r="A3558" s="66"/>
      <c r="B3558" s="5"/>
      <c r="C3558" s="5"/>
      <c r="D3558" s="43"/>
      <c r="E3558" s="11"/>
      <c r="F3558" s="97"/>
      <c r="G3558" s="9"/>
      <c r="H3558" s="44"/>
      <c r="I3558" s="44"/>
      <c r="J3558" s="1"/>
      <c r="K3558" s="1"/>
      <c r="L3558" s="5"/>
      <c r="M3558" s="12"/>
      <c r="N3558" s="12"/>
      <c r="O3558" s="5"/>
      <c r="P3558" s="5"/>
      <c r="Q3558" s="10"/>
      <c r="R3558" s="29"/>
      <c r="S3558" s="5"/>
      <c r="T3558" s="6"/>
      <c r="U3558" s="10"/>
      <c r="V3558" s="10"/>
      <c r="W3558" s="12"/>
      <c r="X3558" s="5"/>
      <c r="Y3558" s="11"/>
      <c r="Z3558" s="2"/>
      <c r="AA3558" s="44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3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2"/>
      <c r="DB3558" s="1"/>
      <c r="DC3558" s="1"/>
      <c r="DD3558" s="1"/>
      <c r="DE3558" s="1"/>
      <c r="DF3558" s="1"/>
      <c r="DG3558" s="1"/>
    </row>
    <row r="3559" spans="1:111" x14ac:dyDescent="0.2">
      <c r="A3559" s="66"/>
      <c r="B3559" s="5"/>
      <c r="C3559" s="5"/>
      <c r="D3559" s="43"/>
      <c r="E3559" s="11"/>
      <c r="F3559" s="97"/>
      <c r="G3559" s="9"/>
      <c r="H3559" s="44"/>
      <c r="I3559" s="44"/>
      <c r="J3559" s="1"/>
      <c r="K3559" s="1"/>
      <c r="L3559" s="5"/>
      <c r="M3559" s="12"/>
      <c r="N3559" s="12"/>
      <c r="O3559" s="5"/>
      <c r="P3559" s="5"/>
      <c r="Q3559" s="10"/>
      <c r="R3559" s="29"/>
      <c r="S3559" s="5"/>
      <c r="T3559" s="6"/>
      <c r="U3559" s="10"/>
      <c r="V3559" s="10"/>
      <c r="W3559" s="12"/>
      <c r="X3559" s="5"/>
      <c r="Y3559" s="11"/>
      <c r="Z3559" s="2"/>
      <c r="AA3559" s="44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3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2"/>
      <c r="DB3559" s="1"/>
      <c r="DC3559" s="1"/>
      <c r="DD3559" s="1"/>
      <c r="DE3559" s="1"/>
      <c r="DF3559" s="1"/>
      <c r="DG3559" s="1"/>
    </row>
    <row r="3560" spans="1:111" x14ac:dyDescent="0.2">
      <c r="A3560" s="66"/>
      <c r="B3560" s="5"/>
      <c r="C3560" s="5"/>
      <c r="D3560" s="43"/>
      <c r="E3560" s="11"/>
      <c r="F3560" s="97"/>
      <c r="G3560" s="9"/>
      <c r="H3560" s="44"/>
      <c r="I3560" s="44"/>
      <c r="J3560" s="1"/>
      <c r="K3560" s="1"/>
      <c r="L3560" s="5"/>
      <c r="M3560" s="12"/>
      <c r="N3560" s="12"/>
      <c r="O3560" s="5"/>
      <c r="P3560" s="5"/>
      <c r="Q3560" s="10"/>
      <c r="R3560" s="29"/>
      <c r="S3560" s="5"/>
      <c r="T3560" s="6"/>
      <c r="U3560" s="10"/>
      <c r="V3560" s="10"/>
      <c r="W3560" s="12"/>
      <c r="X3560" s="5"/>
      <c r="Y3560" s="11"/>
      <c r="Z3560" s="2"/>
      <c r="AA3560" s="44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3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2"/>
      <c r="DB3560" s="1"/>
      <c r="DC3560" s="1"/>
      <c r="DD3560" s="1"/>
      <c r="DE3560" s="1"/>
      <c r="DF3560" s="1"/>
      <c r="DG3560" s="1"/>
    </row>
    <row r="3561" spans="1:111" x14ac:dyDescent="0.2">
      <c r="A3561" s="66"/>
      <c r="B3561" s="5"/>
      <c r="C3561" s="5"/>
      <c r="D3561" s="43"/>
      <c r="E3561" s="11"/>
      <c r="F3561" s="97"/>
      <c r="G3561" s="9"/>
      <c r="H3561" s="44"/>
      <c r="I3561" s="44"/>
      <c r="J3561" s="1"/>
      <c r="K3561" s="1"/>
      <c r="L3561" s="5"/>
      <c r="M3561" s="12"/>
      <c r="N3561" s="12"/>
      <c r="O3561" s="5"/>
      <c r="P3561" s="5"/>
      <c r="Q3561" s="10"/>
      <c r="R3561" s="29"/>
      <c r="S3561" s="5"/>
      <c r="T3561" s="6"/>
      <c r="U3561" s="10"/>
      <c r="V3561" s="10"/>
      <c r="W3561" s="12"/>
      <c r="X3561" s="5"/>
      <c r="Y3561" s="11"/>
      <c r="Z3561" s="2"/>
      <c r="AA3561" s="44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3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2"/>
      <c r="DB3561" s="1"/>
      <c r="DC3561" s="1"/>
      <c r="DD3561" s="1"/>
      <c r="DE3561" s="1"/>
      <c r="DF3561" s="1"/>
      <c r="DG3561" s="1"/>
    </row>
    <row r="3562" spans="1:111" x14ac:dyDescent="0.2">
      <c r="A3562" s="66"/>
      <c r="B3562" s="5"/>
      <c r="C3562" s="5"/>
      <c r="D3562" s="43"/>
      <c r="E3562" s="11"/>
      <c r="F3562" s="97"/>
      <c r="G3562" s="9"/>
      <c r="H3562" s="44"/>
      <c r="I3562" s="44"/>
      <c r="J3562" s="1"/>
      <c r="K3562" s="1"/>
      <c r="L3562" s="5"/>
      <c r="M3562" s="12"/>
      <c r="N3562" s="12"/>
      <c r="O3562" s="5"/>
      <c r="P3562" s="5"/>
      <c r="Q3562" s="10"/>
      <c r="R3562" s="29"/>
      <c r="S3562" s="5"/>
      <c r="T3562" s="6"/>
      <c r="U3562" s="10"/>
      <c r="V3562" s="10"/>
      <c r="W3562" s="12"/>
      <c r="X3562" s="5"/>
      <c r="Y3562" s="11"/>
      <c r="Z3562" s="2"/>
      <c r="AA3562" s="44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3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2"/>
      <c r="DB3562" s="1"/>
      <c r="DC3562" s="1"/>
      <c r="DD3562" s="1"/>
      <c r="DE3562" s="1"/>
      <c r="DF3562" s="1"/>
      <c r="DG3562" s="1"/>
    </row>
    <row r="3563" spans="1:111" x14ac:dyDescent="0.2">
      <c r="A3563" s="66"/>
      <c r="B3563" s="5"/>
      <c r="C3563" s="5"/>
      <c r="D3563" s="43"/>
      <c r="E3563" s="11"/>
      <c r="F3563" s="97"/>
      <c r="G3563" s="9"/>
      <c r="H3563" s="44"/>
      <c r="I3563" s="44"/>
      <c r="J3563" s="1"/>
      <c r="K3563" s="1"/>
      <c r="L3563" s="5"/>
      <c r="M3563" s="12"/>
      <c r="N3563" s="12"/>
      <c r="O3563" s="5"/>
      <c r="P3563" s="5"/>
      <c r="Q3563" s="10"/>
      <c r="R3563" s="29"/>
      <c r="S3563" s="5"/>
      <c r="T3563" s="6"/>
      <c r="U3563" s="10"/>
      <c r="V3563" s="10"/>
      <c r="W3563" s="12"/>
      <c r="X3563" s="5"/>
      <c r="Y3563" s="11"/>
      <c r="Z3563" s="2"/>
      <c r="AA3563" s="44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3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2"/>
      <c r="DB3563" s="1"/>
      <c r="DC3563" s="1"/>
      <c r="DD3563" s="1"/>
      <c r="DE3563" s="1"/>
      <c r="DF3563" s="1"/>
      <c r="DG3563" s="1"/>
    </row>
    <row r="3564" spans="1:111" x14ac:dyDescent="0.2">
      <c r="A3564" s="66"/>
      <c r="B3564" s="5"/>
      <c r="C3564" s="5"/>
      <c r="D3564" s="43"/>
      <c r="E3564" s="11"/>
      <c r="F3564" s="97"/>
      <c r="G3564" s="9"/>
      <c r="H3564" s="44"/>
      <c r="I3564" s="44"/>
      <c r="J3564" s="1"/>
      <c r="K3564" s="1"/>
      <c r="L3564" s="5"/>
      <c r="M3564" s="12"/>
      <c r="N3564" s="12"/>
      <c r="O3564" s="5"/>
      <c r="P3564" s="5"/>
      <c r="Q3564" s="10"/>
      <c r="R3564" s="29"/>
      <c r="S3564" s="5"/>
      <c r="T3564" s="6"/>
      <c r="U3564" s="10"/>
      <c r="V3564" s="10"/>
      <c r="W3564" s="12"/>
      <c r="X3564" s="5"/>
      <c r="Y3564" s="11"/>
      <c r="Z3564" s="2"/>
      <c r="AA3564" s="44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3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2"/>
      <c r="DB3564" s="1"/>
      <c r="DC3564" s="1"/>
      <c r="DD3564" s="1"/>
      <c r="DE3564" s="1"/>
      <c r="DF3564" s="1"/>
      <c r="DG3564" s="1"/>
    </row>
    <row r="3565" spans="1:111" x14ac:dyDescent="0.2">
      <c r="A3565" s="66"/>
      <c r="B3565" s="5"/>
      <c r="C3565" s="5"/>
      <c r="D3565" s="43"/>
      <c r="E3565" s="11"/>
      <c r="F3565" s="97"/>
      <c r="G3565" s="9"/>
      <c r="H3565" s="44"/>
      <c r="I3565" s="44"/>
      <c r="J3565" s="1"/>
      <c r="K3565" s="1"/>
      <c r="L3565" s="5"/>
      <c r="M3565" s="12"/>
      <c r="N3565" s="12"/>
      <c r="O3565" s="5"/>
      <c r="P3565" s="5"/>
      <c r="Q3565" s="10"/>
      <c r="R3565" s="29"/>
      <c r="S3565" s="5"/>
      <c r="T3565" s="6"/>
      <c r="U3565" s="10"/>
      <c r="V3565" s="10"/>
      <c r="W3565" s="12"/>
      <c r="X3565" s="5"/>
      <c r="Y3565" s="11"/>
      <c r="Z3565" s="2"/>
      <c r="AA3565" s="44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3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2"/>
      <c r="DB3565" s="1"/>
      <c r="DC3565" s="1"/>
      <c r="DD3565" s="1"/>
      <c r="DE3565" s="1"/>
      <c r="DF3565" s="1"/>
      <c r="DG3565" s="1"/>
    </row>
    <row r="3566" spans="1:111" x14ac:dyDescent="0.2">
      <c r="A3566" s="66"/>
      <c r="B3566" s="5"/>
      <c r="C3566" s="5"/>
      <c r="D3566" s="43"/>
      <c r="E3566" s="11"/>
      <c r="F3566" s="97"/>
      <c r="G3566" s="9"/>
      <c r="H3566" s="44"/>
      <c r="I3566" s="44"/>
      <c r="J3566" s="1"/>
      <c r="K3566" s="1"/>
      <c r="L3566" s="5"/>
      <c r="M3566" s="12"/>
      <c r="N3566" s="12"/>
      <c r="O3566" s="5"/>
      <c r="P3566" s="5"/>
      <c r="Q3566" s="10"/>
      <c r="R3566" s="29"/>
      <c r="S3566" s="5"/>
      <c r="T3566" s="6"/>
      <c r="U3566" s="10"/>
      <c r="V3566" s="10"/>
      <c r="W3566" s="12"/>
      <c r="X3566" s="5"/>
      <c r="Y3566" s="11"/>
      <c r="Z3566" s="2"/>
      <c r="AA3566" s="44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3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2"/>
      <c r="DB3566" s="1"/>
      <c r="DC3566" s="1"/>
      <c r="DD3566" s="1"/>
      <c r="DE3566" s="1"/>
      <c r="DF3566" s="1"/>
      <c r="DG3566" s="1"/>
    </row>
    <row r="3567" spans="1:111" x14ac:dyDescent="0.2">
      <c r="A3567" s="66"/>
      <c r="B3567" s="5"/>
      <c r="C3567" s="5"/>
      <c r="D3567" s="43"/>
      <c r="E3567" s="11"/>
      <c r="F3567" s="97"/>
      <c r="G3567" s="9"/>
      <c r="H3567" s="44"/>
      <c r="I3567" s="44"/>
      <c r="J3567" s="1"/>
      <c r="K3567" s="1"/>
      <c r="L3567" s="5"/>
      <c r="M3567" s="12"/>
      <c r="N3567" s="12"/>
      <c r="O3567" s="5"/>
      <c r="P3567" s="5"/>
      <c r="Q3567" s="10"/>
      <c r="R3567" s="29"/>
      <c r="S3567" s="5"/>
      <c r="T3567" s="6"/>
      <c r="U3567" s="10"/>
      <c r="V3567" s="10"/>
      <c r="W3567" s="12"/>
      <c r="X3567" s="5"/>
      <c r="Y3567" s="11"/>
      <c r="Z3567" s="2"/>
      <c r="AA3567" s="44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3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2"/>
      <c r="DB3567" s="1"/>
      <c r="DC3567" s="1"/>
      <c r="DD3567" s="1"/>
      <c r="DE3567" s="1"/>
      <c r="DF3567" s="1"/>
      <c r="DG3567" s="1"/>
    </row>
    <row r="3568" spans="1:111" x14ac:dyDescent="0.2">
      <c r="A3568" s="66"/>
      <c r="B3568" s="5"/>
      <c r="C3568" s="5"/>
      <c r="D3568" s="43"/>
      <c r="E3568" s="11"/>
      <c r="F3568" s="97"/>
      <c r="G3568" s="9"/>
      <c r="H3568" s="44"/>
      <c r="I3568" s="44"/>
      <c r="J3568" s="1"/>
      <c r="K3568" s="1"/>
      <c r="L3568" s="5"/>
      <c r="M3568" s="12"/>
      <c r="N3568" s="12"/>
      <c r="O3568" s="5"/>
      <c r="P3568" s="5"/>
      <c r="Q3568" s="10"/>
      <c r="R3568" s="29"/>
      <c r="S3568" s="5"/>
      <c r="T3568" s="6"/>
      <c r="U3568" s="10"/>
      <c r="V3568" s="10"/>
      <c r="W3568" s="12"/>
      <c r="X3568" s="5"/>
      <c r="Y3568" s="11"/>
      <c r="Z3568" s="2"/>
      <c r="AA3568" s="44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3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2"/>
      <c r="DB3568" s="1"/>
      <c r="DC3568" s="1"/>
      <c r="DD3568" s="1"/>
      <c r="DE3568" s="1"/>
      <c r="DF3568" s="1"/>
      <c r="DG3568" s="1"/>
    </row>
    <row r="3569" spans="1:111" x14ac:dyDescent="0.2">
      <c r="A3569" s="66"/>
      <c r="B3569" s="5"/>
      <c r="C3569" s="5"/>
      <c r="D3569" s="43"/>
      <c r="E3569" s="11"/>
      <c r="F3569" s="97"/>
      <c r="G3569" s="9"/>
      <c r="H3569" s="44"/>
      <c r="I3569" s="44"/>
      <c r="J3569" s="1"/>
      <c r="K3569" s="1"/>
      <c r="L3569" s="5"/>
      <c r="M3569" s="12"/>
      <c r="N3569" s="12"/>
      <c r="O3569" s="5"/>
      <c r="P3569" s="5"/>
      <c r="Q3569" s="10"/>
      <c r="R3569" s="29"/>
      <c r="S3569" s="5"/>
      <c r="T3569" s="6"/>
      <c r="U3569" s="10"/>
      <c r="V3569" s="10"/>
      <c r="W3569" s="12"/>
      <c r="X3569" s="5"/>
      <c r="Y3569" s="11"/>
      <c r="Z3569" s="2"/>
      <c r="AA3569" s="44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3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2"/>
      <c r="DB3569" s="1"/>
      <c r="DC3569" s="1"/>
      <c r="DD3569" s="1"/>
      <c r="DE3569" s="1"/>
      <c r="DF3569" s="1"/>
      <c r="DG3569" s="1"/>
    </row>
    <row r="3570" spans="1:111" x14ac:dyDescent="0.2">
      <c r="A3570" s="66"/>
      <c r="B3570" s="5"/>
      <c r="C3570" s="5"/>
      <c r="D3570" s="43"/>
      <c r="E3570" s="11"/>
      <c r="F3570" s="97"/>
      <c r="G3570" s="9"/>
      <c r="H3570" s="44"/>
      <c r="I3570" s="44"/>
      <c r="J3570" s="1"/>
      <c r="K3570" s="1"/>
      <c r="L3570" s="5"/>
      <c r="M3570" s="12"/>
      <c r="N3570" s="12"/>
      <c r="O3570" s="5"/>
      <c r="P3570" s="5"/>
      <c r="Q3570" s="10"/>
      <c r="R3570" s="29"/>
      <c r="S3570" s="5"/>
      <c r="T3570" s="6"/>
      <c r="U3570" s="10"/>
      <c r="V3570" s="10"/>
      <c r="W3570" s="12"/>
      <c r="X3570" s="5"/>
      <c r="Y3570" s="11"/>
      <c r="Z3570" s="2"/>
      <c r="AA3570" s="44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3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2"/>
      <c r="DB3570" s="1"/>
      <c r="DC3570" s="1"/>
      <c r="DD3570" s="1"/>
      <c r="DE3570" s="1"/>
      <c r="DF3570" s="1"/>
      <c r="DG3570" s="1"/>
    </row>
    <row r="3571" spans="1:111" x14ac:dyDescent="0.2">
      <c r="A3571" s="66"/>
      <c r="B3571" s="5"/>
      <c r="C3571" s="5"/>
      <c r="D3571" s="43"/>
      <c r="E3571" s="11"/>
      <c r="F3571" s="97"/>
      <c r="G3571" s="9"/>
      <c r="H3571" s="44"/>
      <c r="I3571" s="44"/>
      <c r="J3571" s="1"/>
      <c r="K3571" s="1"/>
      <c r="L3571" s="5"/>
      <c r="M3571" s="12"/>
      <c r="N3571" s="12"/>
      <c r="O3571" s="5"/>
      <c r="P3571" s="5"/>
      <c r="Q3571" s="10"/>
      <c r="R3571" s="29"/>
      <c r="S3571" s="5"/>
      <c r="T3571" s="6"/>
      <c r="U3571" s="10"/>
      <c r="V3571" s="10"/>
      <c r="W3571" s="12"/>
      <c r="X3571" s="5"/>
      <c r="Y3571" s="11"/>
      <c r="Z3571" s="2"/>
      <c r="AA3571" s="44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3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2"/>
      <c r="DB3571" s="1"/>
      <c r="DC3571" s="1"/>
      <c r="DD3571" s="1"/>
      <c r="DE3571" s="1"/>
      <c r="DF3571" s="1"/>
      <c r="DG3571" s="1"/>
    </row>
    <row r="3572" spans="1:111" x14ac:dyDescent="0.2">
      <c r="A3572" s="66"/>
      <c r="B3572" s="5"/>
      <c r="C3572" s="5"/>
      <c r="D3572" s="43"/>
      <c r="E3572" s="11"/>
      <c r="F3572" s="97"/>
      <c r="G3572" s="9"/>
      <c r="H3572" s="44"/>
      <c r="I3572" s="44"/>
      <c r="J3572" s="1"/>
      <c r="K3572" s="1"/>
      <c r="L3572" s="5"/>
      <c r="M3572" s="12"/>
      <c r="N3572" s="12"/>
      <c r="O3572" s="5"/>
      <c r="P3572" s="5"/>
      <c r="Q3572" s="10"/>
      <c r="R3572" s="29"/>
      <c r="S3572" s="5"/>
      <c r="T3572" s="6"/>
      <c r="U3572" s="10"/>
      <c r="V3572" s="10"/>
      <c r="W3572" s="12"/>
      <c r="X3572" s="5"/>
      <c r="Y3572" s="11"/>
      <c r="Z3572" s="2"/>
      <c r="AA3572" s="44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3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2"/>
      <c r="DB3572" s="1"/>
      <c r="DC3572" s="1"/>
      <c r="DD3572" s="1"/>
      <c r="DE3572" s="1"/>
      <c r="DF3572" s="1"/>
      <c r="DG3572" s="1"/>
    </row>
    <row r="3573" spans="1:111" x14ac:dyDescent="0.2">
      <c r="A3573" s="66"/>
      <c r="B3573" s="5"/>
      <c r="C3573" s="5"/>
      <c r="D3573" s="43"/>
      <c r="E3573" s="11"/>
      <c r="F3573" s="97"/>
      <c r="G3573" s="9"/>
      <c r="H3573" s="44"/>
      <c r="I3573" s="44"/>
      <c r="J3573" s="1"/>
      <c r="K3573" s="1"/>
      <c r="L3573" s="5"/>
      <c r="M3573" s="12"/>
      <c r="N3573" s="12"/>
      <c r="O3573" s="5"/>
      <c r="P3573" s="5"/>
      <c r="Q3573" s="10"/>
      <c r="R3573" s="29"/>
      <c r="S3573" s="5"/>
      <c r="T3573" s="6"/>
      <c r="U3573" s="10"/>
      <c r="V3573" s="10"/>
      <c r="W3573" s="12"/>
      <c r="X3573" s="5"/>
      <c r="Y3573" s="11"/>
      <c r="Z3573" s="2"/>
      <c r="AA3573" s="44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3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2"/>
      <c r="DB3573" s="1"/>
      <c r="DC3573" s="1"/>
      <c r="DD3573" s="1"/>
      <c r="DE3573" s="1"/>
      <c r="DF3573" s="1"/>
      <c r="DG3573" s="1"/>
    </row>
    <row r="3574" spans="1:111" x14ac:dyDescent="0.2">
      <c r="A3574" s="66"/>
      <c r="B3574" s="5"/>
      <c r="C3574" s="5"/>
      <c r="D3574" s="43"/>
      <c r="E3574" s="11"/>
      <c r="F3574" s="97"/>
      <c r="G3574" s="9"/>
      <c r="H3574" s="44"/>
      <c r="I3574" s="44"/>
      <c r="J3574" s="1"/>
      <c r="K3574" s="1"/>
      <c r="L3574" s="5"/>
      <c r="M3574" s="12"/>
      <c r="N3574" s="12"/>
      <c r="O3574" s="5"/>
      <c r="P3574" s="5"/>
      <c r="Q3574" s="10"/>
      <c r="R3574" s="29"/>
      <c r="S3574" s="5"/>
      <c r="T3574" s="6"/>
      <c r="U3574" s="10"/>
      <c r="V3574" s="10"/>
      <c r="W3574" s="12"/>
      <c r="X3574" s="5"/>
      <c r="Y3574" s="11"/>
      <c r="Z3574" s="2"/>
      <c r="AA3574" s="44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3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2"/>
      <c r="DB3574" s="1"/>
      <c r="DC3574" s="1"/>
      <c r="DD3574" s="1"/>
      <c r="DE3574" s="1"/>
      <c r="DF3574" s="1"/>
      <c r="DG3574" s="1"/>
    </row>
    <row r="3575" spans="1:111" x14ac:dyDescent="0.2">
      <c r="A3575" s="66"/>
      <c r="B3575" s="5"/>
      <c r="C3575" s="5"/>
      <c r="D3575" s="43"/>
      <c r="E3575" s="11"/>
      <c r="F3575" s="97"/>
      <c r="G3575" s="9"/>
      <c r="H3575" s="44"/>
      <c r="I3575" s="44"/>
      <c r="J3575" s="1"/>
      <c r="K3575" s="1"/>
      <c r="L3575" s="5"/>
      <c r="M3575" s="12"/>
      <c r="N3575" s="12"/>
      <c r="O3575" s="5"/>
      <c r="P3575" s="5"/>
      <c r="Q3575" s="10"/>
      <c r="R3575" s="29"/>
      <c r="S3575" s="5"/>
      <c r="T3575" s="6"/>
      <c r="U3575" s="10"/>
      <c r="V3575" s="10"/>
      <c r="W3575" s="12"/>
      <c r="X3575" s="5"/>
      <c r="Y3575" s="11"/>
      <c r="Z3575" s="2"/>
      <c r="AA3575" s="44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3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2"/>
      <c r="DB3575" s="1"/>
      <c r="DC3575" s="1"/>
      <c r="DD3575" s="1"/>
      <c r="DE3575" s="1"/>
      <c r="DF3575" s="1"/>
      <c r="DG3575" s="1"/>
    </row>
    <row r="3576" spans="1:111" x14ac:dyDescent="0.2">
      <c r="A3576" s="66"/>
      <c r="B3576" s="5"/>
      <c r="C3576" s="5"/>
      <c r="D3576" s="43"/>
      <c r="E3576" s="11"/>
      <c r="F3576" s="97"/>
      <c r="G3576" s="9"/>
      <c r="H3576" s="44"/>
      <c r="I3576" s="44"/>
      <c r="J3576" s="1"/>
      <c r="K3576" s="1"/>
      <c r="L3576" s="5"/>
      <c r="M3576" s="12"/>
      <c r="N3576" s="12"/>
      <c r="O3576" s="5"/>
      <c r="P3576" s="5"/>
      <c r="Q3576" s="10"/>
      <c r="R3576" s="29"/>
      <c r="S3576" s="5"/>
      <c r="T3576" s="6"/>
      <c r="U3576" s="10"/>
      <c r="V3576" s="10"/>
      <c r="W3576" s="12"/>
      <c r="X3576" s="5"/>
      <c r="Y3576" s="11"/>
      <c r="Z3576" s="2"/>
      <c r="AA3576" s="44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3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2"/>
      <c r="DB3576" s="1"/>
      <c r="DC3576" s="1"/>
      <c r="DD3576" s="1"/>
      <c r="DE3576" s="1"/>
      <c r="DF3576" s="1"/>
      <c r="DG3576" s="1"/>
    </row>
    <row r="3577" spans="1:111" x14ac:dyDescent="0.2">
      <c r="A3577" s="66"/>
      <c r="B3577" s="5"/>
      <c r="C3577" s="5"/>
      <c r="D3577" s="43"/>
      <c r="E3577" s="11"/>
      <c r="F3577" s="97"/>
      <c r="G3577" s="9"/>
      <c r="H3577" s="44"/>
      <c r="I3577" s="44"/>
      <c r="J3577" s="1"/>
      <c r="K3577" s="1"/>
      <c r="L3577" s="5"/>
      <c r="M3577" s="12"/>
      <c r="N3577" s="12"/>
      <c r="O3577" s="5"/>
      <c r="P3577" s="5"/>
      <c r="Q3577" s="10"/>
      <c r="R3577" s="29"/>
      <c r="S3577" s="5"/>
      <c r="T3577" s="6"/>
      <c r="U3577" s="10"/>
      <c r="V3577" s="10"/>
      <c r="W3577" s="12"/>
      <c r="X3577" s="5"/>
      <c r="Y3577" s="11"/>
      <c r="Z3577" s="2"/>
      <c r="AA3577" s="44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3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2"/>
      <c r="DB3577" s="1"/>
      <c r="DC3577" s="1"/>
      <c r="DD3577" s="1"/>
      <c r="DE3577" s="1"/>
      <c r="DF3577" s="1"/>
      <c r="DG3577" s="1"/>
    </row>
    <row r="3578" spans="1:111" x14ac:dyDescent="0.2">
      <c r="A3578" s="66"/>
      <c r="B3578" s="5"/>
      <c r="C3578" s="5"/>
      <c r="D3578" s="43"/>
      <c r="E3578" s="11"/>
      <c r="F3578" s="97"/>
      <c r="G3578" s="9"/>
      <c r="H3578" s="44"/>
      <c r="I3578" s="44"/>
      <c r="J3578" s="1"/>
      <c r="K3578" s="1"/>
      <c r="L3578" s="5"/>
      <c r="M3578" s="12"/>
      <c r="N3578" s="12"/>
      <c r="O3578" s="5"/>
      <c r="P3578" s="5"/>
      <c r="Q3578" s="10"/>
      <c r="R3578" s="29"/>
      <c r="S3578" s="5"/>
      <c r="T3578" s="6"/>
      <c r="U3578" s="10"/>
      <c r="V3578" s="10"/>
      <c r="W3578" s="12"/>
      <c r="X3578" s="5"/>
      <c r="Y3578" s="11"/>
      <c r="Z3578" s="2"/>
      <c r="AA3578" s="44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3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2"/>
      <c r="DB3578" s="1"/>
      <c r="DC3578" s="1"/>
      <c r="DD3578" s="1"/>
      <c r="DE3578" s="1"/>
      <c r="DF3578" s="1"/>
      <c r="DG3578" s="1"/>
    </row>
    <row r="3579" spans="1:111" x14ac:dyDescent="0.2">
      <c r="A3579" s="66"/>
      <c r="B3579" s="5"/>
      <c r="C3579" s="5"/>
      <c r="D3579" s="43"/>
      <c r="E3579" s="11"/>
      <c r="F3579" s="97"/>
      <c r="G3579" s="9"/>
      <c r="H3579" s="44"/>
      <c r="I3579" s="44"/>
      <c r="J3579" s="1"/>
      <c r="K3579" s="1"/>
      <c r="L3579" s="5"/>
      <c r="M3579" s="12"/>
      <c r="N3579" s="12"/>
      <c r="O3579" s="5"/>
      <c r="P3579" s="5"/>
      <c r="Q3579" s="10"/>
      <c r="R3579" s="29"/>
      <c r="S3579" s="5"/>
      <c r="T3579" s="6"/>
      <c r="U3579" s="10"/>
      <c r="V3579" s="10"/>
      <c r="W3579" s="12"/>
      <c r="X3579" s="5"/>
      <c r="Y3579" s="11"/>
      <c r="Z3579" s="2"/>
      <c r="AA3579" s="44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3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2"/>
      <c r="DB3579" s="1"/>
      <c r="DC3579" s="1"/>
      <c r="DD3579" s="1"/>
      <c r="DE3579" s="1"/>
      <c r="DF3579" s="1"/>
      <c r="DG3579" s="1"/>
    </row>
    <row r="3580" spans="1:111" x14ac:dyDescent="0.2">
      <c r="A3580" s="66"/>
      <c r="B3580" s="5"/>
      <c r="C3580" s="5"/>
      <c r="D3580" s="43"/>
      <c r="E3580" s="11"/>
      <c r="F3580" s="97"/>
      <c r="G3580" s="9"/>
      <c r="H3580" s="44"/>
      <c r="I3580" s="44"/>
      <c r="J3580" s="1"/>
      <c r="K3580" s="1"/>
      <c r="L3580" s="5"/>
      <c r="M3580" s="12"/>
      <c r="N3580" s="12"/>
      <c r="O3580" s="5"/>
      <c r="P3580" s="5"/>
      <c r="Q3580" s="10"/>
      <c r="R3580" s="29"/>
      <c r="S3580" s="5"/>
      <c r="T3580" s="6"/>
      <c r="U3580" s="10"/>
      <c r="V3580" s="10"/>
      <c r="W3580" s="12"/>
      <c r="X3580" s="5"/>
      <c r="Y3580" s="11"/>
      <c r="Z3580" s="2"/>
      <c r="AA3580" s="44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3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2"/>
      <c r="DB3580" s="1"/>
      <c r="DC3580" s="1"/>
      <c r="DD3580" s="1"/>
      <c r="DE3580" s="1"/>
      <c r="DF3580" s="1"/>
      <c r="DG3580" s="1"/>
    </row>
    <row r="3581" spans="1:111" x14ac:dyDescent="0.2">
      <c r="A3581" s="66"/>
      <c r="B3581" s="5"/>
      <c r="C3581" s="5"/>
      <c r="D3581" s="43"/>
      <c r="E3581" s="11"/>
      <c r="F3581" s="97"/>
      <c r="G3581" s="9"/>
      <c r="H3581" s="44"/>
      <c r="I3581" s="44"/>
      <c r="J3581" s="1"/>
      <c r="K3581" s="1"/>
      <c r="L3581" s="5"/>
      <c r="M3581" s="12"/>
      <c r="N3581" s="12"/>
      <c r="O3581" s="5"/>
      <c r="P3581" s="5"/>
      <c r="Q3581" s="10"/>
      <c r="R3581" s="29"/>
      <c r="S3581" s="5"/>
      <c r="T3581" s="6"/>
      <c r="U3581" s="10"/>
      <c r="V3581" s="10"/>
      <c r="W3581" s="12"/>
      <c r="X3581" s="5"/>
      <c r="Y3581" s="11"/>
      <c r="Z3581" s="2"/>
      <c r="AA3581" s="44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3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2"/>
      <c r="DB3581" s="1"/>
      <c r="DC3581" s="1"/>
      <c r="DD3581" s="1"/>
      <c r="DE3581" s="1"/>
      <c r="DF3581" s="1"/>
      <c r="DG3581" s="1"/>
    </row>
    <row r="3582" spans="1:111" x14ac:dyDescent="0.2">
      <c r="A3582" s="66"/>
      <c r="B3582" s="5"/>
      <c r="C3582" s="5"/>
      <c r="D3582" s="43"/>
      <c r="E3582" s="11"/>
      <c r="F3582" s="97"/>
      <c r="G3582" s="9"/>
      <c r="H3582" s="44"/>
      <c r="I3582" s="44"/>
      <c r="J3582" s="1"/>
      <c r="K3582" s="1"/>
      <c r="L3582" s="5"/>
      <c r="M3582" s="12"/>
      <c r="N3582" s="12"/>
      <c r="O3582" s="5"/>
      <c r="P3582" s="5"/>
      <c r="Q3582" s="10"/>
      <c r="R3582" s="29"/>
      <c r="S3582" s="5"/>
      <c r="T3582" s="6"/>
      <c r="U3582" s="10"/>
      <c r="V3582" s="10"/>
      <c r="W3582" s="12"/>
      <c r="X3582" s="5"/>
      <c r="Y3582" s="11"/>
      <c r="Z3582" s="2"/>
      <c r="AA3582" s="44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3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2"/>
      <c r="DB3582" s="1"/>
      <c r="DC3582" s="1"/>
      <c r="DD3582" s="1"/>
      <c r="DE3582" s="1"/>
      <c r="DF3582" s="1"/>
      <c r="DG3582" s="1"/>
    </row>
    <row r="3583" spans="1:111" x14ac:dyDescent="0.2">
      <c r="A3583" s="66"/>
      <c r="B3583" s="5"/>
      <c r="C3583" s="5"/>
      <c r="D3583" s="43"/>
      <c r="E3583" s="11"/>
      <c r="F3583" s="97"/>
      <c r="G3583" s="9"/>
      <c r="H3583" s="44"/>
      <c r="I3583" s="44"/>
      <c r="J3583" s="1"/>
      <c r="K3583" s="1"/>
      <c r="L3583" s="5"/>
      <c r="M3583" s="12"/>
      <c r="N3583" s="12"/>
      <c r="O3583" s="5"/>
      <c r="P3583" s="5"/>
      <c r="Q3583" s="10"/>
      <c r="R3583" s="29"/>
      <c r="S3583" s="5"/>
      <c r="T3583" s="6"/>
      <c r="U3583" s="10"/>
      <c r="V3583" s="10"/>
      <c r="W3583" s="12"/>
      <c r="X3583" s="5"/>
      <c r="Y3583" s="11"/>
      <c r="Z3583" s="2"/>
      <c r="AA3583" s="44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3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2"/>
      <c r="DB3583" s="1"/>
      <c r="DC3583" s="1"/>
      <c r="DD3583" s="1"/>
      <c r="DE3583" s="1"/>
      <c r="DF3583" s="1"/>
      <c r="DG3583" s="1"/>
    </row>
    <row r="3584" spans="1:111" x14ac:dyDescent="0.2">
      <c r="A3584" s="66"/>
      <c r="B3584" s="5"/>
      <c r="C3584" s="5"/>
      <c r="D3584" s="43"/>
      <c r="E3584" s="11"/>
      <c r="F3584" s="97"/>
      <c r="G3584" s="9"/>
      <c r="H3584" s="44"/>
      <c r="I3584" s="44"/>
      <c r="J3584" s="1"/>
      <c r="K3584" s="1"/>
      <c r="L3584" s="5"/>
      <c r="M3584" s="12"/>
      <c r="N3584" s="12"/>
      <c r="O3584" s="5"/>
      <c r="P3584" s="5"/>
      <c r="Q3584" s="10"/>
      <c r="R3584" s="29"/>
      <c r="S3584" s="5"/>
      <c r="T3584" s="6"/>
      <c r="U3584" s="10"/>
      <c r="V3584" s="10"/>
      <c r="W3584" s="12"/>
      <c r="X3584" s="5"/>
      <c r="Y3584" s="11"/>
      <c r="Z3584" s="2"/>
      <c r="AA3584" s="44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3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2"/>
      <c r="DB3584" s="1"/>
      <c r="DC3584" s="1"/>
      <c r="DD3584" s="1"/>
      <c r="DE3584" s="1"/>
      <c r="DF3584" s="1"/>
      <c r="DG3584" s="1"/>
    </row>
    <row r="3585" spans="1:111" x14ac:dyDescent="0.2">
      <c r="A3585" s="66"/>
      <c r="B3585" s="5"/>
      <c r="C3585" s="5"/>
      <c r="D3585" s="43"/>
      <c r="E3585" s="11"/>
      <c r="F3585" s="97"/>
      <c r="G3585" s="9"/>
      <c r="H3585" s="44"/>
      <c r="I3585" s="44"/>
      <c r="J3585" s="1"/>
      <c r="K3585" s="1"/>
      <c r="L3585" s="5"/>
      <c r="M3585" s="12"/>
      <c r="N3585" s="12"/>
      <c r="O3585" s="5"/>
      <c r="P3585" s="5"/>
      <c r="Q3585" s="10"/>
      <c r="R3585" s="29"/>
      <c r="S3585" s="5"/>
      <c r="T3585" s="6"/>
      <c r="U3585" s="10"/>
      <c r="V3585" s="10"/>
      <c r="W3585" s="12"/>
      <c r="X3585" s="5"/>
      <c r="Y3585" s="11"/>
      <c r="Z3585" s="2"/>
      <c r="AA3585" s="44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3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2"/>
      <c r="DB3585" s="1"/>
      <c r="DC3585" s="1"/>
      <c r="DD3585" s="1"/>
      <c r="DE3585" s="1"/>
      <c r="DF3585" s="1"/>
      <c r="DG3585" s="1"/>
    </row>
    <row r="3586" spans="1:111" x14ac:dyDescent="0.2">
      <c r="A3586" s="66"/>
      <c r="B3586" s="5"/>
      <c r="C3586" s="5"/>
      <c r="D3586" s="43"/>
      <c r="E3586" s="11"/>
      <c r="F3586" s="97"/>
      <c r="G3586" s="9"/>
      <c r="H3586" s="44"/>
      <c r="I3586" s="44"/>
      <c r="J3586" s="1"/>
      <c r="K3586" s="1"/>
      <c r="L3586" s="5"/>
      <c r="M3586" s="12"/>
      <c r="N3586" s="12"/>
      <c r="O3586" s="5"/>
      <c r="P3586" s="5"/>
      <c r="Q3586" s="10"/>
      <c r="R3586" s="29"/>
      <c r="S3586" s="5"/>
      <c r="T3586" s="6"/>
      <c r="U3586" s="10"/>
      <c r="V3586" s="10"/>
      <c r="W3586" s="12"/>
      <c r="X3586" s="5"/>
      <c r="Y3586" s="11"/>
      <c r="Z3586" s="2"/>
      <c r="AA3586" s="44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3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2"/>
      <c r="DB3586" s="1"/>
      <c r="DC3586" s="1"/>
      <c r="DD3586" s="1"/>
      <c r="DE3586" s="1"/>
      <c r="DF3586" s="1"/>
      <c r="DG3586" s="1"/>
    </row>
    <row r="3587" spans="1:111" x14ac:dyDescent="0.2">
      <c r="A3587" s="66"/>
      <c r="B3587" s="5"/>
      <c r="C3587" s="5"/>
      <c r="D3587" s="43"/>
      <c r="E3587" s="11"/>
      <c r="F3587" s="97"/>
      <c r="G3587" s="9"/>
      <c r="H3587" s="44"/>
      <c r="I3587" s="44"/>
      <c r="J3587" s="1"/>
      <c r="K3587" s="1"/>
      <c r="L3587" s="5"/>
      <c r="M3587" s="12"/>
      <c r="N3587" s="12"/>
      <c r="O3587" s="5"/>
      <c r="P3587" s="5"/>
      <c r="Q3587" s="10"/>
      <c r="R3587" s="29"/>
      <c r="S3587" s="5"/>
      <c r="T3587" s="6"/>
      <c r="U3587" s="10"/>
      <c r="V3587" s="10"/>
      <c r="W3587" s="12"/>
      <c r="X3587" s="5"/>
      <c r="Y3587" s="11"/>
      <c r="Z3587" s="2"/>
      <c r="AA3587" s="44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3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2"/>
      <c r="DB3587" s="1"/>
      <c r="DC3587" s="1"/>
      <c r="DD3587" s="1"/>
      <c r="DE3587" s="1"/>
      <c r="DF3587" s="1"/>
      <c r="DG3587" s="1"/>
    </row>
    <row r="3588" spans="1:111" x14ac:dyDescent="0.2">
      <c r="A3588" s="66"/>
      <c r="B3588" s="5"/>
      <c r="C3588" s="5"/>
      <c r="D3588" s="43"/>
      <c r="E3588" s="11"/>
      <c r="F3588" s="97"/>
      <c r="G3588" s="9"/>
      <c r="H3588" s="44"/>
      <c r="I3588" s="44"/>
      <c r="J3588" s="1"/>
      <c r="K3588" s="1"/>
      <c r="L3588" s="5"/>
      <c r="M3588" s="12"/>
      <c r="N3588" s="12"/>
      <c r="O3588" s="5"/>
      <c r="P3588" s="5"/>
      <c r="Q3588" s="10"/>
      <c r="R3588" s="29"/>
      <c r="S3588" s="5"/>
      <c r="T3588" s="6"/>
      <c r="U3588" s="10"/>
      <c r="V3588" s="10"/>
      <c r="W3588" s="12"/>
      <c r="X3588" s="5"/>
      <c r="Y3588" s="11"/>
      <c r="Z3588" s="2"/>
      <c r="AA3588" s="44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3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2"/>
      <c r="DB3588" s="1"/>
      <c r="DC3588" s="1"/>
      <c r="DD3588" s="1"/>
      <c r="DE3588" s="1"/>
      <c r="DF3588" s="1"/>
      <c r="DG3588" s="1"/>
    </row>
    <row r="3589" spans="1:111" x14ac:dyDescent="0.2">
      <c r="A3589" s="66"/>
      <c r="B3589" s="5"/>
      <c r="C3589" s="5"/>
      <c r="D3589" s="43"/>
      <c r="E3589" s="11"/>
      <c r="F3589" s="97"/>
      <c r="G3589" s="9"/>
      <c r="H3589" s="44"/>
      <c r="I3589" s="44"/>
      <c r="J3589" s="1"/>
      <c r="K3589" s="1"/>
      <c r="L3589" s="5"/>
      <c r="M3589" s="12"/>
      <c r="N3589" s="12"/>
      <c r="O3589" s="5"/>
      <c r="P3589" s="5"/>
      <c r="Q3589" s="10"/>
      <c r="R3589" s="29"/>
      <c r="S3589" s="5"/>
      <c r="T3589" s="6"/>
      <c r="U3589" s="10"/>
      <c r="V3589" s="10"/>
      <c r="W3589" s="12"/>
      <c r="X3589" s="5"/>
      <c r="Y3589" s="11"/>
      <c r="Z3589" s="2"/>
      <c r="AA3589" s="44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3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2"/>
      <c r="DB3589" s="1"/>
      <c r="DC3589" s="1"/>
      <c r="DD3589" s="1"/>
      <c r="DE3589" s="1"/>
      <c r="DF3589" s="1"/>
      <c r="DG3589" s="1"/>
    </row>
    <row r="3590" spans="1:111" x14ac:dyDescent="0.2">
      <c r="A3590" s="66"/>
      <c r="B3590" s="5"/>
      <c r="C3590" s="5"/>
      <c r="D3590" s="43"/>
      <c r="E3590" s="11"/>
      <c r="F3590" s="97"/>
      <c r="G3590" s="9"/>
      <c r="H3590" s="44"/>
      <c r="I3590" s="44"/>
      <c r="J3590" s="1"/>
      <c r="K3590" s="1"/>
      <c r="L3590" s="5"/>
      <c r="M3590" s="12"/>
      <c r="N3590" s="12"/>
      <c r="O3590" s="5"/>
      <c r="P3590" s="5"/>
      <c r="Q3590" s="10"/>
      <c r="R3590" s="29"/>
      <c r="S3590" s="5"/>
      <c r="T3590" s="6"/>
      <c r="U3590" s="10"/>
      <c r="V3590" s="10"/>
      <c r="W3590" s="12"/>
      <c r="X3590" s="5"/>
      <c r="Y3590" s="11"/>
      <c r="Z3590" s="2"/>
      <c r="AA3590" s="44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3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2"/>
      <c r="DB3590" s="1"/>
      <c r="DC3590" s="1"/>
      <c r="DD3590" s="1"/>
      <c r="DE3590" s="1"/>
      <c r="DF3590" s="1"/>
      <c r="DG3590" s="1"/>
    </row>
    <row r="3591" spans="1:111" x14ac:dyDescent="0.2">
      <c r="A3591" s="66"/>
      <c r="B3591" s="5"/>
      <c r="C3591" s="5"/>
      <c r="D3591" s="43"/>
      <c r="E3591" s="11"/>
      <c r="F3591" s="97"/>
      <c r="G3591" s="9"/>
      <c r="H3591" s="44"/>
      <c r="I3591" s="44"/>
      <c r="J3591" s="1"/>
      <c r="K3591" s="1"/>
      <c r="L3591" s="5"/>
      <c r="M3591" s="12"/>
      <c r="N3591" s="12"/>
      <c r="O3591" s="5"/>
      <c r="P3591" s="5"/>
      <c r="Q3591" s="10"/>
      <c r="R3591" s="29"/>
      <c r="S3591" s="5"/>
      <c r="T3591" s="6"/>
      <c r="U3591" s="10"/>
      <c r="V3591" s="10"/>
      <c r="W3591" s="12"/>
      <c r="X3591" s="5"/>
      <c r="Y3591" s="11"/>
      <c r="Z3591" s="2"/>
      <c r="AA3591" s="44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3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2"/>
      <c r="DB3591" s="1"/>
      <c r="DC3591" s="1"/>
      <c r="DD3591" s="1"/>
      <c r="DE3591" s="1"/>
      <c r="DF3591" s="1"/>
      <c r="DG3591" s="1"/>
    </row>
    <row r="3592" spans="1:111" x14ac:dyDescent="0.2">
      <c r="A3592" s="66"/>
      <c r="B3592" s="5"/>
      <c r="C3592" s="5"/>
      <c r="D3592" s="43"/>
      <c r="E3592" s="11"/>
      <c r="F3592" s="97"/>
      <c r="G3592" s="9"/>
      <c r="H3592" s="44"/>
      <c r="I3592" s="44"/>
      <c r="J3592" s="1"/>
      <c r="K3592" s="1"/>
      <c r="L3592" s="5"/>
      <c r="M3592" s="12"/>
      <c r="N3592" s="12"/>
      <c r="O3592" s="5"/>
      <c r="P3592" s="5"/>
      <c r="Q3592" s="10"/>
      <c r="R3592" s="29"/>
      <c r="S3592" s="5"/>
      <c r="T3592" s="6"/>
      <c r="U3592" s="10"/>
      <c r="V3592" s="10"/>
      <c r="W3592" s="12"/>
      <c r="X3592" s="5"/>
      <c r="Y3592" s="11"/>
      <c r="Z3592" s="2"/>
      <c r="AA3592" s="44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3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2"/>
      <c r="DB3592" s="1"/>
      <c r="DC3592" s="1"/>
      <c r="DD3592" s="1"/>
      <c r="DE3592" s="1"/>
      <c r="DF3592" s="1"/>
      <c r="DG3592" s="1"/>
    </row>
    <row r="3593" spans="1:111" x14ac:dyDescent="0.2">
      <c r="A3593" s="66"/>
      <c r="B3593" s="5"/>
      <c r="C3593" s="5"/>
      <c r="D3593" s="43"/>
      <c r="E3593" s="11"/>
      <c r="F3593" s="97"/>
      <c r="G3593" s="9"/>
      <c r="H3593" s="44"/>
      <c r="I3593" s="44"/>
      <c r="J3593" s="1"/>
      <c r="K3593" s="1"/>
      <c r="L3593" s="5"/>
      <c r="M3593" s="12"/>
      <c r="N3593" s="12"/>
      <c r="O3593" s="5"/>
      <c r="P3593" s="5"/>
      <c r="Q3593" s="10"/>
      <c r="R3593" s="29"/>
      <c r="S3593" s="5"/>
      <c r="T3593" s="6"/>
      <c r="U3593" s="10"/>
      <c r="V3593" s="10"/>
      <c r="W3593" s="12"/>
      <c r="X3593" s="5"/>
      <c r="Y3593" s="11"/>
      <c r="Z3593" s="2"/>
      <c r="AA3593" s="44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3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2"/>
      <c r="DB3593" s="1"/>
      <c r="DC3593" s="1"/>
      <c r="DD3593" s="1"/>
      <c r="DE3593" s="1"/>
      <c r="DF3593" s="1"/>
      <c r="DG3593" s="1"/>
    </row>
    <row r="3594" spans="1:111" x14ac:dyDescent="0.2">
      <c r="A3594" s="66"/>
      <c r="B3594" s="5"/>
      <c r="C3594" s="5"/>
      <c r="D3594" s="43"/>
      <c r="E3594" s="11"/>
      <c r="F3594" s="97"/>
      <c r="G3594" s="9"/>
      <c r="H3594" s="44"/>
      <c r="I3594" s="44"/>
      <c r="J3594" s="1"/>
      <c r="K3594" s="1"/>
      <c r="L3594" s="5"/>
      <c r="M3594" s="12"/>
      <c r="N3594" s="12"/>
      <c r="O3594" s="5"/>
      <c r="P3594" s="5"/>
      <c r="Q3594" s="10"/>
      <c r="R3594" s="29"/>
      <c r="S3594" s="5"/>
      <c r="T3594" s="6"/>
      <c r="U3594" s="10"/>
      <c r="V3594" s="10"/>
      <c r="W3594" s="12"/>
      <c r="X3594" s="5"/>
      <c r="Y3594" s="11"/>
      <c r="Z3594" s="2"/>
      <c r="AA3594" s="44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3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2"/>
      <c r="DB3594" s="1"/>
      <c r="DC3594" s="1"/>
      <c r="DD3594" s="1"/>
      <c r="DE3594" s="1"/>
      <c r="DF3594" s="1"/>
      <c r="DG3594" s="1"/>
    </row>
    <row r="3595" spans="1:111" x14ac:dyDescent="0.2">
      <c r="A3595" s="66"/>
      <c r="B3595" s="5"/>
      <c r="C3595" s="5"/>
      <c r="D3595" s="43"/>
      <c r="E3595" s="11"/>
      <c r="F3595" s="97"/>
      <c r="G3595" s="9"/>
      <c r="H3595" s="44"/>
      <c r="I3595" s="44"/>
      <c r="J3595" s="1"/>
      <c r="K3595" s="1"/>
      <c r="L3595" s="5"/>
      <c r="M3595" s="12"/>
      <c r="N3595" s="12"/>
      <c r="O3595" s="5"/>
      <c r="P3595" s="5"/>
      <c r="Q3595" s="10"/>
      <c r="R3595" s="29"/>
      <c r="S3595" s="5"/>
      <c r="T3595" s="6"/>
      <c r="U3595" s="10"/>
      <c r="V3595" s="10"/>
      <c r="W3595" s="12"/>
      <c r="X3595" s="5"/>
      <c r="Y3595" s="11"/>
      <c r="Z3595" s="2"/>
      <c r="AA3595" s="44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3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2"/>
      <c r="DB3595" s="1"/>
      <c r="DC3595" s="1"/>
      <c r="DD3595" s="1"/>
      <c r="DE3595" s="1"/>
      <c r="DF3595" s="1"/>
      <c r="DG3595" s="1"/>
    </row>
    <row r="3596" spans="1:111" x14ac:dyDescent="0.2">
      <c r="A3596" s="66"/>
      <c r="B3596" s="5"/>
      <c r="C3596" s="5"/>
      <c r="D3596" s="43"/>
      <c r="E3596" s="11"/>
      <c r="F3596" s="97"/>
      <c r="G3596" s="9"/>
      <c r="H3596" s="44"/>
      <c r="I3596" s="44"/>
      <c r="J3596" s="1"/>
      <c r="K3596" s="1"/>
      <c r="L3596" s="5"/>
      <c r="M3596" s="12"/>
      <c r="N3596" s="12"/>
      <c r="O3596" s="5"/>
      <c r="P3596" s="5"/>
      <c r="Q3596" s="10"/>
      <c r="R3596" s="29"/>
      <c r="S3596" s="5"/>
      <c r="T3596" s="6"/>
      <c r="U3596" s="10"/>
      <c r="V3596" s="10"/>
      <c r="W3596" s="12"/>
      <c r="X3596" s="5"/>
      <c r="Y3596" s="11"/>
      <c r="Z3596" s="2"/>
      <c r="AA3596" s="44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3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2"/>
      <c r="DB3596" s="1"/>
      <c r="DC3596" s="1"/>
      <c r="DD3596" s="1"/>
      <c r="DE3596" s="1"/>
      <c r="DF3596" s="1"/>
      <c r="DG3596" s="1"/>
    </row>
    <row r="3597" spans="1:111" x14ac:dyDescent="0.2">
      <c r="A3597" s="66"/>
      <c r="B3597" s="5"/>
      <c r="C3597" s="5"/>
      <c r="D3597" s="43"/>
      <c r="E3597" s="11"/>
      <c r="F3597" s="97"/>
      <c r="G3597" s="9"/>
      <c r="H3597" s="44"/>
      <c r="I3597" s="44"/>
      <c r="J3597" s="1"/>
      <c r="K3597" s="1"/>
      <c r="L3597" s="5"/>
      <c r="M3597" s="12"/>
      <c r="N3597" s="12"/>
      <c r="O3597" s="5"/>
      <c r="P3597" s="5"/>
      <c r="Q3597" s="10"/>
      <c r="R3597" s="29"/>
      <c r="S3597" s="5"/>
      <c r="T3597" s="6"/>
      <c r="U3597" s="10"/>
      <c r="V3597" s="10"/>
      <c r="W3597" s="12"/>
      <c r="X3597" s="5"/>
      <c r="Y3597" s="11"/>
      <c r="Z3597" s="2"/>
      <c r="AA3597" s="44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3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2"/>
      <c r="DB3597" s="1"/>
      <c r="DC3597" s="1"/>
      <c r="DD3597" s="1"/>
      <c r="DE3597" s="1"/>
      <c r="DF3597" s="1"/>
      <c r="DG3597" s="1"/>
    </row>
    <row r="3598" spans="1:111" x14ac:dyDescent="0.2">
      <c r="A3598" s="66"/>
      <c r="B3598" s="5"/>
      <c r="C3598" s="5"/>
      <c r="D3598" s="43"/>
      <c r="E3598" s="11"/>
      <c r="F3598" s="97"/>
      <c r="G3598" s="9"/>
      <c r="H3598" s="44"/>
      <c r="I3598" s="44"/>
      <c r="J3598" s="1"/>
      <c r="K3598" s="1"/>
      <c r="L3598" s="5"/>
      <c r="M3598" s="12"/>
      <c r="N3598" s="12"/>
      <c r="O3598" s="5"/>
      <c r="P3598" s="5"/>
      <c r="Q3598" s="10"/>
      <c r="R3598" s="29"/>
      <c r="S3598" s="5"/>
      <c r="T3598" s="6"/>
      <c r="U3598" s="10"/>
      <c r="V3598" s="10"/>
      <c r="W3598" s="12"/>
      <c r="X3598" s="5"/>
      <c r="Y3598" s="11"/>
      <c r="Z3598" s="2"/>
      <c r="AA3598" s="44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3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2"/>
      <c r="DB3598" s="1"/>
      <c r="DC3598" s="1"/>
      <c r="DD3598" s="1"/>
      <c r="DE3598" s="1"/>
      <c r="DF3598" s="1"/>
      <c r="DG3598" s="1"/>
    </row>
    <row r="3599" spans="1:111" x14ac:dyDescent="0.2">
      <c r="A3599" s="66"/>
      <c r="B3599" s="5"/>
      <c r="C3599" s="5"/>
      <c r="D3599" s="43"/>
      <c r="E3599" s="11"/>
      <c r="F3599" s="97"/>
      <c r="G3599" s="9"/>
      <c r="H3599" s="44"/>
      <c r="I3599" s="44"/>
      <c r="J3599" s="1"/>
      <c r="K3599" s="1"/>
      <c r="L3599" s="5"/>
      <c r="M3599" s="12"/>
      <c r="N3599" s="12"/>
      <c r="O3599" s="5"/>
      <c r="P3599" s="5"/>
      <c r="Q3599" s="10"/>
      <c r="R3599" s="29"/>
      <c r="S3599" s="5"/>
      <c r="T3599" s="6"/>
      <c r="U3599" s="10"/>
      <c r="V3599" s="10"/>
      <c r="W3599" s="12"/>
      <c r="X3599" s="5"/>
      <c r="Y3599" s="11"/>
      <c r="Z3599" s="2"/>
      <c r="AA3599" s="44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3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2"/>
      <c r="DB3599" s="1"/>
      <c r="DC3599" s="1"/>
      <c r="DD3599" s="1"/>
      <c r="DE3599" s="1"/>
      <c r="DF3599" s="1"/>
      <c r="DG3599" s="1"/>
    </row>
    <row r="3600" spans="1:111" x14ac:dyDescent="0.2">
      <c r="A3600" s="66"/>
      <c r="B3600" s="5"/>
      <c r="C3600" s="5"/>
      <c r="D3600" s="43"/>
      <c r="E3600" s="11"/>
      <c r="F3600" s="97"/>
      <c r="G3600" s="9"/>
      <c r="H3600" s="44"/>
      <c r="I3600" s="44"/>
      <c r="J3600" s="1"/>
      <c r="K3600" s="1"/>
      <c r="L3600" s="5"/>
      <c r="M3600" s="12"/>
      <c r="N3600" s="12"/>
      <c r="O3600" s="5"/>
      <c r="P3600" s="5"/>
      <c r="Q3600" s="10"/>
      <c r="R3600" s="29"/>
      <c r="S3600" s="5"/>
      <c r="T3600" s="6"/>
      <c r="U3600" s="10"/>
      <c r="V3600" s="10"/>
      <c r="W3600" s="12"/>
      <c r="X3600" s="5"/>
      <c r="Y3600" s="11"/>
      <c r="Z3600" s="2"/>
      <c r="AA3600" s="44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3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2"/>
      <c r="DB3600" s="1"/>
      <c r="DC3600" s="1"/>
      <c r="DD3600" s="1"/>
      <c r="DE3600" s="1"/>
      <c r="DF3600" s="1"/>
      <c r="DG3600" s="1"/>
    </row>
    <row r="3601" spans="1:111" x14ac:dyDescent="0.2">
      <c r="A3601" s="66"/>
      <c r="B3601" s="5"/>
      <c r="C3601" s="5"/>
      <c r="D3601" s="43"/>
      <c r="E3601" s="11"/>
      <c r="F3601" s="97"/>
      <c r="G3601" s="9"/>
      <c r="H3601" s="44"/>
      <c r="I3601" s="44"/>
      <c r="J3601" s="1"/>
      <c r="K3601" s="1"/>
      <c r="L3601" s="5"/>
      <c r="M3601" s="12"/>
      <c r="N3601" s="12"/>
      <c r="O3601" s="5"/>
      <c r="P3601" s="5"/>
      <c r="Q3601" s="10"/>
      <c r="R3601" s="29"/>
      <c r="S3601" s="5"/>
      <c r="T3601" s="6"/>
      <c r="U3601" s="10"/>
      <c r="V3601" s="10"/>
      <c r="W3601" s="12"/>
      <c r="X3601" s="5"/>
      <c r="Y3601" s="11"/>
      <c r="Z3601" s="2"/>
      <c r="AA3601" s="44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3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2"/>
      <c r="DB3601" s="1"/>
      <c r="DC3601" s="1"/>
      <c r="DD3601" s="1"/>
      <c r="DE3601" s="1"/>
      <c r="DF3601" s="1"/>
      <c r="DG3601" s="1"/>
    </row>
    <row r="3602" spans="1:111" x14ac:dyDescent="0.2">
      <c r="A3602" s="66"/>
      <c r="B3602" s="5"/>
      <c r="C3602" s="5"/>
      <c r="D3602" s="43"/>
      <c r="E3602" s="11"/>
      <c r="F3602" s="97"/>
      <c r="G3602" s="9"/>
      <c r="H3602" s="44"/>
      <c r="I3602" s="44"/>
      <c r="J3602" s="1"/>
      <c r="K3602" s="1"/>
      <c r="L3602" s="5"/>
      <c r="M3602" s="12"/>
      <c r="N3602" s="12"/>
      <c r="O3602" s="5"/>
      <c r="P3602" s="5"/>
      <c r="Q3602" s="10"/>
      <c r="R3602" s="29"/>
      <c r="S3602" s="5"/>
      <c r="T3602" s="6"/>
      <c r="U3602" s="10"/>
      <c r="V3602" s="10"/>
      <c r="W3602" s="12"/>
      <c r="X3602" s="5"/>
      <c r="Y3602" s="11"/>
      <c r="Z3602" s="2"/>
      <c r="AA3602" s="44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3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2"/>
      <c r="DB3602" s="1"/>
      <c r="DC3602" s="1"/>
      <c r="DD3602" s="1"/>
      <c r="DE3602" s="1"/>
      <c r="DF3602" s="1"/>
      <c r="DG3602" s="1"/>
    </row>
    <row r="3603" spans="1:111" x14ac:dyDescent="0.2">
      <c r="A3603" s="66"/>
      <c r="B3603" s="5"/>
      <c r="C3603" s="5"/>
      <c r="D3603" s="43"/>
      <c r="E3603" s="11"/>
      <c r="F3603" s="97"/>
      <c r="G3603" s="9"/>
      <c r="H3603" s="44"/>
      <c r="I3603" s="44"/>
      <c r="J3603" s="1"/>
      <c r="K3603" s="1"/>
      <c r="L3603" s="5"/>
      <c r="M3603" s="12"/>
      <c r="N3603" s="12"/>
      <c r="O3603" s="5"/>
      <c r="P3603" s="5"/>
      <c r="Q3603" s="10"/>
      <c r="R3603" s="29"/>
      <c r="S3603" s="5"/>
      <c r="T3603" s="6"/>
      <c r="U3603" s="10"/>
      <c r="V3603" s="10"/>
      <c r="W3603" s="12"/>
      <c r="X3603" s="5"/>
      <c r="Y3603" s="11"/>
      <c r="Z3603" s="2"/>
      <c r="AA3603" s="44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3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2"/>
      <c r="DB3603" s="1"/>
      <c r="DC3603" s="1"/>
      <c r="DD3603" s="1"/>
      <c r="DE3603" s="1"/>
      <c r="DF3603" s="1"/>
      <c r="DG3603" s="1"/>
    </row>
    <row r="3604" spans="1:111" x14ac:dyDescent="0.2">
      <c r="A3604" s="66"/>
      <c r="B3604" s="5"/>
      <c r="C3604" s="5"/>
      <c r="D3604" s="43"/>
      <c r="E3604" s="11"/>
      <c r="F3604" s="97"/>
      <c r="G3604" s="9"/>
      <c r="H3604" s="44"/>
      <c r="I3604" s="44"/>
      <c r="J3604" s="1"/>
      <c r="K3604" s="1"/>
      <c r="L3604" s="5"/>
      <c r="M3604" s="12"/>
      <c r="N3604" s="12"/>
      <c r="O3604" s="5"/>
      <c r="P3604" s="5"/>
      <c r="Q3604" s="10"/>
      <c r="R3604" s="29"/>
      <c r="S3604" s="5"/>
      <c r="T3604" s="6"/>
      <c r="U3604" s="10"/>
      <c r="V3604" s="10"/>
      <c r="W3604" s="12"/>
      <c r="X3604" s="5"/>
      <c r="Y3604" s="11"/>
      <c r="Z3604" s="2"/>
      <c r="AA3604" s="44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3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2"/>
      <c r="DB3604" s="1"/>
      <c r="DC3604" s="1"/>
      <c r="DD3604" s="1"/>
      <c r="DE3604" s="1"/>
      <c r="DF3604" s="1"/>
      <c r="DG3604" s="1"/>
    </row>
    <row r="3605" spans="1:111" x14ac:dyDescent="0.2">
      <c r="A3605" s="66"/>
      <c r="B3605" s="5"/>
      <c r="C3605" s="5"/>
      <c r="D3605" s="43"/>
      <c r="E3605" s="11"/>
      <c r="F3605" s="97"/>
      <c r="G3605" s="9"/>
      <c r="H3605" s="44"/>
      <c r="I3605" s="44"/>
      <c r="J3605" s="1"/>
      <c r="K3605" s="1"/>
      <c r="L3605" s="5"/>
      <c r="M3605" s="12"/>
      <c r="N3605" s="12"/>
      <c r="O3605" s="5"/>
      <c r="P3605" s="5"/>
      <c r="Q3605" s="10"/>
      <c r="R3605" s="29"/>
      <c r="S3605" s="5"/>
      <c r="T3605" s="6"/>
      <c r="U3605" s="10"/>
      <c r="V3605" s="10"/>
      <c r="W3605" s="12"/>
      <c r="X3605" s="5"/>
      <c r="Y3605" s="11"/>
      <c r="Z3605" s="2"/>
      <c r="AA3605" s="44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3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2"/>
      <c r="DB3605" s="1"/>
      <c r="DC3605" s="1"/>
      <c r="DD3605" s="1"/>
      <c r="DE3605" s="1"/>
      <c r="DF3605" s="1"/>
      <c r="DG3605" s="1"/>
    </row>
    <row r="3606" spans="1:111" x14ac:dyDescent="0.2">
      <c r="A3606" s="66"/>
      <c r="B3606" s="5"/>
      <c r="C3606" s="5"/>
      <c r="D3606" s="43"/>
      <c r="E3606" s="11"/>
      <c r="F3606" s="97"/>
      <c r="G3606" s="9"/>
      <c r="H3606" s="44"/>
      <c r="I3606" s="44"/>
      <c r="J3606" s="1"/>
      <c r="K3606" s="1"/>
      <c r="L3606" s="5"/>
      <c r="M3606" s="12"/>
      <c r="N3606" s="12"/>
      <c r="O3606" s="5"/>
      <c r="P3606" s="5"/>
      <c r="Q3606" s="10"/>
      <c r="R3606" s="29"/>
      <c r="S3606" s="5"/>
      <c r="T3606" s="6"/>
      <c r="U3606" s="10"/>
      <c r="V3606" s="10"/>
      <c r="W3606" s="12"/>
      <c r="X3606" s="5"/>
      <c r="Y3606" s="11"/>
      <c r="Z3606" s="2"/>
      <c r="AA3606" s="44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3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2"/>
      <c r="DB3606" s="1"/>
      <c r="DC3606" s="1"/>
      <c r="DD3606" s="1"/>
      <c r="DE3606" s="1"/>
      <c r="DF3606" s="1"/>
      <c r="DG3606" s="1"/>
    </row>
    <row r="3607" spans="1:111" x14ac:dyDescent="0.2">
      <c r="A3607" s="66"/>
      <c r="B3607" s="5"/>
      <c r="C3607" s="5"/>
      <c r="D3607" s="43"/>
      <c r="E3607" s="11"/>
      <c r="F3607" s="97"/>
      <c r="G3607" s="9"/>
      <c r="H3607" s="44"/>
      <c r="I3607" s="44"/>
      <c r="J3607" s="1"/>
      <c r="K3607" s="1"/>
      <c r="L3607" s="5"/>
      <c r="M3607" s="12"/>
      <c r="N3607" s="12"/>
      <c r="O3607" s="5"/>
      <c r="P3607" s="5"/>
      <c r="Q3607" s="10"/>
      <c r="R3607" s="29"/>
      <c r="S3607" s="5"/>
      <c r="T3607" s="6"/>
      <c r="U3607" s="10"/>
      <c r="V3607" s="10"/>
      <c r="W3607" s="12"/>
      <c r="X3607" s="5"/>
      <c r="Y3607" s="11"/>
      <c r="Z3607" s="2"/>
      <c r="AA3607" s="44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3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2"/>
      <c r="DB3607" s="1"/>
      <c r="DC3607" s="1"/>
      <c r="DD3607" s="1"/>
      <c r="DE3607" s="1"/>
      <c r="DF3607" s="1"/>
      <c r="DG3607" s="1"/>
    </row>
    <row r="3608" spans="1:111" x14ac:dyDescent="0.2">
      <c r="A3608" s="66"/>
      <c r="B3608" s="5"/>
      <c r="C3608" s="5"/>
      <c r="D3608" s="43"/>
      <c r="E3608" s="11"/>
      <c r="F3608" s="97"/>
      <c r="G3608" s="9"/>
      <c r="H3608" s="44"/>
      <c r="I3608" s="44"/>
      <c r="J3608" s="1"/>
      <c r="K3608" s="1"/>
      <c r="L3608" s="5"/>
      <c r="M3608" s="12"/>
      <c r="N3608" s="12"/>
      <c r="O3608" s="5"/>
      <c r="P3608" s="5"/>
      <c r="Q3608" s="10"/>
      <c r="R3608" s="29"/>
      <c r="S3608" s="5"/>
      <c r="T3608" s="6"/>
      <c r="U3608" s="10"/>
      <c r="V3608" s="10"/>
      <c r="W3608" s="12"/>
      <c r="X3608" s="5"/>
      <c r="Y3608" s="11"/>
      <c r="Z3608" s="2"/>
      <c r="AA3608" s="44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3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2"/>
      <c r="DB3608" s="1"/>
      <c r="DC3608" s="1"/>
      <c r="DD3608" s="1"/>
      <c r="DE3608" s="1"/>
      <c r="DF3608" s="1"/>
      <c r="DG3608" s="1"/>
    </row>
    <row r="3609" spans="1:111" x14ac:dyDescent="0.2">
      <c r="A3609" s="66"/>
      <c r="B3609" s="5"/>
      <c r="C3609" s="5"/>
      <c r="D3609" s="43"/>
      <c r="E3609" s="11"/>
      <c r="F3609" s="97"/>
      <c r="G3609" s="9"/>
      <c r="H3609" s="44"/>
      <c r="I3609" s="44"/>
      <c r="J3609" s="1"/>
      <c r="K3609" s="1"/>
      <c r="L3609" s="5"/>
      <c r="M3609" s="12"/>
      <c r="N3609" s="12"/>
      <c r="O3609" s="5"/>
      <c r="P3609" s="5"/>
      <c r="Q3609" s="10"/>
      <c r="R3609" s="29"/>
      <c r="S3609" s="5"/>
      <c r="T3609" s="6"/>
      <c r="U3609" s="10"/>
      <c r="V3609" s="10"/>
      <c r="W3609" s="12"/>
      <c r="X3609" s="5"/>
      <c r="Y3609" s="11"/>
      <c r="Z3609" s="2"/>
      <c r="AA3609" s="44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3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2"/>
      <c r="DB3609" s="1"/>
      <c r="DC3609" s="1"/>
      <c r="DD3609" s="1"/>
      <c r="DE3609" s="1"/>
      <c r="DF3609" s="1"/>
      <c r="DG3609" s="1"/>
    </row>
    <row r="3610" spans="1:111" x14ac:dyDescent="0.2">
      <c r="A3610" s="66"/>
      <c r="B3610" s="5"/>
      <c r="C3610" s="5"/>
      <c r="D3610" s="43"/>
      <c r="E3610" s="11"/>
      <c r="F3610" s="97"/>
      <c r="G3610" s="9"/>
      <c r="H3610" s="44"/>
      <c r="I3610" s="44"/>
      <c r="J3610" s="1"/>
      <c r="K3610" s="1"/>
      <c r="L3610" s="5"/>
      <c r="M3610" s="12"/>
      <c r="N3610" s="12"/>
      <c r="O3610" s="5"/>
      <c r="P3610" s="5"/>
      <c r="Q3610" s="10"/>
      <c r="R3610" s="29"/>
      <c r="S3610" s="5"/>
      <c r="T3610" s="6"/>
      <c r="U3610" s="10"/>
      <c r="V3610" s="10"/>
      <c r="W3610" s="12"/>
      <c r="X3610" s="5"/>
      <c r="Y3610" s="11"/>
      <c r="Z3610" s="2"/>
      <c r="AA3610" s="44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3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2"/>
      <c r="DB3610" s="1"/>
      <c r="DC3610" s="1"/>
      <c r="DD3610" s="1"/>
      <c r="DE3610" s="1"/>
      <c r="DF3610" s="1"/>
      <c r="DG3610" s="1"/>
    </row>
    <row r="3611" spans="1:111" x14ac:dyDescent="0.2">
      <c r="A3611" s="66"/>
      <c r="B3611" s="5"/>
      <c r="C3611" s="5"/>
      <c r="D3611" s="43"/>
      <c r="E3611" s="11"/>
      <c r="F3611" s="97"/>
      <c r="G3611" s="9"/>
      <c r="H3611" s="44"/>
      <c r="I3611" s="44"/>
      <c r="J3611" s="1"/>
      <c r="K3611" s="1"/>
      <c r="L3611" s="5"/>
      <c r="M3611" s="12"/>
      <c r="N3611" s="12"/>
      <c r="O3611" s="5"/>
      <c r="P3611" s="5"/>
      <c r="Q3611" s="10"/>
      <c r="R3611" s="29"/>
      <c r="S3611" s="5"/>
      <c r="T3611" s="6"/>
      <c r="U3611" s="10"/>
      <c r="V3611" s="10"/>
      <c r="W3611" s="12"/>
      <c r="X3611" s="5"/>
      <c r="Y3611" s="11"/>
      <c r="Z3611" s="2"/>
      <c r="AA3611" s="44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3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2"/>
      <c r="DB3611" s="1"/>
      <c r="DC3611" s="1"/>
      <c r="DD3611" s="1"/>
      <c r="DE3611" s="1"/>
      <c r="DF3611" s="1"/>
      <c r="DG3611" s="1"/>
    </row>
    <row r="3612" spans="1:111" x14ac:dyDescent="0.2">
      <c r="A3612" s="66"/>
      <c r="B3612" s="5"/>
      <c r="C3612" s="5"/>
      <c r="D3612" s="43"/>
      <c r="E3612" s="11"/>
      <c r="F3612" s="97"/>
      <c r="G3612" s="9"/>
      <c r="H3612" s="44"/>
      <c r="I3612" s="44"/>
      <c r="J3612" s="1"/>
      <c r="K3612" s="1"/>
      <c r="L3612" s="5"/>
      <c r="M3612" s="12"/>
      <c r="N3612" s="12"/>
      <c r="O3612" s="5"/>
      <c r="P3612" s="5"/>
      <c r="Q3612" s="10"/>
      <c r="R3612" s="29"/>
      <c r="S3612" s="5"/>
      <c r="T3612" s="6"/>
      <c r="U3612" s="10"/>
      <c r="V3612" s="10"/>
      <c r="W3612" s="12"/>
      <c r="X3612" s="5"/>
      <c r="Y3612" s="11"/>
      <c r="Z3612" s="2"/>
      <c r="AA3612" s="44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3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2"/>
      <c r="DB3612" s="1"/>
      <c r="DC3612" s="1"/>
      <c r="DD3612" s="1"/>
      <c r="DE3612" s="1"/>
      <c r="DF3612" s="1"/>
      <c r="DG3612" s="1"/>
    </row>
    <row r="3613" spans="1:111" x14ac:dyDescent="0.2">
      <c r="A3613" s="66"/>
      <c r="B3613" s="5"/>
      <c r="C3613" s="5"/>
      <c r="D3613" s="43"/>
      <c r="E3613" s="11"/>
      <c r="F3613" s="97"/>
      <c r="G3613" s="9"/>
      <c r="H3613" s="44"/>
      <c r="I3613" s="44"/>
      <c r="J3613" s="1"/>
      <c r="K3613" s="1"/>
      <c r="L3613" s="5"/>
      <c r="M3613" s="12"/>
      <c r="N3613" s="12"/>
      <c r="O3613" s="5"/>
      <c r="P3613" s="5"/>
      <c r="Q3613" s="10"/>
      <c r="R3613" s="29"/>
      <c r="S3613" s="5"/>
      <c r="T3613" s="6"/>
      <c r="U3613" s="10"/>
      <c r="V3613" s="10"/>
      <c r="W3613" s="12"/>
      <c r="X3613" s="5"/>
      <c r="Y3613" s="11"/>
      <c r="Z3613" s="2"/>
      <c r="AA3613" s="44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3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2"/>
      <c r="DB3613" s="1"/>
      <c r="DC3613" s="1"/>
      <c r="DD3613" s="1"/>
      <c r="DE3613" s="1"/>
      <c r="DF3613" s="1"/>
      <c r="DG3613" s="1"/>
    </row>
    <row r="3614" spans="1:111" x14ac:dyDescent="0.2">
      <c r="A3614" s="66"/>
      <c r="B3614" s="5"/>
      <c r="C3614" s="5"/>
      <c r="D3614" s="43"/>
      <c r="E3614" s="11"/>
      <c r="F3614" s="97"/>
      <c r="G3614" s="9"/>
      <c r="H3614" s="44"/>
      <c r="I3614" s="44"/>
      <c r="J3614" s="1"/>
      <c r="K3614" s="1"/>
      <c r="L3614" s="5"/>
      <c r="M3614" s="12"/>
      <c r="N3614" s="12"/>
      <c r="O3614" s="5"/>
      <c r="P3614" s="5"/>
      <c r="Q3614" s="10"/>
      <c r="R3614" s="29"/>
      <c r="S3614" s="5"/>
      <c r="T3614" s="6"/>
      <c r="U3614" s="10"/>
      <c r="V3614" s="10"/>
      <c r="W3614" s="12"/>
      <c r="X3614" s="5"/>
      <c r="Y3614" s="11"/>
      <c r="Z3614" s="2"/>
      <c r="AA3614" s="44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3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2"/>
      <c r="DB3614" s="1"/>
      <c r="DC3614" s="1"/>
      <c r="DD3614" s="1"/>
      <c r="DE3614" s="1"/>
      <c r="DF3614" s="1"/>
      <c r="DG3614" s="1"/>
    </row>
    <row r="3615" spans="1:111" x14ac:dyDescent="0.2">
      <c r="A3615" s="66"/>
      <c r="B3615" s="5"/>
      <c r="C3615" s="5"/>
      <c r="D3615" s="43"/>
      <c r="E3615" s="11"/>
      <c r="F3615" s="97"/>
      <c r="G3615" s="9"/>
      <c r="H3615" s="44"/>
      <c r="I3615" s="44"/>
      <c r="J3615" s="1"/>
      <c r="K3615" s="1"/>
      <c r="L3615" s="5"/>
      <c r="M3615" s="12"/>
      <c r="N3615" s="12"/>
      <c r="O3615" s="5"/>
      <c r="P3615" s="5"/>
      <c r="Q3615" s="10"/>
      <c r="R3615" s="29"/>
      <c r="S3615" s="5"/>
      <c r="T3615" s="6"/>
      <c r="U3615" s="10"/>
      <c r="V3615" s="10"/>
      <c r="W3615" s="12"/>
      <c r="X3615" s="5"/>
      <c r="Y3615" s="11"/>
      <c r="Z3615" s="2"/>
      <c r="AA3615" s="44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3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2"/>
      <c r="DB3615" s="1"/>
      <c r="DC3615" s="1"/>
      <c r="DD3615" s="1"/>
      <c r="DE3615" s="1"/>
      <c r="DF3615" s="1"/>
      <c r="DG3615" s="1"/>
    </row>
    <row r="3616" spans="1:111" x14ac:dyDescent="0.2">
      <c r="A3616" s="66"/>
      <c r="B3616" s="5"/>
      <c r="C3616" s="5"/>
      <c r="D3616" s="43"/>
      <c r="E3616" s="11"/>
      <c r="F3616" s="97"/>
      <c r="G3616" s="9"/>
      <c r="H3616" s="44"/>
      <c r="I3616" s="44"/>
      <c r="J3616" s="1"/>
      <c r="K3616" s="1"/>
      <c r="L3616" s="5"/>
      <c r="M3616" s="12"/>
      <c r="N3616" s="12"/>
      <c r="O3616" s="5"/>
      <c r="P3616" s="5"/>
      <c r="Q3616" s="10"/>
      <c r="R3616" s="29"/>
      <c r="S3616" s="5"/>
      <c r="T3616" s="6"/>
      <c r="U3616" s="10"/>
      <c r="V3616" s="10"/>
      <c r="W3616" s="12"/>
      <c r="X3616" s="5"/>
      <c r="Y3616" s="11"/>
      <c r="Z3616" s="2"/>
      <c r="AA3616" s="44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3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2"/>
      <c r="DB3616" s="1"/>
      <c r="DC3616" s="1"/>
      <c r="DD3616" s="1"/>
      <c r="DE3616" s="1"/>
      <c r="DF3616" s="1"/>
      <c r="DG3616" s="1"/>
    </row>
    <row r="3617" spans="1:111" x14ac:dyDescent="0.2">
      <c r="A3617" s="66"/>
      <c r="B3617" s="5"/>
      <c r="C3617" s="5"/>
      <c r="D3617" s="43"/>
      <c r="E3617" s="11"/>
      <c r="F3617" s="97"/>
      <c r="G3617" s="9"/>
      <c r="H3617" s="44"/>
      <c r="I3617" s="44"/>
      <c r="J3617" s="1"/>
      <c r="K3617" s="1"/>
      <c r="L3617" s="5"/>
      <c r="M3617" s="12"/>
      <c r="N3617" s="12"/>
      <c r="O3617" s="5"/>
      <c r="P3617" s="5"/>
      <c r="Q3617" s="10"/>
      <c r="R3617" s="29"/>
      <c r="S3617" s="5"/>
      <c r="T3617" s="6"/>
      <c r="U3617" s="10"/>
      <c r="V3617" s="10"/>
      <c r="W3617" s="12"/>
      <c r="X3617" s="5"/>
      <c r="Y3617" s="11"/>
      <c r="Z3617" s="2"/>
      <c r="AA3617" s="44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3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2"/>
      <c r="DB3617" s="1"/>
      <c r="DC3617" s="1"/>
      <c r="DD3617" s="1"/>
      <c r="DE3617" s="1"/>
      <c r="DF3617" s="1"/>
      <c r="DG3617" s="1"/>
    </row>
    <row r="3618" spans="1:111" x14ac:dyDescent="0.2">
      <c r="A3618" s="66"/>
      <c r="B3618" s="5"/>
      <c r="C3618" s="5"/>
      <c r="D3618" s="43"/>
      <c r="E3618" s="11"/>
      <c r="F3618" s="97"/>
      <c r="G3618" s="9"/>
      <c r="H3618" s="44"/>
      <c r="I3618" s="44"/>
      <c r="J3618" s="1"/>
      <c r="K3618" s="1"/>
      <c r="L3618" s="5"/>
      <c r="M3618" s="12"/>
      <c r="N3618" s="12"/>
      <c r="O3618" s="5"/>
      <c r="P3618" s="5"/>
      <c r="Q3618" s="10"/>
      <c r="R3618" s="29"/>
      <c r="S3618" s="5"/>
      <c r="T3618" s="6"/>
      <c r="U3618" s="10"/>
      <c r="V3618" s="10"/>
      <c r="W3618" s="12"/>
      <c r="X3618" s="5"/>
      <c r="Y3618" s="11"/>
      <c r="Z3618" s="2"/>
      <c r="AA3618" s="44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3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2"/>
      <c r="DB3618" s="1"/>
      <c r="DC3618" s="1"/>
      <c r="DD3618" s="1"/>
      <c r="DE3618" s="1"/>
      <c r="DF3618" s="1"/>
      <c r="DG3618" s="1"/>
    </row>
    <row r="3619" spans="1:111" x14ac:dyDescent="0.2">
      <c r="A3619" s="66"/>
      <c r="B3619" s="5"/>
      <c r="C3619" s="5"/>
      <c r="D3619" s="43"/>
      <c r="E3619" s="11"/>
      <c r="F3619" s="97"/>
      <c r="G3619" s="9"/>
      <c r="H3619" s="44"/>
      <c r="I3619" s="44"/>
      <c r="J3619" s="1"/>
      <c r="K3619" s="1"/>
      <c r="L3619" s="5"/>
      <c r="M3619" s="12"/>
      <c r="N3619" s="12"/>
      <c r="O3619" s="5"/>
      <c r="P3619" s="5"/>
      <c r="Q3619" s="10"/>
      <c r="R3619" s="29"/>
      <c r="S3619" s="5"/>
      <c r="T3619" s="6"/>
      <c r="U3619" s="10"/>
      <c r="V3619" s="10"/>
      <c r="W3619" s="12"/>
      <c r="X3619" s="5"/>
      <c r="Y3619" s="11"/>
      <c r="Z3619" s="2"/>
      <c r="AA3619" s="44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3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2"/>
      <c r="DB3619" s="1"/>
      <c r="DC3619" s="1"/>
      <c r="DD3619" s="1"/>
      <c r="DE3619" s="1"/>
      <c r="DF3619" s="1"/>
      <c r="DG3619" s="1"/>
    </row>
    <row r="3620" spans="1:111" x14ac:dyDescent="0.2">
      <c r="A3620" s="66"/>
      <c r="B3620" s="5"/>
      <c r="C3620" s="5"/>
      <c r="D3620" s="43"/>
      <c r="E3620" s="11"/>
      <c r="F3620" s="97"/>
      <c r="G3620" s="9"/>
      <c r="H3620" s="44"/>
      <c r="I3620" s="44"/>
      <c r="J3620" s="1"/>
      <c r="K3620" s="1"/>
      <c r="L3620" s="5"/>
      <c r="M3620" s="12"/>
      <c r="N3620" s="12"/>
      <c r="O3620" s="5"/>
      <c r="P3620" s="5"/>
      <c r="Q3620" s="10"/>
      <c r="R3620" s="29"/>
      <c r="S3620" s="5"/>
      <c r="T3620" s="6"/>
      <c r="U3620" s="10"/>
      <c r="V3620" s="10"/>
      <c r="W3620" s="12"/>
      <c r="X3620" s="5"/>
      <c r="Y3620" s="11"/>
      <c r="Z3620" s="2"/>
      <c r="AA3620" s="44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3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2"/>
      <c r="DB3620" s="1"/>
      <c r="DC3620" s="1"/>
      <c r="DD3620" s="1"/>
      <c r="DE3620" s="1"/>
      <c r="DF3620" s="1"/>
      <c r="DG3620" s="1"/>
    </row>
    <row r="3621" spans="1:111" x14ac:dyDescent="0.2">
      <c r="A3621" s="66"/>
      <c r="B3621" s="5"/>
      <c r="C3621" s="5"/>
      <c r="D3621" s="43"/>
      <c r="E3621" s="11"/>
      <c r="F3621" s="97"/>
      <c r="G3621" s="9"/>
      <c r="H3621" s="44"/>
      <c r="I3621" s="44"/>
      <c r="J3621" s="1"/>
      <c r="K3621" s="1"/>
      <c r="L3621" s="5"/>
      <c r="M3621" s="12"/>
      <c r="N3621" s="12"/>
      <c r="O3621" s="5"/>
      <c r="P3621" s="5"/>
      <c r="Q3621" s="10"/>
      <c r="R3621" s="29"/>
      <c r="S3621" s="5"/>
      <c r="T3621" s="6"/>
      <c r="U3621" s="10"/>
      <c r="V3621" s="10"/>
      <c r="W3621" s="12"/>
      <c r="X3621" s="5"/>
      <c r="Y3621" s="11"/>
      <c r="Z3621" s="2"/>
      <c r="AA3621" s="44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3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2"/>
      <c r="DB3621" s="1"/>
      <c r="DC3621" s="1"/>
      <c r="DD3621" s="1"/>
      <c r="DE3621" s="1"/>
      <c r="DF3621" s="1"/>
      <c r="DG3621" s="1"/>
    </row>
    <row r="3622" spans="1:111" x14ac:dyDescent="0.2">
      <c r="A3622" s="66"/>
      <c r="B3622" s="5"/>
      <c r="C3622" s="5"/>
      <c r="D3622" s="43"/>
      <c r="E3622" s="11"/>
      <c r="F3622" s="97"/>
      <c r="G3622" s="9"/>
      <c r="H3622" s="44"/>
      <c r="I3622" s="44"/>
      <c r="J3622" s="1"/>
      <c r="K3622" s="1"/>
      <c r="L3622" s="5"/>
      <c r="M3622" s="12"/>
      <c r="N3622" s="12"/>
      <c r="O3622" s="5"/>
      <c r="P3622" s="5"/>
      <c r="Q3622" s="10"/>
      <c r="R3622" s="29"/>
      <c r="S3622" s="5"/>
      <c r="T3622" s="6"/>
      <c r="U3622" s="10"/>
      <c r="V3622" s="10"/>
      <c r="W3622" s="12"/>
      <c r="X3622" s="5"/>
      <c r="Y3622" s="11"/>
      <c r="Z3622" s="2"/>
      <c r="AA3622" s="44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3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2"/>
      <c r="DB3622" s="1"/>
      <c r="DC3622" s="1"/>
      <c r="DD3622" s="1"/>
      <c r="DE3622" s="1"/>
      <c r="DF3622" s="1"/>
      <c r="DG3622" s="1"/>
    </row>
    <row r="3623" spans="1:111" x14ac:dyDescent="0.2">
      <c r="A3623" s="66"/>
      <c r="B3623" s="5"/>
      <c r="C3623" s="5"/>
      <c r="D3623" s="43"/>
      <c r="E3623" s="11"/>
      <c r="F3623" s="97"/>
      <c r="G3623" s="9"/>
      <c r="H3623" s="44"/>
      <c r="I3623" s="44"/>
      <c r="J3623" s="1"/>
      <c r="K3623" s="1"/>
      <c r="L3623" s="5"/>
      <c r="M3623" s="12"/>
      <c r="N3623" s="12"/>
      <c r="O3623" s="5"/>
      <c r="P3623" s="5"/>
      <c r="Q3623" s="10"/>
      <c r="R3623" s="29"/>
      <c r="S3623" s="5"/>
      <c r="T3623" s="6"/>
      <c r="U3623" s="10"/>
      <c r="V3623" s="10"/>
      <c r="W3623" s="12"/>
      <c r="X3623" s="5"/>
      <c r="Y3623" s="11"/>
      <c r="Z3623" s="2"/>
      <c r="AA3623" s="44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3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2"/>
      <c r="DB3623" s="1"/>
      <c r="DC3623" s="1"/>
      <c r="DD3623" s="1"/>
      <c r="DE3623" s="1"/>
      <c r="DF3623" s="1"/>
      <c r="DG3623" s="1"/>
    </row>
    <row r="3624" spans="1:111" x14ac:dyDescent="0.2">
      <c r="A3624" s="66"/>
      <c r="B3624" s="5"/>
      <c r="C3624" s="5"/>
      <c r="D3624" s="43"/>
      <c r="E3624" s="11"/>
      <c r="F3624" s="97"/>
      <c r="G3624" s="9"/>
      <c r="H3624" s="44"/>
      <c r="I3624" s="44"/>
      <c r="J3624" s="1"/>
      <c r="K3624" s="1"/>
      <c r="L3624" s="5"/>
      <c r="M3624" s="12"/>
      <c r="N3624" s="12"/>
      <c r="O3624" s="5"/>
      <c r="P3624" s="5"/>
      <c r="Q3624" s="10"/>
      <c r="R3624" s="29"/>
      <c r="S3624" s="5"/>
      <c r="T3624" s="6"/>
      <c r="U3624" s="10"/>
      <c r="V3624" s="10"/>
      <c r="W3624" s="12"/>
      <c r="X3624" s="5"/>
      <c r="Y3624" s="11"/>
      <c r="Z3624" s="2"/>
      <c r="AA3624" s="44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3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2"/>
      <c r="DB3624" s="1"/>
      <c r="DC3624" s="1"/>
      <c r="DD3624" s="1"/>
      <c r="DE3624" s="1"/>
      <c r="DF3624" s="1"/>
      <c r="DG3624" s="1"/>
    </row>
    <row r="3625" spans="1:111" x14ac:dyDescent="0.2">
      <c r="A3625" s="66"/>
      <c r="B3625" s="5"/>
      <c r="C3625" s="5"/>
      <c r="D3625" s="43"/>
      <c r="E3625" s="11"/>
      <c r="F3625" s="97"/>
      <c r="G3625" s="9"/>
      <c r="H3625" s="44"/>
      <c r="I3625" s="44"/>
      <c r="J3625" s="1"/>
      <c r="K3625" s="1"/>
      <c r="L3625" s="5"/>
      <c r="M3625" s="12"/>
      <c r="N3625" s="12"/>
      <c r="O3625" s="5"/>
      <c r="P3625" s="5"/>
      <c r="Q3625" s="10"/>
      <c r="R3625" s="29"/>
      <c r="S3625" s="5"/>
      <c r="T3625" s="6"/>
      <c r="U3625" s="10"/>
      <c r="V3625" s="10"/>
      <c r="W3625" s="12"/>
      <c r="X3625" s="5"/>
      <c r="Y3625" s="11"/>
      <c r="Z3625" s="2"/>
      <c r="AA3625" s="44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3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2"/>
      <c r="DB3625" s="1"/>
      <c r="DC3625" s="1"/>
      <c r="DD3625" s="1"/>
      <c r="DE3625" s="1"/>
      <c r="DF3625" s="1"/>
      <c r="DG3625" s="1"/>
    </row>
    <row r="3626" spans="1:111" x14ac:dyDescent="0.2">
      <c r="A3626" s="66"/>
      <c r="B3626" s="5"/>
      <c r="C3626" s="5"/>
      <c r="D3626" s="43"/>
      <c r="E3626" s="11"/>
      <c r="F3626" s="97"/>
      <c r="G3626" s="9"/>
      <c r="H3626" s="44"/>
      <c r="I3626" s="44"/>
      <c r="J3626" s="1"/>
      <c r="K3626" s="1"/>
      <c r="L3626" s="5"/>
      <c r="M3626" s="12"/>
      <c r="N3626" s="12"/>
      <c r="O3626" s="5"/>
      <c r="P3626" s="5"/>
      <c r="Q3626" s="10"/>
      <c r="R3626" s="29"/>
      <c r="S3626" s="5"/>
      <c r="T3626" s="6"/>
      <c r="U3626" s="10"/>
      <c r="V3626" s="10"/>
      <c r="W3626" s="12"/>
      <c r="X3626" s="5"/>
      <c r="Y3626" s="11"/>
      <c r="Z3626" s="2"/>
      <c r="AA3626" s="44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3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2"/>
      <c r="DB3626" s="1"/>
      <c r="DC3626" s="1"/>
      <c r="DD3626" s="1"/>
      <c r="DE3626" s="1"/>
      <c r="DF3626" s="1"/>
      <c r="DG3626" s="1"/>
    </row>
    <row r="3627" spans="1:111" x14ac:dyDescent="0.2">
      <c r="A3627" s="66"/>
      <c r="B3627" s="5"/>
      <c r="C3627" s="5"/>
      <c r="D3627" s="43"/>
      <c r="E3627" s="11"/>
      <c r="F3627" s="97"/>
      <c r="G3627" s="9"/>
      <c r="H3627" s="44"/>
      <c r="I3627" s="44"/>
      <c r="J3627" s="1"/>
      <c r="K3627" s="1"/>
      <c r="L3627" s="5"/>
      <c r="M3627" s="12"/>
      <c r="N3627" s="12"/>
      <c r="O3627" s="5"/>
      <c r="P3627" s="5"/>
      <c r="Q3627" s="10"/>
      <c r="R3627" s="29"/>
      <c r="S3627" s="5"/>
      <c r="T3627" s="6"/>
      <c r="U3627" s="10"/>
      <c r="V3627" s="10"/>
      <c r="W3627" s="12"/>
      <c r="X3627" s="5"/>
      <c r="Y3627" s="11"/>
      <c r="Z3627" s="2"/>
      <c r="AA3627" s="44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3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2"/>
      <c r="DB3627" s="1"/>
      <c r="DC3627" s="1"/>
      <c r="DD3627" s="1"/>
      <c r="DE3627" s="1"/>
      <c r="DF3627" s="1"/>
      <c r="DG3627" s="1"/>
    </row>
    <row r="3628" spans="1:111" x14ac:dyDescent="0.2">
      <c r="A3628" s="66"/>
      <c r="B3628" s="5"/>
      <c r="C3628" s="5"/>
      <c r="D3628" s="43"/>
      <c r="E3628" s="11"/>
      <c r="F3628" s="97"/>
      <c r="G3628" s="9"/>
      <c r="H3628" s="44"/>
      <c r="I3628" s="44"/>
      <c r="J3628" s="1"/>
      <c r="K3628" s="1"/>
      <c r="L3628" s="5"/>
      <c r="M3628" s="12"/>
      <c r="N3628" s="12"/>
      <c r="O3628" s="5"/>
      <c r="P3628" s="5"/>
      <c r="Q3628" s="10"/>
      <c r="R3628" s="29"/>
      <c r="S3628" s="5"/>
      <c r="T3628" s="6"/>
      <c r="U3628" s="10"/>
      <c r="V3628" s="10"/>
      <c r="W3628" s="12"/>
      <c r="X3628" s="5"/>
      <c r="Y3628" s="11"/>
      <c r="Z3628" s="2"/>
      <c r="AA3628" s="44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3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2"/>
      <c r="DB3628" s="1"/>
      <c r="DC3628" s="1"/>
      <c r="DD3628" s="1"/>
      <c r="DE3628" s="1"/>
      <c r="DF3628" s="1"/>
      <c r="DG3628" s="1"/>
    </row>
    <row r="3629" spans="1:111" x14ac:dyDescent="0.2">
      <c r="A3629" s="66"/>
      <c r="B3629" s="5"/>
      <c r="C3629" s="5"/>
      <c r="D3629" s="43"/>
      <c r="E3629" s="11"/>
      <c r="F3629" s="97"/>
      <c r="G3629" s="9"/>
      <c r="H3629" s="44"/>
      <c r="I3629" s="44"/>
      <c r="J3629" s="1"/>
      <c r="K3629" s="1"/>
      <c r="L3629" s="5"/>
      <c r="M3629" s="12"/>
      <c r="N3629" s="12"/>
      <c r="O3629" s="5"/>
      <c r="P3629" s="5"/>
      <c r="Q3629" s="10"/>
      <c r="R3629" s="29"/>
      <c r="S3629" s="5"/>
      <c r="T3629" s="6"/>
      <c r="U3629" s="10"/>
      <c r="V3629" s="10"/>
      <c r="W3629" s="12"/>
      <c r="X3629" s="5"/>
      <c r="Y3629" s="11"/>
      <c r="Z3629" s="2"/>
      <c r="AA3629" s="44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3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2"/>
      <c r="DB3629" s="1"/>
      <c r="DC3629" s="1"/>
      <c r="DD3629" s="1"/>
      <c r="DE3629" s="1"/>
      <c r="DF3629" s="1"/>
      <c r="DG3629" s="1"/>
    </row>
    <row r="3630" spans="1:111" x14ac:dyDescent="0.2">
      <c r="A3630" s="66"/>
      <c r="B3630" s="5"/>
      <c r="C3630" s="5"/>
      <c r="D3630" s="43"/>
      <c r="E3630" s="11"/>
      <c r="F3630" s="97"/>
      <c r="G3630" s="9"/>
      <c r="H3630" s="44"/>
      <c r="I3630" s="44"/>
      <c r="J3630" s="1"/>
      <c r="K3630" s="1"/>
      <c r="L3630" s="5"/>
      <c r="M3630" s="12"/>
      <c r="N3630" s="12"/>
      <c r="O3630" s="5"/>
      <c r="P3630" s="5"/>
      <c r="Q3630" s="10"/>
      <c r="R3630" s="29"/>
      <c r="S3630" s="5"/>
      <c r="T3630" s="6"/>
      <c r="U3630" s="10"/>
      <c r="V3630" s="10"/>
      <c r="W3630" s="12"/>
      <c r="X3630" s="5"/>
      <c r="Y3630" s="11"/>
      <c r="Z3630" s="2"/>
      <c r="AA3630" s="44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3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2"/>
      <c r="DB3630" s="1"/>
      <c r="DC3630" s="1"/>
      <c r="DD3630" s="1"/>
      <c r="DE3630" s="1"/>
      <c r="DF3630" s="1"/>
      <c r="DG3630" s="1"/>
    </row>
    <row r="3631" spans="1:111" x14ac:dyDescent="0.2">
      <c r="A3631" s="66"/>
      <c r="B3631" s="5"/>
      <c r="C3631" s="5"/>
      <c r="D3631" s="43"/>
      <c r="E3631" s="11"/>
      <c r="F3631" s="97"/>
      <c r="G3631" s="9"/>
      <c r="H3631" s="44"/>
      <c r="I3631" s="44"/>
      <c r="J3631" s="1"/>
      <c r="K3631" s="1"/>
      <c r="L3631" s="5"/>
      <c r="M3631" s="12"/>
      <c r="N3631" s="12"/>
      <c r="O3631" s="5"/>
      <c r="P3631" s="5"/>
      <c r="Q3631" s="10"/>
      <c r="R3631" s="29"/>
      <c r="S3631" s="5"/>
      <c r="T3631" s="6"/>
      <c r="U3631" s="10"/>
      <c r="V3631" s="10"/>
      <c r="W3631" s="12"/>
      <c r="X3631" s="5"/>
      <c r="Y3631" s="11"/>
      <c r="Z3631" s="2"/>
      <c r="AA3631" s="44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3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2"/>
      <c r="DB3631" s="1"/>
      <c r="DC3631" s="1"/>
      <c r="DD3631" s="1"/>
      <c r="DE3631" s="1"/>
      <c r="DF3631" s="1"/>
      <c r="DG3631" s="1"/>
    </row>
    <row r="3632" spans="1:111" x14ac:dyDescent="0.2">
      <c r="A3632" s="66"/>
      <c r="B3632" s="5"/>
      <c r="C3632" s="5"/>
      <c r="D3632" s="43"/>
      <c r="E3632" s="11"/>
      <c r="F3632" s="97"/>
      <c r="G3632" s="9"/>
      <c r="H3632" s="44"/>
      <c r="I3632" s="44"/>
      <c r="J3632" s="1"/>
      <c r="K3632" s="1"/>
      <c r="L3632" s="5"/>
      <c r="M3632" s="12"/>
      <c r="N3632" s="12"/>
      <c r="O3632" s="5"/>
      <c r="P3632" s="5"/>
      <c r="Q3632" s="10"/>
      <c r="R3632" s="29"/>
      <c r="S3632" s="5"/>
      <c r="T3632" s="6"/>
      <c r="U3632" s="10"/>
      <c r="V3632" s="10"/>
      <c r="W3632" s="12"/>
      <c r="X3632" s="5"/>
      <c r="Y3632" s="11"/>
      <c r="Z3632" s="2"/>
      <c r="AA3632" s="44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3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2"/>
      <c r="DB3632" s="1"/>
      <c r="DC3632" s="1"/>
      <c r="DD3632" s="1"/>
      <c r="DE3632" s="1"/>
      <c r="DF3632" s="1"/>
      <c r="DG3632" s="1"/>
    </row>
    <row r="3633" spans="1:111" x14ac:dyDescent="0.2">
      <c r="A3633" s="66"/>
      <c r="B3633" s="5"/>
      <c r="C3633" s="5"/>
      <c r="D3633" s="43"/>
      <c r="E3633" s="11"/>
      <c r="F3633" s="97"/>
      <c r="G3633" s="9"/>
      <c r="H3633" s="44"/>
      <c r="I3633" s="44"/>
      <c r="J3633" s="1"/>
      <c r="K3633" s="1"/>
      <c r="L3633" s="5"/>
      <c r="M3633" s="12"/>
      <c r="N3633" s="12"/>
      <c r="O3633" s="5"/>
      <c r="P3633" s="5"/>
      <c r="Q3633" s="10"/>
      <c r="R3633" s="29"/>
      <c r="S3633" s="5"/>
      <c r="T3633" s="6"/>
      <c r="U3633" s="10"/>
      <c r="V3633" s="10"/>
      <c r="W3633" s="12"/>
      <c r="X3633" s="5"/>
      <c r="Y3633" s="11"/>
      <c r="Z3633" s="2"/>
      <c r="AA3633" s="44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3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2"/>
      <c r="DB3633" s="1"/>
      <c r="DC3633" s="1"/>
      <c r="DD3633" s="1"/>
      <c r="DE3633" s="1"/>
      <c r="DF3633" s="1"/>
      <c r="DG3633" s="1"/>
    </row>
    <row r="3634" spans="1:111" x14ac:dyDescent="0.2">
      <c r="A3634" s="66"/>
      <c r="B3634" s="5"/>
      <c r="C3634" s="5"/>
      <c r="D3634" s="43"/>
      <c r="E3634" s="11"/>
      <c r="F3634" s="97"/>
      <c r="G3634" s="9"/>
      <c r="H3634" s="44"/>
      <c r="I3634" s="44"/>
      <c r="J3634" s="1"/>
      <c r="K3634" s="1"/>
      <c r="L3634" s="5"/>
      <c r="M3634" s="12"/>
      <c r="N3634" s="12"/>
      <c r="O3634" s="5"/>
      <c r="P3634" s="5"/>
      <c r="Q3634" s="10"/>
      <c r="R3634" s="29"/>
      <c r="S3634" s="5"/>
      <c r="T3634" s="6"/>
      <c r="U3634" s="10"/>
      <c r="V3634" s="10"/>
      <c r="W3634" s="12"/>
      <c r="X3634" s="5"/>
      <c r="Y3634" s="11"/>
      <c r="Z3634" s="2"/>
      <c r="AA3634" s="44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3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2"/>
      <c r="DB3634" s="1"/>
      <c r="DC3634" s="1"/>
      <c r="DD3634" s="1"/>
      <c r="DE3634" s="1"/>
      <c r="DF3634" s="1"/>
      <c r="DG3634" s="1"/>
    </row>
    <row r="3635" spans="1:111" x14ac:dyDescent="0.2">
      <c r="A3635" s="66"/>
      <c r="B3635" s="5"/>
      <c r="C3635" s="5"/>
      <c r="D3635" s="43"/>
      <c r="E3635" s="11"/>
      <c r="F3635" s="97"/>
      <c r="G3635" s="9"/>
      <c r="H3635" s="44"/>
      <c r="I3635" s="44"/>
      <c r="J3635" s="1"/>
      <c r="K3635" s="1"/>
      <c r="L3635" s="5"/>
      <c r="M3635" s="12"/>
      <c r="N3635" s="12"/>
      <c r="O3635" s="5"/>
      <c r="P3635" s="5"/>
      <c r="Q3635" s="10"/>
      <c r="R3635" s="29"/>
      <c r="S3635" s="5"/>
      <c r="T3635" s="6"/>
      <c r="U3635" s="10"/>
      <c r="V3635" s="10"/>
      <c r="W3635" s="12"/>
      <c r="X3635" s="5"/>
      <c r="Y3635" s="11"/>
      <c r="Z3635" s="2"/>
      <c r="AA3635" s="44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3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2"/>
      <c r="DB3635" s="1"/>
      <c r="DC3635" s="1"/>
      <c r="DD3635" s="1"/>
      <c r="DE3635" s="1"/>
      <c r="DF3635" s="1"/>
      <c r="DG3635" s="1"/>
    </row>
    <row r="3636" spans="1:111" x14ac:dyDescent="0.2">
      <c r="A3636" s="66"/>
      <c r="B3636" s="5"/>
      <c r="C3636" s="5"/>
      <c r="D3636" s="43"/>
      <c r="E3636" s="11"/>
      <c r="F3636" s="97"/>
      <c r="G3636" s="9"/>
      <c r="H3636" s="44"/>
      <c r="I3636" s="44"/>
      <c r="J3636" s="1"/>
      <c r="K3636" s="1"/>
      <c r="L3636" s="5"/>
      <c r="M3636" s="12"/>
      <c r="N3636" s="12"/>
      <c r="O3636" s="5"/>
      <c r="P3636" s="5"/>
      <c r="Q3636" s="10"/>
      <c r="R3636" s="29"/>
      <c r="S3636" s="5"/>
      <c r="T3636" s="6"/>
      <c r="U3636" s="10"/>
      <c r="V3636" s="10"/>
      <c r="W3636" s="12"/>
      <c r="X3636" s="5"/>
      <c r="Y3636" s="11"/>
      <c r="Z3636" s="2"/>
      <c r="AA3636" s="44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3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2"/>
      <c r="DB3636" s="1"/>
      <c r="DC3636" s="1"/>
      <c r="DD3636" s="1"/>
      <c r="DE3636" s="1"/>
      <c r="DF3636" s="1"/>
      <c r="DG3636" s="1"/>
    </row>
    <row r="3637" spans="1:111" x14ac:dyDescent="0.2">
      <c r="A3637" s="66"/>
      <c r="B3637" s="5"/>
      <c r="C3637" s="5"/>
      <c r="D3637" s="43"/>
      <c r="E3637" s="11"/>
      <c r="F3637" s="97"/>
      <c r="G3637" s="9"/>
      <c r="H3637" s="44"/>
      <c r="I3637" s="44"/>
      <c r="J3637" s="1"/>
      <c r="K3637" s="1"/>
      <c r="L3637" s="5"/>
      <c r="M3637" s="12"/>
      <c r="N3637" s="12"/>
      <c r="O3637" s="5"/>
      <c r="P3637" s="5"/>
      <c r="Q3637" s="10"/>
      <c r="R3637" s="29"/>
      <c r="S3637" s="5"/>
      <c r="T3637" s="6"/>
      <c r="U3637" s="10"/>
      <c r="V3637" s="10"/>
      <c r="W3637" s="12"/>
      <c r="X3637" s="5"/>
      <c r="Y3637" s="11"/>
      <c r="Z3637" s="2"/>
      <c r="AA3637" s="44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3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2"/>
      <c r="DB3637" s="1"/>
      <c r="DC3637" s="1"/>
      <c r="DD3637" s="1"/>
      <c r="DE3637" s="1"/>
      <c r="DF3637" s="1"/>
      <c r="DG3637" s="1"/>
    </row>
    <row r="3638" spans="1:111" x14ac:dyDescent="0.2">
      <c r="A3638" s="66"/>
      <c r="B3638" s="5"/>
      <c r="C3638" s="5"/>
      <c r="D3638" s="43"/>
      <c r="E3638" s="11"/>
      <c r="F3638" s="97"/>
      <c r="G3638" s="9"/>
      <c r="H3638" s="44"/>
      <c r="I3638" s="44"/>
      <c r="J3638" s="1"/>
      <c r="K3638" s="1"/>
      <c r="L3638" s="5"/>
      <c r="M3638" s="12"/>
      <c r="N3638" s="12"/>
      <c r="O3638" s="5"/>
      <c r="P3638" s="5"/>
      <c r="Q3638" s="10"/>
      <c r="R3638" s="29"/>
      <c r="S3638" s="5"/>
      <c r="T3638" s="6"/>
      <c r="U3638" s="10"/>
      <c r="V3638" s="10"/>
      <c r="W3638" s="12"/>
      <c r="X3638" s="5"/>
      <c r="Y3638" s="11"/>
      <c r="Z3638" s="2"/>
      <c r="AA3638" s="44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3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2"/>
      <c r="DB3638" s="1"/>
      <c r="DC3638" s="1"/>
      <c r="DD3638" s="1"/>
      <c r="DE3638" s="1"/>
      <c r="DF3638" s="1"/>
      <c r="DG3638" s="1"/>
    </row>
    <row r="3639" spans="1:111" x14ac:dyDescent="0.2">
      <c r="A3639" s="66"/>
      <c r="B3639" s="5"/>
      <c r="C3639" s="5"/>
      <c r="D3639" s="43"/>
      <c r="E3639" s="11"/>
      <c r="F3639" s="97"/>
      <c r="G3639" s="9"/>
      <c r="H3639" s="44"/>
      <c r="I3639" s="44"/>
      <c r="J3639" s="1"/>
      <c r="K3639" s="1"/>
      <c r="L3639" s="5"/>
      <c r="M3639" s="12"/>
      <c r="N3639" s="12"/>
      <c r="O3639" s="5"/>
      <c r="P3639" s="5"/>
      <c r="Q3639" s="10"/>
      <c r="R3639" s="29"/>
      <c r="S3639" s="5"/>
      <c r="T3639" s="6"/>
      <c r="U3639" s="10"/>
      <c r="V3639" s="10"/>
      <c r="W3639" s="12"/>
      <c r="X3639" s="5"/>
      <c r="Y3639" s="11"/>
      <c r="Z3639" s="2"/>
      <c r="AA3639" s="44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3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2"/>
      <c r="DB3639" s="1"/>
      <c r="DC3639" s="1"/>
      <c r="DD3639" s="1"/>
      <c r="DE3639" s="1"/>
      <c r="DF3639" s="1"/>
      <c r="DG3639" s="1"/>
    </row>
    <row r="3640" spans="1:111" x14ac:dyDescent="0.2">
      <c r="A3640" s="66"/>
      <c r="B3640" s="5"/>
      <c r="C3640" s="5"/>
      <c r="D3640" s="43"/>
      <c r="E3640" s="11"/>
      <c r="F3640" s="97"/>
      <c r="G3640" s="9"/>
      <c r="H3640" s="44"/>
      <c r="I3640" s="44"/>
      <c r="J3640" s="1"/>
      <c r="K3640" s="1"/>
      <c r="L3640" s="5"/>
      <c r="M3640" s="12"/>
      <c r="N3640" s="12"/>
      <c r="O3640" s="5"/>
      <c r="P3640" s="5"/>
      <c r="Q3640" s="10"/>
      <c r="R3640" s="29"/>
      <c r="S3640" s="5"/>
      <c r="T3640" s="6"/>
      <c r="U3640" s="10"/>
      <c r="V3640" s="10"/>
      <c r="W3640" s="12"/>
      <c r="X3640" s="5"/>
      <c r="Y3640" s="11"/>
      <c r="Z3640" s="2"/>
      <c r="AA3640" s="44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3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2"/>
      <c r="DB3640" s="1"/>
      <c r="DC3640" s="1"/>
      <c r="DD3640" s="1"/>
      <c r="DE3640" s="1"/>
      <c r="DF3640" s="1"/>
      <c r="DG3640" s="1"/>
    </row>
    <row r="3641" spans="1:111" x14ac:dyDescent="0.2">
      <c r="A3641" s="66"/>
      <c r="B3641" s="5"/>
      <c r="C3641" s="5"/>
      <c r="D3641" s="43"/>
      <c r="E3641" s="11"/>
      <c r="F3641" s="97"/>
      <c r="G3641" s="9"/>
      <c r="H3641" s="44"/>
      <c r="I3641" s="44"/>
      <c r="J3641" s="1"/>
      <c r="K3641" s="1"/>
      <c r="L3641" s="5"/>
      <c r="M3641" s="12"/>
      <c r="N3641" s="12"/>
      <c r="O3641" s="5"/>
      <c r="P3641" s="5"/>
      <c r="Q3641" s="10"/>
      <c r="R3641" s="29"/>
      <c r="S3641" s="5"/>
      <c r="T3641" s="6"/>
      <c r="U3641" s="10"/>
      <c r="V3641" s="10"/>
      <c r="W3641" s="12"/>
      <c r="X3641" s="5"/>
      <c r="Y3641" s="11"/>
      <c r="Z3641" s="2"/>
      <c r="AA3641" s="44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3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2"/>
      <c r="DB3641" s="1"/>
      <c r="DC3641" s="1"/>
      <c r="DD3641" s="1"/>
      <c r="DE3641" s="1"/>
      <c r="DF3641" s="1"/>
      <c r="DG3641" s="1"/>
    </row>
    <row r="3642" spans="1:111" x14ac:dyDescent="0.2">
      <c r="A3642" s="66"/>
      <c r="B3642" s="5"/>
      <c r="C3642" s="5"/>
      <c r="D3642" s="43"/>
      <c r="E3642" s="11"/>
      <c r="F3642" s="97"/>
      <c r="G3642" s="9"/>
      <c r="H3642" s="44"/>
      <c r="I3642" s="44"/>
      <c r="J3642" s="1"/>
      <c r="K3642" s="1"/>
      <c r="L3642" s="5"/>
      <c r="M3642" s="12"/>
      <c r="N3642" s="12"/>
      <c r="O3642" s="5"/>
      <c r="P3642" s="5"/>
      <c r="Q3642" s="10"/>
      <c r="R3642" s="29"/>
      <c r="S3642" s="5"/>
      <c r="T3642" s="6"/>
      <c r="U3642" s="10"/>
      <c r="V3642" s="10"/>
      <c r="W3642" s="12"/>
      <c r="X3642" s="5"/>
      <c r="Y3642" s="11"/>
      <c r="Z3642" s="2"/>
      <c r="AA3642" s="44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3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2"/>
      <c r="DB3642" s="1"/>
      <c r="DC3642" s="1"/>
      <c r="DD3642" s="1"/>
      <c r="DE3642" s="1"/>
      <c r="DF3642" s="1"/>
      <c r="DG3642" s="1"/>
    </row>
    <row r="3643" spans="1:111" x14ac:dyDescent="0.2">
      <c r="A3643" s="66"/>
      <c r="B3643" s="5"/>
      <c r="C3643" s="5"/>
      <c r="D3643" s="43"/>
      <c r="E3643" s="11"/>
      <c r="F3643" s="97"/>
      <c r="G3643" s="9"/>
      <c r="H3643" s="44"/>
      <c r="I3643" s="44"/>
      <c r="J3643" s="1"/>
      <c r="K3643" s="1"/>
      <c r="L3643" s="5"/>
      <c r="M3643" s="12"/>
      <c r="N3643" s="12"/>
      <c r="O3643" s="5"/>
      <c r="P3643" s="5"/>
      <c r="Q3643" s="10"/>
      <c r="R3643" s="29"/>
      <c r="S3643" s="5"/>
      <c r="T3643" s="6"/>
      <c r="U3643" s="10"/>
      <c r="V3643" s="10"/>
      <c r="W3643" s="12"/>
      <c r="X3643" s="5"/>
      <c r="Y3643" s="11"/>
      <c r="Z3643" s="2"/>
      <c r="AA3643" s="44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3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2"/>
      <c r="DB3643" s="1"/>
      <c r="DC3643" s="1"/>
      <c r="DD3643" s="1"/>
      <c r="DE3643" s="1"/>
      <c r="DF3643" s="1"/>
      <c r="DG3643" s="1"/>
    </row>
    <row r="3644" spans="1:111" x14ac:dyDescent="0.2">
      <c r="A3644" s="66"/>
      <c r="B3644" s="5"/>
      <c r="C3644" s="5"/>
      <c r="D3644" s="43"/>
      <c r="E3644" s="11"/>
      <c r="F3644" s="97"/>
      <c r="G3644" s="9"/>
      <c r="H3644" s="44"/>
      <c r="I3644" s="44"/>
      <c r="J3644" s="1"/>
      <c r="K3644" s="1"/>
      <c r="L3644" s="5"/>
      <c r="M3644" s="12"/>
      <c r="N3644" s="12"/>
      <c r="O3644" s="5"/>
      <c r="P3644" s="5"/>
      <c r="Q3644" s="10"/>
      <c r="R3644" s="29"/>
      <c r="S3644" s="5"/>
      <c r="T3644" s="6"/>
      <c r="U3644" s="10"/>
      <c r="V3644" s="10"/>
      <c r="W3644" s="12"/>
      <c r="X3644" s="5"/>
      <c r="Y3644" s="11"/>
      <c r="Z3644" s="2"/>
      <c r="AA3644" s="44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3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2"/>
      <c r="DB3644" s="1"/>
      <c r="DC3644" s="1"/>
      <c r="DD3644" s="1"/>
      <c r="DE3644" s="1"/>
      <c r="DF3644" s="1"/>
      <c r="DG3644" s="1"/>
    </row>
    <row r="3645" spans="1:111" x14ac:dyDescent="0.2">
      <c r="A3645" s="66"/>
      <c r="B3645" s="5"/>
      <c r="C3645" s="5"/>
      <c r="D3645" s="43"/>
      <c r="E3645" s="11"/>
      <c r="F3645" s="97"/>
      <c r="G3645" s="9"/>
      <c r="H3645" s="44"/>
      <c r="I3645" s="44"/>
      <c r="J3645" s="1"/>
      <c r="K3645" s="1"/>
      <c r="L3645" s="5"/>
      <c r="M3645" s="12"/>
      <c r="N3645" s="12"/>
      <c r="O3645" s="5"/>
      <c r="P3645" s="5"/>
      <c r="Q3645" s="10"/>
      <c r="R3645" s="29"/>
      <c r="S3645" s="5"/>
      <c r="T3645" s="6"/>
      <c r="U3645" s="10"/>
      <c r="V3645" s="10"/>
      <c r="W3645" s="12"/>
      <c r="X3645" s="5"/>
      <c r="Y3645" s="11"/>
      <c r="Z3645" s="2"/>
      <c r="AA3645" s="44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3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2"/>
      <c r="DB3645" s="1"/>
      <c r="DC3645" s="1"/>
      <c r="DD3645" s="1"/>
      <c r="DE3645" s="1"/>
      <c r="DF3645" s="1"/>
      <c r="DG3645" s="1"/>
    </row>
    <row r="3646" spans="1:111" x14ac:dyDescent="0.2">
      <c r="A3646" s="66"/>
      <c r="B3646" s="5"/>
      <c r="C3646" s="5"/>
      <c r="D3646" s="43"/>
      <c r="E3646" s="11"/>
      <c r="F3646" s="97"/>
      <c r="G3646" s="9"/>
      <c r="H3646" s="44"/>
      <c r="I3646" s="44"/>
      <c r="J3646" s="1"/>
      <c r="K3646" s="1"/>
      <c r="L3646" s="5"/>
      <c r="M3646" s="12"/>
      <c r="N3646" s="12"/>
      <c r="O3646" s="5"/>
      <c r="P3646" s="5"/>
      <c r="Q3646" s="10"/>
      <c r="R3646" s="29"/>
      <c r="S3646" s="5"/>
      <c r="T3646" s="6"/>
      <c r="U3646" s="10"/>
      <c r="V3646" s="10"/>
      <c r="W3646" s="12"/>
      <c r="X3646" s="5"/>
      <c r="Y3646" s="11"/>
      <c r="Z3646" s="2"/>
      <c r="AA3646" s="44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3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2"/>
      <c r="DB3646" s="1"/>
      <c r="DC3646" s="1"/>
      <c r="DD3646" s="1"/>
      <c r="DE3646" s="1"/>
      <c r="DF3646" s="1"/>
      <c r="DG3646" s="1"/>
    </row>
    <row r="3647" spans="1:111" x14ac:dyDescent="0.2">
      <c r="A3647" s="66"/>
      <c r="B3647" s="5"/>
      <c r="C3647" s="5"/>
      <c r="D3647" s="43"/>
      <c r="E3647" s="11"/>
      <c r="F3647" s="97"/>
      <c r="G3647" s="9"/>
      <c r="H3647" s="44"/>
      <c r="I3647" s="44"/>
      <c r="J3647" s="1"/>
      <c r="K3647" s="1"/>
      <c r="L3647" s="5"/>
      <c r="M3647" s="12"/>
      <c r="N3647" s="12"/>
      <c r="O3647" s="5"/>
      <c r="P3647" s="5"/>
      <c r="Q3647" s="10"/>
      <c r="R3647" s="29"/>
      <c r="S3647" s="5"/>
      <c r="T3647" s="6"/>
      <c r="U3647" s="10"/>
      <c r="V3647" s="10"/>
      <c r="W3647" s="12"/>
      <c r="X3647" s="5"/>
      <c r="Y3647" s="11"/>
      <c r="Z3647" s="2"/>
      <c r="AA3647" s="44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3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2"/>
      <c r="DB3647" s="1"/>
      <c r="DC3647" s="1"/>
      <c r="DD3647" s="1"/>
      <c r="DE3647" s="1"/>
      <c r="DF3647" s="1"/>
      <c r="DG3647" s="1"/>
    </row>
    <row r="3648" spans="1:111" x14ac:dyDescent="0.2">
      <c r="A3648" s="66"/>
      <c r="B3648" s="5"/>
      <c r="C3648" s="5"/>
      <c r="D3648" s="43"/>
      <c r="E3648" s="11"/>
      <c r="F3648" s="97"/>
      <c r="G3648" s="9"/>
      <c r="H3648" s="44"/>
      <c r="I3648" s="44"/>
      <c r="J3648" s="1"/>
      <c r="K3648" s="1"/>
      <c r="L3648" s="5"/>
      <c r="M3648" s="12"/>
      <c r="N3648" s="12"/>
      <c r="O3648" s="5"/>
      <c r="P3648" s="5"/>
      <c r="Q3648" s="10"/>
      <c r="R3648" s="29"/>
      <c r="S3648" s="5"/>
      <c r="T3648" s="6"/>
      <c r="U3648" s="10"/>
      <c r="V3648" s="10"/>
      <c r="W3648" s="12"/>
      <c r="X3648" s="5"/>
      <c r="Y3648" s="11"/>
      <c r="Z3648" s="2"/>
      <c r="AA3648" s="44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3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2"/>
      <c r="DB3648" s="1"/>
      <c r="DC3648" s="1"/>
      <c r="DD3648" s="1"/>
      <c r="DE3648" s="1"/>
      <c r="DF3648" s="1"/>
      <c r="DG3648" s="1"/>
    </row>
    <row r="3649" spans="1:111" x14ac:dyDescent="0.2">
      <c r="A3649" s="66"/>
      <c r="B3649" s="5"/>
      <c r="C3649" s="5"/>
      <c r="D3649" s="43"/>
      <c r="E3649" s="11"/>
      <c r="F3649" s="97"/>
      <c r="G3649" s="9"/>
      <c r="H3649" s="44"/>
      <c r="I3649" s="44"/>
      <c r="J3649" s="1"/>
      <c r="K3649" s="1"/>
      <c r="L3649" s="5"/>
      <c r="M3649" s="12"/>
      <c r="N3649" s="12"/>
      <c r="O3649" s="5"/>
      <c r="P3649" s="5"/>
      <c r="Q3649" s="10"/>
      <c r="R3649" s="29"/>
      <c r="S3649" s="5"/>
      <c r="T3649" s="6"/>
      <c r="U3649" s="10"/>
      <c r="V3649" s="10"/>
      <c r="W3649" s="12"/>
      <c r="X3649" s="5"/>
      <c r="Y3649" s="11"/>
      <c r="Z3649" s="2"/>
      <c r="AA3649" s="44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3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2"/>
      <c r="DB3649" s="1"/>
      <c r="DC3649" s="1"/>
      <c r="DD3649" s="1"/>
      <c r="DE3649" s="1"/>
      <c r="DF3649" s="1"/>
      <c r="DG3649" s="1"/>
    </row>
    <row r="3650" spans="1:111" x14ac:dyDescent="0.2">
      <c r="A3650" s="66"/>
      <c r="B3650" s="5"/>
      <c r="C3650" s="5"/>
      <c r="D3650" s="43"/>
      <c r="E3650" s="11"/>
      <c r="F3650" s="97"/>
      <c r="G3650" s="9"/>
      <c r="H3650" s="44"/>
      <c r="I3650" s="44"/>
      <c r="J3650" s="1"/>
      <c r="K3650" s="1"/>
      <c r="L3650" s="5"/>
      <c r="M3650" s="12"/>
      <c r="N3650" s="12"/>
      <c r="O3650" s="5"/>
      <c r="P3650" s="5"/>
      <c r="Q3650" s="10"/>
      <c r="R3650" s="29"/>
      <c r="S3650" s="5"/>
      <c r="T3650" s="6"/>
      <c r="U3650" s="10"/>
      <c r="V3650" s="10"/>
      <c r="W3650" s="12"/>
      <c r="X3650" s="5"/>
      <c r="Y3650" s="11"/>
      <c r="Z3650" s="2"/>
      <c r="AA3650" s="44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3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2"/>
      <c r="DB3650" s="1"/>
      <c r="DC3650" s="1"/>
      <c r="DD3650" s="1"/>
      <c r="DE3650" s="1"/>
      <c r="DF3650" s="1"/>
      <c r="DG3650" s="1"/>
    </row>
    <row r="3651" spans="1:111" x14ac:dyDescent="0.2">
      <c r="A3651" s="66"/>
      <c r="B3651" s="5"/>
      <c r="C3651" s="5"/>
      <c r="D3651" s="43"/>
      <c r="E3651" s="11"/>
      <c r="F3651" s="97"/>
      <c r="G3651" s="9"/>
      <c r="H3651" s="44"/>
      <c r="I3651" s="44"/>
      <c r="J3651" s="1"/>
      <c r="K3651" s="1"/>
      <c r="L3651" s="5"/>
      <c r="M3651" s="12"/>
      <c r="N3651" s="12"/>
      <c r="O3651" s="5"/>
      <c r="P3651" s="5"/>
      <c r="Q3651" s="10"/>
      <c r="R3651" s="29"/>
      <c r="S3651" s="5"/>
      <c r="T3651" s="6"/>
      <c r="U3651" s="10"/>
      <c r="V3651" s="10"/>
      <c r="W3651" s="12"/>
      <c r="X3651" s="5"/>
      <c r="Y3651" s="11"/>
      <c r="Z3651" s="2"/>
      <c r="AA3651" s="44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3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2"/>
      <c r="DB3651" s="1"/>
      <c r="DC3651" s="1"/>
      <c r="DD3651" s="1"/>
      <c r="DE3651" s="1"/>
      <c r="DF3651" s="1"/>
      <c r="DG3651" s="1"/>
    </row>
    <row r="3652" spans="1:111" x14ac:dyDescent="0.2">
      <c r="A3652" s="66"/>
      <c r="B3652" s="5"/>
      <c r="C3652" s="5"/>
      <c r="D3652" s="43"/>
      <c r="E3652" s="11"/>
      <c r="F3652" s="97"/>
      <c r="G3652" s="9"/>
      <c r="H3652" s="44"/>
      <c r="I3652" s="44"/>
      <c r="J3652" s="1"/>
      <c r="K3652" s="1"/>
      <c r="L3652" s="5"/>
      <c r="M3652" s="12"/>
      <c r="N3652" s="12"/>
      <c r="O3652" s="5"/>
      <c r="P3652" s="5"/>
      <c r="Q3652" s="10"/>
      <c r="R3652" s="29"/>
      <c r="S3652" s="5"/>
      <c r="T3652" s="6"/>
      <c r="U3652" s="10"/>
      <c r="V3652" s="10"/>
      <c r="W3652" s="12"/>
      <c r="X3652" s="5"/>
      <c r="Y3652" s="11"/>
      <c r="Z3652" s="2"/>
      <c r="AA3652" s="44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3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2"/>
      <c r="DB3652" s="1"/>
      <c r="DC3652" s="1"/>
      <c r="DD3652" s="1"/>
      <c r="DE3652" s="1"/>
      <c r="DF3652" s="1"/>
      <c r="DG3652" s="1"/>
    </row>
    <row r="3653" spans="1:111" x14ac:dyDescent="0.2">
      <c r="A3653" s="66"/>
      <c r="B3653" s="5"/>
      <c r="C3653" s="5"/>
      <c r="D3653" s="43"/>
      <c r="E3653" s="11"/>
      <c r="F3653" s="97"/>
      <c r="G3653" s="9"/>
      <c r="H3653" s="44"/>
      <c r="I3653" s="44"/>
      <c r="J3653" s="1"/>
      <c r="K3653" s="1"/>
      <c r="L3653" s="5"/>
      <c r="M3653" s="12"/>
      <c r="N3653" s="12"/>
      <c r="O3653" s="5"/>
      <c r="P3653" s="5"/>
      <c r="Q3653" s="10"/>
      <c r="R3653" s="29"/>
      <c r="S3653" s="5"/>
      <c r="T3653" s="6"/>
      <c r="U3653" s="10"/>
      <c r="V3653" s="10"/>
      <c r="W3653" s="12"/>
      <c r="X3653" s="5"/>
      <c r="Y3653" s="11"/>
      <c r="Z3653" s="2"/>
      <c r="AA3653" s="44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3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2"/>
      <c r="DB3653" s="1"/>
      <c r="DC3653" s="1"/>
      <c r="DD3653" s="1"/>
      <c r="DE3653" s="1"/>
      <c r="DF3653" s="1"/>
      <c r="DG3653" s="1"/>
    </row>
    <row r="3654" spans="1:111" x14ac:dyDescent="0.2">
      <c r="A3654" s="66"/>
      <c r="B3654" s="5"/>
      <c r="C3654" s="5"/>
      <c r="D3654" s="43"/>
      <c r="E3654" s="11"/>
      <c r="F3654" s="97"/>
      <c r="G3654" s="9"/>
      <c r="H3654" s="44"/>
      <c r="I3654" s="44"/>
      <c r="J3654" s="1"/>
      <c r="K3654" s="1"/>
      <c r="L3654" s="5"/>
      <c r="M3654" s="12"/>
      <c r="N3654" s="12"/>
      <c r="O3654" s="5"/>
      <c r="P3654" s="5"/>
      <c r="Q3654" s="10"/>
      <c r="R3654" s="29"/>
      <c r="S3654" s="5"/>
      <c r="T3654" s="6"/>
      <c r="U3654" s="10"/>
      <c r="V3654" s="10"/>
      <c r="W3654" s="12"/>
      <c r="X3654" s="5"/>
      <c r="Y3654" s="11"/>
      <c r="Z3654" s="2"/>
      <c r="AA3654" s="44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3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2"/>
      <c r="DB3654" s="1"/>
      <c r="DC3654" s="1"/>
      <c r="DD3654" s="1"/>
      <c r="DE3654" s="1"/>
      <c r="DF3654" s="1"/>
      <c r="DG3654" s="1"/>
    </row>
    <row r="3655" spans="1:111" x14ac:dyDescent="0.2">
      <c r="A3655" s="66"/>
      <c r="B3655" s="5"/>
      <c r="C3655" s="5"/>
      <c r="D3655" s="43"/>
      <c r="E3655" s="11"/>
      <c r="F3655" s="97"/>
      <c r="G3655" s="9"/>
      <c r="H3655" s="44"/>
      <c r="I3655" s="44"/>
      <c r="J3655" s="1"/>
      <c r="K3655" s="1"/>
      <c r="L3655" s="5"/>
      <c r="M3655" s="12"/>
      <c r="N3655" s="12"/>
      <c r="O3655" s="5"/>
      <c r="P3655" s="5"/>
      <c r="Q3655" s="10"/>
      <c r="R3655" s="29"/>
      <c r="S3655" s="5"/>
      <c r="T3655" s="6"/>
      <c r="U3655" s="10"/>
      <c r="V3655" s="10"/>
      <c r="W3655" s="12"/>
      <c r="X3655" s="5"/>
      <c r="Y3655" s="11"/>
      <c r="Z3655" s="2"/>
      <c r="AA3655" s="44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3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2"/>
      <c r="DB3655" s="1"/>
      <c r="DC3655" s="1"/>
      <c r="DD3655" s="1"/>
      <c r="DE3655" s="1"/>
      <c r="DF3655" s="1"/>
      <c r="DG3655" s="1"/>
    </row>
    <row r="3656" spans="1:111" x14ac:dyDescent="0.2">
      <c r="A3656" s="66"/>
      <c r="B3656" s="5"/>
      <c r="C3656" s="5"/>
      <c r="D3656" s="43"/>
      <c r="E3656" s="11"/>
      <c r="F3656" s="97"/>
      <c r="G3656" s="9"/>
      <c r="H3656" s="44"/>
      <c r="I3656" s="44"/>
      <c r="J3656" s="1"/>
      <c r="K3656" s="1"/>
      <c r="L3656" s="5"/>
      <c r="M3656" s="12"/>
      <c r="N3656" s="12"/>
      <c r="O3656" s="5"/>
      <c r="P3656" s="5"/>
      <c r="Q3656" s="10"/>
      <c r="R3656" s="29"/>
      <c r="S3656" s="5"/>
      <c r="T3656" s="6"/>
      <c r="U3656" s="10"/>
      <c r="V3656" s="10"/>
      <c r="W3656" s="12"/>
      <c r="X3656" s="5"/>
      <c r="Y3656" s="11"/>
      <c r="Z3656" s="2"/>
      <c r="AA3656" s="44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3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2"/>
      <c r="DB3656" s="1"/>
      <c r="DC3656" s="1"/>
      <c r="DD3656" s="1"/>
      <c r="DE3656" s="1"/>
      <c r="DF3656" s="1"/>
      <c r="DG3656" s="1"/>
    </row>
    <row r="3657" spans="1:111" x14ac:dyDescent="0.2">
      <c r="A3657" s="66"/>
      <c r="B3657" s="5"/>
      <c r="C3657" s="5"/>
      <c r="D3657" s="43"/>
      <c r="E3657" s="11"/>
      <c r="F3657" s="97"/>
      <c r="G3657" s="9"/>
      <c r="H3657" s="44"/>
      <c r="I3657" s="44"/>
      <c r="J3657" s="1"/>
      <c r="K3657" s="1"/>
      <c r="L3657" s="5"/>
      <c r="M3657" s="12"/>
      <c r="N3657" s="12"/>
      <c r="O3657" s="5"/>
      <c r="P3657" s="5"/>
      <c r="Q3657" s="10"/>
      <c r="R3657" s="29"/>
      <c r="S3657" s="5"/>
      <c r="T3657" s="6"/>
      <c r="U3657" s="10"/>
      <c r="V3657" s="10"/>
      <c r="W3657" s="12"/>
      <c r="X3657" s="5"/>
      <c r="Y3657" s="11"/>
      <c r="Z3657" s="2"/>
      <c r="AA3657" s="44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3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2"/>
      <c r="DB3657" s="1"/>
      <c r="DC3657" s="1"/>
      <c r="DD3657" s="1"/>
      <c r="DE3657" s="1"/>
      <c r="DF3657" s="1"/>
      <c r="DG3657" s="1"/>
    </row>
    <row r="3658" spans="1:111" x14ac:dyDescent="0.2">
      <c r="A3658" s="66"/>
      <c r="B3658" s="5"/>
      <c r="C3658" s="5"/>
      <c r="D3658" s="43"/>
      <c r="E3658" s="11"/>
      <c r="F3658" s="97"/>
      <c r="G3658" s="9"/>
      <c r="H3658" s="44"/>
      <c r="I3658" s="44"/>
      <c r="J3658" s="1"/>
      <c r="K3658" s="1"/>
      <c r="L3658" s="5"/>
      <c r="M3658" s="12"/>
      <c r="N3658" s="12"/>
      <c r="O3658" s="5"/>
      <c r="P3658" s="5"/>
      <c r="Q3658" s="10"/>
      <c r="R3658" s="29"/>
      <c r="S3658" s="5"/>
      <c r="T3658" s="6"/>
      <c r="U3658" s="10"/>
      <c r="V3658" s="10"/>
      <c r="W3658" s="12"/>
      <c r="X3658" s="5"/>
      <c r="Y3658" s="11"/>
      <c r="Z3658" s="2"/>
      <c r="AA3658" s="44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3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2"/>
      <c r="DB3658" s="1"/>
      <c r="DC3658" s="1"/>
      <c r="DD3658" s="1"/>
      <c r="DE3658" s="1"/>
      <c r="DF3658" s="1"/>
      <c r="DG3658" s="1"/>
    </row>
    <row r="3659" spans="1:111" x14ac:dyDescent="0.2">
      <c r="A3659" s="66"/>
      <c r="B3659" s="5"/>
      <c r="C3659" s="5"/>
      <c r="D3659" s="43"/>
      <c r="E3659" s="11"/>
      <c r="F3659" s="97"/>
      <c r="G3659" s="9"/>
      <c r="H3659" s="44"/>
      <c r="I3659" s="44"/>
      <c r="J3659" s="1"/>
      <c r="K3659" s="1"/>
      <c r="L3659" s="5"/>
      <c r="M3659" s="12"/>
      <c r="N3659" s="12"/>
      <c r="O3659" s="5"/>
      <c r="P3659" s="5"/>
      <c r="Q3659" s="10"/>
      <c r="R3659" s="29"/>
      <c r="S3659" s="5"/>
      <c r="T3659" s="6"/>
      <c r="U3659" s="10"/>
      <c r="V3659" s="10"/>
      <c r="W3659" s="12"/>
      <c r="X3659" s="5"/>
      <c r="Y3659" s="11"/>
      <c r="Z3659" s="2"/>
      <c r="AA3659" s="44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3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2"/>
      <c r="DB3659" s="1"/>
      <c r="DC3659" s="1"/>
      <c r="DD3659" s="1"/>
      <c r="DE3659" s="1"/>
      <c r="DF3659" s="1"/>
      <c r="DG3659" s="1"/>
    </row>
    <row r="3660" spans="1:111" x14ac:dyDescent="0.2">
      <c r="A3660" s="66"/>
      <c r="B3660" s="5"/>
      <c r="C3660" s="5"/>
      <c r="D3660" s="43"/>
      <c r="E3660" s="11"/>
      <c r="F3660" s="97"/>
      <c r="G3660" s="9"/>
      <c r="H3660" s="44"/>
      <c r="I3660" s="44"/>
      <c r="J3660" s="1"/>
      <c r="K3660" s="1"/>
      <c r="L3660" s="5"/>
      <c r="M3660" s="12"/>
      <c r="N3660" s="12"/>
      <c r="O3660" s="5"/>
      <c r="P3660" s="5"/>
      <c r="Q3660" s="10"/>
      <c r="R3660" s="29"/>
      <c r="S3660" s="5"/>
      <c r="T3660" s="6"/>
      <c r="U3660" s="10"/>
      <c r="V3660" s="10"/>
      <c r="W3660" s="12"/>
      <c r="X3660" s="5"/>
      <c r="Y3660" s="11"/>
      <c r="Z3660" s="2"/>
      <c r="AA3660" s="44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3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2"/>
      <c r="DB3660" s="1"/>
      <c r="DC3660" s="1"/>
      <c r="DD3660" s="1"/>
      <c r="DE3660" s="1"/>
      <c r="DF3660" s="1"/>
      <c r="DG3660" s="1"/>
    </row>
    <row r="3661" spans="1:111" x14ac:dyDescent="0.2">
      <c r="A3661" s="66"/>
      <c r="B3661" s="5"/>
      <c r="C3661" s="5"/>
      <c r="D3661" s="43"/>
      <c r="E3661" s="11"/>
      <c r="F3661" s="97"/>
      <c r="G3661" s="9"/>
      <c r="H3661" s="44"/>
      <c r="I3661" s="44"/>
      <c r="J3661" s="1"/>
      <c r="K3661" s="1"/>
      <c r="L3661" s="5"/>
      <c r="M3661" s="12"/>
      <c r="N3661" s="12"/>
      <c r="O3661" s="5"/>
      <c r="P3661" s="5"/>
      <c r="Q3661" s="10"/>
      <c r="R3661" s="29"/>
      <c r="S3661" s="5"/>
      <c r="T3661" s="6"/>
      <c r="U3661" s="10"/>
      <c r="V3661" s="10"/>
      <c r="W3661" s="12"/>
      <c r="X3661" s="5"/>
      <c r="Y3661" s="11"/>
      <c r="Z3661" s="2"/>
      <c r="AA3661" s="44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3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2"/>
      <c r="DB3661" s="1"/>
      <c r="DC3661" s="1"/>
      <c r="DD3661" s="1"/>
      <c r="DE3661" s="1"/>
      <c r="DF3661" s="1"/>
      <c r="DG3661" s="1"/>
    </row>
    <row r="3662" spans="1:111" x14ac:dyDescent="0.2">
      <c r="A3662" s="66"/>
      <c r="B3662" s="5"/>
      <c r="C3662" s="5"/>
      <c r="D3662" s="43"/>
      <c r="E3662" s="11"/>
      <c r="F3662" s="97"/>
      <c r="G3662" s="9"/>
      <c r="H3662" s="44"/>
      <c r="I3662" s="44"/>
      <c r="J3662" s="1"/>
      <c r="K3662" s="1"/>
      <c r="L3662" s="5"/>
      <c r="M3662" s="12"/>
      <c r="N3662" s="12"/>
      <c r="O3662" s="5"/>
      <c r="P3662" s="5"/>
      <c r="Q3662" s="10"/>
      <c r="R3662" s="29"/>
      <c r="S3662" s="5"/>
      <c r="T3662" s="6"/>
      <c r="U3662" s="10"/>
      <c r="V3662" s="10"/>
      <c r="W3662" s="12"/>
      <c r="X3662" s="5"/>
      <c r="Y3662" s="11"/>
      <c r="Z3662" s="2"/>
      <c r="AA3662" s="44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3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2"/>
      <c r="DB3662" s="1"/>
      <c r="DC3662" s="1"/>
      <c r="DD3662" s="1"/>
      <c r="DE3662" s="1"/>
      <c r="DF3662" s="1"/>
      <c r="DG3662" s="1"/>
    </row>
    <row r="3663" spans="1:111" x14ac:dyDescent="0.2">
      <c r="A3663" s="66"/>
      <c r="B3663" s="5"/>
      <c r="C3663" s="5"/>
      <c r="D3663" s="43"/>
      <c r="E3663" s="11"/>
      <c r="F3663" s="97"/>
      <c r="G3663" s="9"/>
      <c r="H3663" s="44"/>
      <c r="I3663" s="44"/>
      <c r="J3663" s="1"/>
      <c r="K3663" s="1"/>
      <c r="L3663" s="5"/>
      <c r="M3663" s="12"/>
      <c r="N3663" s="12"/>
      <c r="O3663" s="5"/>
      <c r="P3663" s="5"/>
      <c r="Q3663" s="10"/>
      <c r="R3663" s="29"/>
      <c r="S3663" s="5"/>
      <c r="T3663" s="6"/>
      <c r="U3663" s="10"/>
      <c r="V3663" s="10"/>
      <c r="W3663" s="12"/>
      <c r="X3663" s="5"/>
      <c r="Y3663" s="11"/>
      <c r="Z3663" s="2"/>
      <c r="AA3663" s="44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3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2"/>
      <c r="DB3663" s="1"/>
      <c r="DC3663" s="1"/>
      <c r="DD3663" s="1"/>
      <c r="DE3663" s="1"/>
      <c r="DF3663" s="1"/>
      <c r="DG3663" s="1"/>
    </row>
    <row r="3664" spans="1:111" x14ac:dyDescent="0.2">
      <c r="A3664" s="66"/>
      <c r="B3664" s="5"/>
      <c r="C3664" s="5"/>
      <c r="D3664" s="43"/>
      <c r="E3664" s="11"/>
      <c r="F3664" s="97"/>
      <c r="G3664" s="9"/>
      <c r="H3664" s="44"/>
      <c r="I3664" s="44"/>
      <c r="J3664" s="1"/>
      <c r="K3664" s="1"/>
      <c r="L3664" s="5"/>
      <c r="M3664" s="12"/>
      <c r="N3664" s="12"/>
      <c r="O3664" s="5"/>
      <c r="P3664" s="5"/>
      <c r="Q3664" s="10"/>
      <c r="R3664" s="29"/>
      <c r="S3664" s="5"/>
      <c r="T3664" s="6"/>
      <c r="U3664" s="10"/>
      <c r="V3664" s="10"/>
      <c r="W3664" s="12"/>
      <c r="X3664" s="5"/>
      <c r="Y3664" s="11"/>
      <c r="Z3664" s="2"/>
      <c r="AA3664" s="44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3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2"/>
      <c r="DB3664" s="1"/>
      <c r="DC3664" s="1"/>
      <c r="DD3664" s="1"/>
      <c r="DE3664" s="1"/>
      <c r="DF3664" s="1"/>
      <c r="DG3664" s="1"/>
    </row>
    <row r="3665" spans="1:111" x14ac:dyDescent="0.2">
      <c r="A3665" s="66"/>
      <c r="B3665" s="5"/>
      <c r="C3665" s="5"/>
      <c r="D3665" s="43"/>
      <c r="E3665" s="11"/>
      <c r="F3665" s="97"/>
      <c r="G3665" s="9"/>
      <c r="H3665" s="44"/>
      <c r="I3665" s="44"/>
      <c r="J3665" s="1"/>
      <c r="K3665" s="1"/>
      <c r="L3665" s="5"/>
      <c r="M3665" s="12"/>
      <c r="N3665" s="12"/>
      <c r="O3665" s="5"/>
      <c r="P3665" s="5"/>
      <c r="Q3665" s="10"/>
      <c r="R3665" s="29"/>
      <c r="S3665" s="5"/>
      <c r="T3665" s="6"/>
      <c r="U3665" s="10"/>
      <c r="V3665" s="10"/>
      <c r="W3665" s="12"/>
      <c r="X3665" s="5"/>
      <c r="Y3665" s="11"/>
      <c r="Z3665" s="2"/>
      <c r="AA3665" s="44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3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2"/>
      <c r="DB3665" s="1"/>
      <c r="DC3665" s="1"/>
      <c r="DD3665" s="1"/>
      <c r="DE3665" s="1"/>
      <c r="DF3665" s="1"/>
      <c r="DG3665" s="1"/>
    </row>
    <row r="3666" spans="1:111" x14ac:dyDescent="0.2">
      <c r="A3666" s="66"/>
      <c r="B3666" s="5"/>
      <c r="C3666" s="5"/>
      <c r="D3666" s="43"/>
      <c r="E3666" s="11"/>
      <c r="F3666" s="97"/>
      <c r="G3666" s="9"/>
      <c r="H3666" s="44"/>
      <c r="I3666" s="44"/>
      <c r="J3666" s="1"/>
      <c r="K3666" s="1"/>
      <c r="L3666" s="5"/>
      <c r="M3666" s="12"/>
      <c r="N3666" s="12"/>
      <c r="O3666" s="5"/>
      <c r="P3666" s="5"/>
      <c r="Q3666" s="10"/>
      <c r="R3666" s="29"/>
      <c r="S3666" s="5"/>
      <c r="T3666" s="6"/>
      <c r="U3666" s="10"/>
      <c r="V3666" s="10"/>
      <c r="W3666" s="12"/>
      <c r="X3666" s="5"/>
      <c r="Y3666" s="11"/>
      <c r="Z3666" s="2"/>
      <c r="AA3666" s="44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3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2"/>
      <c r="DB3666" s="1"/>
      <c r="DC3666" s="1"/>
      <c r="DD3666" s="1"/>
      <c r="DE3666" s="1"/>
      <c r="DF3666" s="1"/>
      <c r="DG3666" s="1"/>
    </row>
    <row r="3667" spans="1:111" x14ac:dyDescent="0.2">
      <c r="A3667" s="66"/>
      <c r="B3667" s="5"/>
      <c r="C3667" s="5"/>
      <c r="D3667" s="43"/>
      <c r="E3667" s="11"/>
      <c r="F3667" s="97"/>
      <c r="G3667" s="9"/>
      <c r="H3667" s="44"/>
      <c r="I3667" s="44"/>
      <c r="J3667" s="1"/>
      <c r="K3667" s="1"/>
      <c r="L3667" s="5"/>
      <c r="M3667" s="12"/>
      <c r="N3667" s="12"/>
      <c r="O3667" s="5"/>
      <c r="P3667" s="5"/>
      <c r="Q3667" s="10"/>
      <c r="R3667" s="29"/>
      <c r="S3667" s="5"/>
      <c r="T3667" s="6"/>
      <c r="U3667" s="10"/>
      <c r="V3667" s="10"/>
      <c r="W3667" s="12"/>
      <c r="X3667" s="5"/>
      <c r="Y3667" s="11"/>
      <c r="Z3667" s="2"/>
      <c r="AA3667" s="44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3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2"/>
      <c r="DB3667" s="1"/>
      <c r="DC3667" s="1"/>
      <c r="DD3667" s="1"/>
      <c r="DE3667" s="1"/>
      <c r="DF3667" s="1"/>
      <c r="DG3667" s="1"/>
    </row>
    <row r="3668" spans="1:111" x14ac:dyDescent="0.2">
      <c r="A3668" s="66"/>
      <c r="B3668" s="5"/>
      <c r="C3668" s="5"/>
      <c r="D3668" s="43"/>
      <c r="E3668" s="11"/>
      <c r="F3668" s="97"/>
      <c r="G3668" s="9"/>
      <c r="H3668" s="44"/>
      <c r="I3668" s="44"/>
      <c r="J3668" s="1"/>
      <c r="K3668" s="1"/>
      <c r="L3668" s="5"/>
      <c r="M3668" s="12"/>
      <c r="N3668" s="12"/>
      <c r="O3668" s="5"/>
      <c r="P3668" s="5"/>
      <c r="Q3668" s="10"/>
      <c r="R3668" s="29"/>
      <c r="S3668" s="5"/>
      <c r="T3668" s="6"/>
      <c r="U3668" s="10"/>
      <c r="V3668" s="10"/>
      <c r="W3668" s="12"/>
      <c r="X3668" s="5"/>
      <c r="Y3668" s="11"/>
      <c r="Z3668" s="2"/>
      <c r="AA3668" s="44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3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2"/>
      <c r="DB3668" s="1"/>
      <c r="DC3668" s="1"/>
      <c r="DD3668" s="1"/>
      <c r="DE3668" s="1"/>
      <c r="DF3668" s="1"/>
      <c r="DG3668" s="1"/>
    </row>
    <row r="3669" spans="1:111" x14ac:dyDescent="0.2">
      <c r="A3669" s="74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2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3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2"/>
      <c r="DB3669" s="1"/>
      <c r="DC3669" s="1"/>
      <c r="DD3669" s="1"/>
      <c r="DE3669" s="1"/>
      <c r="DF3669" s="1"/>
      <c r="DG3669" s="1"/>
    </row>
    <row r="3670" spans="1:111" x14ac:dyDescent="0.2">
      <c r="A3670" s="74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2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3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2"/>
      <c r="DB3670" s="1"/>
      <c r="DC3670" s="1"/>
      <c r="DD3670" s="1"/>
      <c r="DE3670" s="1"/>
      <c r="DF3670" s="1"/>
      <c r="DG3670" s="1"/>
    </row>
    <row r="3671" spans="1:111" x14ac:dyDescent="0.2">
      <c r="A3671" s="74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2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3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2"/>
      <c r="DB3671" s="1"/>
      <c r="DC3671" s="1"/>
      <c r="DD3671" s="1"/>
      <c r="DE3671" s="1"/>
      <c r="DF3671" s="1"/>
      <c r="DG3671" s="1"/>
    </row>
    <row r="3672" spans="1:111" x14ac:dyDescent="0.2">
      <c r="A3672" s="74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2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3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2"/>
      <c r="DB3672" s="1"/>
      <c r="DC3672" s="1"/>
      <c r="DD3672" s="1"/>
      <c r="DE3672" s="1"/>
      <c r="DF3672" s="1"/>
      <c r="DG3672" s="1"/>
    </row>
    <row r="3673" spans="1:111" x14ac:dyDescent="0.2">
      <c r="A3673" s="74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2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3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2"/>
      <c r="DB3673" s="1"/>
      <c r="DC3673" s="1"/>
      <c r="DD3673" s="1"/>
      <c r="DE3673" s="1"/>
      <c r="DF3673" s="1"/>
      <c r="DG3673" s="1"/>
    </row>
    <row r="3674" spans="1:111" x14ac:dyDescent="0.2">
      <c r="A3674" s="74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2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3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2"/>
      <c r="DB3674" s="1"/>
      <c r="DC3674" s="1"/>
      <c r="DD3674" s="1"/>
      <c r="DE3674" s="1"/>
      <c r="DF3674" s="1"/>
      <c r="DG3674" s="1"/>
    </row>
    <row r="3675" spans="1:111" x14ac:dyDescent="0.2">
      <c r="A3675" s="74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2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3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2"/>
      <c r="DB3675" s="1"/>
      <c r="DC3675" s="1"/>
      <c r="DD3675" s="1"/>
      <c r="DE3675" s="1"/>
      <c r="DF3675" s="1"/>
      <c r="DG3675" s="1"/>
    </row>
    <row r="3676" spans="1:111" x14ac:dyDescent="0.2">
      <c r="A3676" s="74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2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3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2"/>
      <c r="DB3676" s="1"/>
      <c r="DC3676" s="1"/>
      <c r="DD3676" s="1"/>
      <c r="DE3676" s="1"/>
      <c r="DF3676" s="1"/>
      <c r="DG3676" s="1"/>
    </row>
    <row r="3677" spans="1:111" x14ac:dyDescent="0.2">
      <c r="A3677" s="74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2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3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2"/>
      <c r="DB3677" s="1"/>
      <c r="DC3677" s="1"/>
      <c r="DD3677" s="1"/>
      <c r="DE3677" s="1"/>
      <c r="DF3677" s="1"/>
      <c r="DG3677" s="1"/>
    </row>
    <row r="3678" spans="1:111" x14ac:dyDescent="0.2">
      <c r="A3678" s="74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2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3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2"/>
      <c r="DB3678" s="1"/>
      <c r="DC3678" s="1"/>
      <c r="DD3678" s="1"/>
      <c r="DE3678" s="1"/>
      <c r="DF3678" s="1"/>
      <c r="DG3678" s="1"/>
    </row>
    <row r="3679" spans="1:111" x14ac:dyDescent="0.2">
      <c r="A3679" s="74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2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3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2"/>
      <c r="DB3679" s="1"/>
      <c r="DC3679" s="1"/>
      <c r="DD3679" s="1"/>
      <c r="DE3679" s="1"/>
      <c r="DF3679" s="1"/>
      <c r="DG3679" s="1"/>
    </row>
    <row r="3680" spans="1:111" x14ac:dyDescent="0.2">
      <c r="A3680" s="74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2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3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2"/>
      <c r="DB3680" s="1"/>
      <c r="DC3680" s="1"/>
      <c r="DD3680" s="1"/>
      <c r="DE3680" s="1"/>
      <c r="DF3680" s="1"/>
      <c r="DG3680" s="1"/>
    </row>
    <row r="3681" spans="1:111" x14ac:dyDescent="0.2">
      <c r="A3681" s="74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2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3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2"/>
      <c r="DB3681" s="1"/>
      <c r="DC3681" s="1"/>
      <c r="DD3681" s="1"/>
      <c r="DE3681" s="1"/>
      <c r="DF3681" s="1"/>
      <c r="DG3681" s="1"/>
    </row>
    <row r="3682" spans="1:111" x14ac:dyDescent="0.2">
      <c r="A3682" s="74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2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3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2"/>
      <c r="DB3682" s="1"/>
      <c r="DC3682" s="1"/>
      <c r="DD3682" s="1"/>
      <c r="DE3682" s="1"/>
      <c r="DF3682" s="1"/>
      <c r="DG3682" s="1"/>
    </row>
    <row r="3683" spans="1:111" x14ac:dyDescent="0.2">
      <c r="A3683" s="74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2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3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2"/>
      <c r="DB3683" s="1"/>
      <c r="DC3683" s="1"/>
      <c r="DD3683" s="1"/>
      <c r="DE3683" s="1"/>
      <c r="DF3683" s="1"/>
      <c r="DG3683" s="1"/>
    </row>
    <row r="3684" spans="1:111" x14ac:dyDescent="0.2">
      <c r="A3684" s="74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2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3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2"/>
      <c r="DB3684" s="1"/>
      <c r="DC3684" s="1"/>
      <c r="DD3684" s="1"/>
      <c r="DE3684" s="1"/>
      <c r="DF3684" s="1"/>
      <c r="DG3684" s="1"/>
    </row>
    <row r="3685" spans="1:111" x14ac:dyDescent="0.2">
      <c r="A3685" s="74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2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3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2"/>
      <c r="DB3685" s="1"/>
      <c r="DC3685" s="1"/>
      <c r="DD3685" s="1"/>
      <c r="DE3685" s="1"/>
      <c r="DF3685" s="1"/>
      <c r="DG3685" s="1"/>
    </row>
    <row r="3686" spans="1:111" x14ac:dyDescent="0.2">
      <c r="A3686" s="74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2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3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2"/>
      <c r="DB3686" s="1"/>
      <c r="DC3686" s="1"/>
      <c r="DD3686" s="1"/>
      <c r="DE3686" s="1"/>
      <c r="DF3686" s="1"/>
      <c r="DG3686" s="1"/>
    </row>
    <row r="3687" spans="1:111" x14ac:dyDescent="0.2">
      <c r="A3687" s="74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2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3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2"/>
      <c r="DB3687" s="1"/>
      <c r="DC3687" s="1"/>
      <c r="DD3687" s="1"/>
      <c r="DE3687" s="1"/>
      <c r="DF3687" s="1"/>
      <c r="DG3687" s="1"/>
    </row>
    <row r="3688" spans="1:111" x14ac:dyDescent="0.2">
      <c r="A3688" s="74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2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3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2"/>
      <c r="DB3688" s="1"/>
      <c r="DC3688" s="1"/>
      <c r="DD3688" s="1"/>
      <c r="DE3688" s="1"/>
      <c r="DF3688" s="1"/>
      <c r="DG3688" s="1"/>
    </row>
    <row r="3689" spans="1:111" x14ac:dyDescent="0.2">
      <c r="A3689" s="74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2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3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2"/>
      <c r="DB3689" s="1"/>
      <c r="DC3689" s="1"/>
      <c r="DD3689" s="1"/>
      <c r="DE3689" s="1"/>
      <c r="DF3689" s="1"/>
      <c r="DG3689" s="1"/>
    </row>
    <row r="3690" spans="1:111" x14ac:dyDescent="0.2">
      <c r="A3690" s="74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2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3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2"/>
      <c r="DB3690" s="1"/>
      <c r="DC3690" s="1"/>
      <c r="DD3690" s="1"/>
      <c r="DE3690" s="1"/>
      <c r="DF3690" s="1"/>
      <c r="DG3690" s="1"/>
    </row>
    <row r="3691" spans="1:111" x14ac:dyDescent="0.2">
      <c r="A3691" s="74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2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3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2"/>
      <c r="DB3691" s="1"/>
      <c r="DC3691" s="1"/>
      <c r="DD3691" s="1"/>
      <c r="DE3691" s="1"/>
      <c r="DF3691" s="1"/>
      <c r="DG3691" s="1"/>
    </row>
    <row r="3692" spans="1:111" x14ac:dyDescent="0.2">
      <c r="A3692" s="74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2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3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2"/>
      <c r="DB3692" s="1"/>
      <c r="DC3692" s="1"/>
      <c r="DD3692" s="1"/>
      <c r="DE3692" s="1"/>
      <c r="DF3692" s="1"/>
      <c r="DG3692" s="1"/>
    </row>
    <row r="3693" spans="1:111" x14ac:dyDescent="0.2">
      <c r="A3693" s="74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2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3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2"/>
      <c r="DB3693" s="1"/>
      <c r="DC3693" s="1"/>
      <c r="DD3693" s="1"/>
      <c r="DE3693" s="1"/>
      <c r="DF3693" s="1"/>
      <c r="DG3693" s="1"/>
    </row>
    <row r="3694" spans="1:111" x14ac:dyDescent="0.2">
      <c r="A3694" s="74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2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3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2"/>
      <c r="DB3694" s="1"/>
      <c r="DC3694" s="1"/>
      <c r="DD3694" s="1"/>
      <c r="DE3694" s="1"/>
      <c r="DF3694" s="1"/>
      <c r="DG3694" s="1"/>
    </row>
    <row r="3695" spans="1:111" x14ac:dyDescent="0.2">
      <c r="A3695" s="74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2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3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2"/>
      <c r="DB3695" s="1"/>
      <c r="DC3695" s="1"/>
      <c r="DD3695" s="1"/>
      <c r="DE3695" s="1"/>
      <c r="DF3695" s="1"/>
      <c r="DG3695" s="1"/>
    </row>
    <row r="3696" spans="1:111" x14ac:dyDescent="0.2">
      <c r="A3696" s="74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2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3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2"/>
      <c r="DB3696" s="1"/>
      <c r="DC3696" s="1"/>
      <c r="DD3696" s="1"/>
      <c r="DE3696" s="1"/>
      <c r="DF3696" s="1"/>
      <c r="DG3696" s="1"/>
    </row>
    <row r="3697" spans="1:111" x14ac:dyDescent="0.2">
      <c r="A3697" s="74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2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3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2"/>
      <c r="DB3697" s="1"/>
      <c r="DC3697" s="1"/>
      <c r="DD3697" s="1"/>
      <c r="DE3697" s="1"/>
      <c r="DF3697" s="1"/>
      <c r="DG3697" s="1"/>
    </row>
    <row r="3698" spans="1:111" x14ac:dyDescent="0.2">
      <c r="A3698" s="74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2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3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2"/>
      <c r="DB3698" s="1"/>
      <c r="DC3698" s="1"/>
      <c r="DD3698" s="1"/>
      <c r="DE3698" s="1"/>
      <c r="DF3698" s="1"/>
      <c r="DG3698" s="1"/>
    </row>
    <row r="3699" spans="1:111" x14ac:dyDescent="0.2">
      <c r="A3699" s="74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2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3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2"/>
      <c r="DB3699" s="1"/>
      <c r="DC3699" s="1"/>
      <c r="DD3699" s="1"/>
      <c r="DE3699" s="1"/>
      <c r="DF3699" s="1"/>
      <c r="DG3699" s="1"/>
    </row>
    <row r="3700" spans="1:111" x14ac:dyDescent="0.2">
      <c r="A3700" s="74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2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3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2"/>
      <c r="DB3700" s="1"/>
      <c r="DC3700" s="1"/>
      <c r="DD3700" s="1"/>
      <c r="DE3700" s="1"/>
      <c r="DF3700" s="1"/>
      <c r="DG3700" s="1"/>
    </row>
    <row r="3701" spans="1:111" x14ac:dyDescent="0.2">
      <c r="A3701" s="74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2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3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2"/>
      <c r="DB3701" s="1"/>
      <c r="DC3701" s="1"/>
      <c r="DD3701" s="1"/>
      <c r="DE3701" s="1"/>
      <c r="DF3701" s="1"/>
      <c r="DG3701" s="1"/>
    </row>
    <row r="3702" spans="1:111" x14ac:dyDescent="0.2">
      <c r="A3702" s="74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2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3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2"/>
      <c r="DB3702" s="1"/>
      <c r="DC3702" s="1"/>
      <c r="DD3702" s="1"/>
      <c r="DE3702" s="1"/>
      <c r="DF3702" s="1"/>
      <c r="DG3702" s="1"/>
    </row>
    <row r="3703" spans="1:111" x14ac:dyDescent="0.2">
      <c r="A3703" s="74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2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3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2"/>
      <c r="DB3703" s="1"/>
      <c r="DC3703" s="1"/>
      <c r="DD3703" s="1"/>
      <c r="DE3703" s="1"/>
      <c r="DF3703" s="1"/>
      <c r="DG3703" s="1"/>
    </row>
    <row r="3704" spans="1:111" x14ac:dyDescent="0.2">
      <c r="A3704" s="74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2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3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2"/>
      <c r="DB3704" s="1"/>
      <c r="DC3704" s="1"/>
      <c r="DD3704" s="1"/>
      <c r="DE3704" s="1"/>
      <c r="DF3704" s="1"/>
      <c r="DG3704" s="1"/>
    </row>
    <row r="3705" spans="1:111" x14ac:dyDescent="0.2">
      <c r="A3705" s="74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2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3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2"/>
      <c r="DB3705" s="1"/>
      <c r="DC3705" s="1"/>
      <c r="DD3705" s="1"/>
      <c r="DE3705" s="1"/>
      <c r="DF3705" s="1"/>
      <c r="DG3705" s="1"/>
    </row>
    <row r="3706" spans="1:111" x14ac:dyDescent="0.2">
      <c r="A3706" s="74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2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3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2"/>
      <c r="DB3706" s="1"/>
      <c r="DC3706" s="1"/>
      <c r="DD3706" s="1"/>
      <c r="DE3706" s="1"/>
      <c r="DF3706" s="1"/>
      <c r="DG3706" s="1"/>
    </row>
    <row r="3707" spans="1:111" x14ac:dyDescent="0.2">
      <c r="A3707" s="74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2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3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2"/>
      <c r="DB3707" s="1"/>
      <c r="DC3707" s="1"/>
      <c r="DD3707" s="1"/>
      <c r="DE3707" s="1"/>
      <c r="DF3707" s="1"/>
      <c r="DG3707" s="1"/>
    </row>
    <row r="3708" spans="1:111" x14ac:dyDescent="0.2">
      <c r="A3708" s="74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2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3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2"/>
      <c r="DB3708" s="1"/>
      <c r="DC3708" s="1"/>
      <c r="DD3708" s="1"/>
      <c r="DE3708" s="1"/>
      <c r="DF3708" s="1"/>
      <c r="DG3708" s="1"/>
    </row>
    <row r="3709" spans="1:111" x14ac:dyDescent="0.2">
      <c r="A3709" s="74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2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3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2"/>
      <c r="DB3709" s="1"/>
      <c r="DC3709" s="1"/>
      <c r="DD3709" s="1"/>
      <c r="DE3709" s="1"/>
      <c r="DF3709" s="1"/>
      <c r="DG3709" s="1"/>
    </row>
    <row r="3710" spans="1:111" x14ac:dyDescent="0.2">
      <c r="A3710" s="74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2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3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2"/>
      <c r="DB3710" s="1"/>
      <c r="DC3710" s="1"/>
      <c r="DD3710" s="1"/>
      <c r="DE3710" s="1"/>
      <c r="DF3710" s="1"/>
      <c r="DG3710" s="1"/>
    </row>
    <row r="3711" spans="1:111" x14ac:dyDescent="0.2">
      <c r="A3711" s="74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2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3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2"/>
      <c r="DB3711" s="1"/>
      <c r="DC3711" s="1"/>
      <c r="DD3711" s="1"/>
      <c r="DE3711" s="1"/>
      <c r="DF3711" s="1"/>
      <c r="DG3711" s="1"/>
    </row>
    <row r="3712" spans="1:111" x14ac:dyDescent="0.2">
      <c r="A3712" s="74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2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3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2"/>
      <c r="DB3712" s="1"/>
      <c r="DC3712" s="1"/>
      <c r="DD3712" s="1"/>
      <c r="DE3712" s="1"/>
      <c r="DF3712" s="1"/>
      <c r="DG3712" s="1"/>
    </row>
    <row r="3713" spans="1:111" x14ac:dyDescent="0.2">
      <c r="A3713" s="74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2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3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2"/>
      <c r="DB3713" s="1"/>
      <c r="DC3713" s="1"/>
      <c r="DD3713" s="1"/>
      <c r="DE3713" s="1"/>
      <c r="DF3713" s="1"/>
      <c r="DG3713" s="1"/>
    </row>
    <row r="3714" spans="1:111" x14ac:dyDescent="0.2">
      <c r="A3714" s="74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2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3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2"/>
      <c r="DB3714" s="1"/>
      <c r="DC3714" s="1"/>
      <c r="DD3714" s="1"/>
      <c r="DE3714" s="1"/>
      <c r="DF3714" s="1"/>
      <c r="DG3714" s="1"/>
    </row>
    <row r="3715" spans="1:111" x14ac:dyDescent="0.2">
      <c r="A3715" s="74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2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3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2"/>
      <c r="DB3715" s="1"/>
      <c r="DC3715" s="1"/>
      <c r="DD3715" s="1"/>
      <c r="DE3715" s="1"/>
      <c r="DF3715" s="1"/>
      <c r="DG3715" s="1"/>
    </row>
    <row r="3716" spans="1:111" x14ac:dyDescent="0.2">
      <c r="A3716" s="74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2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3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2"/>
      <c r="DB3716" s="1"/>
      <c r="DC3716" s="1"/>
      <c r="DD3716" s="1"/>
      <c r="DE3716" s="1"/>
      <c r="DF3716" s="1"/>
      <c r="DG3716" s="1"/>
    </row>
    <row r="3717" spans="1:111" x14ac:dyDescent="0.2">
      <c r="A3717" s="74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2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3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2"/>
      <c r="DB3717" s="1"/>
      <c r="DC3717" s="1"/>
      <c r="DD3717" s="1"/>
      <c r="DE3717" s="1"/>
      <c r="DF3717" s="1"/>
      <c r="DG3717" s="1"/>
    </row>
    <row r="3718" spans="1:111" x14ac:dyDescent="0.2">
      <c r="A3718" s="74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2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3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2"/>
      <c r="DB3718" s="1"/>
      <c r="DC3718" s="1"/>
      <c r="DD3718" s="1"/>
      <c r="DE3718" s="1"/>
      <c r="DF3718" s="1"/>
      <c r="DG3718" s="1"/>
    </row>
    <row r="3719" spans="1:111" x14ac:dyDescent="0.2">
      <c r="A3719" s="74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2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3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2"/>
      <c r="DB3719" s="1"/>
      <c r="DC3719" s="1"/>
      <c r="DD3719" s="1"/>
      <c r="DE3719" s="1"/>
      <c r="DF3719" s="1"/>
      <c r="DG3719" s="1"/>
    </row>
    <row r="3720" spans="1:111" x14ac:dyDescent="0.2">
      <c r="A3720" s="74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2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3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2"/>
      <c r="DB3720" s="1"/>
      <c r="DC3720" s="1"/>
      <c r="DD3720" s="1"/>
      <c r="DE3720" s="1"/>
      <c r="DF3720" s="1"/>
      <c r="DG3720" s="1"/>
    </row>
    <row r="3721" spans="1:111" x14ac:dyDescent="0.2">
      <c r="A3721" s="74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2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3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2"/>
      <c r="DB3721" s="1"/>
      <c r="DC3721" s="1"/>
      <c r="DD3721" s="1"/>
      <c r="DE3721" s="1"/>
      <c r="DF3721" s="1"/>
      <c r="DG3721" s="1"/>
    </row>
    <row r="3722" spans="1:111" x14ac:dyDescent="0.2">
      <c r="A3722" s="74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2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3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2"/>
      <c r="DB3722" s="1"/>
      <c r="DC3722" s="1"/>
      <c r="DD3722" s="1"/>
      <c r="DE3722" s="1"/>
      <c r="DF3722" s="1"/>
      <c r="DG3722" s="1"/>
    </row>
    <row r="3723" spans="1:111" x14ac:dyDescent="0.2">
      <c r="A3723" s="74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2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3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2"/>
      <c r="DB3723" s="1"/>
      <c r="DC3723" s="1"/>
      <c r="DD3723" s="1"/>
      <c r="DE3723" s="1"/>
      <c r="DF3723" s="1"/>
      <c r="DG3723" s="1"/>
    </row>
    <row r="3724" spans="1:111" x14ac:dyDescent="0.2">
      <c r="A3724" s="74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2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3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2"/>
      <c r="DB3724" s="1"/>
      <c r="DC3724" s="1"/>
      <c r="DD3724" s="1"/>
      <c r="DE3724" s="1"/>
      <c r="DF3724" s="1"/>
      <c r="DG3724" s="1"/>
    </row>
    <row r="3725" spans="1:111" x14ac:dyDescent="0.2">
      <c r="A3725" s="74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2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3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2"/>
      <c r="DB3725" s="1"/>
      <c r="DC3725" s="1"/>
      <c r="DD3725" s="1"/>
      <c r="DE3725" s="1"/>
      <c r="DF3725" s="1"/>
      <c r="DG3725" s="1"/>
    </row>
    <row r="3726" spans="1:111" x14ac:dyDescent="0.2">
      <c r="A3726" s="74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2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3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2"/>
      <c r="DB3726" s="1"/>
      <c r="DC3726" s="1"/>
      <c r="DD3726" s="1"/>
      <c r="DE3726" s="1"/>
      <c r="DF3726" s="1"/>
      <c r="DG3726" s="1"/>
    </row>
    <row r="3727" spans="1:111" x14ac:dyDescent="0.2">
      <c r="A3727" s="74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2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3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2"/>
      <c r="DB3727" s="1"/>
      <c r="DC3727" s="1"/>
      <c r="DD3727" s="1"/>
      <c r="DE3727" s="1"/>
      <c r="DF3727" s="1"/>
      <c r="DG3727" s="1"/>
    </row>
    <row r="3728" spans="1:111" x14ac:dyDescent="0.2">
      <c r="A3728" s="74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2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3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2"/>
      <c r="DB3728" s="1"/>
      <c r="DC3728" s="1"/>
      <c r="DD3728" s="1"/>
      <c r="DE3728" s="1"/>
      <c r="DF3728" s="1"/>
      <c r="DG3728" s="1"/>
    </row>
    <row r="3729" spans="1:111" x14ac:dyDescent="0.2">
      <c r="A3729" s="74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2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3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2"/>
      <c r="DB3729" s="1"/>
      <c r="DC3729" s="1"/>
      <c r="DD3729" s="1"/>
      <c r="DE3729" s="1"/>
      <c r="DF3729" s="1"/>
      <c r="DG3729" s="1"/>
    </row>
    <row r="3730" spans="1:111" x14ac:dyDescent="0.2">
      <c r="A3730" s="74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2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3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2"/>
      <c r="DB3730" s="1"/>
      <c r="DC3730" s="1"/>
      <c r="DD3730" s="1"/>
      <c r="DE3730" s="1"/>
      <c r="DF3730" s="1"/>
      <c r="DG3730" s="1"/>
    </row>
    <row r="3731" spans="1:111" x14ac:dyDescent="0.2">
      <c r="A3731" s="74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2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3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2"/>
      <c r="DB3731" s="1"/>
      <c r="DC3731" s="1"/>
      <c r="DD3731" s="1"/>
      <c r="DE3731" s="1"/>
      <c r="DF3731" s="1"/>
      <c r="DG3731" s="1"/>
    </row>
    <row r="3732" spans="1:111" x14ac:dyDescent="0.2">
      <c r="A3732" s="74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2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3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2"/>
      <c r="DB3732" s="1"/>
      <c r="DC3732" s="1"/>
      <c r="DD3732" s="1"/>
      <c r="DE3732" s="1"/>
      <c r="DF3732" s="1"/>
      <c r="DG3732" s="1"/>
    </row>
    <row r="3733" spans="1:111" x14ac:dyDescent="0.2">
      <c r="A3733" s="74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2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3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2"/>
      <c r="DB3733" s="1"/>
      <c r="DC3733" s="1"/>
      <c r="DD3733" s="1"/>
      <c r="DE3733" s="1"/>
      <c r="DF3733" s="1"/>
      <c r="DG3733" s="1"/>
    </row>
    <row r="3734" spans="1:111" x14ac:dyDescent="0.2">
      <c r="A3734" s="74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2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3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2"/>
      <c r="DB3734" s="1"/>
      <c r="DC3734" s="1"/>
      <c r="DD3734" s="1"/>
      <c r="DE3734" s="1"/>
      <c r="DF3734" s="1"/>
      <c r="DG3734" s="1"/>
    </row>
    <row r="3735" spans="1:111" x14ac:dyDescent="0.2">
      <c r="A3735" s="74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2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3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2"/>
      <c r="DB3735" s="1"/>
      <c r="DC3735" s="1"/>
      <c r="DD3735" s="1"/>
      <c r="DE3735" s="1"/>
      <c r="DF3735" s="1"/>
      <c r="DG3735" s="1"/>
    </row>
    <row r="3736" spans="1:111" x14ac:dyDescent="0.2">
      <c r="A3736" s="74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2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3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2"/>
      <c r="DB3736" s="1"/>
      <c r="DC3736" s="1"/>
      <c r="DD3736" s="1"/>
      <c r="DE3736" s="1"/>
      <c r="DF3736" s="1"/>
      <c r="DG3736" s="1"/>
    </row>
    <row r="3737" spans="1:111" x14ac:dyDescent="0.2">
      <c r="A3737" s="74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2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3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2"/>
      <c r="DB3737" s="1"/>
      <c r="DC3737" s="1"/>
      <c r="DD3737" s="1"/>
      <c r="DE3737" s="1"/>
      <c r="DF3737" s="1"/>
      <c r="DG3737" s="1"/>
    </row>
    <row r="3738" spans="1:111" x14ac:dyDescent="0.2">
      <c r="A3738" s="74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2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3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2"/>
      <c r="DB3738" s="1"/>
      <c r="DC3738" s="1"/>
      <c r="DD3738" s="1"/>
      <c r="DE3738" s="1"/>
      <c r="DF3738" s="1"/>
      <c r="DG3738" s="1"/>
    </row>
    <row r="3739" spans="1:111" x14ac:dyDescent="0.2">
      <c r="A3739" s="74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2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3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2"/>
      <c r="DB3739" s="1"/>
      <c r="DC3739" s="1"/>
      <c r="DD3739" s="1"/>
      <c r="DE3739" s="1"/>
      <c r="DF3739" s="1"/>
      <c r="DG3739" s="1"/>
    </row>
    <row r="3740" spans="1:111" x14ac:dyDescent="0.2">
      <c r="A3740" s="74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2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3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2"/>
      <c r="DB3740" s="1"/>
      <c r="DC3740" s="1"/>
      <c r="DD3740" s="1"/>
      <c r="DE3740" s="1"/>
      <c r="DF3740" s="1"/>
      <c r="DG3740" s="1"/>
    </row>
    <row r="3741" spans="1:111" x14ac:dyDescent="0.2">
      <c r="A3741" s="74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2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3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2"/>
      <c r="DB3741" s="1"/>
      <c r="DC3741" s="1"/>
      <c r="DD3741" s="1"/>
      <c r="DE3741" s="1"/>
      <c r="DF3741" s="1"/>
      <c r="DG3741" s="1"/>
    </row>
    <row r="3742" spans="1:111" x14ac:dyDescent="0.2">
      <c r="A3742" s="74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2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3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2"/>
      <c r="DB3742" s="1"/>
      <c r="DC3742" s="1"/>
      <c r="DD3742" s="1"/>
      <c r="DE3742" s="1"/>
      <c r="DF3742" s="1"/>
      <c r="DG3742" s="1"/>
    </row>
    <row r="3743" spans="1:111" x14ac:dyDescent="0.2">
      <c r="A3743" s="74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2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3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2"/>
      <c r="DB3743" s="1"/>
      <c r="DC3743" s="1"/>
      <c r="DD3743" s="1"/>
      <c r="DE3743" s="1"/>
      <c r="DF3743" s="1"/>
      <c r="DG3743" s="1"/>
    </row>
    <row r="3744" spans="1:111" x14ac:dyDescent="0.2">
      <c r="A3744" s="74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2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3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2"/>
      <c r="DB3744" s="1"/>
      <c r="DC3744" s="1"/>
      <c r="DD3744" s="1"/>
      <c r="DE3744" s="1"/>
      <c r="DF3744" s="1"/>
      <c r="DG3744" s="1"/>
    </row>
    <row r="3745" spans="1:111" x14ac:dyDescent="0.2">
      <c r="A3745" s="74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2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3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2"/>
      <c r="DB3745" s="1"/>
      <c r="DC3745" s="1"/>
      <c r="DD3745" s="1"/>
      <c r="DE3745" s="1"/>
      <c r="DF3745" s="1"/>
      <c r="DG3745" s="1"/>
    </row>
    <row r="3746" spans="1:111" x14ac:dyDescent="0.2">
      <c r="A3746" s="74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2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3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2"/>
      <c r="DB3746" s="1"/>
      <c r="DC3746" s="1"/>
      <c r="DD3746" s="1"/>
      <c r="DE3746" s="1"/>
      <c r="DF3746" s="1"/>
      <c r="DG3746" s="1"/>
    </row>
    <row r="3747" spans="1:111" x14ac:dyDescent="0.2">
      <c r="A3747" s="74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2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3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2"/>
      <c r="DB3747" s="1"/>
      <c r="DC3747" s="1"/>
      <c r="DD3747" s="1"/>
      <c r="DE3747" s="1"/>
      <c r="DF3747" s="1"/>
      <c r="DG3747" s="1"/>
    </row>
    <row r="3748" spans="1:111" x14ac:dyDescent="0.2">
      <c r="A3748" s="74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2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3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2"/>
      <c r="DB3748" s="1"/>
      <c r="DC3748" s="1"/>
      <c r="DD3748" s="1"/>
      <c r="DE3748" s="1"/>
      <c r="DF3748" s="1"/>
      <c r="DG3748" s="1"/>
    </row>
    <row r="3749" spans="1:111" x14ac:dyDescent="0.2">
      <c r="A3749" s="74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2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3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2"/>
      <c r="DB3749" s="1"/>
      <c r="DC3749" s="1"/>
      <c r="DD3749" s="1"/>
      <c r="DE3749" s="1"/>
      <c r="DF3749" s="1"/>
      <c r="DG3749" s="1"/>
    </row>
    <row r="3750" spans="1:111" x14ac:dyDescent="0.2">
      <c r="A3750" s="74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2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3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2"/>
      <c r="DB3750" s="1"/>
      <c r="DC3750" s="1"/>
      <c r="DD3750" s="1"/>
      <c r="DE3750" s="1"/>
      <c r="DF3750" s="1"/>
      <c r="DG3750" s="1"/>
    </row>
    <row r="3751" spans="1:111" x14ac:dyDescent="0.2">
      <c r="A3751" s="74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2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3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2"/>
      <c r="DB3751" s="1"/>
      <c r="DC3751" s="1"/>
      <c r="DD3751" s="1"/>
      <c r="DE3751" s="1"/>
      <c r="DF3751" s="1"/>
      <c r="DG3751" s="1"/>
    </row>
    <row r="3752" spans="1:111" x14ac:dyDescent="0.2">
      <c r="A3752" s="74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2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3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2"/>
      <c r="DB3752" s="1"/>
      <c r="DC3752" s="1"/>
      <c r="DD3752" s="1"/>
      <c r="DE3752" s="1"/>
      <c r="DF3752" s="1"/>
      <c r="DG3752" s="1"/>
    </row>
    <row r="3753" spans="1:111" x14ac:dyDescent="0.2">
      <c r="A3753" s="74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2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3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2"/>
      <c r="DB3753" s="1"/>
      <c r="DC3753" s="1"/>
      <c r="DD3753" s="1"/>
      <c r="DE3753" s="1"/>
      <c r="DF3753" s="1"/>
      <c r="DG3753" s="1"/>
    </row>
    <row r="3754" spans="1:111" x14ac:dyDescent="0.2">
      <c r="A3754" s="74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2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3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2"/>
      <c r="DB3754" s="1"/>
      <c r="DC3754" s="1"/>
      <c r="DD3754" s="1"/>
      <c r="DE3754" s="1"/>
      <c r="DF3754" s="1"/>
      <c r="DG3754" s="1"/>
    </row>
    <row r="3755" spans="1:111" x14ac:dyDescent="0.2">
      <c r="A3755" s="74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2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3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2"/>
      <c r="DB3755" s="1"/>
      <c r="DC3755" s="1"/>
      <c r="DD3755" s="1"/>
      <c r="DE3755" s="1"/>
      <c r="DF3755" s="1"/>
      <c r="DG3755" s="1"/>
    </row>
    <row r="3756" spans="1:111" x14ac:dyDescent="0.2">
      <c r="A3756" s="74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2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3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2"/>
      <c r="DB3756" s="1"/>
      <c r="DC3756" s="1"/>
      <c r="DD3756" s="1"/>
      <c r="DE3756" s="1"/>
      <c r="DF3756" s="1"/>
      <c r="DG3756" s="1"/>
    </row>
    <row r="3757" spans="1:111" x14ac:dyDescent="0.2">
      <c r="A3757" s="74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2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3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2"/>
      <c r="DB3757" s="1"/>
      <c r="DC3757" s="1"/>
      <c r="DD3757" s="1"/>
      <c r="DE3757" s="1"/>
      <c r="DF3757" s="1"/>
      <c r="DG3757" s="1"/>
    </row>
    <row r="3758" spans="1:111" x14ac:dyDescent="0.2">
      <c r="A3758" s="74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2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3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2"/>
      <c r="DB3758" s="1"/>
      <c r="DC3758" s="1"/>
      <c r="DD3758" s="1"/>
      <c r="DE3758" s="1"/>
      <c r="DF3758" s="1"/>
      <c r="DG3758" s="1"/>
    </row>
    <row r="3759" spans="1:111" x14ac:dyDescent="0.2">
      <c r="A3759" s="74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2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3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2"/>
      <c r="DB3759" s="1"/>
      <c r="DC3759" s="1"/>
      <c r="DD3759" s="1"/>
      <c r="DE3759" s="1"/>
      <c r="DF3759" s="1"/>
      <c r="DG3759" s="1"/>
    </row>
    <row r="3760" spans="1:111" x14ac:dyDescent="0.2">
      <c r="A3760" s="74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2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3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2"/>
      <c r="DB3760" s="1"/>
      <c r="DC3760" s="1"/>
      <c r="DD3760" s="1"/>
      <c r="DE3760" s="1"/>
      <c r="DF3760" s="1"/>
      <c r="DG3760" s="1"/>
    </row>
    <row r="3761" spans="1:111" x14ac:dyDescent="0.2">
      <c r="A3761" s="74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2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3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2"/>
      <c r="DB3761" s="1"/>
      <c r="DC3761" s="1"/>
      <c r="DD3761" s="1"/>
      <c r="DE3761" s="1"/>
      <c r="DF3761" s="1"/>
      <c r="DG3761" s="1"/>
    </row>
    <row r="3762" spans="1:111" x14ac:dyDescent="0.2">
      <c r="A3762" s="74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2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3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2"/>
      <c r="DB3762" s="1"/>
      <c r="DC3762" s="1"/>
      <c r="DD3762" s="1"/>
      <c r="DE3762" s="1"/>
      <c r="DF3762" s="1"/>
      <c r="DG3762" s="1"/>
    </row>
    <row r="3763" spans="1:111" x14ac:dyDescent="0.2">
      <c r="A3763" s="74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2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3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2"/>
      <c r="DB3763" s="1"/>
      <c r="DC3763" s="1"/>
      <c r="DD3763" s="1"/>
      <c r="DE3763" s="1"/>
      <c r="DF3763" s="1"/>
      <c r="DG3763" s="1"/>
    </row>
    <row r="3764" spans="1:111" x14ac:dyDescent="0.2">
      <c r="A3764" s="74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2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3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2"/>
      <c r="DB3764" s="1"/>
      <c r="DC3764" s="1"/>
      <c r="DD3764" s="1"/>
      <c r="DE3764" s="1"/>
      <c r="DF3764" s="1"/>
      <c r="DG3764" s="1"/>
    </row>
    <row r="3765" spans="1:111" x14ac:dyDescent="0.2">
      <c r="A3765" s="74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2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3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2"/>
      <c r="DB3765" s="1"/>
      <c r="DC3765" s="1"/>
      <c r="DD3765" s="1"/>
      <c r="DE3765" s="1"/>
      <c r="DF3765" s="1"/>
      <c r="DG3765" s="1"/>
    </row>
    <row r="3766" spans="1:111" x14ac:dyDescent="0.2">
      <c r="A3766" s="74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2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3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2"/>
      <c r="DB3766" s="1"/>
      <c r="DC3766" s="1"/>
      <c r="DD3766" s="1"/>
      <c r="DE3766" s="1"/>
      <c r="DF3766" s="1"/>
      <c r="DG3766" s="1"/>
    </row>
    <row r="3767" spans="1:111" x14ac:dyDescent="0.2">
      <c r="A3767" s="74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2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3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2"/>
      <c r="DB3767" s="1"/>
      <c r="DC3767" s="1"/>
      <c r="DD3767" s="1"/>
      <c r="DE3767" s="1"/>
      <c r="DF3767" s="1"/>
      <c r="DG3767" s="1"/>
    </row>
    <row r="3768" spans="1:111" x14ac:dyDescent="0.2">
      <c r="A3768" s="74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2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3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2"/>
      <c r="DB3768" s="1"/>
      <c r="DC3768" s="1"/>
      <c r="DD3768" s="1"/>
      <c r="DE3768" s="1"/>
      <c r="DF3768" s="1"/>
      <c r="DG3768" s="1"/>
    </row>
    <row r="3769" spans="1:111" x14ac:dyDescent="0.2">
      <c r="A3769" s="74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2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3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2"/>
      <c r="DB3769" s="1"/>
      <c r="DC3769" s="1"/>
      <c r="DD3769" s="1"/>
      <c r="DE3769" s="1"/>
      <c r="DF3769" s="1"/>
      <c r="DG3769" s="1"/>
    </row>
    <row r="3770" spans="1:111" x14ac:dyDescent="0.2">
      <c r="A3770" s="74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2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3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2"/>
      <c r="DB3770" s="1"/>
      <c r="DC3770" s="1"/>
      <c r="DD3770" s="1"/>
      <c r="DE3770" s="1"/>
      <c r="DF3770" s="1"/>
      <c r="DG3770" s="1"/>
    </row>
    <row r="3771" spans="1:111" x14ac:dyDescent="0.2">
      <c r="A3771" s="74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2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3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2"/>
      <c r="DB3771" s="1"/>
      <c r="DC3771" s="1"/>
      <c r="DD3771" s="1"/>
      <c r="DE3771" s="1"/>
      <c r="DF3771" s="1"/>
      <c r="DG3771" s="1"/>
    </row>
    <row r="3772" spans="1:111" x14ac:dyDescent="0.2">
      <c r="A3772" s="74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2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3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2"/>
      <c r="DB3772" s="1"/>
      <c r="DC3772" s="1"/>
      <c r="DD3772" s="1"/>
      <c r="DE3772" s="1"/>
      <c r="DF3772" s="1"/>
      <c r="DG3772" s="1"/>
    </row>
    <row r="3773" spans="1:111" x14ac:dyDescent="0.2">
      <c r="A3773" s="74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2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3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2"/>
      <c r="DB3773" s="1"/>
      <c r="DC3773" s="1"/>
      <c r="DD3773" s="1"/>
      <c r="DE3773" s="1"/>
      <c r="DF3773" s="1"/>
      <c r="DG3773" s="1"/>
    </row>
    <row r="3774" spans="1:111" x14ac:dyDescent="0.2">
      <c r="A3774" s="74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2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3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2"/>
      <c r="DB3774" s="1"/>
      <c r="DC3774" s="1"/>
      <c r="DD3774" s="1"/>
      <c r="DE3774" s="1"/>
      <c r="DF3774" s="1"/>
      <c r="DG3774" s="1"/>
    </row>
    <row r="3775" spans="1:111" x14ac:dyDescent="0.2">
      <c r="A3775" s="74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2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3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2"/>
      <c r="DB3775" s="1"/>
      <c r="DC3775" s="1"/>
      <c r="DD3775" s="1"/>
      <c r="DE3775" s="1"/>
      <c r="DF3775" s="1"/>
      <c r="DG3775" s="1"/>
    </row>
    <row r="3776" spans="1:111" x14ac:dyDescent="0.2">
      <c r="A3776" s="74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2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3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2"/>
      <c r="DB3776" s="1"/>
      <c r="DC3776" s="1"/>
      <c r="DD3776" s="1"/>
      <c r="DE3776" s="1"/>
      <c r="DF3776" s="1"/>
      <c r="DG3776" s="1"/>
    </row>
    <row r="3777" spans="1:111" x14ac:dyDescent="0.2">
      <c r="A3777" s="74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2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3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2"/>
      <c r="DB3777" s="1"/>
      <c r="DC3777" s="1"/>
      <c r="DD3777" s="1"/>
      <c r="DE3777" s="1"/>
      <c r="DF3777" s="1"/>
      <c r="DG3777" s="1"/>
    </row>
    <row r="3778" spans="1:111" x14ac:dyDescent="0.2">
      <c r="A3778" s="74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2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3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2"/>
      <c r="DB3778" s="1"/>
      <c r="DC3778" s="1"/>
      <c r="DD3778" s="1"/>
      <c r="DE3778" s="1"/>
      <c r="DF3778" s="1"/>
      <c r="DG3778" s="1"/>
    </row>
    <row r="3779" spans="1:111" x14ac:dyDescent="0.2">
      <c r="A3779" s="74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2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3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2"/>
      <c r="DB3779" s="1"/>
      <c r="DC3779" s="1"/>
      <c r="DD3779" s="1"/>
      <c r="DE3779" s="1"/>
      <c r="DF3779" s="1"/>
      <c r="DG3779" s="1"/>
    </row>
    <row r="3780" spans="1:111" x14ac:dyDescent="0.2">
      <c r="A3780" s="74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2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3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2"/>
      <c r="DB3780" s="1"/>
      <c r="DC3780" s="1"/>
      <c r="DD3780" s="1"/>
      <c r="DE3780" s="1"/>
      <c r="DF3780" s="1"/>
      <c r="DG3780" s="1"/>
    </row>
    <row r="3781" spans="1:111" x14ac:dyDescent="0.2">
      <c r="A3781" s="74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2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3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2"/>
      <c r="DB3781" s="1"/>
      <c r="DC3781" s="1"/>
      <c r="DD3781" s="1"/>
      <c r="DE3781" s="1"/>
      <c r="DF3781" s="1"/>
      <c r="DG3781" s="1"/>
    </row>
    <row r="3782" spans="1:111" x14ac:dyDescent="0.2">
      <c r="A3782" s="74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2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3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2"/>
      <c r="DB3782" s="1"/>
      <c r="DC3782" s="1"/>
      <c r="DD3782" s="1"/>
      <c r="DE3782" s="1"/>
      <c r="DF3782" s="1"/>
      <c r="DG3782" s="1"/>
    </row>
    <row r="3783" spans="1:111" x14ac:dyDescent="0.2">
      <c r="A3783" s="74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2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3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2"/>
      <c r="DB3783" s="1"/>
      <c r="DC3783" s="1"/>
      <c r="DD3783" s="1"/>
      <c r="DE3783" s="1"/>
      <c r="DF3783" s="1"/>
      <c r="DG3783" s="1"/>
    </row>
    <row r="3784" spans="1:111" x14ac:dyDescent="0.2">
      <c r="A3784" s="74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2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3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2"/>
      <c r="DB3784" s="1"/>
      <c r="DC3784" s="1"/>
      <c r="DD3784" s="1"/>
      <c r="DE3784" s="1"/>
      <c r="DF3784" s="1"/>
      <c r="DG3784" s="1"/>
    </row>
    <row r="3785" spans="1:111" x14ac:dyDescent="0.2">
      <c r="A3785" s="74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2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3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2"/>
      <c r="DB3785" s="1"/>
      <c r="DC3785" s="1"/>
      <c r="DD3785" s="1"/>
      <c r="DE3785" s="1"/>
      <c r="DF3785" s="1"/>
      <c r="DG3785" s="1"/>
    </row>
    <row r="3786" spans="1:111" x14ac:dyDescent="0.2">
      <c r="A3786" s="74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2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3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2"/>
      <c r="DB3786" s="1"/>
      <c r="DC3786" s="1"/>
      <c r="DD3786" s="1"/>
      <c r="DE3786" s="1"/>
      <c r="DF3786" s="1"/>
      <c r="DG3786" s="1"/>
    </row>
    <row r="3787" spans="1:111" x14ac:dyDescent="0.2">
      <c r="A3787" s="74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2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3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2"/>
      <c r="DB3787" s="1"/>
      <c r="DC3787" s="1"/>
      <c r="DD3787" s="1"/>
      <c r="DE3787" s="1"/>
      <c r="DF3787" s="1"/>
      <c r="DG3787" s="1"/>
    </row>
    <row r="3788" spans="1:111" x14ac:dyDescent="0.2">
      <c r="A3788" s="74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2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3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2"/>
      <c r="DB3788" s="1"/>
      <c r="DC3788" s="1"/>
      <c r="DD3788" s="1"/>
      <c r="DE3788" s="1"/>
      <c r="DF3788" s="1"/>
      <c r="DG3788" s="1"/>
    </row>
    <row r="3789" spans="1:111" x14ac:dyDescent="0.2">
      <c r="A3789" s="74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2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3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2"/>
      <c r="DB3789" s="1"/>
      <c r="DC3789" s="1"/>
      <c r="DD3789" s="1"/>
      <c r="DE3789" s="1"/>
      <c r="DF3789" s="1"/>
      <c r="DG3789" s="1"/>
    </row>
    <row r="3790" spans="1:111" x14ac:dyDescent="0.2">
      <c r="A3790" s="74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2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3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2"/>
      <c r="DB3790" s="1"/>
      <c r="DC3790" s="1"/>
      <c r="DD3790" s="1"/>
      <c r="DE3790" s="1"/>
      <c r="DF3790" s="1"/>
      <c r="DG3790" s="1"/>
    </row>
    <row r="3791" spans="1:111" x14ac:dyDescent="0.2">
      <c r="A3791" s="74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2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3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2"/>
      <c r="DB3791" s="1"/>
      <c r="DC3791" s="1"/>
      <c r="DD3791" s="1"/>
      <c r="DE3791" s="1"/>
      <c r="DF3791" s="1"/>
      <c r="DG3791" s="1"/>
    </row>
    <row r="3792" spans="1:111" x14ac:dyDescent="0.2">
      <c r="A3792" s="74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2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3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2"/>
      <c r="DB3792" s="1"/>
      <c r="DC3792" s="1"/>
      <c r="DD3792" s="1"/>
      <c r="DE3792" s="1"/>
      <c r="DF3792" s="1"/>
      <c r="DG3792" s="1"/>
    </row>
    <row r="3793" spans="1:111" x14ac:dyDescent="0.2">
      <c r="A3793" s="74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2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3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2"/>
      <c r="DB3793" s="1"/>
      <c r="DC3793" s="1"/>
      <c r="DD3793" s="1"/>
      <c r="DE3793" s="1"/>
      <c r="DF3793" s="1"/>
      <c r="DG3793" s="1"/>
    </row>
    <row r="3794" spans="1:111" x14ac:dyDescent="0.2">
      <c r="A3794" s="74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2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3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2"/>
      <c r="DB3794" s="1"/>
      <c r="DC3794" s="1"/>
      <c r="DD3794" s="1"/>
      <c r="DE3794" s="1"/>
      <c r="DF3794" s="1"/>
      <c r="DG3794" s="1"/>
    </row>
    <row r="3795" spans="1:111" x14ac:dyDescent="0.2">
      <c r="A3795" s="74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2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3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2"/>
      <c r="DB3795" s="1"/>
      <c r="DC3795" s="1"/>
      <c r="DD3795" s="1"/>
      <c r="DE3795" s="1"/>
      <c r="DF3795" s="1"/>
      <c r="DG3795" s="1"/>
    </row>
    <row r="3796" spans="1:111" x14ac:dyDescent="0.2">
      <c r="A3796" s="74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2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3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2"/>
      <c r="DB3796" s="1"/>
      <c r="DC3796" s="1"/>
      <c r="DD3796" s="1"/>
      <c r="DE3796" s="1"/>
      <c r="DF3796" s="1"/>
      <c r="DG3796" s="1"/>
    </row>
    <row r="3797" spans="1:111" x14ac:dyDescent="0.2">
      <c r="A3797" s="74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2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3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2"/>
      <c r="DB3797" s="1"/>
      <c r="DC3797" s="1"/>
      <c r="DD3797" s="1"/>
      <c r="DE3797" s="1"/>
      <c r="DF3797" s="1"/>
      <c r="DG3797" s="1"/>
    </row>
    <row r="3798" spans="1:111" x14ac:dyDescent="0.2">
      <c r="A3798" s="74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2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3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2"/>
      <c r="DB3798" s="1"/>
      <c r="DC3798" s="1"/>
      <c r="DD3798" s="1"/>
      <c r="DE3798" s="1"/>
      <c r="DF3798" s="1"/>
      <c r="DG3798" s="1"/>
    </row>
    <row r="3799" spans="1:111" x14ac:dyDescent="0.2">
      <c r="A3799" s="74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2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3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2"/>
      <c r="DB3799" s="1"/>
      <c r="DC3799" s="1"/>
      <c r="DD3799" s="1"/>
      <c r="DE3799" s="1"/>
      <c r="DF3799" s="1"/>
      <c r="DG3799" s="1"/>
    </row>
    <row r="3800" spans="1:111" x14ac:dyDescent="0.2">
      <c r="A3800" s="74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2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3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2"/>
      <c r="DB3800" s="1"/>
      <c r="DC3800" s="1"/>
      <c r="DD3800" s="1"/>
      <c r="DE3800" s="1"/>
      <c r="DF3800" s="1"/>
      <c r="DG3800" s="1"/>
    </row>
    <row r="3801" spans="1:111" x14ac:dyDescent="0.2">
      <c r="A3801" s="74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2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3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2"/>
      <c r="DB3801" s="1"/>
      <c r="DC3801" s="1"/>
      <c r="DD3801" s="1"/>
      <c r="DE3801" s="1"/>
      <c r="DF3801" s="1"/>
      <c r="DG3801" s="1"/>
    </row>
    <row r="3802" spans="1:111" x14ac:dyDescent="0.2">
      <c r="A3802" s="74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2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3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2"/>
      <c r="DB3802" s="1"/>
      <c r="DC3802" s="1"/>
      <c r="DD3802" s="1"/>
      <c r="DE3802" s="1"/>
      <c r="DF3802" s="1"/>
      <c r="DG3802" s="1"/>
    </row>
    <row r="3803" spans="1:111" x14ac:dyDescent="0.2">
      <c r="A3803" s="74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2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3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2"/>
      <c r="DB3803" s="1"/>
      <c r="DC3803" s="1"/>
      <c r="DD3803" s="1"/>
      <c r="DE3803" s="1"/>
      <c r="DF3803" s="1"/>
      <c r="DG3803" s="1"/>
    </row>
    <row r="3804" spans="1:111" x14ac:dyDescent="0.2">
      <c r="A3804" s="74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2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3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2"/>
      <c r="DB3804" s="1"/>
      <c r="DC3804" s="1"/>
      <c r="DD3804" s="1"/>
      <c r="DE3804" s="1"/>
      <c r="DF3804" s="1"/>
      <c r="DG3804" s="1"/>
    </row>
    <row r="3805" spans="1:111" x14ac:dyDescent="0.2">
      <c r="A3805" s="74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2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3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2"/>
      <c r="DB3805" s="1"/>
      <c r="DC3805" s="1"/>
      <c r="DD3805" s="1"/>
      <c r="DE3805" s="1"/>
      <c r="DF3805" s="1"/>
      <c r="DG3805" s="1"/>
    </row>
    <row r="3806" spans="1:111" x14ac:dyDescent="0.2">
      <c r="A3806" s="74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2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3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2"/>
      <c r="DB3806" s="1"/>
      <c r="DC3806" s="1"/>
      <c r="DD3806" s="1"/>
      <c r="DE3806" s="1"/>
      <c r="DF3806" s="1"/>
      <c r="DG3806" s="1"/>
    </row>
    <row r="3807" spans="1:111" x14ac:dyDescent="0.2">
      <c r="A3807" s="74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2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3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2"/>
      <c r="DB3807" s="1"/>
      <c r="DC3807" s="1"/>
      <c r="DD3807" s="1"/>
      <c r="DE3807" s="1"/>
      <c r="DF3807" s="1"/>
      <c r="DG3807" s="1"/>
    </row>
    <row r="3808" spans="1:111" x14ac:dyDescent="0.2">
      <c r="A3808" s="74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2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3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2"/>
      <c r="DB3808" s="1"/>
      <c r="DC3808" s="1"/>
      <c r="DD3808" s="1"/>
      <c r="DE3808" s="1"/>
      <c r="DF3808" s="1"/>
      <c r="DG3808" s="1"/>
    </row>
    <row r="3809" spans="1:111" x14ac:dyDescent="0.2">
      <c r="A3809" s="74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2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3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2"/>
      <c r="DB3809" s="1"/>
      <c r="DC3809" s="1"/>
      <c r="DD3809" s="1"/>
      <c r="DE3809" s="1"/>
      <c r="DF3809" s="1"/>
      <c r="DG3809" s="1"/>
    </row>
    <row r="3810" spans="1:111" x14ac:dyDescent="0.2">
      <c r="A3810" s="74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2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3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2"/>
      <c r="DB3810" s="1"/>
      <c r="DC3810" s="1"/>
      <c r="DD3810" s="1"/>
      <c r="DE3810" s="1"/>
      <c r="DF3810" s="1"/>
      <c r="DG3810" s="1"/>
    </row>
    <row r="3811" spans="1:111" x14ac:dyDescent="0.2">
      <c r="A3811" s="74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2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3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2"/>
      <c r="DB3811" s="1"/>
      <c r="DC3811" s="1"/>
      <c r="DD3811" s="1"/>
      <c r="DE3811" s="1"/>
      <c r="DF3811" s="1"/>
      <c r="DG3811" s="1"/>
    </row>
    <row r="3812" spans="1:111" x14ac:dyDescent="0.2">
      <c r="A3812" s="74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2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3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2"/>
      <c r="DB3812" s="1"/>
      <c r="DC3812" s="1"/>
      <c r="DD3812" s="1"/>
      <c r="DE3812" s="1"/>
      <c r="DF3812" s="1"/>
      <c r="DG3812" s="1"/>
    </row>
    <row r="3813" spans="1:111" x14ac:dyDescent="0.2">
      <c r="A3813" s="74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2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3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2"/>
      <c r="DB3813" s="1"/>
      <c r="DC3813" s="1"/>
      <c r="DD3813" s="1"/>
      <c r="DE3813" s="1"/>
      <c r="DF3813" s="1"/>
      <c r="DG3813" s="1"/>
    </row>
    <row r="3814" spans="1:111" x14ac:dyDescent="0.2">
      <c r="A3814" s="74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2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3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2"/>
      <c r="DB3814" s="1"/>
      <c r="DC3814" s="1"/>
      <c r="DD3814" s="1"/>
      <c r="DE3814" s="1"/>
      <c r="DF3814" s="1"/>
      <c r="DG3814" s="1"/>
    </row>
    <row r="3815" spans="1:111" x14ac:dyDescent="0.2">
      <c r="A3815" s="74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2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3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2"/>
      <c r="DB3815" s="1"/>
      <c r="DC3815" s="1"/>
      <c r="DD3815" s="1"/>
      <c r="DE3815" s="1"/>
      <c r="DF3815" s="1"/>
      <c r="DG3815" s="1"/>
    </row>
    <row r="3816" spans="1:111" x14ac:dyDescent="0.2">
      <c r="A3816" s="74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2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3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2"/>
      <c r="DB3816" s="1"/>
      <c r="DC3816" s="1"/>
      <c r="DD3816" s="1"/>
      <c r="DE3816" s="1"/>
      <c r="DF3816" s="1"/>
      <c r="DG3816" s="1"/>
    </row>
    <row r="3817" spans="1:111" x14ac:dyDescent="0.2">
      <c r="A3817" s="74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2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3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2"/>
      <c r="DB3817" s="1"/>
      <c r="DC3817" s="1"/>
      <c r="DD3817" s="1"/>
      <c r="DE3817" s="1"/>
      <c r="DF3817" s="1"/>
      <c r="DG3817" s="1"/>
    </row>
    <row r="3818" spans="1:111" x14ac:dyDescent="0.2">
      <c r="A3818" s="74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2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3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2"/>
      <c r="DB3818" s="1"/>
      <c r="DC3818" s="1"/>
      <c r="DD3818" s="1"/>
      <c r="DE3818" s="1"/>
      <c r="DF3818" s="1"/>
      <c r="DG3818" s="1"/>
    </row>
    <row r="3819" spans="1:111" x14ac:dyDescent="0.2">
      <c r="A3819" s="74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2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3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2"/>
      <c r="DB3819" s="1"/>
      <c r="DC3819" s="1"/>
      <c r="DD3819" s="1"/>
      <c r="DE3819" s="1"/>
      <c r="DF3819" s="1"/>
      <c r="DG3819" s="1"/>
    </row>
    <row r="3820" spans="1:111" x14ac:dyDescent="0.2">
      <c r="A3820" s="74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2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3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2"/>
      <c r="DB3820" s="1"/>
      <c r="DC3820" s="1"/>
      <c r="DD3820" s="1"/>
      <c r="DE3820" s="1"/>
      <c r="DF3820" s="1"/>
      <c r="DG3820" s="1"/>
    </row>
    <row r="3821" spans="1:111" x14ac:dyDescent="0.2">
      <c r="A3821" s="74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2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3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2"/>
      <c r="DB3821" s="1"/>
      <c r="DC3821" s="1"/>
      <c r="DD3821" s="1"/>
      <c r="DE3821" s="1"/>
      <c r="DF3821" s="1"/>
      <c r="DG3821" s="1"/>
    </row>
    <row r="3822" spans="1:111" x14ac:dyDescent="0.2">
      <c r="A3822" s="74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2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3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2"/>
      <c r="DB3822" s="1"/>
      <c r="DC3822" s="1"/>
      <c r="DD3822" s="1"/>
      <c r="DE3822" s="1"/>
      <c r="DF3822" s="1"/>
      <c r="DG3822" s="1"/>
    </row>
    <row r="3823" spans="1:111" x14ac:dyDescent="0.2">
      <c r="A3823" s="74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2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3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2"/>
      <c r="DB3823" s="1"/>
      <c r="DC3823" s="1"/>
      <c r="DD3823" s="1"/>
      <c r="DE3823" s="1"/>
      <c r="DF3823" s="1"/>
      <c r="DG3823" s="1"/>
    </row>
    <row r="3824" spans="1:111" x14ac:dyDescent="0.2">
      <c r="A3824" s="74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2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3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2"/>
      <c r="DB3824" s="1"/>
      <c r="DC3824" s="1"/>
      <c r="DD3824" s="1"/>
      <c r="DE3824" s="1"/>
      <c r="DF3824" s="1"/>
      <c r="DG3824" s="1"/>
    </row>
    <row r="3825" spans="1:111" x14ac:dyDescent="0.2">
      <c r="A3825" s="74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2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3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2"/>
      <c r="DB3825" s="1"/>
      <c r="DC3825" s="1"/>
      <c r="DD3825" s="1"/>
      <c r="DE3825" s="1"/>
      <c r="DF3825" s="1"/>
      <c r="DG3825" s="1"/>
    </row>
    <row r="3826" spans="1:111" x14ac:dyDescent="0.2">
      <c r="A3826" s="74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2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3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2"/>
      <c r="DB3826" s="1"/>
      <c r="DC3826" s="1"/>
      <c r="DD3826" s="1"/>
      <c r="DE3826" s="1"/>
      <c r="DF3826" s="1"/>
      <c r="DG3826" s="1"/>
    </row>
    <row r="3827" spans="1:111" x14ac:dyDescent="0.2">
      <c r="A3827" s="74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2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3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2"/>
      <c r="DB3827" s="1"/>
      <c r="DC3827" s="1"/>
      <c r="DD3827" s="1"/>
      <c r="DE3827" s="1"/>
      <c r="DF3827" s="1"/>
      <c r="DG3827" s="1"/>
    </row>
    <row r="3828" spans="1:111" x14ac:dyDescent="0.2">
      <c r="A3828" s="74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2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3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2"/>
      <c r="DB3828" s="1"/>
      <c r="DC3828" s="1"/>
      <c r="DD3828" s="1"/>
      <c r="DE3828" s="1"/>
      <c r="DF3828" s="1"/>
      <c r="DG3828" s="1"/>
    </row>
    <row r="3829" spans="1:111" x14ac:dyDescent="0.2">
      <c r="A3829" s="74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2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3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2"/>
      <c r="DB3829" s="1"/>
      <c r="DC3829" s="1"/>
      <c r="DD3829" s="1"/>
      <c r="DE3829" s="1"/>
      <c r="DF3829" s="1"/>
      <c r="DG3829" s="1"/>
    </row>
    <row r="3830" spans="1:111" x14ac:dyDescent="0.2">
      <c r="A3830" s="74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2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3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2"/>
      <c r="DB3830" s="1"/>
      <c r="DC3830" s="1"/>
      <c r="DD3830" s="1"/>
      <c r="DE3830" s="1"/>
      <c r="DF3830" s="1"/>
      <c r="DG3830" s="1"/>
    </row>
    <row r="3831" spans="1:111" x14ac:dyDescent="0.2">
      <c r="A3831" s="74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2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3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2"/>
      <c r="DB3831" s="1"/>
      <c r="DC3831" s="1"/>
      <c r="DD3831" s="1"/>
      <c r="DE3831" s="1"/>
      <c r="DF3831" s="1"/>
      <c r="DG3831" s="1"/>
    </row>
    <row r="3832" spans="1:111" x14ac:dyDescent="0.2">
      <c r="A3832" s="74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2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3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2"/>
      <c r="DB3832" s="1"/>
      <c r="DC3832" s="1"/>
      <c r="DD3832" s="1"/>
      <c r="DE3832" s="1"/>
      <c r="DF3832" s="1"/>
      <c r="DG3832" s="1"/>
    </row>
    <row r="3833" spans="1:111" x14ac:dyDescent="0.2">
      <c r="A3833" s="74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2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3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2"/>
      <c r="DB3833" s="1"/>
      <c r="DC3833" s="1"/>
      <c r="DD3833" s="1"/>
      <c r="DE3833" s="1"/>
      <c r="DF3833" s="1"/>
      <c r="DG3833" s="1"/>
    </row>
    <row r="3834" spans="1:111" x14ac:dyDescent="0.2">
      <c r="A3834" s="74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2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3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2"/>
      <c r="DB3834" s="1"/>
      <c r="DC3834" s="1"/>
      <c r="DD3834" s="1"/>
      <c r="DE3834" s="1"/>
      <c r="DF3834" s="1"/>
      <c r="DG3834" s="1"/>
    </row>
    <row r="3835" spans="1:111" x14ac:dyDescent="0.2">
      <c r="A3835" s="74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2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3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2"/>
      <c r="DB3835" s="1"/>
      <c r="DC3835" s="1"/>
      <c r="DD3835" s="1"/>
      <c r="DE3835" s="1"/>
      <c r="DF3835" s="1"/>
      <c r="DG3835" s="1"/>
    </row>
    <row r="3836" spans="1:111" x14ac:dyDescent="0.2">
      <c r="A3836" s="74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2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3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2"/>
      <c r="DB3836" s="1"/>
      <c r="DC3836" s="1"/>
      <c r="DD3836" s="1"/>
      <c r="DE3836" s="1"/>
      <c r="DF3836" s="1"/>
      <c r="DG3836" s="1"/>
    </row>
    <row r="3837" spans="1:111" x14ac:dyDescent="0.2">
      <c r="A3837" s="74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2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3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2"/>
      <c r="DB3837" s="1"/>
      <c r="DC3837" s="1"/>
      <c r="DD3837" s="1"/>
      <c r="DE3837" s="1"/>
      <c r="DF3837" s="1"/>
      <c r="DG3837" s="1"/>
    </row>
    <row r="3838" spans="1:111" x14ac:dyDescent="0.2">
      <c r="A3838" s="74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2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3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2"/>
      <c r="DB3838" s="1"/>
      <c r="DC3838" s="1"/>
      <c r="DD3838" s="1"/>
      <c r="DE3838" s="1"/>
      <c r="DF3838" s="1"/>
      <c r="DG3838" s="1"/>
    </row>
    <row r="3839" spans="1:111" x14ac:dyDescent="0.2">
      <c r="A3839" s="74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2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3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2"/>
      <c r="DB3839" s="1"/>
      <c r="DC3839" s="1"/>
      <c r="DD3839" s="1"/>
      <c r="DE3839" s="1"/>
      <c r="DF3839" s="1"/>
      <c r="DG3839" s="1"/>
    </row>
    <row r="3840" spans="1:111" x14ac:dyDescent="0.2">
      <c r="A3840" s="74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2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3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2"/>
      <c r="DB3840" s="1"/>
      <c r="DC3840" s="1"/>
      <c r="DD3840" s="1"/>
      <c r="DE3840" s="1"/>
      <c r="DF3840" s="1"/>
      <c r="DG3840" s="1"/>
    </row>
    <row r="3841" spans="1:111" x14ac:dyDescent="0.2">
      <c r="A3841" s="74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2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3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2"/>
      <c r="DB3841" s="1"/>
      <c r="DC3841" s="1"/>
      <c r="DD3841" s="1"/>
      <c r="DE3841" s="1"/>
      <c r="DF3841" s="1"/>
      <c r="DG3841" s="1"/>
    </row>
    <row r="3842" spans="1:111" x14ac:dyDescent="0.2">
      <c r="A3842" s="74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2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3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2"/>
      <c r="DB3842" s="1"/>
      <c r="DC3842" s="1"/>
      <c r="DD3842" s="1"/>
      <c r="DE3842" s="1"/>
      <c r="DF3842" s="1"/>
      <c r="DG3842" s="1"/>
    </row>
    <row r="3843" spans="1:111" x14ac:dyDescent="0.2">
      <c r="A3843" s="74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2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3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2"/>
      <c r="DB3843" s="1"/>
      <c r="DC3843" s="1"/>
      <c r="DD3843" s="1"/>
      <c r="DE3843" s="1"/>
      <c r="DF3843" s="1"/>
      <c r="DG3843" s="1"/>
    </row>
    <row r="3844" spans="1:111" x14ac:dyDescent="0.2">
      <c r="A3844" s="74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2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3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2"/>
      <c r="DB3844" s="1"/>
      <c r="DC3844" s="1"/>
      <c r="DD3844" s="1"/>
      <c r="DE3844" s="1"/>
      <c r="DF3844" s="1"/>
      <c r="DG3844" s="1"/>
    </row>
    <row r="3845" spans="1:111" x14ac:dyDescent="0.2">
      <c r="A3845" s="74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2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3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2"/>
      <c r="DB3845" s="1"/>
      <c r="DC3845" s="1"/>
      <c r="DD3845" s="1"/>
      <c r="DE3845" s="1"/>
      <c r="DF3845" s="1"/>
      <c r="DG3845" s="1"/>
    </row>
    <row r="3846" spans="1:111" x14ac:dyDescent="0.2">
      <c r="A3846" s="74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2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3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2"/>
      <c r="DB3846" s="1"/>
      <c r="DC3846" s="1"/>
      <c r="DD3846" s="1"/>
      <c r="DE3846" s="1"/>
      <c r="DF3846" s="1"/>
      <c r="DG3846" s="1"/>
    </row>
    <row r="3847" spans="1:111" x14ac:dyDescent="0.2">
      <c r="A3847" s="74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2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3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2"/>
      <c r="DB3847" s="1"/>
      <c r="DC3847" s="1"/>
      <c r="DD3847" s="1"/>
      <c r="DE3847" s="1"/>
      <c r="DF3847" s="1"/>
      <c r="DG3847" s="1"/>
    </row>
    <row r="3848" spans="1:111" x14ac:dyDescent="0.2">
      <c r="A3848" s="74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2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3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2"/>
      <c r="DB3848" s="1"/>
      <c r="DC3848" s="1"/>
      <c r="DD3848" s="1"/>
      <c r="DE3848" s="1"/>
      <c r="DF3848" s="1"/>
      <c r="DG3848" s="1"/>
    </row>
    <row r="3849" spans="1:111" x14ac:dyDescent="0.2">
      <c r="A3849" s="74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2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3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2"/>
      <c r="DB3849" s="1"/>
      <c r="DC3849" s="1"/>
      <c r="DD3849" s="1"/>
      <c r="DE3849" s="1"/>
      <c r="DF3849" s="1"/>
      <c r="DG3849" s="1"/>
    </row>
    <row r="3850" spans="1:111" x14ac:dyDescent="0.2">
      <c r="A3850" s="74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2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3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2"/>
      <c r="DB3850" s="1"/>
      <c r="DC3850" s="1"/>
      <c r="DD3850" s="1"/>
      <c r="DE3850" s="1"/>
      <c r="DF3850" s="1"/>
      <c r="DG3850" s="1"/>
    </row>
    <row r="3851" spans="1:111" x14ac:dyDescent="0.2">
      <c r="A3851" s="74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2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3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2"/>
      <c r="DB3851" s="1"/>
      <c r="DC3851" s="1"/>
      <c r="DD3851" s="1"/>
      <c r="DE3851" s="1"/>
      <c r="DF3851" s="1"/>
      <c r="DG3851" s="1"/>
    </row>
    <row r="3852" spans="1:111" x14ac:dyDescent="0.2">
      <c r="A3852" s="74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2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3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2"/>
      <c r="DB3852" s="1"/>
      <c r="DC3852" s="1"/>
      <c r="DD3852" s="1"/>
      <c r="DE3852" s="1"/>
      <c r="DF3852" s="1"/>
      <c r="DG3852" s="1"/>
    </row>
    <row r="3853" spans="1:111" x14ac:dyDescent="0.2">
      <c r="A3853" s="74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2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3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2"/>
      <c r="DB3853" s="1"/>
      <c r="DC3853" s="1"/>
      <c r="DD3853" s="1"/>
      <c r="DE3853" s="1"/>
      <c r="DF3853" s="1"/>
      <c r="DG3853" s="1"/>
    </row>
    <row r="3854" spans="1:111" x14ac:dyDescent="0.2">
      <c r="A3854" s="74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2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3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2"/>
      <c r="DB3854" s="1"/>
      <c r="DC3854" s="1"/>
      <c r="DD3854" s="1"/>
      <c r="DE3854" s="1"/>
      <c r="DF3854" s="1"/>
      <c r="DG3854" s="1"/>
    </row>
    <row r="3855" spans="1:111" x14ac:dyDescent="0.2">
      <c r="A3855" s="74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2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3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2"/>
      <c r="DB3855" s="1"/>
      <c r="DC3855" s="1"/>
      <c r="DD3855" s="1"/>
      <c r="DE3855" s="1"/>
      <c r="DF3855" s="1"/>
      <c r="DG3855" s="1"/>
    </row>
    <row r="3856" spans="1:111" x14ac:dyDescent="0.2">
      <c r="A3856" s="74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2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3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2"/>
      <c r="DB3856" s="1"/>
      <c r="DC3856" s="1"/>
      <c r="DD3856" s="1"/>
      <c r="DE3856" s="1"/>
      <c r="DF3856" s="1"/>
      <c r="DG3856" s="1"/>
    </row>
    <row r="3857" spans="1:111" x14ac:dyDescent="0.2">
      <c r="A3857" s="74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2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3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2"/>
      <c r="DB3857" s="1"/>
      <c r="DC3857" s="1"/>
      <c r="DD3857" s="1"/>
      <c r="DE3857" s="1"/>
      <c r="DF3857" s="1"/>
      <c r="DG3857" s="1"/>
    </row>
    <row r="3858" spans="1:111" x14ac:dyDescent="0.2">
      <c r="A3858" s="74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2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3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2"/>
      <c r="DB3858" s="1"/>
      <c r="DC3858" s="1"/>
      <c r="DD3858" s="1"/>
      <c r="DE3858" s="1"/>
      <c r="DF3858" s="1"/>
      <c r="DG3858" s="1"/>
    </row>
    <row r="3859" spans="1:111" x14ac:dyDescent="0.2">
      <c r="A3859" s="74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2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3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2"/>
      <c r="DB3859" s="1"/>
      <c r="DC3859" s="1"/>
      <c r="DD3859" s="1"/>
      <c r="DE3859" s="1"/>
      <c r="DF3859" s="1"/>
      <c r="DG3859" s="1"/>
    </row>
    <row r="3860" spans="1:111" x14ac:dyDescent="0.2">
      <c r="A3860" s="74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2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3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2"/>
      <c r="DB3860" s="1"/>
      <c r="DC3860" s="1"/>
      <c r="DD3860" s="1"/>
      <c r="DE3860" s="1"/>
      <c r="DF3860" s="1"/>
      <c r="DG3860" s="1"/>
    </row>
    <row r="3861" spans="1:111" x14ac:dyDescent="0.2">
      <c r="A3861" s="74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2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3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2"/>
      <c r="DB3861" s="1"/>
      <c r="DC3861" s="1"/>
      <c r="DD3861" s="1"/>
      <c r="DE3861" s="1"/>
      <c r="DF3861" s="1"/>
      <c r="DG3861" s="1"/>
    </row>
    <row r="3862" spans="1:111" x14ac:dyDescent="0.2">
      <c r="A3862" s="74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2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3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2"/>
      <c r="DB3862" s="1"/>
      <c r="DC3862" s="1"/>
      <c r="DD3862" s="1"/>
      <c r="DE3862" s="1"/>
      <c r="DF3862" s="1"/>
      <c r="DG3862" s="1"/>
    </row>
    <row r="3863" spans="1:111" x14ac:dyDescent="0.2">
      <c r="A3863" s="74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2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3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2"/>
      <c r="DB3863" s="1"/>
      <c r="DC3863" s="1"/>
      <c r="DD3863" s="1"/>
      <c r="DE3863" s="1"/>
      <c r="DF3863" s="1"/>
      <c r="DG3863" s="1"/>
    </row>
    <row r="3864" spans="1:111" x14ac:dyDescent="0.2">
      <c r="A3864" s="74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2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3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2"/>
      <c r="DB3864" s="1"/>
      <c r="DC3864" s="1"/>
      <c r="DD3864" s="1"/>
      <c r="DE3864" s="1"/>
      <c r="DF3864" s="1"/>
      <c r="DG3864" s="1"/>
    </row>
    <row r="3865" spans="1:111" x14ac:dyDescent="0.2">
      <c r="A3865" s="74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2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3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2"/>
      <c r="DB3865" s="1"/>
      <c r="DC3865" s="1"/>
      <c r="DD3865" s="1"/>
      <c r="DE3865" s="1"/>
      <c r="DF3865" s="1"/>
      <c r="DG3865" s="1"/>
    </row>
    <row r="3866" spans="1:111" x14ac:dyDescent="0.2">
      <c r="A3866" s="74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2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3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2"/>
      <c r="DB3866" s="1"/>
      <c r="DC3866" s="1"/>
      <c r="DD3866" s="1"/>
      <c r="DE3866" s="1"/>
      <c r="DF3866" s="1"/>
      <c r="DG3866" s="1"/>
    </row>
    <row r="3867" spans="1:111" x14ac:dyDescent="0.2">
      <c r="A3867" s="74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2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3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2"/>
      <c r="DB3867" s="1"/>
      <c r="DC3867" s="1"/>
      <c r="DD3867" s="1"/>
      <c r="DE3867" s="1"/>
      <c r="DF3867" s="1"/>
      <c r="DG3867" s="1"/>
    </row>
    <row r="3868" spans="1:111" x14ac:dyDescent="0.2">
      <c r="A3868" s="74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2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3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2"/>
      <c r="DB3868" s="1"/>
      <c r="DC3868" s="1"/>
      <c r="DD3868" s="1"/>
      <c r="DE3868" s="1"/>
      <c r="DF3868" s="1"/>
      <c r="DG3868" s="1"/>
    </row>
    <row r="3869" spans="1:111" x14ac:dyDescent="0.2">
      <c r="A3869" s="74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2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3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2"/>
      <c r="DB3869" s="1"/>
      <c r="DC3869" s="1"/>
      <c r="DD3869" s="1"/>
      <c r="DE3869" s="1"/>
      <c r="DF3869" s="1"/>
      <c r="DG3869" s="1"/>
    </row>
    <row r="3870" spans="1:111" x14ac:dyDescent="0.2">
      <c r="A3870" s="74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2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3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2"/>
      <c r="DB3870" s="1"/>
      <c r="DC3870" s="1"/>
      <c r="DD3870" s="1"/>
      <c r="DE3870" s="1"/>
      <c r="DF3870" s="1"/>
      <c r="DG3870" s="1"/>
    </row>
    <row r="3871" spans="1:111" x14ac:dyDescent="0.2">
      <c r="A3871" s="74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2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3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2"/>
      <c r="DB3871" s="1"/>
      <c r="DC3871" s="1"/>
      <c r="DD3871" s="1"/>
      <c r="DE3871" s="1"/>
      <c r="DF3871" s="1"/>
      <c r="DG3871" s="1"/>
    </row>
    <row r="3872" spans="1:111" x14ac:dyDescent="0.2">
      <c r="A3872" s="74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2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3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2"/>
      <c r="DB3872" s="1"/>
      <c r="DC3872" s="1"/>
      <c r="DD3872" s="1"/>
      <c r="DE3872" s="1"/>
      <c r="DF3872" s="1"/>
      <c r="DG3872" s="1"/>
    </row>
    <row r="3873" spans="1:111" x14ac:dyDescent="0.2">
      <c r="A3873" s="74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2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3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2"/>
      <c r="DB3873" s="1"/>
      <c r="DC3873" s="1"/>
      <c r="DD3873" s="1"/>
      <c r="DE3873" s="1"/>
      <c r="DF3873" s="1"/>
      <c r="DG3873" s="1"/>
    </row>
    <row r="3874" spans="1:111" x14ac:dyDescent="0.2">
      <c r="A3874" s="74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2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3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2"/>
      <c r="DB3874" s="1"/>
      <c r="DC3874" s="1"/>
      <c r="DD3874" s="1"/>
      <c r="DE3874" s="1"/>
      <c r="DF3874" s="1"/>
      <c r="DG3874" s="1"/>
    </row>
    <row r="3875" spans="1:111" x14ac:dyDescent="0.2">
      <c r="A3875" s="74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2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3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2"/>
      <c r="DB3875" s="1"/>
      <c r="DC3875" s="1"/>
      <c r="DD3875" s="1"/>
      <c r="DE3875" s="1"/>
      <c r="DF3875" s="1"/>
      <c r="DG3875" s="1"/>
    </row>
    <row r="3876" spans="1:111" x14ac:dyDescent="0.2">
      <c r="A3876" s="74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2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3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2"/>
      <c r="DB3876" s="1"/>
      <c r="DC3876" s="1"/>
      <c r="DD3876" s="1"/>
      <c r="DE3876" s="1"/>
      <c r="DF3876" s="1"/>
      <c r="DG3876" s="1"/>
    </row>
    <row r="3877" spans="1:111" x14ac:dyDescent="0.2">
      <c r="A3877" s="74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2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3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2"/>
      <c r="DB3877" s="1"/>
      <c r="DC3877" s="1"/>
      <c r="DD3877" s="1"/>
      <c r="DE3877" s="1"/>
      <c r="DF3877" s="1"/>
      <c r="DG3877" s="1"/>
    </row>
    <row r="3878" spans="1:111" x14ac:dyDescent="0.2">
      <c r="A3878" s="74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2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3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2"/>
      <c r="DB3878" s="1"/>
      <c r="DC3878" s="1"/>
      <c r="DD3878" s="1"/>
      <c r="DE3878" s="1"/>
      <c r="DF3878" s="1"/>
      <c r="DG3878" s="1"/>
    </row>
    <row r="3879" spans="1:111" x14ac:dyDescent="0.2">
      <c r="A3879" s="74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2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3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2"/>
      <c r="DB3879" s="1"/>
      <c r="DC3879" s="1"/>
      <c r="DD3879" s="1"/>
      <c r="DE3879" s="1"/>
      <c r="DF3879" s="1"/>
      <c r="DG3879" s="1"/>
    </row>
    <row r="3880" spans="1:111" x14ac:dyDescent="0.2">
      <c r="A3880" s="74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2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3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2"/>
      <c r="DB3880" s="1"/>
      <c r="DC3880" s="1"/>
      <c r="DD3880" s="1"/>
      <c r="DE3880" s="1"/>
      <c r="DF3880" s="1"/>
      <c r="DG3880" s="1"/>
    </row>
    <row r="3881" spans="1:111" x14ac:dyDescent="0.2">
      <c r="A3881" s="74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2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3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2"/>
      <c r="DB3881" s="1"/>
      <c r="DC3881" s="1"/>
      <c r="DD3881" s="1"/>
      <c r="DE3881" s="1"/>
      <c r="DF3881" s="1"/>
      <c r="DG3881" s="1"/>
    </row>
    <row r="3882" spans="1:111" x14ac:dyDescent="0.2">
      <c r="A3882" s="74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2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3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2"/>
      <c r="DB3882" s="1"/>
      <c r="DC3882" s="1"/>
      <c r="DD3882" s="1"/>
      <c r="DE3882" s="1"/>
      <c r="DF3882" s="1"/>
      <c r="DG3882" s="1"/>
    </row>
    <row r="3883" spans="1:111" x14ac:dyDescent="0.2">
      <c r="A3883" s="74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2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3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2"/>
      <c r="DB3883" s="1"/>
      <c r="DC3883" s="1"/>
      <c r="DD3883" s="1"/>
      <c r="DE3883" s="1"/>
      <c r="DF3883" s="1"/>
      <c r="DG3883" s="1"/>
    </row>
    <row r="3884" spans="1:111" x14ac:dyDescent="0.2">
      <c r="A3884" s="74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2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3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2"/>
      <c r="DB3884" s="1"/>
      <c r="DC3884" s="1"/>
      <c r="DD3884" s="1"/>
      <c r="DE3884" s="1"/>
      <c r="DF3884" s="1"/>
      <c r="DG3884" s="1"/>
    </row>
    <row r="3885" spans="1:111" x14ac:dyDescent="0.2">
      <c r="A3885" s="74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2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3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2"/>
      <c r="DB3885" s="1"/>
      <c r="DC3885" s="1"/>
      <c r="DD3885" s="1"/>
      <c r="DE3885" s="1"/>
      <c r="DF3885" s="1"/>
      <c r="DG3885" s="1"/>
    </row>
    <row r="3886" spans="1:111" x14ac:dyDescent="0.2">
      <c r="A3886" s="74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2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3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2"/>
      <c r="DB3886" s="1"/>
      <c r="DC3886" s="1"/>
      <c r="DD3886" s="1"/>
      <c r="DE3886" s="1"/>
      <c r="DF3886" s="1"/>
      <c r="DG3886" s="1"/>
    </row>
    <row r="3887" spans="1:111" x14ac:dyDescent="0.2">
      <c r="A3887" s="74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2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3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2"/>
      <c r="DB3887" s="1"/>
      <c r="DC3887" s="1"/>
      <c r="DD3887" s="1"/>
      <c r="DE3887" s="1"/>
      <c r="DF3887" s="1"/>
      <c r="DG3887" s="1"/>
    </row>
    <row r="3888" spans="1:111" x14ac:dyDescent="0.2">
      <c r="A3888" s="74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2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3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2"/>
      <c r="DB3888" s="1"/>
      <c r="DC3888" s="1"/>
      <c r="DD3888" s="1"/>
      <c r="DE3888" s="1"/>
      <c r="DF3888" s="1"/>
      <c r="DG3888" s="1"/>
    </row>
    <row r="3889" spans="1:111" x14ac:dyDescent="0.2">
      <c r="A3889" s="74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2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3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2"/>
      <c r="DB3889" s="1"/>
      <c r="DC3889" s="1"/>
      <c r="DD3889" s="1"/>
      <c r="DE3889" s="1"/>
      <c r="DF3889" s="1"/>
      <c r="DG3889" s="1"/>
    </row>
    <row r="3890" spans="1:111" x14ac:dyDescent="0.2">
      <c r="A3890" s="74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2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3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2"/>
      <c r="DB3890" s="1"/>
      <c r="DC3890" s="1"/>
      <c r="DD3890" s="1"/>
      <c r="DE3890" s="1"/>
      <c r="DF3890" s="1"/>
      <c r="DG3890" s="1"/>
    </row>
    <row r="3891" spans="1:111" x14ac:dyDescent="0.2">
      <c r="A3891" s="74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2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3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2"/>
      <c r="DB3891" s="1"/>
      <c r="DC3891" s="1"/>
      <c r="DD3891" s="1"/>
      <c r="DE3891" s="1"/>
      <c r="DF3891" s="1"/>
      <c r="DG3891" s="1"/>
    </row>
    <row r="3892" spans="1:111" x14ac:dyDescent="0.2">
      <c r="A3892" s="74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2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3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2"/>
      <c r="DB3892" s="1"/>
      <c r="DC3892" s="1"/>
      <c r="DD3892" s="1"/>
      <c r="DE3892" s="1"/>
      <c r="DF3892" s="1"/>
      <c r="DG3892" s="1"/>
    </row>
    <row r="3893" spans="1:111" x14ac:dyDescent="0.2">
      <c r="A3893" s="74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2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3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2"/>
      <c r="DB3893" s="1"/>
      <c r="DC3893" s="1"/>
      <c r="DD3893" s="1"/>
      <c r="DE3893" s="1"/>
      <c r="DF3893" s="1"/>
      <c r="DG3893" s="1"/>
    </row>
    <row r="3894" spans="1:111" x14ac:dyDescent="0.2">
      <c r="A3894" s="74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2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3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2"/>
      <c r="DB3894" s="1"/>
      <c r="DC3894" s="1"/>
      <c r="DD3894" s="1"/>
      <c r="DE3894" s="1"/>
      <c r="DF3894" s="1"/>
      <c r="DG3894" s="1"/>
    </row>
    <row r="3895" spans="1:111" x14ac:dyDescent="0.2">
      <c r="A3895" s="74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2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3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2"/>
      <c r="DB3895" s="1"/>
      <c r="DC3895" s="1"/>
      <c r="DD3895" s="1"/>
      <c r="DE3895" s="1"/>
      <c r="DF3895" s="1"/>
      <c r="DG3895" s="1"/>
    </row>
    <row r="3896" spans="1:111" x14ac:dyDescent="0.2">
      <c r="A3896" s="74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2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3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2"/>
      <c r="DB3896" s="1"/>
      <c r="DC3896" s="1"/>
      <c r="DD3896" s="1"/>
      <c r="DE3896" s="1"/>
      <c r="DF3896" s="1"/>
      <c r="DG3896" s="1"/>
    </row>
    <row r="3897" spans="1:111" x14ac:dyDescent="0.2">
      <c r="A3897" s="74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2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3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2"/>
      <c r="DB3897" s="1"/>
      <c r="DC3897" s="1"/>
      <c r="DD3897" s="1"/>
      <c r="DE3897" s="1"/>
      <c r="DF3897" s="1"/>
      <c r="DG3897" s="1"/>
    </row>
    <row r="3898" spans="1:111" x14ac:dyDescent="0.2">
      <c r="A3898" s="74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2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3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2"/>
      <c r="DB3898" s="1"/>
      <c r="DC3898" s="1"/>
      <c r="DD3898" s="1"/>
      <c r="DE3898" s="1"/>
      <c r="DF3898" s="1"/>
      <c r="DG3898" s="1"/>
    </row>
    <row r="3899" spans="1:111" x14ac:dyDescent="0.2">
      <c r="A3899" s="74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2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3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2"/>
      <c r="DB3899" s="1"/>
      <c r="DC3899" s="1"/>
      <c r="DD3899" s="1"/>
      <c r="DE3899" s="1"/>
      <c r="DF3899" s="1"/>
      <c r="DG3899" s="1"/>
    </row>
    <row r="3900" spans="1:111" x14ac:dyDescent="0.2">
      <c r="A3900" s="74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2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3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2"/>
      <c r="DB3900" s="1"/>
      <c r="DC3900" s="1"/>
      <c r="DD3900" s="1"/>
      <c r="DE3900" s="1"/>
      <c r="DF3900" s="1"/>
      <c r="DG3900" s="1"/>
    </row>
    <row r="3901" spans="1:111" x14ac:dyDescent="0.2">
      <c r="A3901" s="74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2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3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2"/>
      <c r="DB3901" s="1"/>
      <c r="DC3901" s="1"/>
      <c r="DD3901" s="1"/>
      <c r="DE3901" s="1"/>
      <c r="DF3901" s="1"/>
      <c r="DG3901" s="1"/>
    </row>
    <row r="3902" spans="1:111" x14ac:dyDescent="0.2">
      <c r="A3902" s="74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2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3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2"/>
      <c r="DB3902" s="1"/>
      <c r="DC3902" s="1"/>
      <c r="DD3902" s="1"/>
      <c r="DE3902" s="1"/>
      <c r="DF3902" s="1"/>
      <c r="DG3902" s="1"/>
    </row>
    <row r="3903" spans="1:111" x14ac:dyDescent="0.2">
      <c r="A3903" s="74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2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3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2"/>
      <c r="DB3903" s="1"/>
      <c r="DC3903" s="1"/>
      <c r="DD3903" s="1"/>
      <c r="DE3903" s="1"/>
      <c r="DF3903" s="1"/>
      <c r="DG3903" s="1"/>
    </row>
    <row r="3904" spans="1:111" x14ac:dyDescent="0.2">
      <c r="A3904" s="74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2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3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2"/>
      <c r="DB3904" s="1"/>
      <c r="DC3904" s="1"/>
      <c r="DD3904" s="1"/>
      <c r="DE3904" s="1"/>
      <c r="DF3904" s="1"/>
      <c r="DG3904" s="1"/>
    </row>
    <row r="3905" spans="1:111" x14ac:dyDescent="0.2">
      <c r="A3905" s="74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2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3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2"/>
      <c r="DB3905" s="1"/>
      <c r="DC3905" s="1"/>
      <c r="DD3905" s="1"/>
      <c r="DE3905" s="1"/>
      <c r="DF3905" s="1"/>
      <c r="DG3905" s="1"/>
    </row>
    <row r="3906" spans="1:111" x14ac:dyDescent="0.2">
      <c r="A3906" s="74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2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3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2"/>
      <c r="DB3906" s="1"/>
      <c r="DC3906" s="1"/>
      <c r="DD3906" s="1"/>
      <c r="DE3906" s="1"/>
      <c r="DF3906" s="1"/>
      <c r="DG3906" s="1"/>
    </row>
    <row r="3907" spans="1:111" x14ac:dyDescent="0.2">
      <c r="A3907" s="74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2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3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2"/>
      <c r="DB3907" s="1"/>
      <c r="DC3907" s="1"/>
      <c r="DD3907" s="1"/>
      <c r="DE3907" s="1"/>
      <c r="DF3907" s="1"/>
      <c r="DG3907" s="1"/>
    </row>
    <row r="3908" spans="1:111" x14ac:dyDescent="0.2">
      <c r="A3908" s="74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2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3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2"/>
      <c r="DB3908" s="1"/>
      <c r="DC3908" s="1"/>
      <c r="DD3908" s="1"/>
      <c r="DE3908" s="1"/>
      <c r="DF3908" s="1"/>
      <c r="DG3908" s="1"/>
    </row>
    <row r="3909" spans="1:111" x14ac:dyDescent="0.2">
      <c r="A3909" s="74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2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3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2"/>
      <c r="DB3909" s="1"/>
      <c r="DC3909" s="1"/>
      <c r="DD3909" s="1"/>
      <c r="DE3909" s="1"/>
      <c r="DF3909" s="1"/>
      <c r="DG3909" s="1"/>
    </row>
    <row r="3910" spans="1:111" x14ac:dyDescent="0.2">
      <c r="A3910" s="74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2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3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2"/>
      <c r="DB3910" s="1"/>
      <c r="DC3910" s="1"/>
      <c r="DD3910" s="1"/>
      <c r="DE3910" s="1"/>
      <c r="DF3910" s="1"/>
      <c r="DG3910" s="1"/>
    </row>
    <row r="3911" spans="1:111" x14ac:dyDescent="0.2">
      <c r="A3911" s="74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2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3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2"/>
      <c r="DB3911" s="1"/>
      <c r="DC3911" s="1"/>
      <c r="DD3911" s="1"/>
      <c r="DE3911" s="1"/>
      <c r="DF3911" s="1"/>
      <c r="DG3911" s="1"/>
    </row>
    <row r="3912" spans="1:111" x14ac:dyDescent="0.2">
      <c r="A3912" s="74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2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3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2"/>
      <c r="DB3912" s="1"/>
      <c r="DC3912" s="1"/>
      <c r="DD3912" s="1"/>
      <c r="DE3912" s="1"/>
      <c r="DF3912" s="1"/>
      <c r="DG3912" s="1"/>
    </row>
    <row r="3913" spans="1:111" x14ac:dyDescent="0.2">
      <c r="A3913" s="74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2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3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2"/>
      <c r="DB3913" s="1"/>
      <c r="DC3913" s="1"/>
      <c r="DD3913" s="1"/>
      <c r="DE3913" s="1"/>
      <c r="DF3913" s="1"/>
      <c r="DG3913" s="1"/>
    </row>
    <row r="3914" spans="1:111" x14ac:dyDescent="0.2">
      <c r="A3914" s="74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2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3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2"/>
      <c r="DB3914" s="1"/>
      <c r="DC3914" s="1"/>
      <c r="DD3914" s="1"/>
      <c r="DE3914" s="1"/>
      <c r="DF3914" s="1"/>
      <c r="DG3914" s="1"/>
    </row>
    <row r="3915" spans="1:111" x14ac:dyDescent="0.2">
      <c r="A3915" s="74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2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3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2"/>
      <c r="DB3915" s="1"/>
      <c r="DC3915" s="1"/>
      <c r="DD3915" s="1"/>
      <c r="DE3915" s="1"/>
      <c r="DF3915" s="1"/>
      <c r="DG3915" s="1"/>
    </row>
    <row r="3916" spans="1:111" x14ac:dyDescent="0.2">
      <c r="A3916" s="74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2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3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2"/>
      <c r="DB3916" s="1"/>
      <c r="DC3916" s="1"/>
      <c r="DD3916" s="1"/>
      <c r="DE3916" s="1"/>
      <c r="DF3916" s="1"/>
      <c r="DG3916" s="1"/>
    </row>
    <row r="3917" spans="1:111" x14ac:dyDescent="0.2">
      <c r="A3917" s="74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2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3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2"/>
      <c r="DB3917" s="1"/>
      <c r="DC3917" s="1"/>
      <c r="DD3917" s="1"/>
      <c r="DE3917" s="1"/>
      <c r="DF3917" s="1"/>
      <c r="DG3917" s="1"/>
    </row>
    <row r="3918" spans="1:111" x14ac:dyDescent="0.2">
      <c r="A3918" s="74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2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3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2"/>
      <c r="DB3918" s="1"/>
      <c r="DC3918" s="1"/>
      <c r="DD3918" s="1"/>
      <c r="DE3918" s="1"/>
      <c r="DF3918" s="1"/>
      <c r="DG3918" s="1"/>
    </row>
    <row r="3919" spans="1:111" x14ac:dyDescent="0.2">
      <c r="A3919" s="74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2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3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2"/>
      <c r="DB3919" s="1"/>
      <c r="DC3919" s="1"/>
      <c r="DD3919" s="1"/>
      <c r="DE3919" s="1"/>
      <c r="DF3919" s="1"/>
      <c r="DG3919" s="1"/>
    </row>
    <row r="3920" spans="1:111" x14ac:dyDescent="0.2">
      <c r="A3920" s="74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2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3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2"/>
      <c r="DB3920" s="1"/>
      <c r="DC3920" s="1"/>
      <c r="DD3920" s="1"/>
      <c r="DE3920" s="1"/>
      <c r="DF3920" s="1"/>
      <c r="DG3920" s="1"/>
    </row>
    <row r="3921" spans="1:111" x14ac:dyDescent="0.2">
      <c r="A3921" s="74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2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3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2"/>
      <c r="DB3921" s="1"/>
      <c r="DC3921" s="1"/>
      <c r="DD3921" s="1"/>
      <c r="DE3921" s="1"/>
      <c r="DF3921" s="1"/>
      <c r="DG3921" s="1"/>
    </row>
    <row r="3922" spans="1:111" x14ac:dyDescent="0.2">
      <c r="A3922" s="74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2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3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2"/>
      <c r="DB3922" s="1"/>
      <c r="DC3922" s="1"/>
      <c r="DD3922" s="1"/>
      <c r="DE3922" s="1"/>
      <c r="DF3922" s="1"/>
      <c r="DG3922" s="1"/>
    </row>
    <row r="3923" spans="1:111" x14ac:dyDescent="0.2">
      <c r="A3923" s="74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2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3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2"/>
      <c r="DB3923" s="1"/>
      <c r="DC3923" s="1"/>
      <c r="DD3923" s="1"/>
      <c r="DE3923" s="1"/>
      <c r="DF3923" s="1"/>
      <c r="DG3923" s="1"/>
    </row>
    <row r="3924" spans="1:111" x14ac:dyDescent="0.2">
      <c r="A3924" s="74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2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3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2"/>
      <c r="DB3924" s="1"/>
      <c r="DC3924" s="1"/>
      <c r="DD3924" s="1"/>
      <c r="DE3924" s="1"/>
      <c r="DF3924" s="1"/>
      <c r="DG3924" s="1"/>
    </row>
    <row r="3925" spans="1:111" x14ac:dyDescent="0.2">
      <c r="A3925" s="74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2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3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2"/>
      <c r="DB3925" s="1"/>
      <c r="DC3925" s="1"/>
      <c r="DD3925" s="1"/>
      <c r="DE3925" s="1"/>
      <c r="DF3925" s="1"/>
      <c r="DG3925" s="1"/>
    </row>
    <row r="3926" spans="1:111" x14ac:dyDescent="0.2">
      <c r="A3926" s="74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2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3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2"/>
      <c r="DB3926" s="1"/>
      <c r="DC3926" s="1"/>
      <c r="DD3926" s="1"/>
      <c r="DE3926" s="1"/>
      <c r="DF3926" s="1"/>
      <c r="DG3926" s="1"/>
    </row>
    <row r="3927" spans="1:111" x14ac:dyDescent="0.2">
      <c r="A3927" s="74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2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3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2"/>
      <c r="DB3927" s="1"/>
      <c r="DC3927" s="1"/>
      <c r="DD3927" s="1"/>
      <c r="DE3927" s="1"/>
      <c r="DF3927" s="1"/>
      <c r="DG3927" s="1"/>
    </row>
    <row r="3928" spans="1:111" x14ac:dyDescent="0.2">
      <c r="A3928" s="74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2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3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2"/>
      <c r="DB3928" s="1"/>
      <c r="DC3928" s="1"/>
      <c r="DD3928" s="1"/>
      <c r="DE3928" s="1"/>
      <c r="DF3928" s="1"/>
      <c r="DG3928" s="1"/>
    </row>
    <row r="3929" spans="1:111" x14ac:dyDescent="0.2">
      <c r="A3929" s="74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2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3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2"/>
      <c r="DB3929" s="1"/>
      <c r="DC3929" s="1"/>
      <c r="DD3929" s="1"/>
      <c r="DE3929" s="1"/>
      <c r="DF3929" s="1"/>
      <c r="DG3929" s="1"/>
    </row>
    <row r="3930" spans="1:111" x14ac:dyDescent="0.2">
      <c r="A3930" s="74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2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3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2"/>
      <c r="DB3930" s="1"/>
      <c r="DC3930" s="1"/>
      <c r="DD3930" s="1"/>
      <c r="DE3930" s="1"/>
      <c r="DF3930" s="1"/>
      <c r="DG3930" s="1"/>
    </row>
    <row r="3931" spans="1:111" x14ac:dyDescent="0.2">
      <c r="A3931" s="74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2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3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2"/>
      <c r="DB3931" s="1"/>
      <c r="DC3931" s="1"/>
      <c r="DD3931" s="1"/>
      <c r="DE3931" s="1"/>
      <c r="DF3931" s="1"/>
      <c r="DG3931" s="1"/>
    </row>
    <row r="3932" spans="1:111" x14ac:dyDescent="0.2">
      <c r="A3932" s="74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2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3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2"/>
      <c r="DB3932" s="1"/>
      <c r="DC3932" s="1"/>
      <c r="DD3932" s="1"/>
      <c r="DE3932" s="1"/>
      <c r="DF3932" s="1"/>
      <c r="DG3932" s="1"/>
    </row>
    <row r="3933" spans="1:111" x14ac:dyDescent="0.2">
      <c r="A3933" s="74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2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3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2"/>
      <c r="DB3933" s="1"/>
      <c r="DC3933" s="1"/>
      <c r="DD3933" s="1"/>
      <c r="DE3933" s="1"/>
      <c r="DF3933" s="1"/>
      <c r="DG3933" s="1"/>
    </row>
    <row r="3934" spans="1:111" x14ac:dyDescent="0.2">
      <c r="A3934" s="74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2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3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2"/>
      <c r="DB3934" s="1"/>
      <c r="DC3934" s="1"/>
      <c r="DD3934" s="1"/>
      <c r="DE3934" s="1"/>
      <c r="DF3934" s="1"/>
      <c r="DG3934" s="1"/>
    </row>
    <row r="3935" spans="1:111" x14ac:dyDescent="0.2">
      <c r="A3935" s="74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2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3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2"/>
      <c r="DB3935" s="1"/>
      <c r="DC3935" s="1"/>
      <c r="DD3935" s="1"/>
      <c r="DE3935" s="1"/>
      <c r="DF3935" s="1"/>
      <c r="DG3935" s="1"/>
    </row>
    <row r="3936" spans="1:111" x14ac:dyDescent="0.2">
      <c r="A3936" s="74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2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3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2"/>
      <c r="DB3936" s="1"/>
      <c r="DC3936" s="1"/>
      <c r="DD3936" s="1"/>
      <c r="DE3936" s="1"/>
      <c r="DF3936" s="1"/>
      <c r="DG3936" s="1"/>
    </row>
    <row r="3937" spans="1:111" x14ac:dyDescent="0.2">
      <c r="A3937" s="74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2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3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2"/>
      <c r="DB3937" s="1"/>
      <c r="DC3937" s="1"/>
      <c r="DD3937" s="1"/>
      <c r="DE3937" s="1"/>
      <c r="DF3937" s="1"/>
      <c r="DG3937" s="1"/>
    </row>
    <row r="3938" spans="1:111" x14ac:dyDescent="0.2">
      <c r="A3938" s="74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2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3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2"/>
      <c r="DB3938" s="1"/>
      <c r="DC3938" s="1"/>
      <c r="DD3938" s="1"/>
      <c r="DE3938" s="1"/>
      <c r="DF3938" s="1"/>
      <c r="DG3938" s="1"/>
    </row>
    <row r="3939" spans="1:111" x14ac:dyDescent="0.2">
      <c r="A3939" s="74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2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3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2"/>
      <c r="DB3939" s="1"/>
      <c r="DC3939" s="1"/>
      <c r="DD3939" s="1"/>
      <c r="DE3939" s="1"/>
      <c r="DF3939" s="1"/>
      <c r="DG3939" s="1"/>
    </row>
    <row r="3940" spans="1:111" x14ac:dyDescent="0.2">
      <c r="A3940" s="74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2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3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2"/>
      <c r="DB3940" s="1"/>
      <c r="DC3940" s="1"/>
      <c r="DD3940" s="1"/>
      <c r="DE3940" s="1"/>
      <c r="DF3940" s="1"/>
      <c r="DG3940" s="1"/>
    </row>
    <row r="3941" spans="1:111" x14ac:dyDescent="0.2">
      <c r="A3941" s="74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2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3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2"/>
      <c r="DB3941" s="1"/>
      <c r="DC3941" s="1"/>
      <c r="DD3941" s="1"/>
      <c r="DE3941" s="1"/>
      <c r="DF3941" s="1"/>
      <c r="DG3941" s="1"/>
    </row>
    <row r="3942" spans="1:111" x14ac:dyDescent="0.2">
      <c r="A3942" s="74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2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3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2"/>
      <c r="DB3942" s="1"/>
      <c r="DC3942" s="1"/>
      <c r="DD3942" s="1"/>
      <c r="DE3942" s="1"/>
      <c r="DF3942" s="1"/>
      <c r="DG3942" s="1"/>
    </row>
    <row r="3943" spans="1:111" x14ac:dyDescent="0.2">
      <c r="A3943" s="74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2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3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2"/>
      <c r="DB3943" s="1"/>
      <c r="DC3943" s="1"/>
      <c r="DD3943" s="1"/>
      <c r="DE3943" s="1"/>
      <c r="DF3943" s="1"/>
      <c r="DG3943" s="1"/>
    </row>
    <row r="3944" spans="1:111" x14ac:dyDescent="0.2">
      <c r="A3944" s="74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2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3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2"/>
      <c r="DB3944" s="1"/>
      <c r="DC3944" s="1"/>
      <c r="DD3944" s="1"/>
      <c r="DE3944" s="1"/>
      <c r="DF3944" s="1"/>
      <c r="DG3944" s="1"/>
    </row>
    <row r="3945" spans="1:111" x14ac:dyDescent="0.2">
      <c r="A3945" s="74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2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3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2"/>
      <c r="DB3945" s="1"/>
      <c r="DC3945" s="1"/>
      <c r="DD3945" s="1"/>
      <c r="DE3945" s="1"/>
      <c r="DF3945" s="1"/>
      <c r="DG3945" s="1"/>
    </row>
    <row r="3946" spans="1:111" x14ac:dyDescent="0.2">
      <c r="A3946" s="74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2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3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2"/>
      <c r="DB3946" s="1"/>
      <c r="DC3946" s="1"/>
      <c r="DD3946" s="1"/>
      <c r="DE3946" s="1"/>
      <c r="DF3946" s="1"/>
      <c r="DG3946" s="1"/>
    </row>
    <row r="3947" spans="1:111" x14ac:dyDescent="0.2">
      <c r="A3947" s="74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2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3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2"/>
      <c r="DB3947" s="1"/>
      <c r="DC3947" s="1"/>
      <c r="DD3947" s="1"/>
      <c r="DE3947" s="1"/>
      <c r="DF3947" s="1"/>
      <c r="DG3947" s="1"/>
    </row>
    <row r="3948" spans="1:111" x14ac:dyDescent="0.2">
      <c r="A3948" s="74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2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3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2"/>
      <c r="DB3948" s="1"/>
      <c r="DC3948" s="1"/>
      <c r="DD3948" s="1"/>
      <c r="DE3948" s="1"/>
      <c r="DF3948" s="1"/>
      <c r="DG3948" s="1"/>
    </row>
    <row r="3949" spans="1:111" x14ac:dyDescent="0.2">
      <c r="A3949" s="74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2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3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2"/>
      <c r="DB3949" s="1"/>
      <c r="DC3949" s="1"/>
      <c r="DD3949" s="1"/>
      <c r="DE3949" s="1"/>
      <c r="DF3949" s="1"/>
      <c r="DG3949" s="1"/>
    </row>
    <row r="3950" spans="1:111" x14ac:dyDescent="0.2">
      <c r="A3950" s="74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2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3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2"/>
      <c r="DB3950" s="1"/>
      <c r="DC3950" s="1"/>
      <c r="DD3950" s="1"/>
      <c r="DE3950" s="1"/>
      <c r="DF3950" s="1"/>
      <c r="DG3950" s="1"/>
    </row>
    <row r="3951" spans="1:111" x14ac:dyDescent="0.2">
      <c r="A3951" s="74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2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3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2"/>
      <c r="DB3951" s="1"/>
      <c r="DC3951" s="1"/>
      <c r="DD3951" s="1"/>
      <c r="DE3951" s="1"/>
      <c r="DF3951" s="1"/>
      <c r="DG3951" s="1"/>
    </row>
    <row r="3952" spans="1:111" x14ac:dyDescent="0.2">
      <c r="A3952" s="74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2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3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2"/>
      <c r="DB3952" s="1"/>
      <c r="DC3952" s="1"/>
      <c r="DD3952" s="1"/>
      <c r="DE3952" s="1"/>
      <c r="DF3952" s="1"/>
      <c r="DG3952" s="1"/>
    </row>
    <row r="3953" spans="1:111" x14ac:dyDescent="0.2">
      <c r="A3953" s="74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2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3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2"/>
      <c r="DB3953" s="1"/>
      <c r="DC3953" s="1"/>
      <c r="DD3953" s="1"/>
      <c r="DE3953" s="1"/>
      <c r="DF3953" s="1"/>
      <c r="DG3953" s="1"/>
    </row>
    <row r="3954" spans="1:111" x14ac:dyDescent="0.2">
      <c r="A3954" s="74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2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3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2"/>
      <c r="DB3954" s="1"/>
      <c r="DC3954" s="1"/>
      <c r="DD3954" s="1"/>
      <c r="DE3954" s="1"/>
      <c r="DF3954" s="1"/>
      <c r="DG3954" s="1"/>
    </row>
    <row r="3955" spans="1:111" x14ac:dyDescent="0.2">
      <c r="A3955" s="74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2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3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2"/>
      <c r="DB3955" s="1"/>
      <c r="DC3955" s="1"/>
      <c r="DD3955" s="1"/>
      <c r="DE3955" s="1"/>
      <c r="DF3955" s="1"/>
      <c r="DG3955" s="1"/>
    </row>
    <row r="3956" spans="1:111" x14ac:dyDescent="0.2">
      <c r="A3956" s="74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2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3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2"/>
      <c r="DB3956" s="1"/>
      <c r="DC3956" s="1"/>
      <c r="DD3956" s="1"/>
      <c r="DE3956" s="1"/>
      <c r="DF3956" s="1"/>
      <c r="DG3956" s="1"/>
    </row>
    <row r="3957" spans="1:111" x14ac:dyDescent="0.2">
      <c r="A3957" s="74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2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3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2"/>
      <c r="DB3957" s="1"/>
      <c r="DC3957" s="1"/>
      <c r="DD3957" s="1"/>
      <c r="DE3957" s="1"/>
      <c r="DF3957" s="1"/>
      <c r="DG3957" s="1"/>
    </row>
    <row r="3958" spans="1:111" x14ac:dyDescent="0.2">
      <c r="A3958" s="74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2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3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2"/>
      <c r="DB3958" s="1"/>
      <c r="DC3958" s="1"/>
      <c r="DD3958" s="1"/>
      <c r="DE3958" s="1"/>
      <c r="DF3958" s="1"/>
      <c r="DG3958" s="1"/>
    </row>
    <row r="3959" spans="1:111" x14ac:dyDescent="0.2">
      <c r="A3959" s="74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2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3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2"/>
      <c r="DB3959" s="1"/>
      <c r="DC3959" s="1"/>
      <c r="DD3959" s="1"/>
      <c r="DE3959" s="1"/>
      <c r="DF3959" s="1"/>
      <c r="DG3959" s="1"/>
    </row>
    <row r="3960" spans="1:111" x14ac:dyDescent="0.2">
      <c r="A3960" s="74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2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3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2"/>
      <c r="DB3960" s="1"/>
      <c r="DC3960" s="1"/>
      <c r="DD3960" s="1"/>
      <c r="DE3960" s="1"/>
      <c r="DF3960" s="1"/>
      <c r="DG3960" s="1"/>
    </row>
    <row r="3961" spans="1:111" x14ac:dyDescent="0.2">
      <c r="A3961" s="74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2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3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2"/>
      <c r="DB3961" s="1"/>
      <c r="DC3961" s="1"/>
      <c r="DD3961" s="1"/>
      <c r="DE3961" s="1"/>
      <c r="DF3961" s="1"/>
      <c r="DG3961" s="1"/>
    </row>
    <row r="3962" spans="1:111" x14ac:dyDescent="0.2">
      <c r="A3962" s="74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2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3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2"/>
      <c r="DB3962" s="1"/>
      <c r="DC3962" s="1"/>
      <c r="DD3962" s="1"/>
      <c r="DE3962" s="1"/>
      <c r="DF3962" s="1"/>
      <c r="DG3962" s="1"/>
    </row>
    <row r="3963" spans="1:111" x14ac:dyDescent="0.2">
      <c r="A3963" s="74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2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3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2"/>
      <c r="DB3963" s="1"/>
      <c r="DC3963" s="1"/>
      <c r="DD3963" s="1"/>
      <c r="DE3963" s="1"/>
      <c r="DF3963" s="1"/>
      <c r="DG3963" s="1"/>
    </row>
    <row r="3964" spans="1:111" x14ac:dyDescent="0.2">
      <c r="A3964" s="74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2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3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2"/>
      <c r="DB3964" s="1"/>
      <c r="DC3964" s="1"/>
      <c r="DD3964" s="1"/>
      <c r="DE3964" s="1"/>
      <c r="DF3964" s="1"/>
      <c r="DG3964" s="1"/>
    </row>
    <row r="3965" spans="1:111" x14ac:dyDescent="0.2">
      <c r="A3965" s="74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2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3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2"/>
      <c r="DB3965" s="1"/>
      <c r="DC3965" s="1"/>
      <c r="DD3965" s="1"/>
      <c r="DE3965" s="1"/>
      <c r="DF3965" s="1"/>
      <c r="DG3965" s="1"/>
    </row>
    <row r="3966" spans="1:111" x14ac:dyDescent="0.2">
      <c r="A3966" s="74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2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3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2"/>
      <c r="DB3966" s="1"/>
      <c r="DC3966" s="1"/>
      <c r="DD3966" s="1"/>
      <c r="DE3966" s="1"/>
      <c r="DF3966" s="1"/>
      <c r="DG3966" s="1"/>
    </row>
    <row r="3967" spans="1:111" x14ac:dyDescent="0.2">
      <c r="A3967" s="74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2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3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2"/>
      <c r="DB3967" s="1"/>
      <c r="DC3967" s="1"/>
      <c r="DD3967" s="1"/>
      <c r="DE3967" s="1"/>
      <c r="DF3967" s="1"/>
      <c r="DG3967" s="1"/>
    </row>
    <row r="3968" spans="1:111" x14ac:dyDescent="0.2">
      <c r="A3968" s="74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2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3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2"/>
      <c r="DB3968" s="1"/>
      <c r="DC3968" s="1"/>
      <c r="DD3968" s="1"/>
      <c r="DE3968" s="1"/>
      <c r="DF3968" s="1"/>
      <c r="DG3968" s="1"/>
    </row>
    <row r="3969" spans="1:111" x14ac:dyDescent="0.2">
      <c r="A3969" s="74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2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3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2"/>
      <c r="DB3969" s="1"/>
      <c r="DC3969" s="1"/>
      <c r="DD3969" s="1"/>
      <c r="DE3969" s="1"/>
      <c r="DF3969" s="1"/>
      <c r="DG3969" s="1"/>
    </row>
    <row r="3970" spans="1:111" x14ac:dyDescent="0.2">
      <c r="A3970" s="74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2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3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2"/>
      <c r="DB3970" s="1"/>
      <c r="DC3970" s="1"/>
      <c r="DD3970" s="1"/>
      <c r="DE3970" s="1"/>
      <c r="DF3970" s="1"/>
      <c r="DG3970" s="1"/>
    </row>
    <row r="3971" spans="1:111" x14ac:dyDescent="0.2">
      <c r="A3971" s="74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2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3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2"/>
      <c r="DB3971" s="1"/>
      <c r="DC3971" s="1"/>
      <c r="DD3971" s="1"/>
      <c r="DE3971" s="1"/>
      <c r="DF3971" s="1"/>
      <c r="DG3971" s="1"/>
    </row>
    <row r="3972" spans="1:111" x14ac:dyDescent="0.2">
      <c r="A3972" s="74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2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3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2"/>
      <c r="DB3972" s="1"/>
      <c r="DC3972" s="1"/>
      <c r="DD3972" s="1"/>
      <c r="DE3972" s="1"/>
      <c r="DF3972" s="1"/>
      <c r="DG3972" s="1"/>
    </row>
    <row r="3973" spans="1:111" x14ac:dyDescent="0.2">
      <c r="A3973" s="74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2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3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2"/>
      <c r="DB3973" s="1"/>
      <c r="DC3973" s="1"/>
      <c r="DD3973" s="1"/>
      <c r="DE3973" s="1"/>
      <c r="DF3973" s="1"/>
      <c r="DG3973" s="1"/>
    </row>
    <row r="3974" spans="1:111" x14ac:dyDescent="0.2">
      <c r="A3974" s="74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2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3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2"/>
      <c r="DB3974" s="1"/>
      <c r="DC3974" s="1"/>
      <c r="DD3974" s="1"/>
      <c r="DE3974" s="1"/>
      <c r="DF3974" s="1"/>
      <c r="DG3974" s="1"/>
    </row>
    <row r="3975" spans="1:111" x14ac:dyDescent="0.2">
      <c r="A3975" s="74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2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3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2"/>
      <c r="DB3975" s="1"/>
      <c r="DC3975" s="1"/>
      <c r="DD3975" s="1"/>
      <c r="DE3975" s="1"/>
      <c r="DF3975" s="1"/>
      <c r="DG3975" s="1"/>
    </row>
    <row r="3976" spans="1:111" x14ac:dyDescent="0.2">
      <c r="A3976" s="74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2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3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2"/>
      <c r="DB3976" s="1"/>
      <c r="DC3976" s="1"/>
      <c r="DD3976" s="1"/>
      <c r="DE3976" s="1"/>
      <c r="DF3976" s="1"/>
      <c r="DG3976" s="1"/>
    </row>
    <row r="3977" spans="1:111" x14ac:dyDescent="0.2">
      <c r="A3977" s="74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2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3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2"/>
      <c r="DB3977" s="1"/>
      <c r="DC3977" s="1"/>
      <c r="DD3977" s="1"/>
      <c r="DE3977" s="1"/>
      <c r="DF3977" s="1"/>
      <c r="DG3977" s="1"/>
    </row>
    <row r="3978" spans="1:111" x14ac:dyDescent="0.2">
      <c r="A3978" s="74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2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3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2"/>
      <c r="DB3978" s="1"/>
      <c r="DC3978" s="1"/>
      <c r="DD3978" s="1"/>
      <c r="DE3978" s="1"/>
      <c r="DF3978" s="1"/>
      <c r="DG3978" s="1"/>
    </row>
    <row r="3979" spans="1:111" x14ac:dyDescent="0.2">
      <c r="A3979" s="74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2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3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2"/>
      <c r="DB3979" s="1"/>
      <c r="DC3979" s="1"/>
      <c r="DD3979" s="1"/>
      <c r="DE3979" s="1"/>
      <c r="DF3979" s="1"/>
      <c r="DG3979" s="1"/>
    </row>
    <row r="3980" spans="1:111" x14ac:dyDescent="0.2">
      <c r="A3980" s="74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2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3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2"/>
      <c r="DB3980" s="1"/>
      <c r="DC3980" s="1"/>
      <c r="DD3980" s="1"/>
      <c r="DE3980" s="1"/>
      <c r="DF3980" s="1"/>
      <c r="DG3980" s="1"/>
    </row>
    <row r="3981" spans="1:111" x14ac:dyDescent="0.2">
      <c r="A3981" s="74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2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3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2"/>
      <c r="DB3981" s="1"/>
      <c r="DC3981" s="1"/>
      <c r="DD3981" s="1"/>
      <c r="DE3981" s="1"/>
      <c r="DF3981" s="1"/>
      <c r="DG3981" s="1"/>
    </row>
    <row r="3982" spans="1:111" x14ac:dyDescent="0.2">
      <c r="A3982" s="74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2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3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2"/>
      <c r="DB3982" s="1"/>
      <c r="DC3982" s="1"/>
      <c r="DD3982" s="1"/>
      <c r="DE3982" s="1"/>
      <c r="DF3982" s="1"/>
      <c r="DG3982" s="1"/>
    </row>
    <row r="3983" spans="1:111" x14ac:dyDescent="0.2">
      <c r="A3983" s="74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2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3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2"/>
      <c r="DB3983" s="1"/>
      <c r="DC3983" s="1"/>
      <c r="DD3983" s="1"/>
      <c r="DE3983" s="1"/>
      <c r="DF3983" s="1"/>
      <c r="DG3983" s="1"/>
    </row>
    <row r="3984" spans="1:111" x14ac:dyDescent="0.2">
      <c r="A3984" s="74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2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3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2"/>
      <c r="DB3984" s="1"/>
      <c r="DC3984" s="1"/>
      <c r="DD3984" s="1"/>
      <c r="DE3984" s="1"/>
      <c r="DF3984" s="1"/>
      <c r="DG3984" s="1"/>
    </row>
    <row r="3985" spans="1:111" x14ac:dyDescent="0.2">
      <c r="A3985" s="74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2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3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2"/>
      <c r="DB3985" s="1"/>
      <c r="DC3985" s="1"/>
      <c r="DD3985" s="1"/>
      <c r="DE3985" s="1"/>
      <c r="DF3985" s="1"/>
      <c r="DG3985" s="1"/>
    </row>
    <row r="3986" spans="1:111" x14ac:dyDescent="0.2">
      <c r="A3986" s="74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2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3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2"/>
      <c r="DB3986" s="1"/>
      <c r="DC3986" s="1"/>
      <c r="DD3986" s="1"/>
      <c r="DE3986" s="1"/>
      <c r="DF3986" s="1"/>
      <c r="DG3986" s="1"/>
    </row>
    <row r="3987" spans="1:111" x14ac:dyDescent="0.2">
      <c r="A3987" s="74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2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3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2"/>
      <c r="DB3987" s="1"/>
      <c r="DC3987" s="1"/>
      <c r="DD3987" s="1"/>
      <c r="DE3987" s="1"/>
      <c r="DF3987" s="1"/>
      <c r="DG3987" s="1"/>
    </row>
    <row r="3988" spans="1:111" x14ac:dyDescent="0.2">
      <c r="A3988" s="74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2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3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2"/>
      <c r="DB3988" s="1"/>
      <c r="DC3988" s="1"/>
      <c r="DD3988" s="1"/>
      <c r="DE3988" s="1"/>
      <c r="DF3988" s="1"/>
      <c r="DG3988" s="1"/>
    </row>
    <row r="3989" spans="1:111" x14ac:dyDescent="0.2">
      <c r="A3989" s="74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2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3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2"/>
      <c r="DB3989" s="1"/>
      <c r="DC3989" s="1"/>
      <c r="DD3989" s="1"/>
      <c r="DE3989" s="1"/>
      <c r="DF3989" s="1"/>
      <c r="DG3989" s="1"/>
    </row>
    <row r="3990" spans="1:111" x14ac:dyDescent="0.2">
      <c r="A3990" s="74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2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3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2"/>
      <c r="DB3990" s="1"/>
      <c r="DC3990" s="1"/>
      <c r="DD3990" s="1"/>
      <c r="DE3990" s="1"/>
      <c r="DF3990" s="1"/>
      <c r="DG3990" s="1"/>
    </row>
    <row r="3991" spans="1:111" x14ac:dyDescent="0.2">
      <c r="A3991" s="74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2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3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2"/>
      <c r="DB3991" s="1"/>
      <c r="DC3991" s="1"/>
      <c r="DD3991" s="1"/>
      <c r="DE3991" s="1"/>
      <c r="DF3991" s="1"/>
      <c r="DG3991" s="1"/>
    </row>
    <row r="3992" spans="1:111" x14ac:dyDescent="0.2">
      <c r="A3992" s="74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2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3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2"/>
      <c r="DB3992" s="1"/>
      <c r="DC3992" s="1"/>
      <c r="DD3992" s="1"/>
      <c r="DE3992" s="1"/>
      <c r="DF3992" s="1"/>
      <c r="DG3992" s="1"/>
    </row>
    <row r="3993" spans="1:111" x14ac:dyDescent="0.2">
      <c r="A3993" s="74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2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3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2"/>
      <c r="DB3993" s="1"/>
      <c r="DC3993" s="1"/>
      <c r="DD3993" s="1"/>
      <c r="DE3993" s="1"/>
      <c r="DF3993" s="1"/>
      <c r="DG3993" s="1"/>
    </row>
    <row r="3994" spans="1:111" x14ac:dyDescent="0.2">
      <c r="A3994" s="74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2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3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2"/>
      <c r="DB3994" s="1"/>
      <c r="DC3994" s="1"/>
      <c r="DD3994" s="1"/>
      <c r="DE3994" s="1"/>
      <c r="DF3994" s="1"/>
      <c r="DG3994" s="1"/>
    </row>
    <row r="3995" spans="1:111" x14ac:dyDescent="0.2">
      <c r="A3995" s="74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2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3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2"/>
      <c r="DB3995" s="1"/>
      <c r="DC3995" s="1"/>
      <c r="DD3995" s="1"/>
      <c r="DE3995" s="1"/>
      <c r="DF3995" s="1"/>
      <c r="DG3995" s="1"/>
    </row>
    <row r="3996" spans="1:111" x14ac:dyDescent="0.2">
      <c r="A3996" s="74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2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3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2"/>
      <c r="DB3996" s="1"/>
      <c r="DC3996" s="1"/>
      <c r="DD3996" s="1"/>
      <c r="DE3996" s="1"/>
      <c r="DF3996" s="1"/>
      <c r="DG3996" s="1"/>
    </row>
    <row r="3997" spans="1:111" x14ac:dyDescent="0.2">
      <c r="A3997" s="74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2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3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2"/>
      <c r="DB3997" s="1"/>
      <c r="DC3997" s="1"/>
      <c r="DD3997" s="1"/>
      <c r="DE3997" s="1"/>
      <c r="DF3997" s="1"/>
      <c r="DG3997" s="1"/>
    </row>
    <row r="3998" spans="1:111" x14ac:dyDescent="0.2">
      <c r="A3998" s="74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2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3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2"/>
      <c r="DB3998" s="1"/>
      <c r="DC3998" s="1"/>
      <c r="DD3998" s="1"/>
      <c r="DE3998" s="1"/>
      <c r="DF3998" s="1"/>
      <c r="DG3998" s="1"/>
    </row>
    <row r="3999" spans="1:111" x14ac:dyDescent="0.2">
      <c r="A3999" s="74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2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3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2"/>
      <c r="DB3999" s="1"/>
      <c r="DC3999" s="1"/>
      <c r="DD3999" s="1"/>
      <c r="DE3999" s="1"/>
      <c r="DF3999" s="1"/>
      <c r="DG3999" s="1"/>
    </row>
    <row r="4000" spans="1:111" x14ac:dyDescent="0.2">
      <c r="A4000" s="74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2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3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2"/>
      <c r="DB4000" s="1"/>
      <c r="DC4000" s="1"/>
      <c r="DD4000" s="1"/>
      <c r="DE4000" s="1"/>
      <c r="DF4000" s="1"/>
      <c r="DG4000" s="1"/>
    </row>
    <row r="4001" spans="1:111" x14ac:dyDescent="0.2">
      <c r="A4001" s="74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2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3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2"/>
      <c r="DB4001" s="1"/>
      <c r="DC4001" s="1"/>
      <c r="DD4001" s="1"/>
      <c r="DE4001" s="1"/>
      <c r="DF4001" s="1"/>
      <c r="DG4001" s="1"/>
    </row>
    <row r="4002" spans="1:111" x14ac:dyDescent="0.2">
      <c r="A4002" s="74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2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3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2"/>
      <c r="DB4002" s="1"/>
      <c r="DC4002" s="1"/>
      <c r="DD4002" s="1"/>
      <c r="DE4002" s="1"/>
      <c r="DF4002" s="1"/>
      <c r="DG4002" s="1"/>
    </row>
    <row r="4003" spans="1:111" x14ac:dyDescent="0.2">
      <c r="A4003" s="74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2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3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2"/>
      <c r="DB4003" s="1"/>
      <c r="DC4003" s="1"/>
      <c r="DD4003" s="1"/>
      <c r="DE4003" s="1"/>
      <c r="DF4003" s="1"/>
      <c r="DG4003" s="1"/>
    </row>
    <row r="4004" spans="1:111" x14ac:dyDescent="0.2">
      <c r="A4004" s="74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2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3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2"/>
      <c r="DB4004" s="1"/>
      <c r="DC4004" s="1"/>
      <c r="DD4004" s="1"/>
      <c r="DE4004" s="1"/>
      <c r="DF4004" s="1"/>
      <c r="DG4004" s="1"/>
    </row>
    <row r="4005" spans="1:111" x14ac:dyDescent="0.2">
      <c r="A4005" s="74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2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3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2"/>
      <c r="DB4005" s="1"/>
      <c r="DC4005" s="1"/>
      <c r="DD4005" s="1"/>
      <c r="DE4005" s="1"/>
      <c r="DF4005" s="1"/>
      <c r="DG4005" s="1"/>
    </row>
    <row r="4006" spans="1:111" x14ac:dyDescent="0.2">
      <c r="A4006" s="74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2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3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2"/>
      <c r="DB4006" s="1"/>
      <c r="DC4006" s="1"/>
      <c r="DD4006" s="1"/>
      <c r="DE4006" s="1"/>
      <c r="DF4006" s="1"/>
      <c r="DG4006" s="1"/>
    </row>
    <row r="4007" spans="1:111" x14ac:dyDescent="0.2">
      <c r="A4007" s="74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2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3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2"/>
      <c r="DB4007" s="1"/>
      <c r="DC4007" s="1"/>
      <c r="DD4007" s="1"/>
      <c r="DE4007" s="1"/>
      <c r="DF4007" s="1"/>
      <c r="DG4007" s="1"/>
    </row>
    <row r="4008" spans="1:111" x14ac:dyDescent="0.2">
      <c r="A4008" s="74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2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3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2"/>
      <c r="DB4008" s="1"/>
      <c r="DC4008" s="1"/>
      <c r="DD4008" s="1"/>
      <c r="DE4008" s="1"/>
      <c r="DF4008" s="1"/>
      <c r="DG4008" s="1"/>
    </row>
    <row r="4009" spans="1:111" x14ac:dyDescent="0.2">
      <c r="A4009" s="74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2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3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2"/>
      <c r="DB4009" s="1"/>
      <c r="DC4009" s="1"/>
      <c r="DD4009" s="1"/>
      <c r="DE4009" s="1"/>
      <c r="DF4009" s="1"/>
      <c r="DG4009" s="1"/>
    </row>
    <row r="4010" spans="1:111" x14ac:dyDescent="0.2">
      <c r="A4010" s="74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2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3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2"/>
      <c r="DB4010" s="1"/>
      <c r="DC4010" s="1"/>
      <c r="DD4010" s="1"/>
      <c r="DE4010" s="1"/>
      <c r="DF4010" s="1"/>
      <c r="DG4010" s="1"/>
    </row>
    <row r="4011" spans="1:111" x14ac:dyDescent="0.2">
      <c r="A4011" s="74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2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3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2"/>
      <c r="DB4011" s="1"/>
      <c r="DC4011" s="1"/>
      <c r="DD4011" s="1"/>
      <c r="DE4011" s="1"/>
      <c r="DF4011" s="1"/>
      <c r="DG4011" s="1"/>
    </row>
    <row r="4012" spans="1:111" x14ac:dyDescent="0.2">
      <c r="A4012" s="74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2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3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2"/>
      <c r="DB4012" s="1"/>
      <c r="DC4012" s="1"/>
      <c r="DD4012" s="1"/>
      <c r="DE4012" s="1"/>
      <c r="DF4012" s="1"/>
      <c r="DG4012" s="1"/>
    </row>
    <row r="4013" spans="1:111" x14ac:dyDescent="0.2">
      <c r="A4013" s="74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2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3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2"/>
      <c r="DB4013" s="1"/>
      <c r="DC4013" s="1"/>
      <c r="DD4013" s="1"/>
      <c r="DE4013" s="1"/>
      <c r="DF4013" s="1"/>
      <c r="DG4013" s="1"/>
    </row>
    <row r="4014" spans="1:111" x14ac:dyDescent="0.2">
      <c r="A4014" s="74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2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3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2"/>
      <c r="DB4014" s="1"/>
      <c r="DC4014" s="1"/>
      <c r="DD4014" s="1"/>
      <c r="DE4014" s="1"/>
      <c r="DF4014" s="1"/>
      <c r="DG4014" s="1"/>
    </row>
    <row r="4015" spans="1:111" x14ac:dyDescent="0.2">
      <c r="A4015" s="74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2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3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2"/>
      <c r="DB4015" s="1"/>
      <c r="DC4015" s="1"/>
      <c r="DD4015" s="1"/>
      <c r="DE4015" s="1"/>
      <c r="DF4015" s="1"/>
      <c r="DG4015" s="1"/>
    </row>
    <row r="4016" spans="1:111" x14ac:dyDescent="0.2">
      <c r="A4016" s="74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2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3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2"/>
      <c r="DB4016" s="1"/>
      <c r="DC4016" s="1"/>
      <c r="DD4016" s="1"/>
      <c r="DE4016" s="1"/>
      <c r="DF4016" s="1"/>
      <c r="DG4016" s="1"/>
    </row>
    <row r="4017" spans="1:111" x14ac:dyDescent="0.2">
      <c r="A4017" s="74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2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3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2"/>
      <c r="DB4017" s="1"/>
      <c r="DC4017" s="1"/>
      <c r="DD4017" s="1"/>
      <c r="DE4017" s="1"/>
      <c r="DF4017" s="1"/>
      <c r="DG4017" s="1"/>
    </row>
    <row r="4018" spans="1:111" x14ac:dyDescent="0.2">
      <c r="A4018" s="74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2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3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2"/>
      <c r="DB4018" s="1"/>
      <c r="DC4018" s="1"/>
      <c r="DD4018" s="1"/>
      <c r="DE4018" s="1"/>
      <c r="DF4018" s="1"/>
      <c r="DG4018" s="1"/>
    </row>
    <row r="4019" spans="1:111" x14ac:dyDescent="0.2">
      <c r="A4019" s="74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2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3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2"/>
      <c r="DB4019" s="1"/>
      <c r="DC4019" s="1"/>
      <c r="DD4019" s="1"/>
      <c r="DE4019" s="1"/>
      <c r="DF4019" s="1"/>
      <c r="DG4019" s="1"/>
    </row>
    <row r="4020" spans="1:111" x14ac:dyDescent="0.2">
      <c r="A4020" s="74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2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3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2"/>
      <c r="DB4020" s="1"/>
      <c r="DC4020" s="1"/>
      <c r="DD4020" s="1"/>
      <c r="DE4020" s="1"/>
      <c r="DF4020" s="1"/>
      <c r="DG4020" s="1"/>
    </row>
    <row r="4021" spans="1:111" x14ac:dyDescent="0.2">
      <c r="A4021" s="74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2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3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2"/>
      <c r="DB4021" s="1"/>
      <c r="DC4021" s="1"/>
      <c r="DD4021" s="1"/>
      <c r="DE4021" s="1"/>
      <c r="DF4021" s="1"/>
      <c r="DG4021" s="1"/>
    </row>
    <row r="4022" spans="1:111" x14ac:dyDescent="0.2">
      <c r="A4022" s="74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2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3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2"/>
      <c r="DB4022" s="1"/>
      <c r="DC4022" s="1"/>
      <c r="DD4022" s="1"/>
      <c r="DE4022" s="1"/>
      <c r="DF4022" s="1"/>
      <c r="DG4022" s="1"/>
    </row>
    <row r="4023" spans="1:111" x14ac:dyDescent="0.2">
      <c r="A4023" s="74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2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3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2"/>
      <c r="DB4023" s="1"/>
      <c r="DC4023" s="1"/>
      <c r="DD4023" s="1"/>
      <c r="DE4023" s="1"/>
      <c r="DF4023" s="1"/>
      <c r="DG4023" s="1"/>
    </row>
    <row r="4024" spans="1:111" x14ac:dyDescent="0.2">
      <c r="A4024" s="74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2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3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2"/>
      <c r="DB4024" s="1"/>
      <c r="DC4024" s="1"/>
      <c r="DD4024" s="1"/>
      <c r="DE4024" s="1"/>
      <c r="DF4024" s="1"/>
      <c r="DG4024" s="1"/>
    </row>
    <row r="4025" spans="1:111" x14ac:dyDescent="0.2">
      <c r="A4025" s="74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2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3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2"/>
      <c r="DB4025" s="1"/>
      <c r="DC4025" s="1"/>
      <c r="DD4025" s="1"/>
      <c r="DE4025" s="1"/>
      <c r="DF4025" s="1"/>
      <c r="DG4025" s="1"/>
    </row>
    <row r="4026" spans="1:111" x14ac:dyDescent="0.2">
      <c r="A4026" s="74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2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3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2"/>
      <c r="DB4026" s="1"/>
      <c r="DC4026" s="1"/>
      <c r="DD4026" s="1"/>
      <c r="DE4026" s="1"/>
      <c r="DF4026" s="1"/>
      <c r="DG4026" s="1"/>
    </row>
    <row r="4027" spans="1:111" x14ac:dyDescent="0.2">
      <c r="A4027" s="74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2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3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2"/>
      <c r="DB4027" s="1"/>
      <c r="DC4027" s="1"/>
      <c r="DD4027" s="1"/>
      <c r="DE4027" s="1"/>
      <c r="DF4027" s="1"/>
      <c r="DG4027" s="1"/>
    </row>
    <row r="4028" spans="1:111" x14ac:dyDescent="0.2">
      <c r="A4028" s="74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2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3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2"/>
      <c r="DB4028" s="1"/>
      <c r="DC4028" s="1"/>
      <c r="DD4028" s="1"/>
      <c r="DE4028" s="1"/>
      <c r="DF4028" s="1"/>
      <c r="DG4028" s="1"/>
    </row>
    <row r="4029" spans="1:111" x14ac:dyDescent="0.2">
      <c r="A4029" s="74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2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3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2"/>
      <c r="DB4029" s="1"/>
      <c r="DC4029" s="1"/>
      <c r="DD4029" s="1"/>
      <c r="DE4029" s="1"/>
      <c r="DF4029" s="1"/>
      <c r="DG4029" s="1"/>
    </row>
    <row r="4030" spans="1:111" x14ac:dyDescent="0.2">
      <c r="A4030" s="74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2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3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2"/>
      <c r="DB4030" s="1"/>
      <c r="DC4030" s="1"/>
      <c r="DD4030" s="1"/>
      <c r="DE4030" s="1"/>
      <c r="DF4030" s="1"/>
      <c r="DG4030" s="1"/>
    </row>
    <row r="4031" spans="1:111" x14ac:dyDescent="0.2">
      <c r="A4031" s="74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2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3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2"/>
      <c r="DB4031" s="1"/>
      <c r="DC4031" s="1"/>
      <c r="DD4031" s="1"/>
      <c r="DE4031" s="1"/>
      <c r="DF4031" s="1"/>
      <c r="DG4031" s="1"/>
    </row>
    <row r="4032" spans="1:111" x14ac:dyDescent="0.2">
      <c r="A4032" s="74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2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3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2"/>
      <c r="DB4032" s="1"/>
      <c r="DC4032" s="1"/>
      <c r="DD4032" s="1"/>
      <c r="DE4032" s="1"/>
      <c r="DF4032" s="1"/>
      <c r="DG4032" s="1"/>
    </row>
    <row r="4033" spans="1:111" x14ac:dyDescent="0.2">
      <c r="A4033" s="74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2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3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2"/>
      <c r="DB4033" s="1"/>
      <c r="DC4033" s="1"/>
      <c r="DD4033" s="1"/>
      <c r="DE4033" s="1"/>
      <c r="DF4033" s="1"/>
      <c r="DG4033" s="1"/>
    </row>
    <row r="4034" spans="1:111" x14ac:dyDescent="0.2">
      <c r="A4034" s="74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2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3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2"/>
      <c r="DB4034" s="1"/>
      <c r="DC4034" s="1"/>
      <c r="DD4034" s="1"/>
      <c r="DE4034" s="1"/>
      <c r="DF4034" s="1"/>
      <c r="DG4034" s="1"/>
    </row>
    <row r="4035" spans="1:111" x14ac:dyDescent="0.2">
      <c r="A4035" s="74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2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3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2"/>
      <c r="DB4035" s="1"/>
      <c r="DC4035" s="1"/>
      <c r="DD4035" s="1"/>
      <c r="DE4035" s="1"/>
      <c r="DF4035" s="1"/>
      <c r="DG4035" s="1"/>
    </row>
    <row r="4036" spans="1:111" x14ac:dyDescent="0.2">
      <c r="A4036" s="74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2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3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2"/>
      <c r="DB4036" s="1"/>
      <c r="DC4036" s="1"/>
      <c r="DD4036" s="1"/>
      <c r="DE4036" s="1"/>
      <c r="DF4036" s="1"/>
      <c r="DG4036" s="1"/>
    </row>
    <row r="4037" spans="1:111" x14ac:dyDescent="0.2">
      <c r="A4037" s="74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2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3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2"/>
      <c r="DB4037" s="1"/>
      <c r="DC4037" s="1"/>
      <c r="DD4037" s="1"/>
      <c r="DE4037" s="1"/>
      <c r="DF4037" s="1"/>
      <c r="DG4037" s="1"/>
    </row>
    <row r="4038" spans="1:111" x14ac:dyDescent="0.2">
      <c r="A4038" s="74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2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3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2"/>
      <c r="DB4038" s="1"/>
      <c r="DC4038" s="1"/>
      <c r="DD4038" s="1"/>
      <c r="DE4038" s="1"/>
      <c r="DF4038" s="1"/>
      <c r="DG4038" s="1"/>
    </row>
    <row r="4039" spans="1:111" x14ac:dyDescent="0.2">
      <c r="A4039" s="74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2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3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2"/>
      <c r="DB4039" s="1"/>
      <c r="DC4039" s="1"/>
      <c r="DD4039" s="1"/>
      <c r="DE4039" s="1"/>
      <c r="DF4039" s="1"/>
      <c r="DG4039" s="1"/>
    </row>
    <row r="4040" spans="1:111" x14ac:dyDescent="0.2">
      <c r="A4040" s="74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2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3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2"/>
      <c r="DB4040" s="1"/>
      <c r="DC4040" s="1"/>
      <c r="DD4040" s="1"/>
      <c r="DE4040" s="1"/>
      <c r="DF4040" s="1"/>
      <c r="DG4040" s="1"/>
    </row>
    <row r="4041" spans="1:111" x14ac:dyDescent="0.2">
      <c r="A4041" s="74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2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3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2"/>
      <c r="DB4041" s="1"/>
      <c r="DC4041" s="1"/>
      <c r="DD4041" s="1"/>
      <c r="DE4041" s="1"/>
      <c r="DF4041" s="1"/>
      <c r="DG4041" s="1"/>
    </row>
    <row r="4042" spans="1:111" x14ac:dyDescent="0.2">
      <c r="A4042" s="74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2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3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2"/>
      <c r="DB4042" s="1"/>
      <c r="DC4042" s="1"/>
      <c r="DD4042" s="1"/>
      <c r="DE4042" s="1"/>
      <c r="DF4042" s="1"/>
      <c r="DG4042" s="1"/>
    </row>
    <row r="4043" spans="1:111" x14ac:dyDescent="0.2">
      <c r="A4043" s="74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2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3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2"/>
      <c r="DB4043" s="1"/>
      <c r="DC4043" s="1"/>
      <c r="DD4043" s="1"/>
      <c r="DE4043" s="1"/>
      <c r="DF4043" s="1"/>
      <c r="DG4043" s="1"/>
    </row>
    <row r="4044" spans="1:111" x14ac:dyDescent="0.2">
      <c r="A4044" s="74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2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3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2"/>
      <c r="DB4044" s="1"/>
      <c r="DC4044" s="1"/>
      <c r="DD4044" s="1"/>
      <c r="DE4044" s="1"/>
      <c r="DF4044" s="1"/>
      <c r="DG4044" s="1"/>
    </row>
    <row r="4045" spans="1:111" x14ac:dyDescent="0.2">
      <c r="A4045" s="74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2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3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2"/>
      <c r="DB4045" s="1"/>
      <c r="DC4045" s="1"/>
      <c r="DD4045" s="1"/>
      <c r="DE4045" s="1"/>
      <c r="DF4045" s="1"/>
      <c r="DG4045" s="1"/>
    </row>
    <row r="4046" spans="1:111" x14ac:dyDescent="0.2">
      <c r="A4046" s="74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2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3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2"/>
      <c r="DB4046" s="1"/>
      <c r="DC4046" s="1"/>
      <c r="DD4046" s="1"/>
      <c r="DE4046" s="1"/>
      <c r="DF4046" s="1"/>
      <c r="DG4046" s="1"/>
    </row>
    <row r="4047" spans="1:111" x14ac:dyDescent="0.2">
      <c r="A4047" s="74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2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3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2"/>
      <c r="DB4047" s="1"/>
      <c r="DC4047" s="1"/>
      <c r="DD4047" s="1"/>
      <c r="DE4047" s="1"/>
      <c r="DF4047" s="1"/>
      <c r="DG4047" s="1"/>
    </row>
    <row r="4048" spans="1:111" x14ac:dyDescent="0.2">
      <c r="A4048" s="74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2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3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2"/>
      <c r="DB4048" s="1"/>
      <c r="DC4048" s="1"/>
      <c r="DD4048" s="1"/>
      <c r="DE4048" s="1"/>
      <c r="DF4048" s="1"/>
      <c r="DG4048" s="1"/>
    </row>
    <row r="4049" spans="1:111" x14ac:dyDescent="0.2">
      <c r="A4049" s="74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2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3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2"/>
      <c r="DB4049" s="1"/>
      <c r="DC4049" s="1"/>
      <c r="DD4049" s="1"/>
      <c r="DE4049" s="1"/>
      <c r="DF4049" s="1"/>
      <c r="DG4049" s="1"/>
    </row>
    <row r="4050" spans="1:111" x14ac:dyDescent="0.2">
      <c r="A4050" s="74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2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3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2"/>
      <c r="DB4050" s="1"/>
      <c r="DC4050" s="1"/>
      <c r="DD4050" s="1"/>
      <c r="DE4050" s="1"/>
      <c r="DF4050" s="1"/>
      <c r="DG4050" s="1"/>
    </row>
    <row r="4051" spans="1:111" x14ac:dyDescent="0.2">
      <c r="A4051" s="74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2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3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2"/>
      <c r="DB4051" s="1"/>
      <c r="DC4051" s="1"/>
      <c r="DD4051" s="1"/>
      <c r="DE4051" s="1"/>
      <c r="DF4051" s="1"/>
      <c r="DG4051" s="1"/>
    </row>
    <row r="4052" spans="1:111" x14ac:dyDescent="0.2">
      <c r="A4052" s="74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2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3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2"/>
      <c r="DB4052" s="1"/>
      <c r="DC4052" s="1"/>
      <c r="DD4052" s="1"/>
      <c r="DE4052" s="1"/>
      <c r="DF4052" s="1"/>
      <c r="DG4052" s="1"/>
    </row>
    <row r="4053" spans="1:111" x14ac:dyDescent="0.2">
      <c r="A4053" s="74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2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3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2"/>
      <c r="DB4053" s="1"/>
      <c r="DC4053" s="1"/>
      <c r="DD4053" s="1"/>
      <c r="DE4053" s="1"/>
      <c r="DF4053" s="1"/>
      <c r="DG4053" s="1"/>
    </row>
    <row r="4054" spans="1:111" x14ac:dyDescent="0.2">
      <c r="A4054" s="74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2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3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2"/>
      <c r="DB4054" s="1"/>
      <c r="DC4054" s="1"/>
      <c r="DD4054" s="1"/>
      <c r="DE4054" s="1"/>
      <c r="DF4054" s="1"/>
      <c r="DG4054" s="1"/>
    </row>
    <row r="4055" spans="1:111" x14ac:dyDescent="0.2">
      <c r="A4055" s="74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2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3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2"/>
      <c r="DB4055" s="1"/>
      <c r="DC4055" s="1"/>
      <c r="DD4055" s="1"/>
      <c r="DE4055" s="1"/>
      <c r="DF4055" s="1"/>
      <c r="DG4055" s="1"/>
    </row>
    <row r="4056" spans="1:111" x14ac:dyDescent="0.2">
      <c r="A4056" s="74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2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3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2"/>
      <c r="DB4056" s="1"/>
      <c r="DC4056" s="1"/>
      <c r="DD4056" s="1"/>
      <c r="DE4056" s="1"/>
      <c r="DF4056" s="1"/>
      <c r="DG4056" s="1"/>
    </row>
    <row r="4057" spans="1:111" x14ac:dyDescent="0.2">
      <c r="A4057" s="74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2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3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2"/>
      <c r="DB4057" s="1"/>
      <c r="DC4057" s="1"/>
      <c r="DD4057" s="1"/>
      <c r="DE4057" s="1"/>
      <c r="DF4057" s="1"/>
      <c r="DG4057" s="1"/>
    </row>
    <row r="4058" spans="1:111" x14ac:dyDescent="0.2">
      <c r="A4058" s="74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2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3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2"/>
      <c r="DB4058" s="1"/>
      <c r="DC4058" s="1"/>
      <c r="DD4058" s="1"/>
      <c r="DE4058" s="1"/>
      <c r="DF4058" s="1"/>
      <c r="DG4058" s="1"/>
    </row>
    <row r="4059" spans="1:111" x14ac:dyDescent="0.2">
      <c r="A4059" s="74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2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3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2"/>
      <c r="DB4059" s="1"/>
      <c r="DC4059" s="1"/>
      <c r="DD4059" s="1"/>
      <c r="DE4059" s="1"/>
      <c r="DF4059" s="1"/>
      <c r="DG4059" s="1"/>
    </row>
    <row r="4060" spans="1:111" x14ac:dyDescent="0.2">
      <c r="A4060" s="74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2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3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2"/>
      <c r="DB4060" s="1"/>
      <c r="DC4060" s="1"/>
      <c r="DD4060" s="1"/>
      <c r="DE4060" s="1"/>
      <c r="DF4060" s="1"/>
      <c r="DG4060" s="1"/>
    </row>
    <row r="4061" spans="1:111" x14ac:dyDescent="0.2">
      <c r="A4061" s="74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2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3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2"/>
      <c r="DB4061" s="1"/>
      <c r="DC4061" s="1"/>
      <c r="DD4061" s="1"/>
      <c r="DE4061" s="1"/>
      <c r="DF4061" s="1"/>
      <c r="DG4061" s="1"/>
    </row>
    <row r="4062" spans="1:111" x14ac:dyDescent="0.2">
      <c r="A4062" s="74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2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3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2"/>
      <c r="DB4062" s="1"/>
      <c r="DC4062" s="1"/>
      <c r="DD4062" s="1"/>
      <c r="DE4062" s="1"/>
      <c r="DF4062" s="1"/>
      <c r="DG4062" s="1"/>
    </row>
    <row r="4063" spans="1:111" x14ac:dyDescent="0.2">
      <c r="A4063" s="74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2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3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2"/>
      <c r="DB4063" s="1"/>
      <c r="DC4063" s="1"/>
      <c r="DD4063" s="1"/>
      <c r="DE4063" s="1"/>
      <c r="DF4063" s="1"/>
      <c r="DG4063" s="1"/>
    </row>
    <row r="4064" spans="1:111" x14ac:dyDescent="0.2">
      <c r="A4064" s="74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2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3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2"/>
      <c r="DB4064" s="1"/>
      <c r="DC4064" s="1"/>
      <c r="DD4064" s="1"/>
      <c r="DE4064" s="1"/>
      <c r="DF4064" s="1"/>
      <c r="DG4064" s="1"/>
    </row>
    <row r="4065" spans="1:111" x14ac:dyDescent="0.2">
      <c r="A4065" s="74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2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3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2"/>
      <c r="DB4065" s="1"/>
      <c r="DC4065" s="1"/>
      <c r="DD4065" s="1"/>
      <c r="DE4065" s="1"/>
      <c r="DF4065" s="1"/>
      <c r="DG4065" s="1"/>
    </row>
    <row r="4066" spans="1:111" x14ac:dyDescent="0.2">
      <c r="A4066" s="74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2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3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2"/>
      <c r="DB4066" s="1"/>
      <c r="DC4066" s="1"/>
      <c r="DD4066" s="1"/>
      <c r="DE4066" s="1"/>
      <c r="DF4066" s="1"/>
      <c r="DG4066" s="1"/>
    </row>
    <row r="4067" spans="1:111" x14ac:dyDescent="0.2">
      <c r="A4067" s="74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2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3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2"/>
      <c r="DB4067" s="1"/>
      <c r="DC4067" s="1"/>
      <c r="DD4067" s="1"/>
      <c r="DE4067" s="1"/>
      <c r="DF4067" s="1"/>
      <c r="DG4067" s="1"/>
    </row>
    <row r="4068" spans="1:111" x14ac:dyDescent="0.2">
      <c r="A4068" s="74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2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3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2"/>
      <c r="DB4068" s="1"/>
      <c r="DC4068" s="1"/>
      <c r="DD4068" s="1"/>
      <c r="DE4068" s="1"/>
      <c r="DF4068" s="1"/>
      <c r="DG4068" s="1"/>
    </row>
    <row r="4069" spans="1:111" x14ac:dyDescent="0.2">
      <c r="A4069" s="74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2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3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2"/>
      <c r="DB4069" s="1"/>
      <c r="DC4069" s="1"/>
      <c r="DD4069" s="1"/>
      <c r="DE4069" s="1"/>
      <c r="DF4069" s="1"/>
      <c r="DG4069" s="1"/>
    </row>
    <row r="4070" spans="1:111" x14ac:dyDescent="0.2">
      <c r="A4070" s="74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2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3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2"/>
      <c r="DB4070" s="1"/>
      <c r="DC4070" s="1"/>
      <c r="DD4070" s="1"/>
      <c r="DE4070" s="1"/>
      <c r="DF4070" s="1"/>
      <c r="DG4070" s="1"/>
    </row>
    <row r="4071" spans="1:111" x14ac:dyDescent="0.2">
      <c r="A4071" s="74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2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3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2"/>
      <c r="DB4071" s="1"/>
      <c r="DC4071" s="1"/>
      <c r="DD4071" s="1"/>
      <c r="DE4071" s="1"/>
      <c r="DF4071" s="1"/>
      <c r="DG4071" s="1"/>
    </row>
    <row r="4072" spans="1:111" x14ac:dyDescent="0.2">
      <c r="A4072" s="74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2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3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2"/>
      <c r="DB4072" s="1"/>
      <c r="DC4072" s="1"/>
      <c r="DD4072" s="1"/>
      <c r="DE4072" s="1"/>
      <c r="DF4072" s="1"/>
      <c r="DG4072" s="1"/>
    </row>
    <row r="4073" spans="1:111" x14ac:dyDescent="0.2">
      <c r="A4073" s="74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2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3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2"/>
      <c r="DB4073" s="1"/>
      <c r="DC4073" s="1"/>
      <c r="DD4073" s="1"/>
      <c r="DE4073" s="1"/>
      <c r="DF4073" s="1"/>
      <c r="DG4073" s="1"/>
    </row>
    <row r="4074" spans="1:111" x14ac:dyDescent="0.2">
      <c r="A4074" s="74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2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3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2"/>
      <c r="DB4074" s="1"/>
      <c r="DC4074" s="1"/>
      <c r="DD4074" s="1"/>
      <c r="DE4074" s="1"/>
      <c r="DF4074" s="1"/>
      <c r="DG4074" s="1"/>
    </row>
    <row r="4075" spans="1:111" x14ac:dyDescent="0.2">
      <c r="A4075" s="74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2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3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2"/>
      <c r="DB4075" s="1"/>
      <c r="DC4075" s="1"/>
      <c r="DD4075" s="1"/>
      <c r="DE4075" s="1"/>
      <c r="DF4075" s="1"/>
      <c r="DG4075" s="1"/>
    </row>
    <row r="4076" spans="1:111" x14ac:dyDescent="0.2">
      <c r="A4076" s="74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2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3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2"/>
      <c r="DB4076" s="1"/>
      <c r="DC4076" s="1"/>
      <c r="DD4076" s="1"/>
      <c r="DE4076" s="1"/>
      <c r="DF4076" s="1"/>
      <c r="DG4076" s="1"/>
    </row>
    <row r="4077" spans="1:111" x14ac:dyDescent="0.2">
      <c r="A4077" s="74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2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3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2"/>
      <c r="DB4077" s="1"/>
      <c r="DC4077" s="1"/>
      <c r="DD4077" s="1"/>
      <c r="DE4077" s="1"/>
      <c r="DF4077" s="1"/>
      <c r="DG4077" s="1"/>
    </row>
    <row r="4078" spans="1:111" x14ac:dyDescent="0.2">
      <c r="A4078" s="74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2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3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2"/>
      <c r="DB4078" s="1"/>
      <c r="DC4078" s="1"/>
      <c r="DD4078" s="1"/>
      <c r="DE4078" s="1"/>
      <c r="DF4078" s="1"/>
      <c r="DG4078" s="1"/>
    </row>
    <row r="4079" spans="1:111" x14ac:dyDescent="0.2">
      <c r="A4079" s="74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2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3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2"/>
      <c r="DB4079" s="1"/>
      <c r="DC4079" s="1"/>
      <c r="DD4079" s="1"/>
      <c r="DE4079" s="1"/>
      <c r="DF4079" s="1"/>
      <c r="DG4079" s="1"/>
    </row>
    <row r="4080" spans="1:111" x14ac:dyDescent="0.2">
      <c r="A4080" s="74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2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3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2"/>
      <c r="DB4080" s="1"/>
      <c r="DC4080" s="1"/>
      <c r="DD4080" s="1"/>
      <c r="DE4080" s="1"/>
      <c r="DF4080" s="1"/>
      <c r="DG4080" s="1"/>
    </row>
    <row r="4081" spans="1:111" x14ac:dyDescent="0.2">
      <c r="A4081" s="74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2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3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2"/>
      <c r="DB4081" s="1"/>
      <c r="DC4081" s="1"/>
      <c r="DD4081" s="1"/>
      <c r="DE4081" s="1"/>
      <c r="DF4081" s="1"/>
      <c r="DG4081" s="1"/>
    </row>
    <row r="4082" spans="1:111" x14ac:dyDescent="0.2">
      <c r="A4082" s="74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2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3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2"/>
      <c r="DB4082" s="1"/>
      <c r="DC4082" s="1"/>
      <c r="DD4082" s="1"/>
      <c r="DE4082" s="1"/>
      <c r="DF4082" s="1"/>
      <c r="DG4082" s="1"/>
    </row>
    <row r="4083" spans="1:111" x14ac:dyDescent="0.2">
      <c r="A4083" s="74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2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3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2"/>
      <c r="DB4083" s="1"/>
      <c r="DC4083" s="1"/>
      <c r="DD4083" s="1"/>
      <c r="DE4083" s="1"/>
      <c r="DF4083" s="1"/>
      <c r="DG4083" s="1"/>
    </row>
    <row r="4084" spans="1:111" x14ac:dyDescent="0.2">
      <c r="A4084" s="74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2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3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2"/>
      <c r="DB4084" s="1"/>
      <c r="DC4084" s="1"/>
      <c r="DD4084" s="1"/>
      <c r="DE4084" s="1"/>
      <c r="DF4084" s="1"/>
      <c r="DG4084" s="1"/>
    </row>
    <row r="4085" spans="1:111" x14ac:dyDescent="0.2">
      <c r="A4085" s="74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2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3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2"/>
      <c r="DB4085" s="1"/>
      <c r="DC4085" s="1"/>
      <c r="DD4085" s="1"/>
      <c r="DE4085" s="1"/>
      <c r="DF4085" s="1"/>
      <c r="DG4085" s="1"/>
    </row>
    <row r="4086" spans="1:111" x14ac:dyDescent="0.2">
      <c r="A4086" s="74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2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3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2"/>
      <c r="DB4086" s="1"/>
      <c r="DC4086" s="1"/>
      <c r="DD4086" s="1"/>
      <c r="DE4086" s="1"/>
      <c r="DF4086" s="1"/>
      <c r="DG4086" s="1"/>
    </row>
    <row r="4087" spans="1:111" x14ac:dyDescent="0.2">
      <c r="A4087" s="74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2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3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2"/>
      <c r="DB4087" s="1"/>
      <c r="DC4087" s="1"/>
      <c r="DD4087" s="1"/>
      <c r="DE4087" s="1"/>
      <c r="DF4087" s="1"/>
      <c r="DG4087" s="1"/>
    </row>
    <row r="4088" spans="1:111" x14ac:dyDescent="0.2">
      <c r="A4088" s="74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2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3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2"/>
      <c r="DB4088" s="1"/>
      <c r="DC4088" s="1"/>
      <c r="DD4088" s="1"/>
      <c r="DE4088" s="1"/>
      <c r="DF4088" s="1"/>
      <c r="DG4088" s="1"/>
    </row>
    <row r="4089" spans="1:111" x14ac:dyDescent="0.2">
      <c r="A4089" s="74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2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3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2"/>
      <c r="DB4089" s="1"/>
      <c r="DC4089" s="1"/>
      <c r="DD4089" s="1"/>
      <c r="DE4089" s="1"/>
      <c r="DF4089" s="1"/>
      <c r="DG4089" s="1"/>
    </row>
    <row r="4090" spans="1:111" x14ac:dyDescent="0.2">
      <c r="A4090" s="74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2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3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2"/>
      <c r="DB4090" s="1"/>
      <c r="DC4090" s="1"/>
      <c r="DD4090" s="1"/>
      <c r="DE4090" s="1"/>
      <c r="DF4090" s="1"/>
      <c r="DG4090" s="1"/>
    </row>
    <row r="4091" spans="1:111" x14ac:dyDescent="0.2">
      <c r="A4091" s="74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2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3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2"/>
      <c r="DB4091" s="1"/>
      <c r="DC4091" s="1"/>
      <c r="DD4091" s="1"/>
      <c r="DE4091" s="1"/>
      <c r="DF4091" s="1"/>
      <c r="DG4091" s="1"/>
    </row>
    <row r="4092" spans="1:111" x14ac:dyDescent="0.2">
      <c r="A4092" s="74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2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3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2"/>
      <c r="DB4092" s="1"/>
      <c r="DC4092" s="1"/>
      <c r="DD4092" s="1"/>
      <c r="DE4092" s="1"/>
      <c r="DF4092" s="1"/>
      <c r="DG4092" s="1"/>
    </row>
    <row r="4093" spans="1:111" x14ac:dyDescent="0.2">
      <c r="A4093" s="74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2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3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2"/>
      <c r="DB4093" s="1"/>
      <c r="DC4093" s="1"/>
      <c r="DD4093" s="1"/>
      <c r="DE4093" s="1"/>
      <c r="DF4093" s="1"/>
      <c r="DG4093" s="1"/>
    </row>
    <row r="4094" spans="1:111" x14ac:dyDescent="0.2">
      <c r="A4094" s="74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2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3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2"/>
      <c r="DB4094" s="1"/>
      <c r="DC4094" s="1"/>
      <c r="DD4094" s="1"/>
      <c r="DE4094" s="1"/>
      <c r="DF4094" s="1"/>
      <c r="DG4094" s="1"/>
    </row>
    <row r="4095" spans="1:111" x14ac:dyDescent="0.2">
      <c r="A4095" s="74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2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3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2"/>
      <c r="DB4095" s="1"/>
      <c r="DC4095" s="1"/>
      <c r="DD4095" s="1"/>
      <c r="DE4095" s="1"/>
      <c r="DF4095" s="1"/>
      <c r="DG4095" s="1"/>
    </row>
    <row r="4096" spans="1:111" x14ac:dyDescent="0.2">
      <c r="A4096" s="74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2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3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2"/>
      <c r="DB4096" s="1"/>
      <c r="DC4096" s="1"/>
      <c r="DD4096" s="1"/>
      <c r="DE4096" s="1"/>
      <c r="DF4096" s="1"/>
      <c r="DG4096" s="1"/>
    </row>
    <row r="4097" spans="1:111" x14ac:dyDescent="0.2">
      <c r="A4097" s="74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2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3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2"/>
      <c r="DB4097" s="1"/>
      <c r="DC4097" s="1"/>
      <c r="DD4097" s="1"/>
      <c r="DE4097" s="1"/>
      <c r="DF4097" s="1"/>
      <c r="DG4097" s="1"/>
    </row>
    <row r="4098" spans="1:111" x14ac:dyDescent="0.2">
      <c r="A4098" s="74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2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3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2"/>
      <c r="DB4098" s="1"/>
      <c r="DC4098" s="1"/>
      <c r="DD4098" s="1"/>
      <c r="DE4098" s="1"/>
      <c r="DF4098" s="1"/>
      <c r="DG4098" s="1"/>
    </row>
    <row r="4099" spans="1:111" x14ac:dyDescent="0.2">
      <c r="A4099" s="74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2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3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2"/>
      <c r="DB4099" s="1"/>
      <c r="DC4099" s="1"/>
      <c r="DD4099" s="1"/>
      <c r="DE4099" s="1"/>
      <c r="DF4099" s="1"/>
      <c r="DG4099" s="1"/>
    </row>
    <row r="4100" spans="1:111" x14ac:dyDescent="0.2">
      <c r="A4100" s="74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2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3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2"/>
      <c r="DB4100" s="1"/>
      <c r="DC4100" s="1"/>
      <c r="DD4100" s="1"/>
      <c r="DE4100" s="1"/>
      <c r="DF4100" s="1"/>
      <c r="DG4100" s="1"/>
    </row>
    <row r="4101" spans="1:111" x14ac:dyDescent="0.2">
      <c r="A4101" s="74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2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3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2"/>
      <c r="DB4101" s="1"/>
      <c r="DC4101" s="1"/>
      <c r="DD4101" s="1"/>
      <c r="DE4101" s="1"/>
      <c r="DF4101" s="1"/>
      <c r="DG4101" s="1"/>
    </row>
    <row r="4102" spans="1:111" x14ac:dyDescent="0.2">
      <c r="A4102" s="74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2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3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2"/>
      <c r="DB4102" s="1"/>
      <c r="DC4102" s="1"/>
      <c r="DD4102" s="1"/>
      <c r="DE4102" s="1"/>
      <c r="DF4102" s="1"/>
      <c r="DG4102" s="1"/>
    </row>
    <row r="4103" spans="1:111" x14ac:dyDescent="0.2">
      <c r="A4103" s="74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2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3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2"/>
      <c r="DB4103" s="1"/>
      <c r="DC4103" s="1"/>
      <c r="DD4103" s="1"/>
      <c r="DE4103" s="1"/>
      <c r="DF4103" s="1"/>
      <c r="DG4103" s="1"/>
    </row>
    <row r="4104" spans="1:111" x14ac:dyDescent="0.2">
      <c r="A4104" s="74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2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3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2"/>
      <c r="DB4104" s="1"/>
      <c r="DC4104" s="1"/>
      <c r="DD4104" s="1"/>
      <c r="DE4104" s="1"/>
      <c r="DF4104" s="1"/>
      <c r="DG4104" s="1"/>
    </row>
    <row r="4105" spans="1:111" x14ac:dyDescent="0.2">
      <c r="A4105" s="74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2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3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2"/>
      <c r="DB4105" s="1"/>
      <c r="DC4105" s="1"/>
      <c r="DD4105" s="1"/>
      <c r="DE4105" s="1"/>
      <c r="DF4105" s="1"/>
      <c r="DG4105" s="1"/>
    </row>
    <row r="4106" spans="1:111" x14ac:dyDescent="0.2">
      <c r="A4106" s="74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2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3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2"/>
      <c r="DB4106" s="1"/>
      <c r="DC4106" s="1"/>
      <c r="DD4106" s="1"/>
      <c r="DE4106" s="1"/>
      <c r="DF4106" s="1"/>
      <c r="DG4106" s="1"/>
    </row>
    <row r="4107" spans="1:111" x14ac:dyDescent="0.2">
      <c r="A4107" s="74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2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3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2"/>
      <c r="DB4107" s="1"/>
      <c r="DC4107" s="1"/>
      <c r="DD4107" s="1"/>
      <c r="DE4107" s="1"/>
      <c r="DF4107" s="1"/>
      <c r="DG4107" s="1"/>
    </row>
    <row r="4108" spans="1:111" x14ac:dyDescent="0.2">
      <c r="A4108" s="74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2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3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2"/>
      <c r="DB4108" s="1"/>
      <c r="DC4108" s="1"/>
      <c r="DD4108" s="1"/>
      <c r="DE4108" s="1"/>
      <c r="DF4108" s="1"/>
      <c r="DG4108" s="1"/>
    </row>
    <row r="4109" spans="1:111" x14ac:dyDescent="0.2">
      <c r="A4109" s="74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2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3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2"/>
      <c r="DB4109" s="1"/>
      <c r="DC4109" s="1"/>
      <c r="DD4109" s="1"/>
      <c r="DE4109" s="1"/>
      <c r="DF4109" s="1"/>
      <c r="DG4109" s="1"/>
    </row>
    <row r="4110" spans="1:111" x14ac:dyDescent="0.2">
      <c r="A4110" s="74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2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3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2"/>
      <c r="DB4110" s="1"/>
      <c r="DC4110" s="1"/>
      <c r="DD4110" s="1"/>
      <c r="DE4110" s="1"/>
      <c r="DF4110" s="1"/>
      <c r="DG4110" s="1"/>
    </row>
    <row r="4111" spans="1:111" x14ac:dyDescent="0.2">
      <c r="A4111" s="74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2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3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2"/>
      <c r="DB4111" s="1"/>
      <c r="DC4111" s="1"/>
      <c r="DD4111" s="1"/>
      <c r="DE4111" s="1"/>
      <c r="DF4111" s="1"/>
      <c r="DG4111" s="1"/>
    </row>
    <row r="4112" spans="1:111" x14ac:dyDescent="0.2">
      <c r="A4112" s="74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2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3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2"/>
      <c r="DB4112" s="1"/>
      <c r="DC4112" s="1"/>
      <c r="DD4112" s="1"/>
      <c r="DE4112" s="1"/>
      <c r="DF4112" s="1"/>
      <c r="DG4112" s="1"/>
    </row>
    <row r="4113" spans="1:111" x14ac:dyDescent="0.2">
      <c r="A4113" s="74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2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3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2"/>
      <c r="DB4113" s="1"/>
      <c r="DC4113" s="1"/>
      <c r="DD4113" s="1"/>
      <c r="DE4113" s="1"/>
      <c r="DF4113" s="1"/>
      <c r="DG4113" s="1"/>
    </row>
    <row r="4114" spans="1:111" x14ac:dyDescent="0.2">
      <c r="A4114" s="74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2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3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2"/>
      <c r="DB4114" s="1"/>
      <c r="DC4114" s="1"/>
      <c r="DD4114" s="1"/>
      <c r="DE4114" s="1"/>
      <c r="DF4114" s="1"/>
      <c r="DG4114" s="1"/>
    </row>
    <row r="4115" spans="1:111" x14ac:dyDescent="0.2">
      <c r="A4115" s="74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2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3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2"/>
      <c r="DB4115" s="1"/>
      <c r="DC4115" s="1"/>
      <c r="DD4115" s="1"/>
      <c r="DE4115" s="1"/>
      <c r="DF4115" s="1"/>
      <c r="DG4115" s="1"/>
    </row>
    <row r="4116" spans="1:111" x14ac:dyDescent="0.2">
      <c r="A4116" s="74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2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3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2"/>
      <c r="DB4116" s="1"/>
      <c r="DC4116" s="1"/>
      <c r="DD4116" s="1"/>
      <c r="DE4116" s="1"/>
      <c r="DF4116" s="1"/>
      <c r="DG4116" s="1"/>
    </row>
    <row r="4117" spans="1:111" x14ac:dyDescent="0.2">
      <c r="A4117" s="74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2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3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2"/>
      <c r="DB4117" s="1"/>
      <c r="DC4117" s="1"/>
      <c r="DD4117" s="1"/>
      <c r="DE4117" s="1"/>
      <c r="DF4117" s="1"/>
      <c r="DG4117" s="1"/>
    </row>
    <row r="4118" spans="1:111" x14ac:dyDescent="0.2">
      <c r="A4118" s="74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2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3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2"/>
      <c r="DB4118" s="1"/>
      <c r="DC4118" s="1"/>
      <c r="DD4118" s="1"/>
      <c r="DE4118" s="1"/>
      <c r="DF4118" s="1"/>
      <c r="DG4118" s="1"/>
    </row>
    <row r="4119" spans="1:111" x14ac:dyDescent="0.2">
      <c r="A4119" s="74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2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3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2"/>
      <c r="DB4119" s="1"/>
      <c r="DC4119" s="1"/>
      <c r="DD4119" s="1"/>
      <c r="DE4119" s="1"/>
      <c r="DF4119" s="1"/>
      <c r="DG4119" s="1"/>
    </row>
    <row r="4120" spans="1:111" x14ac:dyDescent="0.2">
      <c r="A4120" s="74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2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3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2"/>
      <c r="DB4120" s="1"/>
      <c r="DC4120" s="1"/>
      <c r="DD4120" s="1"/>
      <c r="DE4120" s="1"/>
      <c r="DF4120" s="1"/>
      <c r="DG4120" s="1"/>
    </row>
    <row r="4121" spans="1:111" x14ac:dyDescent="0.2">
      <c r="A4121" s="74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2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3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2"/>
      <c r="DB4121" s="1"/>
      <c r="DC4121" s="1"/>
      <c r="DD4121" s="1"/>
      <c r="DE4121" s="1"/>
      <c r="DF4121" s="1"/>
      <c r="DG4121" s="1"/>
    </row>
    <row r="4122" spans="1:111" x14ac:dyDescent="0.2">
      <c r="A4122" s="74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2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3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2"/>
      <c r="DB4122" s="1"/>
      <c r="DC4122" s="1"/>
      <c r="DD4122" s="1"/>
      <c r="DE4122" s="1"/>
      <c r="DF4122" s="1"/>
      <c r="DG4122" s="1"/>
    </row>
    <row r="4123" spans="1:111" x14ac:dyDescent="0.2">
      <c r="A4123" s="74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2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3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2"/>
      <c r="DB4123" s="1"/>
      <c r="DC4123" s="1"/>
      <c r="DD4123" s="1"/>
      <c r="DE4123" s="1"/>
      <c r="DF4123" s="1"/>
      <c r="DG4123" s="1"/>
    </row>
    <row r="4124" spans="1:111" x14ac:dyDescent="0.2">
      <c r="A4124" s="74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2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3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2"/>
      <c r="DB4124" s="1"/>
      <c r="DC4124" s="1"/>
      <c r="DD4124" s="1"/>
      <c r="DE4124" s="1"/>
      <c r="DF4124" s="1"/>
      <c r="DG4124" s="1"/>
    </row>
    <row r="4125" spans="1:111" x14ac:dyDescent="0.2">
      <c r="A4125" s="74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2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3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2"/>
      <c r="DB4125" s="1"/>
      <c r="DC4125" s="1"/>
      <c r="DD4125" s="1"/>
      <c r="DE4125" s="1"/>
      <c r="DF4125" s="1"/>
      <c r="DG4125" s="1"/>
    </row>
    <row r="4126" spans="1:111" x14ac:dyDescent="0.2">
      <c r="A4126" s="74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2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3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2"/>
      <c r="DB4126" s="1"/>
      <c r="DC4126" s="1"/>
      <c r="DD4126" s="1"/>
      <c r="DE4126" s="1"/>
      <c r="DF4126" s="1"/>
      <c r="DG4126" s="1"/>
    </row>
    <row r="4127" spans="1:111" x14ac:dyDescent="0.2">
      <c r="A4127" s="74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2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3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2"/>
      <c r="DB4127" s="1"/>
      <c r="DC4127" s="1"/>
      <c r="DD4127" s="1"/>
      <c r="DE4127" s="1"/>
      <c r="DF4127" s="1"/>
      <c r="DG4127" s="1"/>
    </row>
    <row r="4128" spans="1:111" x14ac:dyDescent="0.2">
      <c r="A4128" s="74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2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3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2"/>
      <c r="DB4128" s="1"/>
      <c r="DC4128" s="1"/>
      <c r="DD4128" s="1"/>
      <c r="DE4128" s="1"/>
      <c r="DF4128" s="1"/>
      <c r="DG4128" s="1"/>
    </row>
    <row r="4129" spans="1:111" x14ac:dyDescent="0.2">
      <c r="A4129" s="74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2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3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2"/>
      <c r="DB4129" s="1"/>
      <c r="DC4129" s="1"/>
      <c r="DD4129" s="1"/>
      <c r="DE4129" s="1"/>
      <c r="DF4129" s="1"/>
      <c r="DG4129" s="1"/>
    </row>
    <row r="4130" spans="1:111" x14ac:dyDescent="0.2">
      <c r="A4130" s="74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2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3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2"/>
      <c r="DB4130" s="1"/>
      <c r="DC4130" s="1"/>
      <c r="DD4130" s="1"/>
      <c r="DE4130" s="1"/>
      <c r="DF4130" s="1"/>
      <c r="DG4130" s="1"/>
    </row>
    <row r="4131" spans="1:111" x14ac:dyDescent="0.2">
      <c r="A4131" s="74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2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3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2"/>
      <c r="DB4131" s="1"/>
      <c r="DC4131" s="1"/>
      <c r="DD4131" s="1"/>
      <c r="DE4131" s="1"/>
      <c r="DF4131" s="1"/>
      <c r="DG4131" s="1"/>
    </row>
    <row r="4132" spans="1:111" x14ac:dyDescent="0.2">
      <c r="A4132" s="74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2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3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2"/>
      <c r="DB4132" s="1"/>
      <c r="DC4132" s="1"/>
      <c r="DD4132" s="1"/>
      <c r="DE4132" s="1"/>
      <c r="DF4132" s="1"/>
      <c r="DG4132" s="1"/>
    </row>
    <row r="4133" spans="1:111" x14ac:dyDescent="0.2">
      <c r="A4133" s="74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2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3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2"/>
      <c r="DB4133" s="1"/>
      <c r="DC4133" s="1"/>
      <c r="DD4133" s="1"/>
      <c r="DE4133" s="1"/>
      <c r="DF4133" s="1"/>
      <c r="DG4133" s="1"/>
    </row>
    <row r="4134" spans="1:111" x14ac:dyDescent="0.2">
      <c r="A4134" s="74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2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3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2"/>
      <c r="DB4134" s="1"/>
      <c r="DC4134" s="1"/>
      <c r="DD4134" s="1"/>
      <c r="DE4134" s="1"/>
      <c r="DF4134" s="1"/>
      <c r="DG4134" s="1"/>
    </row>
    <row r="4135" spans="1:111" x14ac:dyDescent="0.2">
      <c r="A4135" s="74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2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3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2"/>
      <c r="DB4135" s="1"/>
      <c r="DC4135" s="1"/>
      <c r="DD4135" s="1"/>
      <c r="DE4135" s="1"/>
      <c r="DF4135" s="1"/>
      <c r="DG4135" s="1"/>
    </row>
    <row r="4136" spans="1:111" x14ac:dyDescent="0.2">
      <c r="A4136" s="74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2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3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2"/>
      <c r="DB4136" s="1"/>
      <c r="DC4136" s="1"/>
      <c r="DD4136" s="1"/>
      <c r="DE4136" s="1"/>
      <c r="DF4136" s="1"/>
      <c r="DG4136" s="1"/>
    </row>
    <row r="4137" spans="1:111" x14ac:dyDescent="0.2">
      <c r="A4137" s="74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2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3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2"/>
      <c r="DB4137" s="1"/>
      <c r="DC4137" s="1"/>
      <c r="DD4137" s="1"/>
      <c r="DE4137" s="1"/>
      <c r="DF4137" s="1"/>
      <c r="DG4137" s="1"/>
    </row>
    <row r="4138" spans="1:111" x14ac:dyDescent="0.2">
      <c r="A4138" s="74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2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3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2"/>
      <c r="DB4138" s="1"/>
      <c r="DC4138" s="1"/>
      <c r="DD4138" s="1"/>
      <c r="DE4138" s="1"/>
      <c r="DF4138" s="1"/>
      <c r="DG4138" s="1"/>
    </row>
    <row r="4139" spans="1:111" x14ac:dyDescent="0.2">
      <c r="A4139" s="74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2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3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2"/>
      <c r="DB4139" s="1"/>
      <c r="DC4139" s="1"/>
      <c r="DD4139" s="1"/>
      <c r="DE4139" s="1"/>
      <c r="DF4139" s="1"/>
      <c r="DG4139" s="1"/>
    </row>
    <row r="4140" spans="1:111" x14ac:dyDescent="0.2">
      <c r="A4140" s="74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2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3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2"/>
      <c r="DB4140" s="1"/>
      <c r="DC4140" s="1"/>
      <c r="DD4140" s="1"/>
      <c r="DE4140" s="1"/>
      <c r="DF4140" s="1"/>
      <c r="DG4140" s="1"/>
    </row>
    <row r="4141" spans="1:111" x14ac:dyDescent="0.2">
      <c r="A4141" s="74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2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3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2"/>
      <c r="DB4141" s="1"/>
      <c r="DC4141" s="1"/>
      <c r="DD4141" s="1"/>
      <c r="DE4141" s="1"/>
      <c r="DF4141" s="1"/>
      <c r="DG4141" s="1"/>
    </row>
    <row r="4142" spans="1:111" x14ac:dyDescent="0.2">
      <c r="A4142" s="74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2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3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2"/>
      <c r="DB4142" s="1"/>
      <c r="DC4142" s="1"/>
      <c r="DD4142" s="1"/>
      <c r="DE4142" s="1"/>
      <c r="DF4142" s="1"/>
      <c r="DG4142" s="1"/>
    </row>
    <row r="4143" spans="1:111" x14ac:dyDescent="0.2">
      <c r="A4143" s="74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2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3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2"/>
      <c r="DB4143" s="1"/>
      <c r="DC4143" s="1"/>
      <c r="DD4143" s="1"/>
      <c r="DE4143" s="1"/>
      <c r="DF4143" s="1"/>
      <c r="DG4143" s="1"/>
    </row>
    <row r="4144" spans="1:111" x14ac:dyDescent="0.2">
      <c r="A4144" s="74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2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3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2"/>
      <c r="DB4144" s="1"/>
      <c r="DC4144" s="1"/>
      <c r="DD4144" s="1"/>
      <c r="DE4144" s="1"/>
      <c r="DF4144" s="1"/>
      <c r="DG4144" s="1"/>
    </row>
    <row r="4145" spans="1:111" x14ac:dyDescent="0.2">
      <c r="A4145" s="74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2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3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2"/>
      <c r="DB4145" s="1"/>
      <c r="DC4145" s="1"/>
      <c r="DD4145" s="1"/>
      <c r="DE4145" s="1"/>
      <c r="DF4145" s="1"/>
      <c r="DG4145" s="1"/>
    </row>
    <row r="4146" spans="1:111" x14ac:dyDescent="0.2">
      <c r="A4146" s="74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2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3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2"/>
      <c r="DB4146" s="1"/>
      <c r="DC4146" s="1"/>
      <c r="DD4146" s="1"/>
      <c r="DE4146" s="1"/>
      <c r="DF4146" s="1"/>
      <c r="DG4146" s="1"/>
    </row>
    <row r="4147" spans="1:111" x14ac:dyDescent="0.2">
      <c r="A4147" s="74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2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3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2"/>
      <c r="DB4147" s="1"/>
      <c r="DC4147" s="1"/>
      <c r="DD4147" s="1"/>
      <c r="DE4147" s="1"/>
      <c r="DF4147" s="1"/>
      <c r="DG4147" s="1"/>
    </row>
    <row r="4148" spans="1:111" x14ac:dyDescent="0.2">
      <c r="A4148" s="74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2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3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2"/>
      <c r="DB4148" s="1"/>
      <c r="DC4148" s="1"/>
      <c r="DD4148" s="1"/>
      <c r="DE4148" s="1"/>
      <c r="DF4148" s="1"/>
      <c r="DG4148" s="1"/>
    </row>
    <row r="4149" spans="1:111" x14ac:dyDescent="0.2">
      <c r="A4149" s="74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2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3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2"/>
      <c r="DB4149" s="1"/>
      <c r="DC4149" s="1"/>
      <c r="DD4149" s="1"/>
      <c r="DE4149" s="1"/>
      <c r="DF4149" s="1"/>
      <c r="DG4149" s="1"/>
    </row>
    <row r="4150" spans="1:111" x14ac:dyDescent="0.2">
      <c r="A4150" s="74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2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3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2"/>
      <c r="DB4150" s="1"/>
      <c r="DC4150" s="1"/>
      <c r="DD4150" s="1"/>
      <c r="DE4150" s="1"/>
      <c r="DF4150" s="1"/>
      <c r="DG4150" s="1"/>
    </row>
    <row r="4151" spans="1:111" x14ac:dyDescent="0.2">
      <c r="A4151" s="74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2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3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2"/>
      <c r="DB4151" s="1"/>
      <c r="DC4151" s="1"/>
      <c r="DD4151" s="1"/>
      <c r="DE4151" s="1"/>
      <c r="DF4151" s="1"/>
      <c r="DG4151" s="1"/>
    </row>
    <row r="4152" spans="1:111" x14ac:dyDescent="0.2">
      <c r="A4152" s="74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2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3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2"/>
      <c r="DB4152" s="1"/>
      <c r="DC4152" s="1"/>
      <c r="DD4152" s="1"/>
      <c r="DE4152" s="1"/>
      <c r="DF4152" s="1"/>
      <c r="DG4152" s="1"/>
    </row>
    <row r="4153" spans="1:111" x14ac:dyDescent="0.2">
      <c r="A4153" s="74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2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3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2"/>
      <c r="DB4153" s="1"/>
      <c r="DC4153" s="1"/>
      <c r="DD4153" s="1"/>
      <c r="DE4153" s="1"/>
      <c r="DF4153" s="1"/>
      <c r="DG4153" s="1"/>
    </row>
    <row r="4154" spans="1:111" x14ac:dyDescent="0.2">
      <c r="A4154" s="74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2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3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2"/>
      <c r="DB4154" s="1"/>
      <c r="DC4154" s="1"/>
      <c r="DD4154" s="1"/>
      <c r="DE4154" s="1"/>
      <c r="DF4154" s="1"/>
      <c r="DG4154" s="1"/>
    </row>
    <row r="4155" spans="1:111" x14ac:dyDescent="0.2">
      <c r="A4155" s="74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2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3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2"/>
      <c r="DB4155" s="1"/>
      <c r="DC4155" s="1"/>
      <c r="DD4155" s="1"/>
      <c r="DE4155" s="1"/>
      <c r="DF4155" s="1"/>
      <c r="DG4155" s="1"/>
    </row>
    <row r="4156" spans="1:111" x14ac:dyDescent="0.2">
      <c r="A4156" s="74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2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3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2"/>
      <c r="DB4156" s="1"/>
      <c r="DC4156" s="1"/>
      <c r="DD4156" s="1"/>
      <c r="DE4156" s="1"/>
      <c r="DF4156" s="1"/>
      <c r="DG4156" s="1"/>
    </row>
    <row r="4157" spans="1:111" x14ac:dyDescent="0.2">
      <c r="A4157" s="74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2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3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2"/>
      <c r="DB4157" s="1"/>
      <c r="DC4157" s="1"/>
      <c r="DD4157" s="1"/>
      <c r="DE4157" s="1"/>
      <c r="DF4157" s="1"/>
      <c r="DG4157" s="1"/>
    </row>
    <row r="4158" spans="1:111" x14ac:dyDescent="0.2">
      <c r="A4158" s="74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2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3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2"/>
      <c r="DB4158" s="1"/>
      <c r="DC4158" s="1"/>
      <c r="DD4158" s="1"/>
      <c r="DE4158" s="1"/>
      <c r="DF4158" s="1"/>
      <c r="DG4158" s="1"/>
    </row>
    <row r="4159" spans="1:111" x14ac:dyDescent="0.2">
      <c r="A4159" s="74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2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3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2"/>
      <c r="DB4159" s="1"/>
      <c r="DC4159" s="1"/>
      <c r="DD4159" s="1"/>
      <c r="DE4159" s="1"/>
      <c r="DF4159" s="1"/>
      <c r="DG4159" s="1"/>
    </row>
    <row r="4160" spans="1:111" x14ac:dyDescent="0.2">
      <c r="A4160" s="74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2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3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2"/>
      <c r="DB4160" s="1"/>
      <c r="DC4160" s="1"/>
      <c r="DD4160" s="1"/>
      <c r="DE4160" s="1"/>
      <c r="DF4160" s="1"/>
      <c r="DG4160" s="1"/>
    </row>
    <row r="4161" spans="1:111" x14ac:dyDescent="0.2">
      <c r="A4161" s="74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2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3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2"/>
      <c r="DB4161" s="1"/>
      <c r="DC4161" s="1"/>
      <c r="DD4161" s="1"/>
      <c r="DE4161" s="1"/>
      <c r="DF4161" s="1"/>
      <c r="DG4161" s="1"/>
    </row>
    <row r="4162" spans="1:111" x14ac:dyDescent="0.2">
      <c r="A4162" s="74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2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3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2"/>
      <c r="DB4162" s="1"/>
      <c r="DC4162" s="1"/>
      <c r="DD4162" s="1"/>
      <c r="DE4162" s="1"/>
      <c r="DF4162" s="1"/>
      <c r="DG4162" s="1"/>
    </row>
    <row r="4163" spans="1:111" x14ac:dyDescent="0.2">
      <c r="A4163" s="74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2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3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2"/>
      <c r="DB4163" s="1"/>
      <c r="DC4163" s="1"/>
      <c r="DD4163" s="1"/>
      <c r="DE4163" s="1"/>
      <c r="DF4163" s="1"/>
      <c r="DG4163" s="1"/>
    </row>
    <row r="4164" spans="1:111" x14ac:dyDescent="0.2">
      <c r="A4164" s="74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2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3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2"/>
      <c r="DB4164" s="1"/>
      <c r="DC4164" s="1"/>
      <c r="DD4164" s="1"/>
      <c r="DE4164" s="1"/>
      <c r="DF4164" s="1"/>
      <c r="DG4164" s="1"/>
    </row>
    <row r="4165" spans="1:111" x14ac:dyDescent="0.2">
      <c r="A4165" s="74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2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3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2"/>
      <c r="DB4165" s="1"/>
      <c r="DC4165" s="1"/>
      <c r="DD4165" s="1"/>
      <c r="DE4165" s="1"/>
      <c r="DF4165" s="1"/>
      <c r="DG4165" s="1"/>
    </row>
    <row r="4166" spans="1:111" x14ac:dyDescent="0.2">
      <c r="A4166" s="74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2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3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2"/>
      <c r="DB4166" s="1"/>
      <c r="DC4166" s="1"/>
      <c r="DD4166" s="1"/>
      <c r="DE4166" s="1"/>
      <c r="DF4166" s="1"/>
      <c r="DG4166" s="1"/>
    </row>
    <row r="4167" spans="1:111" x14ac:dyDescent="0.2">
      <c r="A4167" s="74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2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3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2"/>
      <c r="DB4167" s="1"/>
      <c r="DC4167" s="1"/>
      <c r="DD4167" s="1"/>
      <c r="DE4167" s="1"/>
      <c r="DF4167" s="1"/>
      <c r="DG4167" s="1"/>
    </row>
    <row r="4168" spans="1:111" x14ac:dyDescent="0.2">
      <c r="A4168" s="74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2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3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2"/>
      <c r="DB4168" s="1"/>
      <c r="DC4168" s="1"/>
      <c r="DD4168" s="1"/>
      <c r="DE4168" s="1"/>
      <c r="DF4168" s="1"/>
      <c r="DG4168" s="1"/>
    </row>
    <row r="4169" spans="1:111" x14ac:dyDescent="0.2">
      <c r="A4169" s="74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2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3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2"/>
      <c r="DB4169" s="1"/>
      <c r="DC4169" s="1"/>
      <c r="DD4169" s="1"/>
      <c r="DE4169" s="1"/>
      <c r="DF4169" s="1"/>
      <c r="DG4169" s="1"/>
    </row>
    <row r="4170" spans="1:111" x14ac:dyDescent="0.2">
      <c r="A4170" s="74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2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3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2"/>
      <c r="DB4170" s="1"/>
      <c r="DC4170" s="1"/>
      <c r="DD4170" s="1"/>
      <c r="DE4170" s="1"/>
      <c r="DF4170" s="1"/>
      <c r="DG4170" s="1"/>
    </row>
    <row r="4171" spans="1:111" x14ac:dyDescent="0.2">
      <c r="A4171" s="74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2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3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2"/>
      <c r="DB4171" s="1"/>
      <c r="DC4171" s="1"/>
      <c r="DD4171" s="1"/>
      <c r="DE4171" s="1"/>
      <c r="DF4171" s="1"/>
      <c r="DG4171" s="1"/>
    </row>
    <row r="4172" spans="1:111" x14ac:dyDescent="0.2">
      <c r="A4172" s="74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2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3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2"/>
      <c r="DB4172" s="1"/>
      <c r="DC4172" s="1"/>
      <c r="DD4172" s="1"/>
      <c r="DE4172" s="1"/>
      <c r="DF4172" s="1"/>
      <c r="DG4172" s="1"/>
    </row>
    <row r="4173" spans="1:111" x14ac:dyDescent="0.2">
      <c r="A4173" s="74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2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3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2"/>
      <c r="DB4173" s="1"/>
      <c r="DC4173" s="1"/>
      <c r="DD4173" s="1"/>
      <c r="DE4173" s="1"/>
      <c r="DF4173" s="1"/>
      <c r="DG4173" s="1"/>
    </row>
    <row r="4174" spans="1:111" x14ac:dyDescent="0.2">
      <c r="A4174" s="74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2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3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2"/>
      <c r="DB4174" s="1"/>
      <c r="DC4174" s="1"/>
      <c r="DD4174" s="1"/>
      <c r="DE4174" s="1"/>
      <c r="DF4174" s="1"/>
      <c r="DG4174" s="1"/>
    </row>
    <row r="4175" spans="1:111" x14ac:dyDescent="0.2">
      <c r="A4175" s="74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2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3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2"/>
      <c r="DB4175" s="1"/>
      <c r="DC4175" s="1"/>
      <c r="DD4175" s="1"/>
      <c r="DE4175" s="1"/>
      <c r="DF4175" s="1"/>
      <c r="DG4175" s="1"/>
    </row>
    <row r="4176" spans="1:111" x14ac:dyDescent="0.2">
      <c r="A4176" s="74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2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3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2"/>
      <c r="DB4176" s="1"/>
      <c r="DC4176" s="1"/>
      <c r="DD4176" s="1"/>
      <c r="DE4176" s="1"/>
      <c r="DF4176" s="1"/>
      <c r="DG4176" s="1"/>
    </row>
    <row r="4177" spans="1:111" x14ac:dyDescent="0.2">
      <c r="A4177" s="74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2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3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2"/>
      <c r="DB4177" s="1"/>
      <c r="DC4177" s="1"/>
      <c r="DD4177" s="1"/>
      <c r="DE4177" s="1"/>
      <c r="DF4177" s="1"/>
      <c r="DG4177" s="1"/>
    </row>
    <row r="4178" spans="1:111" x14ac:dyDescent="0.2">
      <c r="A4178" s="74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2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3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2"/>
      <c r="DB4178" s="1"/>
      <c r="DC4178" s="1"/>
      <c r="DD4178" s="1"/>
      <c r="DE4178" s="1"/>
      <c r="DF4178" s="1"/>
      <c r="DG4178" s="1"/>
    </row>
    <row r="4179" spans="1:111" x14ac:dyDescent="0.2">
      <c r="A4179" s="74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2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3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2"/>
      <c r="DB4179" s="1"/>
      <c r="DC4179" s="1"/>
      <c r="DD4179" s="1"/>
      <c r="DE4179" s="1"/>
      <c r="DF4179" s="1"/>
      <c r="DG4179" s="1"/>
    </row>
    <row r="4180" spans="1:111" x14ac:dyDescent="0.2">
      <c r="A4180" s="74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2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3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2"/>
      <c r="DB4180" s="1"/>
      <c r="DC4180" s="1"/>
      <c r="DD4180" s="1"/>
      <c r="DE4180" s="1"/>
      <c r="DF4180" s="1"/>
      <c r="DG4180" s="1"/>
    </row>
    <row r="4181" spans="1:111" x14ac:dyDescent="0.2">
      <c r="A4181" s="74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2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3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2"/>
      <c r="DB4181" s="1"/>
      <c r="DC4181" s="1"/>
      <c r="DD4181" s="1"/>
      <c r="DE4181" s="1"/>
      <c r="DF4181" s="1"/>
      <c r="DG4181" s="1"/>
    </row>
    <row r="4182" spans="1:111" x14ac:dyDescent="0.2">
      <c r="A4182" s="74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2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3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2"/>
      <c r="DB4182" s="1"/>
      <c r="DC4182" s="1"/>
      <c r="DD4182" s="1"/>
      <c r="DE4182" s="1"/>
      <c r="DF4182" s="1"/>
      <c r="DG4182" s="1"/>
    </row>
    <row r="4183" spans="1:111" x14ac:dyDescent="0.2">
      <c r="A4183" s="74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2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3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2"/>
      <c r="DB4183" s="1"/>
      <c r="DC4183" s="1"/>
      <c r="DD4183" s="1"/>
      <c r="DE4183" s="1"/>
      <c r="DF4183" s="1"/>
      <c r="DG4183" s="1"/>
    </row>
    <row r="4184" spans="1:111" x14ac:dyDescent="0.2">
      <c r="A4184" s="74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2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3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2"/>
      <c r="DB4184" s="1"/>
      <c r="DC4184" s="1"/>
      <c r="DD4184" s="1"/>
      <c r="DE4184" s="1"/>
      <c r="DF4184" s="1"/>
      <c r="DG4184" s="1"/>
    </row>
    <row r="4185" spans="1:111" x14ac:dyDescent="0.2">
      <c r="A4185" s="74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2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3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2"/>
      <c r="DB4185" s="1"/>
      <c r="DC4185" s="1"/>
      <c r="DD4185" s="1"/>
      <c r="DE4185" s="1"/>
      <c r="DF4185" s="1"/>
      <c r="DG4185" s="1"/>
    </row>
    <row r="4186" spans="1:111" x14ac:dyDescent="0.2">
      <c r="A4186" s="74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2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3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2"/>
      <c r="DB4186" s="1"/>
      <c r="DC4186" s="1"/>
      <c r="DD4186" s="1"/>
      <c r="DE4186" s="1"/>
      <c r="DF4186" s="1"/>
      <c r="DG4186" s="1"/>
    </row>
    <row r="4187" spans="1:111" x14ac:dyDescent="0.2">
      <c r="A4187" s="74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2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3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2"/>
      <c r="DB4187" s="1"/>
      <c r="DC4187" s="1"/>
      <c r="DD4187" s="1"/>
      <c r="DE4187" s="1"/>
      <c r="DF4187" s="1"/>
      <c r="DG4187" s="1"/>
    </row>
    <row r="4188" spans="1:111" x14ac:dyDescent="0.2">
      <c r="A4188" s="74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2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3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2"/>
      <c r="DB4188" s="1"/>
      <c r="DC4188" s="1"/>
      <c r="DD4188" s="1"/>
      <c r="DE4188" s="1"/>
      <c r="DF4188" s="1"/>
      <c r="DG4188" s="1"/>
    </row>
    <row r="4189" spans="1:111" x14ac:dyDescent="0.2">
      <c r="A4189" s="74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2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3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2"/>
      <c r="DB4189" s="1"/>
      <c r="DC4189" s="1"/>
      <c r="DD4189" s="1"/>
      <c r="DE4189" s="1"/>
      <c r="DF4189" s="1"/>
      <c r="DG4189" s="1"/>
    </row>
    <row r="4190" spans="1:111" x14ac:dyDescent="0.2">
      <c r="A4190" s="74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2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3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2"/>
      <c r="DB4190" s="1"/>
      <c r="DC4190" s="1"/>
      <c r="DD4190" s="1"/>
      <c r="DE4190" s="1"/>
      <c r="DF4190" s="1"/>
      <c r="DG4190" s="1"/>
    </row>
    <row r="4191" spans="1:111" x14ac:dyDescent="0.2">
      <c r="A4191" s="74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2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3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2"/>
      <c r="DB4191" s="1"/>
      <c r="DC4191" s="1"/>
      <c r="DD4191" s="1"/>
      <c r="DE4191" s="1"/>
      <c r="DF4191" s="1"/>
      <c r="DG4191" s="1"/>
    </row>
    <row r="4192" spans="1:111" x14ac:dyDescent="0.2">
      <c r="A4192" s="74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2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3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2"/>
      <c r="DB4192" s="1"/>
      <c r="DC4192" s="1"/>
      <c r="DD4192" s="1"/>
      <c r="DE4192" s="1"/>
      <c r="DF4192" s="1"/>
      <c r="DG4192" s="1"/>
    </row>
    <row r="4193" spans="1:111" x14ac:dyDescent="0.2">
      <c r="A4193" s="74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2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3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2"/>
      <c r="DB4193" s="1"/>
      <c r="DC4193" s="1"/>
      <c r="DD4193" s="1"/>
      <c r="DE4193" s="1"/>
      <c r="DF4193" s="1"/>
      <c r="DG4193" s="1"/>
    </row>
    <row r="4194" spans="1:111" x14ac:dyDescent="0.2">
      <c r="A4194" s="74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2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3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2"/>
      <c r="DB4194" s="1"/>
      <c r="DC4194" s="1"/>
      <c r="DD4194" s="1"/>
      <c r="DE4194" s="1"/>
      <c r="DF4194" s="1"/>
      <c r="DG4194" s="1"/>
    </row>
    <row r="4195" spans="1:111" x14ac:dyDescent="0.2">
      <c r="A4195" s="74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2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3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2"/>
      <c r="DB4195" s="1"/>
      <c r="DC4195" s="1"/>
      <c r="DD4195" s="1"/>
      <c r="DE4195" s="1"/>
      <c r="DF4195" s="1"/>
      <c r="DG4195" s="1"/>
    </row>
    <row r="4196" spans="1:111" x14ac:dyDescent="0.2">
      <c r="A4196" s="74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2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3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2"/>
      <c r="DB4196" s="1"/>
      <c r="DC4196" s="1"/>
      <c r="DD4196" s="1"/>
      <c r="DE4196" s="1"/>
      <c r="DF4196" s="1"/>
      <c r="DG4196" s="1"/>
    </row>
    <row r="4197" spans="1:111" x14ac:dyDescent="0.2">
      <c r="A4197" s="74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2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3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2"/>
      <c r="DB4197" s="1"/>
      <c r="DC4197" s="1"/>
      <c r="DD4197" s="1"/>
      <c r="DE4197" s="1"/>
      <c r="DF4197" s="1"/>
      <c r="DG4197" s="1"/>
    </row>
    <row r="4198" spans="1:111" x14ac:dyDescent="0.2">
      <c r="A4198" s="74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2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3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2"/>
      <c r="DB4198" s="1"/>
      <c r="DC4198" s="1"/>
      <c r="DD4198" s="1"/>
      <c r="DE4198" s="1"/>
      <c r="DF4198" s="1"/>
      <c r="DG4198" s="1"/>
    </row>
    <row r="4199" spans="1:111" x14ac:dyDescent="0.2">
      <c r="A4199" s="74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2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3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2"/>
      <c r="DB4199" s="1"/>
      <c r="DC4199" s="1"/>
      <c r="DD4199" s="1"/>
      <c r="DE4199" s="1"/>
      <c r="DF4199" s="1"/>
      <c r="DG4199" s="1"/>
    </row>
    <row r="4200" spans="1:111" x14ac:dyDescent="0.2">
      <c r="A4200" s="74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2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3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2"/>
      <c r="DB4200" s="1"/>
      <c r="DC4200" s="1"/>
      <c r="DD4200" s="1"/>
      <c r="DE4200" s="1"/>
      <c r="DF4200" s="1"/>
      <c r="DG4200" s="1"/>
    </row>
    <row r="4201" spans="1:111" x14ac:dyDescent="0.2">
      <c r="A4201" s="74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2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3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2"/>
      <c r="DB4201" s="1"/>
      <c r="DC4201" s="1"/>
      <c r="DD4201" s="1"/>
      <c r="DE4201" s="1"/>
      <c r="DF4201" s="1"/>
      <c r="DG4201" s="1"/>
    </row>
    <row r="4202" spans="1:111" x14ac:dyDescent="0.2">
      <c r="A4202" s="74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2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3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2"/>
      <c r="DB4202" s="1"/>
      <c r="DC4202" s="1"/>
      <c r="DD4202" s="1"/>
      <c r="DE4202" s="1"/>
      <c r="DF4202" s="1"/>
      <c r="DG4202" s="1"/>
    </row>
    <row r="4203" spans="1:111" x14ac:dyDescent="0.2">
      <c r="A4203" s="74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2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3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2"/>
      <c r="DB4203" s="1"/>
      <c r="DC4203" s="1"/>
      <c r="DD4203" s="1"/>
      <c r="DE4203" s="1"/>
      <c r="DF4203" s="1"/>
      <c r="DG4203" s="1"/>
    </row>
    <row r="4204" spans="1:111" x14ac:dyDescent="0.2">
      <c r="A4204" s="74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2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3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2"/>
      <c r="DB4204" s="1"/>
      <c r="DC4204" s="1"/>
      <c r="DD4204" s="1"/>
      <c r="DE4204" s="1"/>
      <c r="DF4204" s="1"/>
      <c r="DG4204" s="1"/>
    </row>
    <row r="4205" spans="1:111" x14ac:dyDescent="0.2">
      <c r="A4205" s="74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2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3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2"/>
      <c r="DB4205" s="1"/>
      <c r="DC4205" s="1"/>
      <c r="DD4205" s="1"/>
      <c r="DE4205" s="1"/>
      <c r="DF4205" s="1"/>
      <c r="DG4205" s="1"/>
    </row>
    <row r="4206" spans="1:111" x14ac:dyDescent="0.2">
      <c r="A4206" s="74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2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3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2"/>
      <c r="DB4206" s="1"/>
      <c r="DC4206" s="1"/>
      <c r="DD4206" s="1"/>
      <c r="DE4206" s="1"/>
      <c r="DF4206" s="1"/>
      <c r="DG4206" s="1"/>
    </row>
    <row r="4207" spans="1:111" x14ac:dyDescent="0.2">
      <c r="A4207" s="74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2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3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2"/>
      <c r="DB4207" s="1"/>
      <c r="DC4207" s="1"/>
      <c r="DD4207" s="1"/>
      <c r="DE4207" s="1"/>
      <c r="DF4207" s="1"/>
      <c r="DG4207" s="1"/>
    </row>
    <row r="4208" spans="1:111" x14ac:dyDescent="0.2">
      <c r="A4208" s="74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2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3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2"/>
      <c r="DB4208" s="1"/>
      <c r="DC4208" s="1"/>
      <c r="DD4208" s="1"/>
      <c r="DE4208" s="1"/>
      <c r="DF4208" s="1"/>
      <c r="DG4208" s="1"/>
    </row>
    <row r="4209" spans="1:111" x14ac:dyDescent="0.2">
      <c r="A4209" s="74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2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3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2"/>
      <c r="DB4209" s="1"/>
      <c r="DC4209" s="1"/>
      <c r="DD4209" s="1"/>
      <c r="DE4209" s="1"/>
      <c r="DF4209" s="1"/>
      <c r="DG4209" s="1"/>
    </row>
    <row r="4210" spans="1:111" x14ac:dyDescent="0.2">
      <c r="A4210" s="74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2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3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2"/>
      <c r="DB4210" s="1"/>
      <c r="DC4210" s="1"/>
      <c r="DD4210" s="1"/>
      <c r="DE4210" s="1"/>
      <c r="DF4210" s="1"/>
      <c r="DG4210" s="1"/>
    </row>
    <row r="4211" spans="1:111" x14ac:dyDescent="0.2">
      <c r="A4211" s="74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2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3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2"/>
      <c r="DB4211" s="1"/>
      <c r="DC4211" s="1"/>
      <c r="DD4211" s="1"/>
      <c r="DE4211" s="1"/>
      <c r="DF4211" s="1"/>
      <c r="DG4211" s="1"/>
    </row>
    <row r="4212" spans="1:111" x14ac:dyDescent="0.2">
      <c r="A4212" s="74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2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3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2"/>
      <c r="DB4212" s="1"/>
      <c r="DC4212" s="1"/>
      <c r="DD4212" s="1"/>
      <c r="DE4212" s="1"/>
      <c r="DF4212" s="1"/>
      <c r="DG4212" s="1"/>
    </row>
    <row r="4213" spans="1:111" x14ac:dyDescent="0.2">
      <c r="A4213" s="74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2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3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2"/>
      <c r="DB4213" s="1"/>
      <c r="DC4213" s="1"/>
      <c r="DD4213" s="1"/>
      <c r="DE4213" s="1"/>
      <c r="DF4213" s="1"/>
      <c r="DG4213" s="1"/>
    </row>
    <row r="4214" spans="1:111" x14ac:dyDescent="0.2">
      <c r="A4214" s="74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2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3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2"/>
      <c r="DB4214" s="1"/>
      <c r="DC4214" s="1"/>
      <c r="DD4214" s="1"/>
      <c r="DE4214" s="1"/>
      <c r="DF4214" s="1"/>
      <c r="DG4214" s="1"/>
    </row>
    <row r="4215" spans="1:111" x14ac:dyDescent="0.2">
      <c r="A4215" s="74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2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3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2"/>
      <c r="DB4215" s="1"/>
      <c r="DC4215" s="1"/>
      <c r="DD4215" s="1"/>
      <c r="DE4215" s="1"/>
      <c r="DF4215" s="1"/>
      <c r="DG4215" s="1"/>
    </row>
    <row r="4216" spans="1:111" x14ac:dyDescent="0.2">
      <c r="A4216" s="74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2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3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2"/>
      <c r="DB4216" s="1"/>
      <c r="DC4216" s="1"/>
      <c r="DD4216" s="1"/>
      <c r="DE4216" s="1"/>
      <c r="DF4216" s="1"/>
      <c r="DG4216" s="1"/>
    </row>
    <row r="4217" spans="1:111" x14ac:dyDescent="0.2">
      <c r="A4217" s="74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2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3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2"/>
      <c r="DB4217" s="1"/>
      <c r="DC4217" s="1"/>
      <c r="DD4217" s="1"/>
      <c r="DE4217" s="1"/>
      <c r="DF4217" s="1"/>
      <c r="DG4217" s="1"/>
    </row>
    <row r="4218" spans="1:111" x14ac:dyDescent="0.2">
      <c r="A4218" s="74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2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3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2"/>
      <c r="DB4218" s="1"/>
      <c r="DC4218" s="1"/>
      <c r="DD4218" s="1"/>
      <c r="DE4218" s="1"/>
      <c r="DF4218" s="1"/>
      <c r="DG4218" s="1"/>
    </row>
    <row r="4219" spans="1:111" x14ac:dyDescent="0.2">
      <c r="A4219" s="74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2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3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2"/>
      <c r="DB4219" s="1"/>
      <c r="DC4219" s="1"/>
      <c r="DD4219" s="1"/>
      <c r="DE4219" s="1"/>
      <c r="DF4219" s="1"/>
      <c r="DG4219" s="1"/>
    </row>
    <row r="4220" spans="1:111" x14ac:dyDescent="0.2">
      <c r="A4220" s="74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2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3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2"/>
      <c r="DB4220" s="1"/>
      <c r="DC4220" s="1"/>
      <c r="DD4220" s="1"/>
      <c r="DE4220" s="1"/>
      <c r="DF4220" s="1"/>
      <c r="DG4220" s="1"/>
    </row>
    <row r="4221" spans="1:111" x14ac:dyDescent="0.2">
      <c r="A4221" s="74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2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3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2"/>
      <c r="DB4221" s="1"/>
      <c r="DC4221" s="1"/>
      <c r="DD4221" s="1"/>
      <c r="DE4221" s="1"/>
      <c r="DF4221" s="1"/>
      <c r="DG4221" s="1"/>
    </row>
    <row r="4222" spans="1:111" x14ac:dyDescent="0.2">
      <c r="A4222" s="74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2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3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2"/>
      <c r="DB4222" s="1"/>
      <c r="DC4222" s="1"/>
      <c r="DD4222" s="1"/>
      <c r="DE4222" s="1"/>
      <c r="DF4222" s="1"/>
      <c r="DG4222" s="1"/>
    </row>
    <row r="4223" spans="1:111" x14ac:dyDescent="0.2">
      <c r="A4223" s="74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2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3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2"/>
      <c r="DB4223" s="1"/>
      <c r="DC4223" s="1"/>
      <c r="DD4223" s="1"/>
      <c r="DE4223" s="1"/>
      <c r="DF4223" s="1"/>
      <c r="DG4223" s="1"/>
    </row>
    <row r="4224" spans="1:111" x14ac:dyDescent="0.2">
      <c r="A4224" s="74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2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3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2"/>
      <c r="DB4224" s="1"/>
      <c r="DC4224" s="1"/>
      <c r="DD4224" s="1"/>
      <c r="DE4224" s="1"/>
      <c r="DF4224" s="1"/>
      <c r="DG4224" s="1"/>
    </row>
    <row r="4225" spans="1:111" x14ac:dyDescent="0.2">
      <c r="A4225" s="74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2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3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2"/>
      <c r="DB4225" s="1"/>
      <c r="DC4225" s="1"/>
      <c r="DD4225" s="1"/>
      <c r="DE4225" s="1"/>
      <c r="DF4225" s="1"/>
      <c r="DG4225" s="1"/>
    </row>
    <row r="4226" spans="1:111" x14ac:dyDescent="0.2">
      <c r="A4226" s="74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2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3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2"/>
      <c r="DB4226" s="1"/>
      <c r="DC4226" s="1"/>
      <c r="DD4226" s="1"/>
      <c r="DE4226" s="1"/>
      <c r="DF4226" s="1"/>
      <c r="DG4226" s="1"/>
    </row>
    <row r="4227" spans="1:111" x14ac:dyDescent="0.2">
      <c r="A4227" s="74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2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3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2"/>
      <c r="DB4227" s="1"/>
      <c r="DC4227" s="1"/>
      <c r="DD4227" s="1"/>
      <c r="DE4227" s="1"/>
      <c r="DF4227" s="1"/>
      <c r="DG4227" s="1"/>
    </row>
    <row r="4228" spans="1:111" x14ac:dyDescent="0.2">
      <c r="A4228" s="74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2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3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2"/>
      <c r="DB4228" s="1"/>
      <c r="DC4228" s="1"/>
      <c r="DD4228" s="1"/>
      <c r="DE4228" s="1"/>
      <c r="DF4228" s="1"/>
      <c r="DG4228" s="1"/>
    </row>
    <row r="4229" spans="1:111" x14ac:dyDescent="0.2">
      <c r="A4229" s="74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2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3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2"/>
      <c r="DB4229" s="1"/>
      <c r="DC4229" s="1"/>
      <c r="DD4229" s="1"/>
      <c r="DE4229" s="1"/>
      <c r="DF4229" s="1"/>
      <c r="DG4229" s="1"/>
    </row>
    <row r="4230" spans="1:111" x14ac:dyDescent="0.2">
      <c r="A4230" s="74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2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3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2"/>
      <c r="DB4230" s="1"/>
      <c r="DC4230" s="1"/>
      <c r="DD4230" s="1"/>
      <c r="DE4230" s="1"/>
      <c r="DF4230" s="1"/>
      <c r="DG4230" s="1"/>
    </row>
    <row r="4231" spans="1:111" x14ac:dyDescent="0.2">
      <c r="A4231" s="74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2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3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2"/>
      <c r="DB4231" s="1"/>
      <c r="DC4231" s="1"/>
      <c r="DD4231" s="1"/>
      <c r="DE4231" s="1"/>
      <c r="DF4231" s="1"/>
      <c r="DG4231" s="1"/>
    </row>
    <row r="4232" spans="1:111" x14ac:dyDescent="0.2">
      <c r="A4232" s="74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2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3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2"/>
      <c r="DB4232" s="1"/>
      <c r="DC4232" s="1"/>
      <c r="DD4232" s="1"/>
      <c r="DE4232" s="1"/>
      <c r="DF4232" s="1"/>
      <c r="DG4232" s="1"/>
    </row>
    <row r="4233" spans="1:111" x14ac:dyDescent="0.2">
      <c r="A4233" s="74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2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3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2"/>
      <c r="DB4233" s="1"/>
      <c r="DC4233" s="1"/>
      <c r="DD4233" s="1"/>
      <c r="DE4233" s="1"/>
      <c r="DF4233" s="1"/>
      <c r="DG4233" s="1"/>
    </row>
    <row r="4234" spans="1:111" x14ac:dyDescent="0.2">
      <c r="A4234" s="74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2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3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2"/>
      <c r="DB4234" s="1"/>
      <c r="DC4234" s="1"/>
      <c r="DD4234" s="1"/>
      <c r="DE4234" s="1"/>
      <c r="DF4234" s="1"/>
      <c r="DG4234" s="1"/>
    </row>
    <row r="4235" spans="1:111" x14ac:dyDescent="0.2">
      <c r="A4235" s="74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2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3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2"/>
      <c r="DB4235" s="1"/>
      <c r="DC4235" s="1"/>
      <c r="DD4235" s="1"/>
      <c r="DE4235" s="1"/>
      <c r="DF4235" s="1"/>
      <c r="DG4235" s="1"/>
    </row>
    <row r="4236" spans="1:111" x14ac:dyDescent="0.2">
      <c r="A4236" s="74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2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3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2"/>
      <c r="DB4236" s="1"/>
      <c r="DC4236" s="1"/>
      <c r="DD4236" s="1"/>
      <c r="DE4236" s="1"/>
      <c r="DF4236" s="1"/>
      <c r="DG4236" s="1"/>
    </row>
    <row r="4237" spans="1:111" x14ac:dyDescent="0.2">
      <c r="A4237" s="74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2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3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2"/>
      <c r="DB4237" s="1"/>
      <c r="DC4237" s="1"/>
      <c r="DD4237" s="1"/>
      <c r="DE4237" s="1"/>
      <c r="DF4237" s="1"/>
      <c r="DG4237" s="1"/>
    </row>
    <row r="4238" spans="1:111" x14ac:dyDescent="0.2">
      <c r="A4238" s="74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2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3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2"/>
      <c r="DB4238" s="1"/>
      <c r="DC4238" s="1"/>
      <c r="DD4238" s="1"/>
      <c r="DE4238" s="1"/>
      <c r="DF4238" s="1"/>
      <c r="DG4238" s="1"/>
    </row>
    <row r="4239" spans="1:111" x14ac:dyDescent="0.2">
      <c r="A4239" s="74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2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3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2"/>
      <c r="DB4239" s="1"/>
      <c r="DC4239" s="1"/>
      <c r="DD4239" s="1"/>
      <c r="DE4239" s="1"/>
      <c r="DF4239" s="1"/>
      <c r="DG4239" s="1"/>
    </row>
    <row r="4240" spans="1:111" x14ac:dyDescent="0.2">
      <c r="A4240" s="74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2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3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2"/>
      <c r="DB4240" s="1"/>
      <c r="DC4240" s="1"/>
      <c r="DD4240" s="1"/>
      <c r="DE4240" s="1"/>
      <c r="DF4240" s="1"/>
      <c r="DG4240" s="1"/>
    </row>
    <row r="4241" spans="1:111" x14ac:dyDescent="0.2">
      <c r="A4241" s="74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2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3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2"/>
      <c r="DB4241" s="1"/>
      <c r="DC4241" s="1"/>
      <c r="DD4241" s="1"/>
      <c r="DE4241" s="1"/>
      <c r="DF4241" s="1"/>
      <c r="DG4241" s="1"/>
    </row>
    <row r="4242" spans="1:111" x14ac:dyDescent="0.2">
      <c r="A4242" s="74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2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3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2"/>
      <c r="DB4242" s="1"/>
      <c r="DC4242" s="1"/>
      <c r="DD4242" s="1"/>
      <c r="DE4242" s="1"/>
      <c r="DF4242" s="1"/>
      <c r="DG4242" s="1"/>
    </row>
    <row r="4243" spans="1:111" x14ac:dyDescent="0.2">
      <c r="A4243" s="74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2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3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2"/>
      <c r="DB4243" s="1"/>
      <c r="DC4243" s="1"/>
      <c r="DD4243" s="1"/>
      <c r="DE4243" s="1"/>
      <c r="DF4243" s="1"/>
      <c r="DG4243" s="1"/>
    </row>
    <row r="4244" spans="1:111" x14ac:dyDescent="0.2">
      <c r="A4244" s="74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2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3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2"/>
      <c r="DB4244" s="1"/>
      <c r="DC4244" s="1"/>
      <c r="DD4244" s="1"/>
      <c r="DE4244" s="1"/>
      <c r="DF4244" s="1"/>
      <c r="DG4244" s="1"/>
    </row>
    <row r="4245" spans="1:111" x14ac:dyDescent="0.2">
      <c r="A4245" s="74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2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3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2"/>
      <c r="DB4245" s="1"/>
      <c r="DC4245" s="1"/>
      <c r="DD4245" s="1"/>
      <c r="DE4245" s="1"/>
      <c r="DF4245" s="1"/>
      <c r="DG4245" s="1"/>
    </row>
    <row r="4246" spans="1:111" x14ac:dyDescent="0.2">
      <c r="A4246" s="74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2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3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2"/>
      <c r="DB4246" s="1"/>
      <c r="DC4246" s="1"/>
      <c r="DD4246" s="1"/>
      <c r="DE4246" s="1"/>
      <c r="DF4246" s="1"/>
      <c r="DG4246" s="1"/>
    </row>
    <row r="4247" spans="1:111" x14ac:dyDescent="0.2">
      <c r="A4247" s="74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2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3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2"/>
      <c r="DB4247" s="1"/>
      <c r="DC4247" s="1"/>
      <c r="DD4247" s="1"/>
      <c r="DE4247" s="1"/>
      <c r="DF4247" s="1"/>
      <c r="DG4247" s="1"/>
    </row>
    <row r="4248" spans="1:111" x14ac:dyDescent="0.2">
      <c r="A4248" s="74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2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3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2"/>
      <c r="DB4248" s="1"/>
      <c r="DC4248" s="1"/>
      <c r="DD4248" s="1"/>
      <c r="DE4248" s="1"/>
      <c r="DF4248" s="1"/>
      <c r="DG4248" s="1"/>
    </row>
    <row r="4249" spans="1:111" x14ac:dyDescent="0.2">
      <c r="A4249" s="74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2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3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2"/>
      <c r="DB4249" s="1"/>
      <c r="DC4249" s="1"/>
      <c r="DD4249" s="1"/>
      <c r="DE4249" s="1"/>
      <c r="DF4249" s="1"/>
      <c r="DG4249" s="1"/>
    </row>
    <row r="4250" spans="1:111" x14ac:dyDescent="0.2">
      <c r="A4250" s="74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2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3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2"/>
      <c r="DB4250" s="1"/>
      <c r="DC4250" s="1"/>
      <c r="DD4250" s="1"/>
      <c r="DE4250" s="1"/>
      <c r="DF4250" s="1"/>
      <c r="DG4250" s="1"/>
    </row>
    <row r="4251" spans="1:111" x14ac:dyDescent="0.2">
      <c r="A4251" s="74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2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3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2"/>
      <c r="DB4251" s="1"/>
      <c r="DC4251" s="1"/>
      <c r="DD4251" s="1"/>
      <c r="DE4251" s="1"/>
      <c r="DF4251" s="1"/>
      <c r="DG4251" s="1"/>
    </row>
    <row r="4252" spans="1:111" x14ac:dyDescent="0.2">
      <c r="A4252" s="74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2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3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2"/>
      <c r="DB4252" s="1"/>
      <c r="DC4252" s="1"/>
      <c r="DD4252" s="1"/>
      <c r="DE4252" s="1"/>
      <c r="DF4252" s="1"/>
      <c r="DG4252" s="1"/>
    </row>
    <row r="4253" spans="1:111" x14ac:dyDescent="0.2">
      <c r="A4253" s="74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2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3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2"/>
      <c r="DB4253" s="1"/>
      <c r="DC4253" s="1"/>
      <c r="DD4253" s="1"/>
      <c r="DE4253" s="1"/>
      <c r="DF4253" s="1"/>
      <c r="DG4253" s="1"/>
    </row>
    <row r="4254" spans="1:111" x14ac:dyDescent="0.2">
      <c r="A4254" s="74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2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3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2"/>
      <c r="DB4254" s="1"/>
      <c r="DC4254" s="1"/>
      <c r="DD4254" s="1"/>
      <c r="DE4254" s="1"/>
      <c r="DF4254" s="1"/>
      <c r="DG4254" s="1"/>
    </row>
    <row r="4255" spans="1:111" x14ac:dyDescent="0.2">
      <c r="A4255" s="74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2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3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2"/>
      <c r="DB4255" s="1"/>
      <c r="DC4255" s="1"/>
      <c r="DD4255" s="1"/>
      <c r="DE4255" s="1"/>
      <c r="DF4255" s="1"/>
      <c r="DG4255" s="1"/>
    </row>
    <row r="4256" spans="1:111" x14ac:dyDescent="0.2">
      <c r="A4256" s="74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2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3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2"/>
      <c r="DB4256" s="1"/>
      <c r="DC4256" s="1"/>
      <c r="DD4256" s="1"/>
      <c r="DE4256" s="1"/>
      <c r="DF4256" s="1"/>
      <c r="DG4256" s="1"/>
    </row>
    <row r="4257" spans="1:111" x14ac:dyDescent="0.2">
      <c r="A4257" s="74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2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3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2"/>
      <c r="DB4257" s="1"/>
      <c r="DC4257" s="1"/>
      <c r="DD4257" s="1"/>
      <c r="DE4257" s="1"/>
      <c r="DF4257" s="1"/>
      <c r="DG4257" s="1"/>
    </row>
    <row r="4258" spans="1:111" x14ac:dyDescent="0.2">
      <c r="A4258" s="74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2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3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2"/>
      <c r="DB4258" s="1"/>
      <c r="DC4258" s="1"/>
      <c r="DD4258" s="1"/>
      <c r="DE4258" s="1"/>
      <c r="DF4258" s="1"/>
      <c r="DG4258" s="1"/>
    </row>
    <row r="4259" spans="1:111" x14ac:dyDescent="0.2">
      <c r="A4259" s="74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2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3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2"/>
      <c r="DB4259" s="1"/>
      <c r="DC4259" s="1"/>
      <c r="DD4259" s="1"/>
      <c r="DE4259" s="1"/>
      <c r="DF4259" s="1"/>
      <c r="DG4259" s="1"/>
    </row>
    <row r="4260" spans="1:111" x14ac:dyDescent="0.2">
      <c r="A4260" s="74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2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3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2"/>
      <c r="DB4260" s="1"/>
      <c r="DC4260" s="1"/>
      <c r="DD4260" s="1"/>
      <c r="DE4260" s="1"/>
      <c r="DF4260" s="1"/>
      <c r="DG4260" s="1"/>
    </row>
    <row r="4261" spans="1:111" x14ac:dyDescent="0.2">
      <c r="A4261" s="74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2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3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2"/>
      <c r="DB4261" s="1"/>
      <c r="DC4261" s="1"/>
      <c r="DD4261" s="1"/>
      <c r="DE4261" s="1"/>
      <c r="DF4261" s="1"/>
      <c r="DG4261" s="1"/>
    </row>
    <row r="4262" spans="1:111" x14ac:dyDescent="0.2">
      <c r="A4262" s="74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2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3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2"/>
      <c r="DB4262" s="1"/>
      <c r="DC4262" s="1"/>
      <c r="DD4262" s="1"/>
      <c r="DE4262" s="1"/>
      <c r="DF4262" s="1"/>
      <c r="DG4262" s="1"/>
    </row>
    <row r="4263" spans="1:111" x14ac:dyDescent="0.2">
      <c r="A4263" s="74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2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3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2"/>
      <c r="DB4263" s="1"/>
      <c r="DC4263" s="1"/>
      <c r="DD4263" s="1"/>
      <c r="DE4263" s="1"/>
      <c r="DF4263" s="1"/>
      <c r="DG4263" s="1"/>
    </row>
    <row r="4264" spans="1:111" x14ac:dyDescent="0.2">
      <c r="A4264" s="74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2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3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2"/>
      <c r="DB4264" s="1"/>
      <c r="DC4264" s="1"/>
      <c r="DD4264" s="1"/>
      <c r="DE4264" s="1"/>
      <c r="DF4264" s="1"/>
      <c r="DG4264" s="1"/>
    </row>
    <row r="4265" spans="1:111" x14ac:dyDescent="0.2">
      <c r="A4265" s="74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2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3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2"/>
      <c r="DB4265" s="1"/>
      <c r="DC4265" s="1"/>
      <c r="DD4265" s="1"/>
      <c r="DE4265" s="1"/>
      <c r="DF4265" s="1"/>
      <c r="DG4265" s="1"/>
    </row>
    <row r="4266" spans="1:111" x14ac:dyDescent="0.2">
      <c r="A4266" s="74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2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3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2"/>
      <c r="DB4266" s="1"/>
      <c r="DC4266" s="1"/>
      <c r="DD4266" s="1"/>
      <c r="DE4266" s="1"/>
      <c r="DF4266" s="1"/>
      <c r="DG4266" s="1"/>
    </row>
    <row r="4267" spans="1:111" x14ac:dyDescent="0.2">
      <c r="A4267" s="74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2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3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2"/>
      <c r="DB4267" s="1"/>
      <c r="DC4267" s="1"/>
      <c r="DD4267" s="1"/>
      <c r="DE4267" s="1"/>
      <c r="DF4267" s="1"/>
      <c r="DG4267" s="1"/>
    </row>
    <row r="4268" spans="1:111" x14ac:dyDescent="0.2">
      <c r="A4268" s="74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2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3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2"/>
      <c r="DB4268" s="1"/>
      <c r="DC4268" s="1"/>
      <c r="DD4268" s="1"/>
      <c r="DE4268" s="1"/>
      <c r="DF4268" s="1"/>
      <c r="DG4268" s="1"/>
    </row>
    <row r="4269" spans="1:111" x14ac:dyDescent="0.2">
      <c r="A4269" s="74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2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3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2"/>
      <c r="DB4269" s="1"/>
      <c r="DC4269" s="1"/>
      <c r="DD4269" s="1"/>
      <c r="DE4269" s="1"/>
      <c r="DF4269" s="1"/>
      <c r="DG4269" s="1"/>
    </row>
    <row r="4270" spans="1:111" x14ac:dyDescent="0.2">
      <c r="A4270" s="74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2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3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2"/>
      <c r="DB4270" s="1"/>
      <c r="DC4270" s="1"/>
      <c r="DD4270" s="1"/>
      <c r="DE4270" s="1"/>
      <c r="DF4270" s="1"/>
      <c r="DG4270" s="1"/>
    </row>
    <row r="4271" spans="1:111" x14ac:dyDescent="0.2">
      <c r="A4271" s="74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2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3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2"/>
      <c r="DB4271" s="1"/>
      <c r="DC4271" s="1"/>
      <c r="DD4271" s="1"/>
      <c r="DE4271" s="1"/>
      <c r="DF4271" s="1"/>
      <c r="DG4271" s="1"/>
    </row>
    <row r="4272" spans="1:111" x14ac:dyDescent="0.2">
      <c r="A4272" s="74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2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3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2"/>
      <c r="DB4272" s="1"/>
      <c r="DC4272" s="1"/>
      <c r="DD4272" s="1"/>
      <c r="DE4272" s="1"/>
      <c r="DF4272" s="1"/>
      <c r="DG4272" s="1"/>
    </row>
    <row r="4273" spans="1:111" x14ac:dyDescent="0.2">
      <c r="A4273" s="74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2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3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2"/>
      <c r="DB4273" s="1"/>
      <c r="DC4273" s="1"/>
      <c r="DD4273" s="1"/>
      <c r="DE4273" s="1"/>
      <c r="DF4273" s="1"/>
      <c r="DG4273" s="1"/>
    </row>
    <row r="4274" spans="1:111" x14ac:dyDescent="0.2">
      <c r="A4274" s="74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2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3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2"/>
      <c r="DB4274" s="1"/>
      <c r="DC4274" s="1"/>
      <c r="DD4274" s="1"/>
      <c r="DE4274" s="1"/>
      <c r="DF4274" s="1"/>
      <c r="DG4274" s="1"/>
    </row>
    <row r="4275" spans="1:111" x14ac:dyDescent="0.2">
      <c r="A4275" s="74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2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3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2"/>
      <c r="DB4275" s="1"/>
      <c r="DC4275" s="1"/>
      <c r="DD4275" s="1"/>
      <c r="DE4275" s="1"/>
      <c r="DF4275" s="1"/>
      <c r="DG4275" s="1"/>
    </row>
    <row r="4276" spans="1:111" x14ac:dyDescent="0.2">
      <c r="A4276" s="74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2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3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2"/>
      <c r="DB4276" s="1"/>
      <c r="DC4276" s="1"/>
      <c r="DD4276" s="1"/>
      <c r="DE4276" s="1"/>
      <c r="DF4276" s="1"/>
      <c r="DG4276" s="1"/>
    </row>
    <row r="4277" spans="1:111" x14ac:dyDescent="0.2">
      <c r="A4277" s="74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2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3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2"/>
      <c r="DB4277" s="1"/>
      <c r="DC4277" s="1"/>
      <c r="DD4277" s="1"/>
      <c r="DE4277" s="1"/>
      <c r="DF4277" s="1"/>
      <c r="DG4277" s="1"/>
    </row>
    <row r="4278" spans="1:111" x14ac:dyDescent="0.2">
      <c r="A4278" s="74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2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3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2"/>
      <c r="DB4278" s="1"/>
      <c r="DC4278" s="1"/>
      <c r="DD4278" s="1"/>
      <c r="DE4278" s="1"/>
      <c r="DF4278" s="1"/>
      <c r="DG4278" s="1"/>
    </row>
    <row r="4279" spans="1:111" x14ac:dyDescent="0.2">
      <c r="A4279" s="74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2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3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2"/>
      <c r="DB4279" s="1"/>
      <c r="DC4279" s="1"/>
      <c r="DD4279" s="1"/>
      <c r="DE4279" s="1"/>
      <c r="DF4279" s="1"/>
      <c r="DG4279" s="1"/>
    </row>
    <row r="4280" spans="1:111" x14ac:dyDescent="0.2">
      <c r="A4280" s="74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2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3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2"/>
      <c r="DB4280" s="1"/>
      <c r="DC4280" s="1"/>
      <c r="DD4280" s="1"/>
      <c r="DE4280" s="1"/>
      <c r="DF4280" s="1"/>
      <c r="DG4280" s="1"/>
    </row>
    <row r="4281" spans="1:111" x14ac:dyDescent="0.2">
      <c r="A4281" s="74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2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3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2"/>
      <c r="DB4281" s="1"/>
      <c r="DC4281" s="1"/>
      <c r="DD4281" s="1"/>
      <c r="DE4281" s="1"/>
      <c r="DF4281" s="1"/>
      <c r="DG4281" s="1"/>
    </row>
    <row r="4282" spans="1:111" x14ac:dyDescent="0.2">
      <c r="A4282" s="74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2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3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2"/>
      <c r="DB4282" s="1"/>
      <c r="DC4282" s="1"/>
      <c r="DD4282" s="1"/>
      <c r="DE4282" s="1"/>
      <c r="DF4282" s="1"/>
      <c r="DG4282" s="1"/>
    </row>
    <row r="4283" spans="1:111" x14ac:dyDescent="0.2">
      <c r="A4283" s="74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2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3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2"/>
      <c r="DB4283" s="1"/>
      <c r="DC4283" s="1"/>
      <c r="DD4283" s="1"/>
      <c r="DE4283" s="1"/>
      <c r="DF4283" s="1"/>
      <c r="DG4283" s="1"/>
    </row>
    <row r="4284" spans="1:111" x14ac:dyDescent="0.2">
      <c r="A4284" s="74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2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3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2"/>
      <c r="DB4284" s="1"/>
      <c r="DC4284" s="1"/>
      <c r="DD4284" s="1"/>
      <c r="DE4284" s="1"/>
      <c r="DF4284" s="1"/>
      <c r="DG4284" s="1"/>
    </row>
    <row r="4285" spans="1:111" x14ac:dyDescent="0.2">
      <c r="A4285" s="74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2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3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2"/>
      <c r="DB4285" s="1"/>
      <c r="DC4285" s="1"/>
      <c r="DD4285" s="1"/>
      <c r="DE4285" s="1"/>
      <c r="DF4285" s="1"/>
      <c r="DG4285" s="1"/>
    </row>
    <row r="4286" spans="1:111" x14ac:dyDescent="0.2">
      <c r="A4286" s="74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2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3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2"/>
      <c r="DB4286" s="1"/>
      <c r="DC4286" s="1"/>
      <c r="DD4286" s="1"/>
      <c r="DE4286" s="1"/>
      <c r="DF4286" s="1"/>
      <c r="DG4286" s="1"/>
    </row>
    <row r="4287" spans="1:111" x14ac:dyDescent="0.2">
      <c r="A4287" s="74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2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3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2"/>
      <c r="DB4287" s="1"/>
      <c r="DC4287" s="1"/>
      <c r="DD4287" s="1"/>
      <c r="DE4287" s="1"/>
      <c r="DF4287" s="1"/>
      <c r="DG4287" s="1"/>
    </row>
    <row r="4288" spans="1:111" x14ac:dyDescent="0.2">
      <c r="A4288" s="74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2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3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2"/>
      <c r="DB4288" s="1"/>
      <c r="DC4288" s="1"/>
      <c r="DD4288" s="1"/>
      <c r="DE4288" s="1"/>
      <c r="DF4288" s="1"/>
      <c r="DG4288" s="1"/>
    </row>
    <row r="4289" spans="1:111" x14ac:dyDescent="0.2">
      <c r="A4289" s="74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2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3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2"/>
      <c r="DB4289" s="1"/>
      <c r="DC4289" s="1"/>
      <c r="DD4289" s="1"/>
      <c r="DE4289" s="1"/>
      <c r="DF4289" s="1"/>
      <c r="DG4289" s="1"/>
    </row>
    <row r="4290" spans="1:111" x14ac:dyDescent="0.2">
      <c r="A4290" s="74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2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3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2"/>
      <c r="DB4290" s="1"/>
      <c r="DC4290" s="1"/>
      <c r="DD4290" s="1"/>
      <c r="DE4290" s="1"/>
      <c r="DF4290" s="1"/>
      <c r="DG4290" s="1"/>
    </row>
    <row r="4291" spans="1:111" x14ac:dyDescent="0.2">
      <c r="A4291" s="74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2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3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2"/>
      <c r="DB4291" s="1"/>
      <c r="DC4291" s="1"/>
      <c r="DD4291" s="1"/>
      <c r="DE4291" s="1"/>
      <c r="DF4291" s="1"/>
      <c r="DG4291" s="1"/>
    </row>
    <row r="4292" spans="1:111" x14ac:dyDescent="0.2">
      <c r="A4292" s="74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2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3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2"/>
      <c r="DB4292" s="1"/>
      <c r="DC4292" s="1"/>
      <c r="DD4292" s="1"/>
      <c r="DE4292" s="1"/>
      <c r="DF4292" s="1"/>
      <c r="DG4292" s="1"/>
    </row>
    <row r="4293" spans="1:111" x14ac:dyDescent="0.2">
      <c r="A4293" s="74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2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3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2"/>
      <c r="DB4293" s="1"/>
      <c r="DC4293" s="1"/>
      <c r="DD4293" s="1"/>
      <c r="DE4293" s="1"/>
      <c r="DF4293" s="1"/>
      <c r="DG4293" s="1"/>
    </row>
    <row r="4294" spans="1:111" x14ac:dyDescent="0.2">
      <c r="A4294" s="74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2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3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2"/>
      <c r="DB4294" s="1"/>
      <c r="DC4294" s="1"/>
      <c r="DD4294" s="1"/>
      <c r="DE4294" s="1"/>
      <c r="DF4294" s="1"/>
      <c r="DG4294" s="1"/>
    </row>
    <row r="4295" spans="1:111" x14ac:dyDescent="0.2">
      <c r="A4295" s="74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2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3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2"/>
      <c r="DB4295" s="1"/>
      <c r="DC4295" s="1"/>
      <c r="DD4295" s="1"/>
      <c r="DE4295" s="1"/>
      <c r="DF4295" s="1"/>
      <c r="DG4295" s="1"/>
    </row>
    <row r="4296" spans="1:111" x14ac:dyDescent="0.2">
      <c r="A4296" s="74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2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3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2"/>
      <c r="DB4296" s="1"/>
      <c r="DC4296" s="1"/>
      <c r="DD4296" s="1"/>
      <c r="DE4296" s="1"/>
      <c r="DF4296" s="1"/>
      <c r="DG4296" s="1"/>
    </row>
    <row r="4297" spans="1:111" x14ac:dyDescent="0.2">
      <c r="A4297" s="74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2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3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2"/>
      <c r="DB4297" s="1"/>
      <c r="DC4297" s="1"/>
      <c r="DD4297" s="1"/>
      <c r="DE4297" s="1"/>
      <c r="DF4297" s="1"/>
      <c r="DG4297" s="1"/>
    </row>
    <row r="4298" spans="1:111" x14ac:dyDescent="0.2">
      <c r="A4298" s="74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2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3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2"/>
      <c r="DB4298" s="1"/>
      <c r="DC4298" s="1"/>
      <c r="DD4298" s="1"/>
      <c r="DE4298" s="1"/>
      <c r="DF4298" s="1"/>
      <c r="DG4298" s="1"/>
    </row>
    <row r="4299" spans="1:111" x14ac:dyDescent="0.2">
      <c r="A4299" s="74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2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3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2"/>
      <c r="DB4299" s="1"/>
      <c r="DC4299" s="1"/>
      <c r="DD4299" s="1"/>
      <c r="DE4299" s="1"/>
      <c r="DF4299" s="1"/>
      <c r="DG4299" s="1"/>
    </row>
    <row r="4300" spans="1:111" x14ac:dyDescent="0.2">
      <c r="A4300" s="74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2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3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2"/>
      <c r="DB4300" s="1"/>
      <c r="DC4300" s="1"/>
      <c r="DD4300" s="1"/>
      <c r="DE4300" s="1"/>
      <c r="DF4300" s="1"/>
      <c r="DG4300" s="1"/>
    </row>
    <row r="4301" spans="1:111" x14ac:dyDescent="0.2">
      <c r="A4301" s="74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2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3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2"/>
      <c r="DB4301" s="1"/>
      <c r="DC4301" s="1"/>
      <c r="DD4301" s="1"/>
      <c r="DE4301" s="1"/>
      <c r="DF4301" s="1"/>
      <c r="DG4301" s="1"/>
    </row>
    <row r="4302" spans="1:111" x14ac:dyDescent="0.2">
      <c r="A4302" s="74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2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3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2"/>
      <c r="DB4302" s="1"/>
      <c r="DC4302" s="1"/>
      <c r="DD4302" s="1"/>
      <c r="DE4302" s="1"/>
      <c r="DF4302" s="1"/>
      <c r="DG4302" s="1"/>
    </row>
    <row r="4303" spans="1:111" x14ac:dyDescent="0.2">
      <c r="A4303" s="74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2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3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2"/>
      <c r="DB4303" s="1"/>
      <c r="DC4303" s="1"/>
      <c r="DD4303" s="1"/>
      <c r="DE4303" s="1"/>
      <c r="DF4303" s="1"/>
      <c r="DG4303" s="1"/>
    </row>
    <row r="4304" spans="1:111" x14ac:dyDescent="0.2">
      <c r="A4304" s="74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2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3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2"/>
      <c r="DB4304" s="1"/>
      <c r="DC4304" s="1"/>
      <c r="DD4304" s="1"/>
      <c r="DE4304" s="1"/>
      <c r="DF4304" s="1"/>
      <c r="DG4304" s="1"/>
    </row>
    <row r="4305" spans="1:111" x14ac:dyDescent="0.2">
      <c r="A4305" s="74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2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3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2"/>
      <c r="DB4305" s="1"/>
      <c r="DC4305" s="1"/>
      <c r="DD4305" s="1"/>
      <c r="DE4305" s="1"/>
      <c r="DF4305" s="1"/>
      <c r="DG4305" s="1"/>
    </row>
    <row r="4306" spans="1:111" x14ac:dyDescent="0.2">
      <c r="A4306" s="74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2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3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2"/>
      <c r="DB4306" s="1"/>
      <c r="DC4306" s="1"/>
      <c r="DD4306" s="1"/>
      <c r="DE4306" s="1"/>
      <c r="DF4306" s="1"/>
      <c r="DG4306" s="1"/>
    </row>
    <row r="4307" spans="1:111" x14ac:dyDescent="0.2">
      <c r="A4307" s="74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2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3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2"/>
      <c r="DB4307" s="1"/>
      <c r="DC4307" s="1"/>
      <c r="DD4307" s="1"/>
      <c r="DE4307" s="1"/>
      <c r="DF4307" s="1"/>
      <c r="DG4307" s="1"/>
    </row>
    <row r="4308" spans="1:111" x14ac:dyDescent="0.2">
      <c r="A4308" s="74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2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3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2"/>
      <c r="DB4308" s="1"/>
      <c r="DC4308" s="1"/>
      <c r="DD4308" s="1"/>
      <c r="DE4308" s="1"/>
      <c r="DF4308" s="1"/>
      <c r="DG4308" s="1"/>
    </row>
    <row r="4309" spans="1:111" x14ac:dyDescent="0.2">
      <c r="A4309" s="74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2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3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2"/>
      <c r="DB4309" s="1"/>
      <c r="DC4309" s="1"/>
      <c r="DD4309" s="1"/>
      <c r="DE4309" s="1"/>
      <c r="DF4309" s="1"/>
      <c r="DG4309" s="1"/>
    </row>
    <row r="4310" spans="1:111" x14ac:dyDescent="0.2">
      <c r="A4310" s="74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2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3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2"/>
      <c r="DB4310" s="1"/>
      <c r="DC4310" s="1"/>
      <c r="DD4310" s="1"/>
      <c r="DE4310" s="1"/>
      <c r="DF4310" s="1"/>
      <c r="DG4310" s="1"/>
    </row>
    <row r="4311" spans="1:111" x14ac:dyDescent="0.2">
      <c r="A4311" s="74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2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3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2"/>
      <c r="DB4311" s="1"/>
      <c r="DC4311" s="1"/>
      <c r="DD4311" s="1"/>
      <c r="DE4311" s="1"/>
      <c r="DF4311" s="1"/>
      <c r="DG4311" s="1"/>
    </row>
    <row r="4312" spans="1:111" x14ac:dyDescent="0.2">
      <c r="A4312" s="74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2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3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2"/>
      <c r="DB4312" s="1"/>
      <c r="DC4312" s="1"/>
      <c r="DD4312" s="1"/>
      <c r="DE4312" s="1"/>
      <c r="DF4312" s="1"/>
      <c r="DG4312" s="1"/>
    </row>
    <row r="4313" spans="1:111" x14ac:dyDescent="0.2">
      <c r="A4313" s="74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2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3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2"/>
      <c r="DB4313" s="1"/>
      <c r="DC4313" s="1"/>
      <c r="DD4313" s="1"/>
      <c r="DE4313" s="1"/>
      <c r="DF4313" s="1"/>
      <c r="DG4313" s="1"/>
    </row>
    <row r="4314" spans="1:111" x14ac:dyDescent="0.2">
      <c r="A4314" s="74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2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3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2"/>
      <c r="DB4314" s="1"/>
      <c r="DC4314" s="1"/>
      <c r="DD4314" s="1"/>
      <c r="DE4314" s="1"/>
      <c r="DF4314" s="1"/>
      <c r="DG4314" s="1"/>
    </row>
    <row r="4315" spans="1:111" x14ac:dyDescent="0.2">
      <c r="A4315" s="74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2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3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2"/>
      <c r="DB4315" s="1"/>
      <c r="DC4315" s="1"/>
      <c r="DD4315" s="1"/>
      <c r="DE4315" s="1"/>
      <c r="DF4315" s="1"/>
      <c r="DG4315" s="1"/>
    </row>
    <row r="4316" spans="1:111" x14ac:dyDescent="0.2">
      <c r="A4316" s="74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2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3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2"/>
      <c r="DB4316" s="1"/>
      <c r="DC4316" s="1"/>
      <c r="DD4316" s="1"/>
      <c r="DE4316" s="1"/>
      <c r="DF4316" s="1"/>
      <c r="DG4316" s="1"/>
    </row>
    <row r="4317" spans="1:111" x14ac:dyDescent="0.2">
      <c r="A4317" s="74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2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3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2"/>
      <c r="DB4317" s="1"/>
      <c r="DC4317" s="1"/>
      <c r="DD4317" s="1"/>
      <c r="DE4317" s="1"/>
      <c r="DF4317" s="1"/>
      <c r="DG4317" s="1"/>
    </row>
    <row r="4318" spans="1:111" x14ac:dyDescent="0.2">
      <c r="A4318" s="74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2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3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2"/>
      <c r="DB4318" s="1"/>
      <c r="DC4318" s="1"/>
      <c r="DD4318" s="1"/>
      <c r="DE4318" s="1"/>
      <c r="DF4318" s="1"/>
      <c r="DG4318" s="1"/>
    </row>
    <row r="4319" spans="1:111" x14ac:dyDescent="0.2">
      <c r="A4319" s="74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2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3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2"/>
      <c r="DB4319" s="1"/>
      <c r="DC4319" s="1"/>
      <c r="DD4319" s="1"/>
      <c r="DE4319" s="1"/>
      <c r="DF4319" s="1"/>
      <c r="DG4319" s="1"/>
    </row>
    <row r="4320" spans="1:111" x14ac:dyDescent="0.2">
      <c r="A4320" s="74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2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3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2"/>
      <c r="DB4320" s="1"/>
      <c r="DC4320" s="1"/>
      <c r="DD4320" s="1"/>
      <c r="DE4320" s="1"/>
      <c r="DF4320" s="1"/>
      <c r="DG4320" s="1"/>
    </row>
    <row r="4321" spans="1:111" x14ac:dyDescent="0.2">
      <c r="A4321" s="74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2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3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2"/>
      <c r="DB4321" s="1"/>
      <c r="DC4321" s="1"/>
      <c r="DD4321" s="1"/>
      <c r="DE4321" s="1"/>
      <c r="DF4321" s="1"/>
      <c r="DG4321" s="1"/>
    </row>
    <row r="4322" spans="1:111" x14ac:dyDescent="0.2">
      <c r="A4322" s="74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2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3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2"/>
      <c r="DB4322" s="1"/>
      <c r="DC4322" s="1"/>
      <c r="DD4322" s="1"/>
      <c r="DE4322" s="1"/>
      <c r="DF4322" s="1"/>
      <c r="DG4322" s="1"/>
    </row>
    <row r="4323" spans="1:111" x14ac:dyDescent="0.2">
      <c r="A4323" s="74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2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3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2"/>
      <c r="DB4323" s="1"/>
      <c r="DC4323" s="1"/>
      <c r="DD4323" s="1"/>
      <c r="DE4323" s="1"/>
      <c r="DF4323" s="1"/>
      <c r="DG4323" s="1"/>
    </row>
    <row r="4324" spans="1:111" x14ac:dyDescent="0.2">
      <c r="A4324" s="74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2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3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2"/>
      <c r="DB4324" s="1"/>
      <c r="DC4324" s="1"/>
      <c r="DD4324" s="1"/>
      <c r="DE4324" s="1"/>
      <c r="DF4324" s="1"/>
      <c r="DG4324" s="1"/>
    </row>
    <row r="4325" spans="1:111" x14ac:dyDescent="0.2">
      <c r="A4325" s="74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2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3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2"/>
      <c r="DB4325" s="1"/>
      <c r="DC4325" s="1"/>
      <c r="DD4325" s="1"/>
      <c r="DE4325" s="1"/>
      <c r="DF4325" s="1"/>
      <c r="DG4325" s="1"/>
    </row>
    <row r="4326" spans="1:111" x14ac:dyDescent="0.2">
      <c r="A4326" s="74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2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3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2"/>
      <c r="DB4326" s="1"/>
      <c r="DC4326" s="1"/>
      <c r="DD4326" s="1"/>
      <c r="DE4326" s="1"/>
      <c r="DF4326" s="1"/>
      <c r="DG4326" s="1"/>
    </row>
    <row r="4327" spans="1:111" x14ac:dyDescent="0.2">
      <c r="A4327" s="74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2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3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2"/>
      <c r="DB4327" s="1"/>
      <c r="DC4327" s="1"/>
      <c r="DD4327" s="1"/>
      <c r="DE4327" s="1"/>
      <c r="DF4327" s="1"/>
      <c r="DG4327" s="1"/>
    </row>
    <row r="4328" spans="1:111" x14ac:dyDescent="0.2">
      <c r="A4328" s="74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2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3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2"/>
      <c r="DB4328" s="1"/>
      <c r="DC4328" s="1"/>
      <c r="DD4328" s="1"/>
      <c r="DE4328" s="1"/>
      <c r="DF4328" s="1"/>
      <c r="DG4328" s="1"/>
    </row>
    <row r="4329" spans="1:111" x14ac:dyDescent="0.2">
      <c r="A4329" s="74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2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3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2"/>
      <c r="DB4329" s="1"/>
      <c r="DC4329" s="1"/>
      <c r="DD4329" s="1"/>
      <c r="DE4329" s="1"/>
      <c r="DF4329" s="1"/>
      <c r="DG4329" s="1"/>
    </row>
    <row r="4330" spans="1:111" x14ac:dyDescent="0.2">
      <c r="A4330" s="74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2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3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2"/>
      <c r="DB4330" s="1"/>
      <c r="DC4330" s="1"/>
      <c r="DD4330" s="1"/>
      <c r="DE4330" s="1"/>
      <c r="DF4330" s="1"/>
      <c r="DG4330" s="1"/>
    </row>
    <row r="4331" spans="1:111" x14ac:dyDescent="0.2">
      <c r="A4331" s="74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2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3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2"/>
      <c r="DB4331" s="1"/>
      <c r="DC4331" s="1"/>
      <c r="DD4331" s="1"/>
      <c r="DE4331" s="1"/>
      <c r="DF4331" s="1"/>
      <c r="DG4331" s="1"/>
    </row>
    <row r="4332" spans="1:111" x14ac:dyDescent="0.2">
      <c r="A4332" s="74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2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3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2"/>
      <c r="DB4332" s="1"/>
      <c r="DC4332" s="1"/>
      <c r="DD4332" s="1"/>
      <c r="DE4332" s="1"/>
      <c r="DF4332" s="1"/>
      <c r="DG4332" s="1"/>
    </row>
    <row r="4333" spans="1:111" x14ac:dyDescent="0.2">
      <c r="A4333" s="74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2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3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2"/>
      <c r="DB4333" s="1"/>
      <c r="DC4333" s="1"/>
      <c r="DD4333" s="1"/>
      <c r="DE4333" s="1"/>
      <c r="DF4333" s="1"/>
      <c r="DG4333" s="1"/>
    </row>
    <row r="4334" spans="1:111" x14ac:dyDescent="0.2">
      <c r="A4334" s="74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2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3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2"/>
      <c r="DB4334" s="1"/>
      <c r="DC4334" s="1"/>
      <c r="DD4334" s="1"/>
      <c r="DE4334" s="1"/>
      <c r="DF4334" s="1"/>
      <c r="DG4334" s="1"/>
    </row>
    <row r="4335" spans="1:111" x14ac:dyDescent="0.2">
      <c r="A4335" s="74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2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3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2"/>
      <c r="DB4335" s="1"/>
      <c r="DC4335" s="1"/>
      <c r="DD4335" s="1"/>
      <c r="DE4335" s="1"/>
      <c r="DF4335" s="1"/>
      <c r="DG4335" s="1"/>
    </row>
    <row r="4336" spans="1:111" x14ac:dyDescent="0.2">
      <c r="A4336" s="74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2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3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2"/>
      <c r="DB4336" s="1"/>
      <c r="DC4336" s="1"/>
      <c r="DD4336" s="1"/>
      <c r="DE4336" s="1"/>
      <c r="DF4336" s="1"/>
      <c r="DG4336" s="1"/>
    </row>
    <row r="4337" spans="1:111" x14ac:dyDescent="0.2">
      <c r="A4337" s="74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2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3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2"/>
      <c r="DB4337" s="1"/>
      <c r="DC4337" s="1"/>
      <c r="DD4337" s="1"/>
      <c r="DE4337" s="1"/>
      <c r="DF4337" s="1"/>
      <c r="DG4337" s="1"/>
    </row>
    <row r="4338" spans="1:111" x14ac:dyDescent="0.2">
      <c r="A4338" s="74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2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3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2"/>
      <c r="DB4338" s="1"/>
      <c r="DC4338" s="1"/>
      <c r="DD4338" s="1"/>
      <c r="DE4338" s="1"/>
      <c r="DF4338" s="1"/>
      <c r="DG4338" s="1"/>
    </row>
    <row r="4339" spans="1:111" x14ac:dyDescent="0.2">
      <c r="A4339" s="74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2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3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2"/>
      <c r="DB4339" s="1"/>
      <c r="DC4339" s="1"/>
      <c r="DD4339" s="1"/>
      <c r="DE4339" s="1"/>
      <c r="DF4339" s="1"/>
      <c r="DG4339" s="1"/>
    </row>
    <row r="4340" spans="1:111" x14ac:dyDescent="0.2">
      <c r="A4340" s="74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2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3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2"/>
      <c r="DB4340" s="1"/>
      <c r="DC4340" s="1"/>
      <c r="DD4340" s="1"/>
      <c r="DE4340" s="1"/>
      <c r="DF4340" s="1"/>
      <c r="DG4340" s="1"/>
    </row>
    <row r="4341" spans="1:111" x14ac:dyDescent="0.2">
      <c r="A4341" s="74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2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3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2"/>
      <c r="DB4341" s="1"/>
      <c r="DC4341" s="1"/>
      <c r="DD4341" s="1"/>
      <c r="DE4341" s="1"/>
      <c r="DF4341" s="1"/>
      <c r="DG4341" s="1"/>
    </row>
    <row r="4342" spans="1:111" x14ac:dyDescent="0.2">
      <c r="A4342" s="74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2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3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2"/>
      <c r="DB4342" s="1"/>
      <c r="DC4342" s="1"/>
      <c r="DD4342" s="1"/>
      <c r="DE4342" s="1"/>
      <c r="DF4342" s="1"/>
      <c r="DG4342" s="1"/>
    </row>
    <row r="4343" spans="1:111" x14ac:dyDescent="0.2">
      <c r="A4343" s="74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2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3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2"/>
      <c r="DB4343" s="1"/>
      <c r="DC4343" s="1"/>
      <c r="DD4343" s="1"/>
      <c r="DE4343" s="1"/>
      <c r="DF4343" s="1"/>
      <c r="DG4343" s="1"/>
    </row>
    <row r="4344" spans="1:111" x14ac:dyDescent="0.2">
      <c r="A4344" s="74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2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3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2"/>
      <c r="DB4344" s="1"/>
      <c r="DC4344" s="1"/>
      <c r="DD4344" s="1"/>
      <c r="DE4344" s="1"/>
      <c r="DF4344" s="1"/>
      <c r="DG4344" s="1"/>
    </row>
    <row r="4345" spans="1:111" x14ac:dyDescent="0.2">
      <c r="A4345" s="74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2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3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2"/>
      <c r="DB4345" s="1"/>
      <c r="DC4345" s="1"/>
      <c r="DD4345" s="1"/>
      <c r="DE4345" s="1"/>
      <c r="DF4345" s="1"/>
      <c r="DG4345" s="1"/>
    </row>
    <row r="4346" spans="1:111" x14ac:dyDescent="0.2">
      <c r="A4346" s="74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2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3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2"/>
      <c r="DB4346" s="1"/>
      <c r="DC4346" s="1"/>
      <c r="DD4346" s="1"/>
      <c r="DE4346" s="1"/>
      <c r="DF4346" s="1"/>
      <c r="DG4346" s="1"/>
    </row>
    <row r="4347" spans="1:111" x14ac:dyDescent="0.2">
      <c r="A4347" s="74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2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3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2"/>
      <c r="DB4347" s="1"/>
      <c r="DC4347" s="1"/>
      <c r="DD4347" s="1"/>
      <c r="DE4347" s="1"/>
      <c r="DF4347" s="1"/>
      <c r="DG4347" s="1"/>
    </row>
    <row r="4348" spans="1:111" x14ac:dyDescent="0.2">
      <c r="A4348" s="74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2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3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2"/>
      <c r="DB4348" s="1"/>
      <c r="DC4348" s="1"/>
      <c r="DD4348" s="1"/>
      <c r="DE4348" s="1"/>
      <c r="DF4348" s="1"/>
      <c r="DG4348" s="1"/>
    </row>
    <row r="4349" spans="1:111" x14ac:dyDescent="0.2">
      <c r="A4349" s="74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2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3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2"/>
      <c r="DB4349" s="1"/>
      <c r="DC4349" s="1"/>
      <c r="DD4349" s="1"/>
      <c r="DE4349" s="1"/>
      <c r="DF4349" s="1"/>
      <c r="DG4349" s="1"/>
    </row>
    <row r="4350" spans="1:111" x14ac:dyDescent="0.2">
      <c r="A4350" s="74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2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3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2"/>
      <c r="DB4350" s="1"/>
      <c r="DC4350" s="1"/>
      <c r="DD4350" s="1"/>
      <c r="DE4350" s="1"/>
      <c r="DF4350" s="1"/>
      <c r="DG4350" s="1"/>
    </row>
    <row r="4351" spans="1:111" x14ac:dyDescent="0.2">
      <c r="A4351" s="74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2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3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2"/>
      <c r="DB4351" s="1"/>
      <c r="DC4351" s="1"/>
      <c r="DD4351" s="1"/>
      <c r="DE4351" s="1"/>
      <c r="DF4351" s="1"/>
      <c r="DG4351" s="1"/>
    </row>
    <row r="4352" spans="1:111" x14ac:dyDescent="0.2">
      <c r="A4352" s="74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2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3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2"/>
      <c r="DB4352" s="1"/>
      <c r="DC4352" s="1"/>
      <c r="DD4352" s="1"/>
      <c r="DE4352" s="1"/>
      <c r="DF4352" s="1"/>
      <c r="DG4352" s="1"/>
    </row>
    <row r="4353" spans="1:111" x14ac:dyDescent="0.2">
      <c r="A4353" s="74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2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3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2"/>
      <c r="DB4353" s="1"/>
      <c r="DC4353" s="1"/>
      <c r="DD4353" s="1"/>
      <c r="DE4353" s="1"/>
      <c r="DF4353" s="1"/>
      <c r="DG4353" s="1"/>
    </row>
    <row r="4354" spans="1:111" x14ac:dyDescent="0.2">
      <c r="A4354" s="74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2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3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2"/>
      <c r="DB4354" s="1"/>
      <c r="DC4354" s="1"/>
      <c r="DD4354" s="1"/>
      <c r="DE4354" s="1"/>
      <c r="DF4354" s="1"/>
      <c r="DG4354" s="1"/>
    </row>
    <row r="4355" spans="1:111" x14ac:dyDescent="0.2">
      <c r="A4355" s="74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2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3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2"/>
      <c r="DB4355" s="1"/>
      <c r="DC4355" s="1"/>
      <c r="DD4355" s="1"/>
      <c r="DE4355" s="1"/>
      <c r="DF4355" s="1"/>
      <c r="DG4355" s="1"/>
    </row>
    <row r="4356" spans="1:111" x14ac:dyDescent="0.2">
      <c r="A4356" s="74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2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3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2"/>
      <c r="DB4356" s="1"/>
      <c r="DC4356" s="1"/>
      <c r="DD4356" s="1"/>
      <c r="DE4356" s="1"/>
      <c r="DF4356" s="1"/>
      <c r="DG4356" s="1"/>
    </row>
    <row r="4357" spans="1:111" x14ac:dyDescent="0.2">
      <c r="A4357" s="74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2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3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2"/>
      <c r="DB4357" s="1"/>
      <c r="DC4357" s="1"/>
      <c r="DD4357" s="1"/>
      <c r="DE4357" s="1"/>
      <c r="DF4357" s="1"/>
      <c r="DG4357" s="1"/>
    </row>
    <row r="4358" spans="1:111" x14ac:dyDescent="0.2">
      <c r="A4358" s="74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2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3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2"/>
      <c r="DB4358" s="1"/>
      <c r="DC4358" s="1"/>
      <c r="DD4358" s="1"/>
      <c r="DE4358" s="1"/>
      <c r="DF4358" s="1"/>
      <c r="DG4358" s="1"/>
    </row>
    <row r="4359" spans="1:111" x14ac:dyDescent="0.2">
      <c r="A4359" s="74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2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3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2"/>
      <c r="DB4359" s="1"/>
      <c r="DC4359" s="1"/>
      <c r="DD4359" s="1"/>
      <c r="DE4359" s="1"/>
      <c r="DF4359" s="1"/>
      <c r="DG4359" s="1"/>
    </row>
    <row r="4360" spans="1:111" x14ac:dyDescent="0.2">
      <c r="A4360" s="74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2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3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2"/>
      <c r="DB4360" s="1"/>
      <c r="DC4360" s="1"/>
      <c r="DD4360" s="1"/>
      <c r="DE4360" s="1"/>
      <c r="DF4360" s="1"/>
      <c r="DG4360" s="1"/>
    </row>
    <row r="4361" spans="1:111" x14ac:dyDescent="0.2">
      <c r="A4361" s="74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2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3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2"/>
      <c r="DB4361" s="1"/>
      <c r="DC4361" s="1"/>
      <c r="DD4361" s="1"/>
      <c r="DE4361" s="1"/>
      <c r="DF4361" s="1"/>
      <c r="DG4361" s="1"/>
    </row>
    <row r="4362" spans="1:111" x14ac:dyDescent="0.2">
      <c r="A4362" s="74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2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3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2"/>
      <c r="DB4362" s="1"/>
      <c r="DC4362" s="1"/>
      <c r="DD4362" s="1"/>
      <c r="DE4362" s="1"/>
      <c r="DF4362" s="1"/>
      <c r="DG4362" s="1"/>
    </row>
    <row r="4363" spans="1:111" x14ac:dyDescent="0.2">
      <c r="A4363" s="74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2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3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2"/>
      <c r="DB4363" s="1"/>
      <c r="DC4363" s="1"/>
      <c r="DD4363" s="1"/>
      <c r="DE4363" s="1"/>
      <c r="DF4363" s="1"/>
      <c r="DG4363" s="1"/>
    </row>
    <row r="4364" spans="1:111" x14ac:dyDescent="0.2">
      <c r="A4364" s="74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2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3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2"/>
      <c r="DB4364" s="1"/>
      <c r="DC4364" s="1"/>
      <c r="DD4364" s="1"/>
      <c r="DE4364" s="1"/>
      <c r="DF4364" s="1"/>
      <c r="DG4364" s="1"/>
    </row>
    <row r="4365" spans="1:111" x14ac:dyDescent="0.2">
      <c r="A4365" s="74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2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3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2"/>
      <c r="DB4365" s="1"/>
      <c r="DC4365" s="1"/>
      <c r="DD4365" s="1"/>
      <c r="DE4365" s="1"/>
      <c r="DF4365" s="1"/>
      <c r="DG4365" s="1"/>
    </row>
    <row r="4366" spans="1:111" x14ac:dyDescent="0.2">
      <c r="A4366" s="74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2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3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2"/>
      <c r="DB4366" s="1"/>
      <c r="DC4366" s="1"/>
      <c r="DD4366" s="1"/>
      <c r="DE4366" s="1"/>
      <c r="DF4366" s="1"/>
      <c r="DG4366" s="1"/>
    </row>
    <row r="4367" spans="1:111" x14ac:dyDescent="0.2">
      <c r="A4367" s="74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2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3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2"/>
      <c r="DB4367" s="1"/>
      <c r="DC4367" s="1"/>
      <c r="DD4367" s="1"/>
      <c r="DE4367" s="1"/>
      <c r="DF4367" s="1"/>
      <c r="DG4367" s="1"/>
    </row>
    <row r="4368" spans="1:111" x14ac:dyDescent="0.2">
      <c r="A4368" s="74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2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3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2"/>
      <c r="DB4368" s="1"/>
      <c r="DC4368" s="1"/>
      <c r="DD4368" s="1"/>
      <c r="DE4368" s="1"/>
      <c r="DF4368" s="1"/>
      <c r="DG4368" s="1"/>
    </row>
    <row r="4369" spans="1:111" x14ac:dyDescent="0.2">
      <c r="A4369" s="74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2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3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2"/>
      <c r="DB4369" s="1"/>
      <c r="DC4369" s="1"/>
      <c r="DD4369" s="1"/>
      <c r="DE4369" s="1"/>
      <c r="DF4369" s="1"/>
      <c r="DG4369" s="1"/>
    </row>
    <row r="4370" spans="1:111" x14ac:dyDescent="0.2">
      <c r="A4370" s="74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2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3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2"/>
      <c r="DB4370" s="1"/>
      <c r="DC4370" s="1"/>
      <c r="DD4370" s="1"/>
      <c r="DE4370" s="1"/>
      <c r="DF4370" s="1"/>
      <c r="DG4370" s="1"/>
    </row>
    <row r="4371" spans="1:111" x14ac:dyDescent="0.2">
      <c r="A4371" s="74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2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3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2"/>
      <c r="DB4371" s="1"/>
      <c r="DC4371" s="1"/>
      <c r="DD4371" s="1"/>
      <c r="DE4371" s="1"/>
      <c r="DF4371" s="1"/>
      <c r="DG4371" s="1"/>
    </row>
    <row r="4372" spans="1:111" x14ac:dyDescent="0.2">
      <c r="A4372" s="74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2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3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2"/>
      <c r="DB4372" s="1"/>
      <c r="DC4372" s="1"/>
      <c r="DD4372" s="1"/>
      <c r="DE4372" s="1"/>
      <c r="DF4372" s="1"/>
      <c r="DG4372" s="1"/>
    </row>
    <row r="4373" spans="1:111" x14ac:dyDescent="0.2">
      <c r="A4373" s="74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2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3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2"/>
      <c r="DB4373" s="1"/>
      <c r="DC4373" s="1"/>
      <c r="DD4373" s="1"/>
      <c r="DE4373" s="1"/>
      <c r="DF4373" s="1"/>
      <c r="DG4373" s="1"/>
    </row>
    <row r="4374" spans="1:111" x14ac:dyDescent="0.2">
      <c r="A4374" s="74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2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3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2"/>
      <c r="DB4374" s="1"/>
      <c r="DC4374" s="1"/>
      <c r="DD4374" s="1"/>
      <c r="DE4374" s="1"/>
      <c r="DF4374" s="1"/>
      <c r="DG4374" s="1"/>
    </row>
    <row r="4375" spans="1:111" x14ac:dyDescent="0.2">
      <c r="A4375" s="74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2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3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2"/>
      <c r="DB4375" s="1"/>
      <c r="DC4375" s="1"/>
      <c r="DD4375" s="1"/>
      <c r="DE4375" s="1"/>
      <c r="DF4375" s="1"/>
      <c r="DG4375" s="1"/>
    </row>
    <row r="4376" spans="1:111" x14ac:dyDescent="0.2">
      <c r="A4376" s="74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2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3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2"/>
      <c r="DB4376" s="1"/>
      <c r="DC4376" s="1"/>
      <c r="DD4376" s="1"/>
      <c r="DE4376" s="1"/>
      <c r="DF4376" s="1"/>
      <c r="DG4376" s="1"/>
    </row>
    <row r="4377" spans="1:111" x14ac:dyDescent="0.2">
      <c r="A4377" s="74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2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3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2"/>
      <c r="DB4377" s="1"/>
      <c r="DC4377" s="1"/>
      <c r="DD4377" s="1"/>
      <c r="DE4377" s="1"/>
      <c r="DF4377" s="1"/>
      <c r="DG4377" s="1"/>
    </row>
    <row r="4378" spans="1:111" x14ac:dyDescent="0.2">
      <c r="A4378" s="74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2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3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2"/>
      <c r="DB4378" s="1"/>
      <c r="DC4378" s="1"/>
      <c r="DD4378" s="1"/>
      <c r="DE4378" s="1"/>
      <c r="DF4378" s="1"/>
      <c r="DG4378" s="1"/>
    </row>
    <row r="4379" spans="1:111" x14ac:dyDescent="0.2">
      <c r="A4379" s="74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2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3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2"/>
      <c r="DB4379" s="1"/>
      <c r="DC4379" s="1"/>
      <c r="DD4379" s="1"/>
      <c r="DE4379" s="1"/>
      <c r="DF4379" s="1"/>
      <c r="DG4379" s="1"/>
    </row>
    <row r="4380" spans="1:111" x14ac:dyDescent="0.2">
      <c r="A4380" s="74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2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3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2"/>
      <c r="DB4380" s="1"/>
      <c r="DC4380" s="1"/>
      <c r="DD4380" s="1"/>
      <c r="DE4380" s="1"/>
      <c r="DF4380" s="1"/>
      <c r="DG4380" s="1"/>
    </row>
    <row r="4381" spans="1:111" x14ac:dyDescent="0.2">
      <c r="A4381" s="74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2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3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2"/>
      <c r="DB4381" s="1"/>
      <c r="DC4381" s="1"/>
      <c r="DD4381" s="1"/>
      <c r="DE4381" s="1"/>
      <c r="DF4381" s="1"/>
      <c r="DG4381" s="1"/>
    </row>
    <row r="4382" spans="1:111" x14ac:dyDescent="0.2">
      <c r="A4382" s="74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2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3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2"/>
      <c r="DB4382" s="1"/>
      <c r="DC4382" s="1"/>
      <c r="DD4382" s="1"/>
      <c r="DE4382" s="1"/>
      <c r="DF4382" s="1"/>
      <c r="DG4382" s="1"/>
    </row>
    <row r="4383" spans="1:111" x14ac:dyDescent="0.2">
      <c r="A4383" s="74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2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3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2"/>
      <c r="DB4383" s="1"/>
      <c r="DC4383" s="1"/>
      <c r="DD4383" s="1"/>
      <c r="DE4383" s="1"/>
      <c r="DF4383" s="1"/>
      <c r="DG4383" s="1"/>
    </row>
    <row r="4384" spans="1:111" x14ac:dyDescent="0.2">
      <c r="A4384" s="74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2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3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2"/>
      <c r="DB4384" s="1"/>
      <c r="DC4384" s="1"/>
      <c r="DD4384" s="1"/>
      <c r="DE4384" s="1"/>
      <c r="DF4384" s="1"/>
      <c r="DG4384" s="1"/>
    </row>
    <row r="4385" spans="1:111" x14ac:dyDescent="0.2">
      <c r="A4385" s="74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2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3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2"/>
      <c r="DB4385" s="1"/>
      <c r="DC4385" s="1"/>
      <c r="DD4385" s="1"/>
      <c r="DE4385" s="1"/>
      <c r="DF4385" s="1"/>
      <c r="DG4385" s="1"/>
    </row>
    <row r="4386" spans="1:111" x14ac:dyDescent="0.2">
      <c r="A4386" s="74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2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3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2"/>
      <c r="DB4386" s="1"/>
      <c r="DC4386" s="1"/>
      <c r="DD4386" s="1"/>
      <c r="DE4386" s="1"/>
      <c r="DF4386" s="1"/>
      <c r="DG4386" s="1"/>
    </row>
    <row r="4387" spans="1:111" x14ac:dyDescent="0.2">
      <c r="A4387" s="74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2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3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2"/>
      <c r="DB4387" s="1"/>
      <c r="DC4387" s="1"/>
      <c r="DD4387" s="1"/>
      <c r="DE4387" s="1"/>
      <c r="DF4387" s="1"/>
      <c r="DG4387" s="1"/>
    </row>
    <row r="4388" spans="1:111" x14ac:dyDescent="0.2">
      <c r="A4388" s="74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2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3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2"/>
      <c r="DB4388" s="1"/>
      <c r="DC4388" s="1"/>
      <c r="DD4388" s="1"/>
      <c r="DE4388" s="1"/>
      <c r="DF4388" s="1"/>
      <c r="DG4388" s="1"/>
    </row>
    <row r="4389" spans="1:111" x14ac:dyDescent="0.2">
      <c r="A4389" s="74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2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3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2"/>
      <c r="DB4389" s="1"/>
      <c r="DC4389" s="1"/>
      <c r="DD4389" s="1"/>
      <c r="DE4389" s="1"/>
      <c r="DF4389" s="1"/>
      <c r="DG4389" s="1"/>
    </row>
    <row r="4390" spans="1:111" x14ac:dyDescent="0.2">
      <c r="A4390" s="74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2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3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2"/>
      <c r="DB4390" s="1"/>
      <c r="DC4390" s="1"/>
      <c r="DD4390" s="1"/>
      <c r="DE4390" s="1"/>
      <c r="DF4390" s="1"/>
      <c r="DG4390" s="1"/>
    </row>
    <row r="4391" spans="1:111" x14ac:dyDescent="0.2">
      <c r="A4391" s="74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2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3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2"/>
      <c r="DB4391" s="1"/>
      <c r="DC4391" s="1"/>
      <c r="DD4391" s="1"/>
      <c r="DE4391" s="1"/>
      <c r="DF4391" s="1"/>
      <c r="DG4391" s="1"/>
    </row>
    <row r="4392" spans="1:111" x14ac:dyDescent="0.2">
      <c r="A4392" s="74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2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3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2"/>
      <c r="DB4392" s="1"/>
      <c r="DC4392" s="1"/>
      <c r="DD4392" s="1"/>
      <c r="DE4392" s="1"/>
      <c r="DF4392" s="1"/>
      <c r="DG4392" s="1"/>
    </row>
    <row r="4393" spans="1:111" x14ac:dyDescent="0.2">
      <c r="A4393" s="74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2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3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2"/>
      <c r="DB4393" s="1"/>
      <c r="DC4393" s="1"/>
      <c r="DD4393" s="1"/>
      <c r="DE4393" s="1"/>
      <c r="DF4393" s="1"/>
      <c r="DG4393" s="1"/>
    </row>
    <row r="4394" spans="1:111" x14ac:dyDescent="0.2">
      <c r="A4394" s="74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2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3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2"/>
      <c r="DB4394" s="1"/>
      <c r="DC4394" s="1"/>
      <c r="DD4394" s="1"/>
      <c r="DE4394" s="1"/>
      <c r="DF4394" s="1"/>
      <c r="DG4394" s="1"/>
    </row>
    <row r="4395" spans="1:111" x14ac:dyDescent="0.2">
      <c r="A4395" s="74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2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3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2"/>
      <c r="DB4395" s="1"/>
      <c r="DC4395" s="1"/>
      <c r="DD4395" s="1"/>
      <c r="DE4395" s="1"/>
      <c r="DF4395" s="1"/>
      <c r="DG4395" s="1"/>
    </row>
    <row r="4396" spans="1:111" x14ac:dyDescent="0.2">
      <c r="A4396" s="74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2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3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2"/>
      <c r="DB4396" s="1"/>
      <c r="DC4396" s="1"/>
      <c r="DD4396" s="1"/>
      <c r="DE4396" s="1"/>
      <c r="DF4396" s="1"/>
      <c r="DG4396" s="1"/>
    </row>
    <row r="4397" spans="1:111" x14ac:dyDescent="0.2">
      <c r="A4397" s="74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2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3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2"/>
      <c r="DB4397" s="1"/>
      <c r="DC4397" s="1"/>
      <c r="DD4397" s="1"/>
      <c r="DE4397" s="1"/>
      <c r="DF4397" s="1"/>
      <c r="DG4397" s="1"/>
    </row>
    <row r="4398" spans="1:111" x14ac:dyDescent="0.2">
      <c r="A4398" s="74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2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3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2"/>
      <c r="DB4398" s="1"/>
      <c r="DC4398" s="1"/>
      <c r="DD4398" s="1"/>
      <c r="DE4398" s="1"/>
      <c r="DF4398" s="1"/>
      <c r="DG4398" s="1"/>
    </row>
    <row r="4399" spans="1:111" x14ac:dyDescent="0.2">
      <c r="A4399" s="74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2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3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2"/>
      <c r="DB4399" s="1"/>
      <c r="DC4399" s="1"/>
      <c r="DD4399" s="1"/>
      <c r="DE4399" s="1"/>
      <c r="DF4399" s="1"/>
      <c r="DG4399" s="1"/>
    </row>
    <row r="4400" spans="1:111" x14ac:dyDescent="0.2">
      <c r="A4400" s="74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2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3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2"/>
      <c r="DB4400" s="1"/>
      <c r="DC4400" s="1"/>
      <c r="DD4400" s="1"/>
      <c r="DE4400" s="1"/>
      <c r="DF4400" s="1"/>
      <c r="DG4400" s="1"/>
    </row>
    <row r="4401" spans="1:111" x14ac:dyDescent="0.2">
      <c r="A4401" s="74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2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3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2"/>
      <c r="DB4401" s="1"/>
      <c r="DC4401" s="1"/>
      <c r="DD4401" s="1"/>
      <c r="DE4401" s="1"/>
      <c r="DF4401" s="1"/>
      <c r="DG4401" s="1"/>
    </row>
    <row r="4402" spans="1:111" x14ac:dyDescent="0.2">
      <c r="A4402" s="74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2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3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2"/>
      <c r="DB4402" s="1"/>
      <c r="DC4402" s="1"/>
      <c r="DD4402" s="1"/>
      <c r="DE4402" s="1"/>
      <c r="DF4402" s="1"/>
      <c r="DG4402" s="1"/>
    </row>
    <row r="4403" spans="1:111" x14ac:dyDescent="0.2">
      <c r="A4403" s="74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2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3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2"/>
      <c r="DB4403" s="1"/>
      <c r="DC4403" s="1"/>
      <c r="DD4403" s="1"/>
      <c r="DE4403" s="1"/>
      <c r="DF4403" s="1"/>
      <c r="DG4403" s="1"/>
    </row>
    <row r="4404" spans="1:111" x14ac:dyDescent="0.2">
      <c r="A4404" s="74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2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3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2"/>
      <c r="DB4404" s="1"/>
      <c r="DC4404" s="1"/>
      <c r="DD4404" s="1"/>
      <c r="DE4404" s="1"/>
      <c r="DF4404" s="1"/>
      <c r="DG4404" s="1"/>
    </row>
    <row r="4405" spans="1:111" x14ac:dyDescent="0.2">
      <c r="A4405" s="74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2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3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2"/>
      <c r="DB4405" s="1"/>
      <c r="DC4405" s="1"/>
      <c r="DD4405" s="1"/>
      <c r="DE4405" s="1"/>
      <c r="DF4405" s="1"/>
      <c r="DG4405" s="1"/>
    </row>
    <row r="4406" spans="1:111" x14ac:dyDescent="0.2">
      <c r="A4406" s="74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2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3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2"/>
      <c r="DB4406" s="1"/>
      <c r="DC4406" s="1"/>
      <c r="DD4406" s="1"/>
      <c r="DE4406" s="1"/>
      <c r="DF4406" s="1"/>
      <c r="DG4406" s="1"/>
    </row>
    <row r="4407" spans="1:111" x14ac:dyDescent="0.2">
      <c r="A4407" s="74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2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3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2"/>
      <c r="DB4407" s="1"/>
      <c r="DC4407" s="1"/>
      <c r="DD4407" s="1"/>
      <c r="DE4407" s="1"/>
      <c r="DF4407" s="1"/>
      <c r="DG4407" s="1"/>
    </row>
    <row r="4408" spans="1:111" x14ac:dyDescent="0.2">
      <c r="A4408" s="74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2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3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2"/>
      <c r="DB4408" s="1"/>
      <c r="DC4408" s="1"/>
      <c r="DD4408" s="1"/>
      <c r="DE4408" s="1"/>
      <c r="DF4408" s="1"/>
      <c r="DG4408" s="1"/>
    </row>
    <row r="4409" spans="1:111" x14ac:dyDescent="0.2">
      <c r="A4409" s="74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2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3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2"/>
      <c r="DB4409" s="1"/>
      <c r="DC4409" s="1"/>
      <c r="DD4409" s="1"/>
      <c r="DE4409" s="1"/>
      <c r="DF4409" s="1"/>
      <c r="DG4409" s="1"/>
    </row>
    <row r="4410" spans="1:111" x14ac:dyDescent="0.2">
      <c r="A4410" s="74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2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3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2"/>
      <c r="DB4410" s="1"/>
      <c r="DC4410" s="1"/>
      <c r="DD4410" s="1"/>
      <c r="DE4410" s="1"/>
      <c r="DF4410" s="1"/>
      <c r="DG4410" s="1"/>
    </row>
    <row r="4411" spans="1:111" x14ac:dyDescent="0.2">
      <c r="A4411" s="74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2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3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2"/>
      <c r="DB4411" s="1"/>
      <c r="DC4411" s="1"/>
      <c r="DD4411" s="1"/>
      <c r="DE4411" s="1"/>
      <c r="DF4411" s="1"/>
      <c r="DG4411" s="1"/>
    </row>
    <row r="4412" spans="1:111" x14ac:dyDescent="0.2">
      <c r="A4412" s="74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2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3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2"/>
      <c r="DB4412" s="1"/>
      <c r="DC4412" s="1"/>
      <c r="DD4412" s="1"/>
      <c r="DE4412" s="1"/>
      <c r="DF4412" s="1"/>
      <c r="DG4412" s="1"/>
    </row>
    <row r="4413" spans="1:111" x14ac:dyDescent="0.2">
      <c r="A4413" s="74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2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3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2"/>
      <c r="DB4413" s="1"/>
      <c r="DC4413" s="1"/>
      <c r="DD4413" s="1"/>
      <c r="DE4413" s="1"/>
      <c r="DF4413" s="1"/>
      <c r="DG4413" s="1"/>
    </row>
    <row r="4414" spans="1:111" x14ac:dyDescent="0.2">
      <c r="A4414" s="74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2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3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2"/>
      <c r="DB4414" s="1"/>
      <c r="DC4414" s="1"/>
      <c r="DD4414" s="1"/>
      <c r="DE4414" s="1"/>
      <c r="DF4414" s="1"/>
      <c r="DG4414" s="1"/>
    </row>
    <row r="4415" spans="1:111" x14ac:dyDescent="0.2">
      <c r="A4415" s="74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2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3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2"/>
      <c r="DB4415" s="1"/>
      <c r="DC4415" s="1"/>
      <c r="DD4415" s="1"/>
      <c r="DE4415" s="1"/>
      <c r="DF4415" s="1"/>
      <c r="DG4415" s="1"/>
    </row>
    <row r="4416" spans="1:111" x14ac:dyDescent="0.2">
      <c r="A4416" s="74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2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3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2"/>
      <c r="DB4416" s="1"/>
      <c r="DC4416" s="1"/>
      <c r="DD4416" s="1"/>
      <c r="DE4416" s="1"/>
      <c r="DF4416" s="1"/>
      <c r="DG4416" s="1"/>
    </row>
    <row r="4417" spans="1:111" x14ac:dyDescent="0.2">
      <c r="A4417" s="74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2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3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2"/>
      <c r="DB4417" s="1"/>
      <c r="DC4417" s="1"/>
      <c r="DD4417" s="1"/>
      <c r="DE4417" s="1"/>
      <c r="DF4417" s="1"/>
      <c r="DG4417" s="1"/>
    </row>
    <row r="4418" spans="1:111" x14ac:dyDescent="0.2">
      <c r="A4418" s="74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2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3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2"/>
      <c r="DB4418" s="1"/>
      <c r="DC4418" s="1"/>
      <c r="DD4418" s="1"/>
      <c r="DE4418" s="1"/>
      <c r="DF4418" s="1"/>
      <c r="DG4418" s="1"/>
    </row>
    <row r="4419" spans="1:111" x14ac:dyDescent="0.2">
      <c r="A4419" s="74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2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3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2"/>
      <c r="DB4419" s="1"/>
      <c r="DC4419" s="1"/>
      <c r="DD4419" s="1"/>
      <c r="DE4419" s="1"/>
      <c r="DF4419" s="1"/>
      <c r="DG4419" s="1"/>
    </row>
    <row r="4420" spans="1:111" x14ac:dyDescent="0.2">
      <c r="A4420" s="74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2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3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2"/>
      <c r="DB4420" s="1"/>
      <c r="DC4420" s="1"/>
      <c r="DD4420" s="1"/>
      <c r="DE4420" s="1"/>
      <c r="DF4420" s="1"/>
      <c r="DG4420" s="1"/>
    </row>
    <row r="4421" spans="1:111" x14ac:dyDescent="0.2">
      <c r="A4421" s="74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2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3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2"/>
      <c r="DB4421" s="1"/>
      <c r="DC4421" s="1"/>
      <c r="DD4421" s="1"/>
      <c r="DE4421" s="1"/>
      <c r="DF4421" s="1"/>
      <c r="DG4421" s="1"/>
    </row>
    <row r="4422" spans="1:111" x14ac:dyDescent="0.2">
      <c r="A4422" s="74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2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3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2"/>
      <c r="DB4422" s="1"/>
      <c r="DC4422" s="1"/>
      <c r="DD4422" s="1"/>
      <c r="DE4422" s="1"/>
      <c r="DF4422" s="1"/>
      <c r="DG4422" s="1"/>
    </row>
    <row r="4423" spans="1:111" x14ac:dyDescent="0.2">
      <c r="A4423" s="74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2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3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2"/>
      <c r="DB4423" s="1"/>
      <c r="DC4423" s="1"/>
      <c r="DD4423" s="1"/>
      <c r="DE4423" s="1"/>
      <c r="DF4423" s="1"/>
      <c r="DG4423" s="1"/>
    </row>
    <row r="4424" spans="1:111" x14ac:dyDescent="0.2">
      <c r="A4424" s="74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2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3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2"/>
      <c r="DB4424" s="1"/>
      <c r="DC4424" s="1"/>
      <c r="DD4424" s="1"/>
      <c r="DE4424" s="1"/>
      <c r="DF4424" s="1"/>
      <c r="DG4424" s="1"/>
    </row>
    <row r="4425" spans="1:111" x14ac:dyDescent="0.2">
      <c r="A4425" s="74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2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3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2"/>
      <c r="DB4425" s="1"/>
      <c r="DC4425" s="1"/>
      <c r="DD4425" s="1"/>
      <c r="DE4425" s="1"/>
      <c r="DF4425" s="1"/>
      <c r="DG4425" s="1"/>
    </row>
    <row r="4426" spans="1:111" x14ac:dyDescent="0.2">
      <c r="A4426" s="74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2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3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2"/>
      <c r="DB4426" s="1"/>
      <c r="DC4426" s="1"/>
      <c r="DD4426" s="1"/>
      <c r="DE4426" s="1"/>
      <c r="DF4426" s="1"/>
      <c r="DG4426" s="1"/>
    </row>
    <row r="4427" spans="1:111" x14ac:dyDescent="0.2">
      <c r="A4427" s="74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2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3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2"/>
      <c r="DB4427" s="1"/>
      <c r="DC4427" s="1"/>
      <c r="DD4427" s="1"/>
      <c r="DE4427" s="1"/>
      <c r="DF4427" s="1"/>
      <c r="DG4427" s="1"/>
    </row>
    <row r="4428" spans="1:111" x14ac:dyDescent="0.2">
      <c r="A4428" s="74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2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3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2"/>
      <c r="DB4428" s="1"/>
      <c r="DC4428" s="1"/>
      <c r="DD4428" s="1"/>
      <c r="DE4428" s="1"/>
      <c r="DF4428" s="1"/>
      <c r="DG4428" s="1"/>
    </row>
    <row r="4429" spans="1:111" x14ac:dyDescent="0.2">
      <c r="A4429" s="74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2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3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2"/>
      <c r="DB4429" s="1"/>
      <c r="DC4429" s="1"/>
      <c r="DD4429" s="1"/>
      <c r="DE4429" s="1"/>
      <c r="DF4429" s="1"/>
      <c r="DG4429" s="1"/>
    </row>
    <row r="4430" spans="1:111" x14ac:dyDescent="0.2">
      <c r="A4430" s="74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2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3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2"/>
      <c r="DB4430" s="1"/>
      <c r="DC4430" s="1"/>
      <c r="DD4430" s="1"/>
      <c r="DE4430" s="1"/>
      <c r="DF4430" s="1"/>
      <c r="DG4430" s="1"/>
    </row>
    <row r="4431" spans="1:111" x14ac:dyDescent="0.2">
      <c r="A4431" s="74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2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3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2"/>
      <c r="DB4431" s="1"/>
      <c r="DC4431" s="1"/>
      <c r="DD4431" s="1"/>
      <c r="DE4431" s="1"/>
      <c r="DF4431" s="1"/>
      <c r="DG4431" s="1"/>
    </row>
    <row r="4432" spans="1:111" x14ac:dyDescent="0.2">
      <c r="A4432" s="74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2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3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2"/>
      <c r="DB4432" s="1"/>
      <c r="DC4432" s="1"/>
      <c r="DD4432" s="1"/>
      <c r="DE4432" s="1"/>
      <c r="DF4432" s="1"/>
      <c r="DG4432" s="1"/>
    </row>
    <row r="4433" spans="1:111" x14ac:dyDescent="0.2">
      <c r="A4433" s="74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2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3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2"/>
      <c r="DB4433" s="1"/>
      <c r="DC4433" s="1"/>
      <c r="DD4433" s="1"/>
      <c r="DE4433" s="1"/>
      <c r="DF4433" s="1"/>
      <c r="DG4433" s="1"/>
    </row>
    <row r="4434" spans="1:111" x14ac:dyDescent="0.2">
      <c r="A4434" s="74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2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3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2"/>
      <c r="DB4434" s="1"/>
      <c r="DC4434" s="1"/>
      <c r="DD4434" s="1"/>
      <c r="DE4434" s="1"/>
      <c r="DF4434" s="1"/>
      <c r="DG4434" s="1"/>
    </row>
    <row r="4435" spans="1:111" x14ac:dyDescent="0.2">
      <c r="A4435" s="74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2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3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2"/>
      <c r="DB4435" s="1"/>
      <c r="DC4435" s="1"/>
      <c r="DD4435" s="1"/>
      <c r="DE4435" s="1"/>
      <c r="DF4435" s="1"/>
      <c r="DG4435" s="1"/>
    </row>
    <row r="4436" spans="1:111" x14ac:dyDescent="0.2">
      <c r="A4436" s="74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2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3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2"/>
      <c r="DB4436" s="1"/>
      <c r="DC4436" s="1"/>
      <c r="DD4436" s="1"/>
      <c r="DE4436" s="1"/>
      <c r="DF4436" s="1"/>
      <c r="DG4436" s="1"/>
    </row>
    <row r="4437" spans="1:111" x14ac:dyDescent="0.2">
      <c r="A4437" s="74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2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3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2"/>
      <c r="DB4437" s="1"/>
      <c r="DC4437" s="1"/>
      <c r="DD4437" s="1"/>
      <c r="DE4437" s="1"/>
      <c r="DF4437" s="1"/>
      <c r="DG4437" s="1"/>
    </row>
    <row r="4438" spans="1:111" x14ac:dyDescent="0.2">
      <c r="A4438" s="74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2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3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2"/>
      <c r="DB4438" s="1"/>
      <c r="DC4438" s="1"/>
      <c r="DD4438" s="1"/>
      <c r="DE4438" s="1"/>
      <c r="DF4438" s="1"/>
      <c r="DG4438" s="1"/>
    </row>
    <row r="4439" spans="1:111" x14ac:dyDescent="0.2">
      <c r="A4439" s="74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2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3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2"/>
      <c r="DB4439" s="1"/>
      <c r="DC4439" s="1"/>
      <c r="DD4439" s="1"/>
      <c r="DE4439" s="1"/>
      <c r="DF4439" s="1"/>
      <c r="DG4439" s="1"/>
    </row>
    <row r="4440" spans="1:111" x14ac:dyDescent="0.2">
      <c r="A4440" s="74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2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3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2"/>
      <c r="DB4440" s="1"/>
      <c r="DC4440" s="1"/>
      <c r="DD4440" s="1"/>
      <c r="DE4440" s="1"/>
      <c r="DF4440" s="1"/>
      <c r="DG4440" s="1"/>
    </row>
    <row r="4441" spans="1:111" x14ac:dyDescent="0.2">
      <c r="A4441" s="74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2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3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2"/>
      <c r="DB4441" s="1"/>
      <c r="DC4441" s="1"/>
      <c r="DD4441" s="1"/>
      <c r="DE4441" s="1"/>
      <c r="DF4441" s="1"/>
      <c r="DG4441" s="1"/>
    </row>
    <row r="4442" spans="1:111" x14ac:dyDescent="0.2">
      <c r="A4442" s="74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2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3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2"/>
      <c r="DB4442" s="1"/>
      <c r="DC4442" s="1"/>
      <c r="DD4442" s="1"/>
      <c r="DE4442" s="1"/>
      <c r="DF4442" s="1"/>
      <c r="DG4442" s="1"/>
    </row>
    <row r="4443" spans="1:111" x14ac:dyDescent="0.2">
      <c r="A4443" s="74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2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3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2"/>
      <c r="DB4443" s="1"/>
      <c r="DC4443" s="1"/>
      <c r="DD4443" s="1"/>
      <c r="DE4443" s="1"/>
      <c r="DF4443" s="1"/>
      <c r="DG4443" s="1"/>
    </row>
    <row r="4444" spans="1:111" x14ac:dyDescent="0.2">
      <c r="A4444" s="74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2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3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2"/>
      <c r="DB4444" s="1"/>
      <c r="DC4444" s="1"/>
      <c r="DD4444" s="1"/>
      <c r="DE4444" s="1"/>
      <c r="DF4444" s="1"/>
      <c r="DG4444" s="1"/>
    </row>
    <row r="4445" spans="1:111" x14ac:dyDescent="0.2">
      <c r="A4445" s="74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2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3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2"/>
      <c r="DB4445" s="1"/>
      <c r="DC4445" s="1"/>
      <c r="DD4445" s="1"/>
      <c r="DE4445" s="1"/>
      <c r="DF4445" s="1"/>
      <c r="DG4445" s="1"/>
    </row>
    <row r="4446" spans="1:111" x14ac:dyDescent="0.2">
      <c r="A4446" s="74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2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3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2"/>
      <c r="DB4446" s="1"/>
      <c r="DC4446" s="1"/>
      <c r="DD4446" s="1"/>
      <c r="DE4446" s="1"/>
      <c r="DF4446" s="1"/>
      <c r="DG4446" s="1"/>
    </row>
    <row r="4447" spans="1:111" x14ac:dyDescent="0.2">
      <c r="A4447" s="74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2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3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2"/>
      <c r="DB4447" s="1"/>
      <c r="DC4447" s="1"/>
      <c r="DD4447" s="1"/>
      <c r="DE4447" s="1"/>
      <c r="DF4447" s="1"/>
      <c r="DG4447" s="1"/>
    </row>
    <row r="4448" spans="1:111" x14ac:dyDescent="0.2">
      <c r="A4448" s="74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2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3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2"/>
      <c r="DB4448" s="1"/>
      <c r="DC4448" s="1"/>
      <c r="DD4448" s="1"/>
      <c r="DE4448" s="1"/>
      <c r="DF4448" s="1"/>
      <c r="DG4448" s="1"/>
    </row>
    <row r="4449" spans="1:111" x14ac:dyDescent="0.2">
      <c r="A4449" s="74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2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3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2"/>
      <c r="DB4449" s="1"/>
      <c r="DC4449" s="1"/>
      <c r="DD4449" s="1"/>
      <c r="DE4449" s="1"/>
      <c r="DF4449" s="1"/>
      <c r="DG4449" s="1"/>
    </row>
    <row r="4450" spans="1:111" x14ac:dyDescent="0.2">
      <c r="A4450" s="74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2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3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2"/>
      <c r="DB4450" s="1"/>
      <c r="DC4450" s="1"/>
      <c r="DD4450" s="1"/>
      <c r="DE4450" s="1"/>
      <c r="DF4450" s="1"/>
      <c r="DG4450" s="1"/>
    </row>
    <row r="4451" spans="1:111" x14ac:dyDescent="0.2">
      <c r="A4451" s="74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2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3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2"/>
      <c r="DB4451" s="1"/>
      <c r="DC4451" s="1"/>
      <c r="DD4451" s="1"/>
      <c r="DE4451" s="1"/>
      <c r="DF4451" s="1"/>
      <c r="DG4451" s="1"/>
    </row>
    <row r="4452" spans="1:111" x14ac:dyDescent="0.2">
      <c r="A4452" s="74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2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3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2"/>
      <c r="DB4452" s="1"/>
      <c r="DC4452" s="1"/>
      <c r="DD4452" s="1"/>
      <c r="DE4452" s="1"/>
      <c r="DF4452" s="1"/>
      <c r="DG4452" s="1"/>
    </row>
    <row r="4453" spans="1:111" x14ac:dyDescent="0.2">
      <c r="A4453" s="74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2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3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2"/>
      <c r="DB4453" s="1"/>
      <c r="DC4453" s="1"/>
      <c r="DD4453" s="1"/>
      <c r="DE4453" s="1"/>
      <c r="DF4453" s="1"/>
      <c r="DG4453" s="1"/>
    </row>
    <row r="4454" spans="1:111" x14ac:dyDescent="0.2">
      <c r="A4454" s="74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2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3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2"/>
      <c r="DB4454" s="1"/>
      <c r="DC4454" s="1"/>
      <c r="DD4454" s="1"/>
      <c r="DE4454" s="1"/>
      <c r="DF4454" s="1"/>
      <c r="DG4454" s="1"/>
    </row>
    <row r="4455" spans="1:111" x14ac:dyDescent="0.2">
      <c r="A4455" s="74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2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3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2"/>
      <c r="DB4455" s="1"/>
      <c r="DC4455" s="1"/>
      <c r="DD4455" s="1"/>
      <c r="DE4455" s="1"/>
      <c r="DF4455" s="1"/>
      <c r="DG4455" s="1"/>
    </row>
    <row r="4456" spans="1:111" x14ac:dyDescent="0.2">
      <c r="A4456" s="74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2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3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2"/>
      <c r="DB4456" s="1"/>
      <c r="DC4456" s="1"/>
      <c r="DD4456" s="1"/>
      <c r="DE4456" s="1"/>
      <c r="DF4456" s="1"/>
      <c r="DG4456" s="1"/>
    </row>
    <row r="4457" spans="1:111" x14ac:dyDescent="0.2">
      <c r="A4457" s="74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2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3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2"/>
      <c r="DB4457" s="1"/>
      <c r="DC4457" s="1"/>
      <c r="DD4457" s="1"/>
      <c r="DE4457" s="1"/>
      <c r="DF4457" s="1"/>
      <c r="DG4457" s="1"/>
    </row>
    <row r="4458" spans="1:111" x14ac:dyDescent="0.2">
      <c r="A4458" s="74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2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3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2"/>
      <c r="DB4458" s="1"/>
      <c r="DC4458" s="1"/>
      <c r="DD4458" s="1"/>
      <c r="DE4458" s="1"/>
      <c r="DF4458" s="1"/>
      <c r="DG4458" s="1"/>
    </row>
    <row r="4459" spans="1:111" x14ac:dyDescent="0.2">
      <c r="A4459" s="74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2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3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2"/>
      <c r="DB4459" s="1"/>
      <c r="DC4459" s="1"/>
      <c r="DD4459" s="1"/>
      <c r="DE4459" s="1"/>
      <c r="DF4459" s="1"/>
      <c r="DG4459" s="1"/>
    </row>
    <row r="4460" spans="1:111" x14ac:dyDescent="0.2">
      <c r="A4460" s="74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2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3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2"/>
      <c r="DB4460" s="1"/>
      <c r="DC4460" s="1"/>
      <c r="DD4460" s="1"/>
      <c r="DE4460" s="1"/>
      <c r="DF4460" s="1"/>
      <c r="DG4460" s="1"/>
    </row>
    <row r="4461" spans="1:111" x14ac:dyDescent="0.2">
      <c r="A4461" s="74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2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3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2"/>
      <c r="DB4461" s="1"/>
      <c r="DC4461" s="1"/>
      <c r="DD4461" s="1"/>
      <c r="DE4461" s="1"/>
      <c r="DF4461" s="1"/>
      <c r="DG4461" s="1"/>
    </row>
    <row r="4462" spans="1:111" x14ac:dyDescent="0.2">
      <c r="A4462" s="74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2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3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2"/>
      <c r="DB4462" s="1"/>
      <c r="DC4462" s="1"/>
      <c r="DD4462" s="1"/>
      <c r="DE4462" s="1"/>
      <c r="DF4462" s="1"/>
      <c r="DG4462" s="1"/>
    </row>
    <row r="4463" spans="1:111" x14ac:dyDescent="0.2">
      <c r="A4463" s="74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2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3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2"/>
      <c r="DB4463" s="1"/>
      <c r="DC4463" s="1"/>
      <c r="DD4463" s="1"/>
      <c r="DE4463" s="1"/>
      <c r="DF4463" s="1"/>
      <c r="DG4463" s="1"/>
    </row>
    <row r="4464" spans="1:111" x14ac:dyDescent="0.2">
      <c r="A4464" s="74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2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3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2"/>
      <c r="DB4464" s="1"/>
      <c r="DC4464" s="1"/>
      <c r="DD4464" s="1"/>
      <c r="DE4464" s="1"/>
      <c r="DF4464" s="1"/>
      <c r="DG4464" s="1"/>
    </row>
    <row r="4465" spans="1:111" x14ac:dyDescent="0.2">
      <c r="A4465" s="74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2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3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2"/>
      <c r="DB4465" s="1"/>
      <c r="DC4465" s="1"/>
      <c r="DD4465" s="1"/>
      <c r="DE4465" s="1"/>
      <c r="DF4465" s="1"/>
      <c r="DG4465" s="1"/>
    </row>
    <row r="4466" spans="1:111" x14ac:dyDescent="0.2">
      <c r="A4466" s="74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2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3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2"/>
      <c r="DB4466" s="1"/>
      <c r="DC4466" s="1"/>
      <c r="DD4466" s="1"/>
      <c r="DE4466" s="1"/>
      <c r="DF4466" s="1"/>
      <c r="DG4466" s="1"/>
    </row>
    <row r="4467" spans="1:111" x14ac:dyDescent="0.2">
      <c r="A4467" s="74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2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3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2"/>
      <c r="DB4467" s="1"/>
      <c r="DC4467" s="1"/>
      <c r="DD4467" s="1"/>
      <c r="DE4467" s="1"/>
      <c r="DF4467" s="1"/>
      <c r="DG4467" s="1"/>
    </row>
    <row r="4468" spans="1:111" x14ac:dyDescent="0.2">
      <c r="A4468" s="74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2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3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2"/>
      <c r="DB4468" s="1"/>
      <c r="DC4468" s="1"/>
      <c r="DD4468" s="1"/>
      <c r="DE4468" s="1"/>
      <c r="DF4468" s="1"/>
      <c r="DG4468" s="1"/>
    </row>
    <row r="4469" spans="1:111" x14ac:dyDescent="0.2">
      <c r="A4469" s="74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2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3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2"/>
      <c r="DB4469" s="1"/>
      <c r="DC4469" s="1"/>
      <c r="DD4469" s="1"/>
      <c r="DE4469" s="1"/>
      <c r="DF4469" s="1"/>
      <c r="DG4469" s="1"/>
    </row>
    <row r="4470" spans="1:111" x14ac:dyDescent="0.2">
      <c r="A4470" s="74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2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3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2"/>
      <c r="DB4470" s="1"/>
      <c r="DC4470" s="1"/>
      <c r="DD4470" s="1"/>
      <c r="DE4470" s="1"/>
      <c r="DF4470" s="1"/>
      <c r="DG4470" s="1"/>
    </row>
    <row r="4471" spans="1:111" x14ac:dyDescent="0.2">
      <c r="A4471" s="74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2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3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2"/>
      <c r="DB4471" s="1"/>
      <c r="DC4471" s="1"/>
      <c r="DD4471" s="1"/>
      <c r="DE4471" s="1"/>
      <c r="DF4471" s="1"/>
      <c r="DG4471" s="1"/>
    </row>
    <row r="4472" spans="1:111" x14ac:dyDescent="0.2">
      <c r="A4472" s="74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2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3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2"/>
      <c r="DB4472" s="1"/>
      <c r="DC4472" s="1"/>
      <c r="DD4472" s="1"/>
      <c r="DE4472" s="1"/>
      <c r="DF4472" s="1"/>
      <c r="DG4472" s="1"/>
    </row>
    <row r="4473" spans="1:111" x14ac:dyDescent="0.2">
      <c r="A4473" s="74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2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3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2"/>
      <c r="DB4473" s="1"/>
      <c r="DC4473" s="1"/>
      <c r="DD4473" s="1"/>
      <c r="DE4473" s="1"/>
      <c r="DF4473" s="1"/>
      <c r="DG4473" s="1"/>
    </row>
    <row r="4474" spans="1:111" x14ac:dyDescent="0.2">
      <c r="A4474" s="74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2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3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2"/>
      <c r="DB4474" s="1"/>
      <c r="DC4474" s="1"/>
      <c r="DD4474" s="1"/>
      <c r="DE4474" s="1"/>
      <c r="DF4474" s="1"/>
      <c r="DG4474" s="1"/>
    </row>
    <row r="4475" spans="1:111" x14ac:dyDescent="0.2">
      <c r="A4475" s="74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2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3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2"/>
      <c r="DB4475" s="1"/>
      <c r="DC4475" s="1"/>
      <c r="DD4475" s="1"/>
      <c r="DE4475" s="1"/>
      <c r="DF4475" s="1"/>
      <c r="DG4475" s="1"/>
    </row>
    <row r="4476" spans="1:111" x14ac:dyDescent="0.2">
      <c r="A4476" s="74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2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3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2"/>
      <c r="DB4476" s="1"/>
      <c r="DC4476" s="1"/>
      <c r="DD4476" s="1"/>
      <c r="DE4476" s="1"/>
      <c r="DF4476" s="1"/>
      <c r="DG4476" s="1"/>
    </row>
    <row r="4477" spans="1:111" x14ac:dyDescent="0.2">
      <c r="A4477" s="74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2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3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2"/>
      <c r="DB4477" s="1"/>
      <c r="DC4477" s="1"/>
      <c r="DD4477" s="1"/>
      <c r="DE4477" s="1"/>
      <c r="DF4477" s="1"/>
      <c r="DG4477" s="1"/>
    </row>
    <row r="4478" spans="1:111" x14ac:dyDescent="0.2">
      <c r="A4478" s="74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2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3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2"/>
      <c r="DB4478" s="1"/>
      <c r="DC4478" s="1"/>
      <c r="DD4478" s="1"/>
      <c r="DE4478" s="1"/>
      <c r="DF4478" s="1"/>
      <c r="DG4478" s="1"/>
    </row>
    <row r="4479" spans="1:111" x14ac:dyDescent="0.2">
      <c r="A4479" s="74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2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3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2"/>
      <c r="DB4479" s="1"/>
      <c r="DC4479" s="1"/>
      <c r="DD4479" s="1"/>
      <c r="DE4479" s="1"/>
      <c r="DF4479" s="1"/>
      <c r="DG4479" s="1"/>
    </row>
    <row r="4480" spans="1:111" x14ac:dyDescent="0.2">
      <c r="A4480" s="74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2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3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2"/>
      <c r="DB4480" s="1"/>
      <c r="DC4480" s="1"/>
      <c r="DD4480" s="1"/>
      <c r="DE4480" s="1"/>
      <c r="DF4480" s="1"/>
      <c r="DG4480" s="1"/>
    </row>
    <row r="4481" spans="1:111" x14ac:dyDescent="0.2">
      <c r="A4481" s="74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2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3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2"/>
      <c r="DB4481" s="1"/>
      <c r="DC4481" s="1"/>
      <c r="DD4481" s="1"/>
      <c r="DE4481" s="1"/>
      <c r="DF4481" s="1"/>
      <c r="DG4481" s="1"/>
    </row>
    <row r="4482" spans="1:111" x14ac:dyDescent="0.2">
      <c r="A4482" s="74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2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3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2"/>
      <c r="DB4482" s="1"/>
      <c r="DC4482" s="1"/>
      <c r="DD4482" s="1"/>
      <c r="DE4482" s="1"/>
      <c r="DF4482" s="1"/>
      <c r="DG4482" s="1"/>
    </row>
    <row r="4483" spans="1:111" x14ac:dyDescent="0.2">
      <c r="A4483" s="74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2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3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2"/>
      <c r="DB4483" s="1"/>
      <c r="DC4483" s="1"/>
      <c r="DD4483" s="1"/>
      <c r="DE4483" s="1"/>
      <c r="DF4483" s="1"/>
      <c r="DG4483" s="1"/>
    </row>
    <row r="4484" spans="1:111" x14ac:dyDescent="0.2">
      <c r="A4484" s="74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2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3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2"/>
      <c r="DB4484" s="1"/>
      <c r="DC4484" s="1"/>
      <c r="DD4484" s="1"/>
      <c r="DE4484" s="1"/>
      <c r="DF4484" s="1"/>
      <c r="DG4484" s="1"/>
    </row>
    <row r="4485" spans="1:111" x14ac:dyDescent="0.2">
      <c r="A4485" s="74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2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3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2"/>
      <c r="DB4485" s="1"/>
      <c r="DC4485" s="1"/>
      <c r="DD4485" s="1"/>
      <c r="DE4485" s="1"/>
      <c r="DF4485" s="1"/>
      <c r="DG4485" s="1"/>
    </row>
    <row r="4486" spans="1:111" x14ac:dyDescent="0.2">
      <c r="A4486" s="74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2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3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2"/>
      <c r="DB4486" s="1"/>
      <c r="DC4486" s="1"/>
      <c r="DD4486" s="1"/>
      <c r="DE4486" s="1"/>
      <c r="DF4486" s="1"/>
      <c r="DG4486" s="1"/>
    </row>
    <row r="4487" spans="1:111" x14ac:dyDescent="0.2">
      <c r="A4487" s="74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2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3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2"/>
      <c r="DB4487" s="1"/>
      <c r="DC4487" s="1"/>
      <c r="DD4487" s="1"/>
      <c r="DE4487" s="1"/>
      <c r="DF4487" s="1"/>
      <c r="DG4487" s="1"/>
    </row>
    <row r="4488" spans="1:111" x14ac:dyDescent="0.2">
      <c r="A4488" s="74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2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3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2"/>
      <c r="DB4488" s="1"/>
      <c r="DC4488" s="1"/>
      <c r="DD4488" s="1"/>
      <c r="DE4488" s="1"/>
      <c r="DF4488" s="1"/>
      <c r="DG4488" s="1"/>
    </row>
    <row r="4489" spans="1:111" x14ac:dyDescent="0.2">
      <c r="A4489" s="74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2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3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2"/>
      <c r="DB4489" s="1"/>
      <c r="DC4489" s="1"/>
      <c r="DD4489" s="1"/>
      <c r="DE4489" s="1"/>
      <c r="DF4489" s="1"/>
      <c r="DG4489" s="1"/>
    </row>
    <row r="4490" spans="1:111" x14ac:dyDescent="0.2">
      <c r="A4490" s="74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2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3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2"/>
      <c r="DB4490" s="1"/>
      <c r="DC4490" s="1"/>
      <c r="DD4490" s="1"/>
      <c r="DE4490" s="1"/>
      <c r="DF4490" s="1"/>
      <c r="DG4490" s="1"/>
    </row>
    <row r="4491" spans="1:111" x14ac:dyDescent="0.2">
      <c r="A4491" s="74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2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3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2"/>
      <c r="DB4491" s="1"/>
      <c r="DC4491" s="1"/>
      <c r="DD4491" s="1"/>
      <c r="DE4491" s="1"/>
      <c r="DF4491" s="1"/>
      <c r="DG4491" s="1"/>
    </row>
    <row r="4492" spans="1:111" x14ac:dyDescent="0.2">
      <c r="A4492" s="74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2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3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2"/>
      <c r="DB4492" s="1"/>
      <c r="DC4492" s="1"/>
      <c r="DD4492" s="1"/>
      <c r="DE4492" s="1"/>
      <c r="DF4492" s="1"/>
      <c r="DG4492" s="1"/>
    </row>
    <row r="4493" spans="1:111" x14ac:dyDescent="0.2">
      <c r="A4493" s="74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2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3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2"/>
      <c r="DB4493" s="1"/>
      <c r="DC4493" s="1"/>
      <c r="DD4493" s="1"/>
      <c r="DE4493" s="1"/>
      <c r="DF4493" s="1"/>
      <c r="DG4493" s="1"/>
    </row>
    <row r="4494" spans="1:111" x14ac:dyDescent="0.2">
      <c r="A4494" s="74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2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3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2"/>
      <c r="DB4494" s="1"/>
      <c r="DC4494" s="1"/>
      <c r="DD4494" s="1"/>
      <c r="DE4494" s="1"/>
      <c r="DF4494" s="1"/>
      <c r="DG4494" s="1"/>
    </row>
    <row r="4495" spans="1:111" x14ac:dyDescent="0.2">
      <c r="A4495" s="74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2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3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2"/>
      <c r="DB4495" s="1"/>
      <c r="DC4495" s="1"/>
      <c r="DD4495" s="1"/>
      <c r="DE4495" s="1"/>
      <c r="DF4495" s="1"/>
      <c r="DG4495" s="1"/>
    </row>
    <row r="4496" spans="1:111" x14ac:dyDescent="0.2">
      <c r="A4496" s="74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2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3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2"/>
      <c r="DB4496" s="1"/>
      <c r="DC4496" s="1"/>
      <c r="DD4496" s="1"/>
      <c r="DE4496" s="1"/>
      <c r="DF4496" s="1"/>
      <c r="DG4496" s="1"/>
    </row>
    <row r="4497" spans="1:111" x14ac:dyDescent="0.2">
      <c r="A4497" s="74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2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3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2"/>
      <c r="DB4497" s="1"/>
      <c r="DC4497" s="1"/>
      <c r="DD4497" s="1"/>
      <c r="DE4497" s="1"/>
      <c r="DF4497" s="1"/>
      <c r="DG4497" s="1"/>
    </row>
    <row r="4498" spans="1:111" x14ac:dyDescent="0.2">
      <c r="A4498" s="74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2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3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2"/>
      <c r="DB4498" s="1"/>
      <c r="DC4498" s="1"/>
      <c r="DD4498" s="1"/>
      <c r="DE4498" s="1"/>
      <c r="DF4498" s="1"/>
      <c r="DG4498" s="1"/>
    </row>
    <row r="4499" spans="1:111" x14ac:dyDescent="0.2">
      <c r="A4499" s="74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2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3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2"/>
      <c r="DB4499" s="1"/>
      <c r="DC4499" s="1"/>
      <c r="DD4499" s="1"/>
      <c r="DE4499" s="1"/>
      <c r="DF4499" s="1"/>
      <c r="DG4499" s="1"/>
    </row>
    <row r="4500" spans="1:111" x14ac:dyDescent="0.2">
      <c r="A4500" s="74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2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3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2"/>
      <c r="DB4500" s="1"/>
      <c r="DC4500" s="1"/>
      <c r="DD4500" s="1"/>
      <c r="DE4500" s="1"/>
      <c r="DF4500" s="1"/>
      <c r="DG4500" s="1"/>
    </row>
    <row r="4501" spans="1:111" x14ac:dyDescent="0.2">
      <c r="A4501" s="74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2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3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2"/>
      <c r="DB4501" s="1"/>
      <c r="DC4501" s="1"/>
      <c r="DD4501" s="1"/>
      <c r="DE4501" s="1"/>
      <c r="DF4501" s="1"/>
      <c r="DG4501" s="1"/>
    </row>
    <row r="4502" spans="1:111" x14ac:dyDescent="0.2">
      <c r="A4502" s="74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2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3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2"/>
      <c r="DB4502" s="1"/>
      <c r="DC4502" s="1"/>
      <c r="DD4502" s="1"/>
      <c r="DE4502" s="1"/>
      <c r="DF4502" s="1"/>
      <c r="DG4502" s="1"/>
    </row>
    <row r="4503" spans="1:111" x14ac:dyDescent="0.2">
      <c r="A4503" s="74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2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3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2"/>
      <c r="DB4503" s="1"/>
      <c r="DC4503" s="1"/>
      <c r="DD4503" s="1"/>
      <c r="DE4503" s="1"/>
      <c r="DF4503" s="1"/>
      <c r="DG4503" s="1"/>
    </row>
    <row r="4504" spans="1:111" x14ac:dyDescent="0.2">
      <c r="A4504" s="74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2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3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2"/>
      <c r="DB4504" s="1"/>
      <c r="DC4504" s="1"/>
      <c r="DD4504" s="1"/>
      <c r="DE4504" s="1"/>
      <c r="DF4504" s="1"/>
      <c r="DG4504" s="1"/>
    </row>
    <row r="4505" spans="1:111" x14ac:dyDescent="0.2">
      <c r="A4505" s="74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2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3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2"/>
      <c r="DB4505" s="1"/>
      <c r="DC4505" s="1"/>
      <c r="DD4505" s="1"/>
      <c r="DE4505" s="1"/>
      <c r="DF4505" s="1"/>
      <c r="DG4505" s="1"/>
    </row>
    <row r="4506" spans="1:111" x14ac:dyDescent="0.2">
      <c r="A4506" s="74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2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3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2"/>
      <c r="DB4506" s="1"/>
      <c r="DC4506" s="1"/>
      <c r="DD4506" s="1"/>
      <c r="DE4506" s="1"/>
      <c r="DF4506" s="1"/>
      <c r="DG4506" s="1"/>
    </row>
    <row r="4507" spans="1:111" x14ac:dyDescent="0.2">
      <c r="A4507" s="74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2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3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2"/>
      <c r="DB4507" s="1"/>
      <c r="DC4507" s="1"/>
      <c r="DD4507" s="1"/>
      <c r="DE4507" s="1"/>
      <c r="DF4507" s="1"/>
      <c r="DG4507" s="1"/>
    </row>
    <row r="4508" spans="1:111" x14ac:dyDescent="0.2">
      <c r="A4508" s="74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2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3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2"/>
      <c r="DB4508" s="1"/>
      <c r="DC4508" s="1"/>
      <c r="DD4508" s="1"/>
      <c r="DE4508" s="1"/>
      <c r="DF4508" s="1"/>
      <c r="DG4508" s="1"/>
    </row>
    <row r="4509" spans="1:111" x14ac:dyDescent="0.2">
      <c r="A4509" s="74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2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3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2"/>
      <c r="DB4509" s="1"/>
      <c r="DC4509" s="1"/>
      <c r="DD4509" s="1"/>
      <c r="DE4509" s="1"/>
      <c r="DF4509" s="1"/>
      <c r="DG4509" s="1"/>
    </row>
    <row r="4510" spans="1:111" x14ac:dyDescent="0.2">
      <c r="A4510" s="74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2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3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2"/>
      <c r="DB4510" s="1"/>
      <c r="DC4510" s="1"/>
      <c r="DD4510" s="1"/>
      <c r="DE4510" s="1"/>
      <c r="DF4510" s="1"/>
      <c r="DG4510" s="1"/>
    </row>
    <row r="4511" spans="1:111" x14ac:dyDescent="0.2">
      <c r="A4511" s="74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2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3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2"/>
      <c r="DB4511" s="1"/>
      <c r="DC4511" s="1"/>
      <c r="DD4511" s="1"/>
      <c r="DE4511" s="1"/>
      <c r="DF4511" s="1"/>
      <c r="DG4511" s="1"/>
    </row>
    <row r="4512" spans="1:111" x14ac:dyDescent="0.2">
      <c r="A4512" s="74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2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3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2"/>
      <c r="DB4512" s="1"/>
      <c r="DC4512" s="1"/>
      <c r="DD4512" s="1"/>
      <c r="DE4512" s="1"/>
      <c r="DF4512" s="1"/>
      <c r="DG4512" s="1"/>
    </row>
    <row r="4513" spans="1:111" x14ac:dyDescent="0.2">
      <c r="A4513" s="74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2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3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2"/>
      <c r="DB4513" s="1"/>
      <c r="DC4513" s="1"/>
      <c r="DD4513" s="1"/>
      <c r="DE4513" s="1"/>
      <c r="DF4513" s="1"/>
      <c r="DG4513" s="1"/>
    </row>
    <row r="4514" spans="1:111" x14ac:dyDescent="0.2">
      <c r="A4514" s="74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2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3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2"/>
      <c r="DB4514" s="1"/>
      <c r="DC4514" s="1"/>
      <c r="DD4514" s="1"/>
      <c r="DE4514" s="1"/>
      <c r="DF4514" s="1"/>
      <c r="DG4514" s="1"/>
    </row>
    <row r="4515" spans="1:111" x14ac:dyDescent="0.2">
      <c r="A4515" s="74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2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3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2"/>
      <c r="DB4515" s="1"/>
      <c r="DC4515" s="1"/>
      <c r="DD4515" s="1"/>
      <c r="DE4515" s="1"/>
      <c r="DF4515" s="1"/>
      <c r="DG4515" s="1"/>
    </row>
    <row r="4516" spans="1:111" x14ac:dyDescent="0.2">
      <c r="A4516" s="74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2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3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2"/>
      <c r="DB4516" s="1"/>
      <c r="DC4516" s="1"/>
      <c r="DD4516" s="1"/>
      <c r="DE4516" s="1"/>
      <c r="DF4516" s="1"/>
      <c r="DG4516" s="1"/>
    </row>
    <row r="4517" spans="1:111" x14ac:dyDescent="0.2">
      <c r="A4517" s="74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2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3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2"/>
      <c r="DB4517" s="1"/>
      <c r="DC4517" s="1"/>
      <c r="DD4517" s="1"/>
      <c r="DE4517" s="1"/>
      <c r="DF4517" s="1"/>
      <c r="DG4517" s="1"/>
    </row>
    <row r="4518" spans="1:111" x14ac:dyDescent="0.2">
      <c r="A4518" s="74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2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3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2"/>
      <c r="DB4518" s="1"/>
      <c r="DC4518" s="1"/>
      <c r="DD4518" s="1"/>
      <c r="DE4518" s="1"/>
      <c r="DF4518" s="1"/>
      <c r="DG4518" s="1"/>
    </row>
    <row r="4519" spans="1:111" x14ac:dyDescent="0.2">
      <c r="A4519" s="74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2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3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2"/>
      <c r="DB4519" s="1"/>
      <c r="DC4519" s="1"/>
      <c r="DD4519" s="1"/>
      <c r="DE4519" s="1"/>
      <c r="DF4519" s="1"/>
      <c r="DG4519" s="1"/>
    </row>
    <row r="4520" spans="1:111" x14ac:dyDescent="0.2">
      <c r="A4520" s="74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2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3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2"/>
      <c r="DB4520" s="1"/>
      <c r="DC4520" s="1"/>
      <c r="DD4520" s="1"/>
      <c r="DE4520" s="1"/>
      <c r="DF4520" s="1"/>
      <c r="DG4520" s="1"/>
    </row>
    <row r="4521" spans="1:111" x14ac:dyDescent="0.2">
      <c r="A4521" s="74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2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3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2"/>
      <c r="DB4521" s="1"/>
      <c r="DC4521" s="1"/>
      <c r="DD4521" s="1"/>
      <c r="DE4521" s="1"/>
      <c r="DF4521" s="1"/>
      <c r="DG4521" s="1"/>
    </row>
    <row r="4522" spans="1:111" x14ac:dyDescent="0.2">
      <c r="A4522" s="74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2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3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2"/>
      <c r="DB4522" s="1"/>
      <c r="DC4522" s="1"/>
      <c r="DD4522" s="1"/>
      <c r="DE4522" s="1"/>
      <c r="DF4522" s="1"/>
      <c r="DG4522" s="1"/>
    </row>
    <row r="4523" spans="1:111" x14ac:dyDescent="0.2">
      <c r="A4523" s="74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2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3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2"/>
      <c r="DB4523" s="1"/>
      <c r="DC4523" s="1"/>
      <c r="DD4523" s="1"/>
      <c r="DE4523" s="1"/>
      <c r="DF4523" s="1"/>
      <c r="DG4523" s="1"/>
    </row>
    <row r="4524" spans="1:111" x14ac:dyDescent="0.2">
      <c r="A4524" s="74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2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3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2"/>
      <c r="DB4524" s="1"/>
      <c r="DC4524" s="1"/>
      <c r="DD4524" s="1"/>
      <c r="DE4524" s="1"/>
      <c r="DF4524" s="1"/>
      <c r="DG4524" s="1"/>
    </row>
    <row r="4525" spans="1:111" x14ac:dyDescent="0.2">
      <c r="A4525" s="74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2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3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2"/>
      <c r="DB4525" s="1"/>
      <c r="DC4525" s="1"/>
      <c r="DD4525" s="1"/>
      <c r="DE4525" s="1"/>
      <c r="DF4525" s="1"/>
      <c r="DG4525" s="1"/>
    </row>
    <row r="4526" spans="1:111" x14ac:dyDescent="0.2">
      <c r="A4526" s="74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2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3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2"/>
      <c r="DB4526" s="1"/>
      <c r="DC4526" s="1"/>
      <c r="DD4526" s="1"/>
      <c r="DE4526" s="1"/>
      <c r="DF4526" s="1"/>
      <c r="DG4526" s="1"/>
    </row>
    <row r="4527" spans="1:111" x14ac:dyDescent="0.2">
      <c r="A4527" s="74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2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3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2"/>
      <c r="DB4527" s="1"/>
      <c r="DC4527" s="1"/>
      <c r="DD4527" s="1"/>
      <c r="DE4527" s="1"/>
      <c r="DF4527" s="1"/>
      <c r="DG4527" s="1"/>
    </row>
    <row r="4528" spans="1:111" x14ac:dyDescent="0.2">
      <c r="A4528" s="74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2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3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2"/>
      <c r="DB4528" s="1"/>
      <c r="DC4528" s="1"/>
      <c r="DD4528" s="1"/>
      <c r="DE4528" s="1"/>
      <c r="DF4528" s="1"/>
      <c r="DG4528" s="1"/>
    </row>
    <row r="4529" spans="1:111" x14ac:dyDescent="0.2">
      <c r="A4529" s="74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2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3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2"/>
      <c r="DB4529" s="1"/>
      <c r="DC4529" s="1"/>
      <c r="DD4529" s="1"/>
      <c r="DE4529" s="1"/>
      <c r="DF4529" s="1"/>
      <c r="DG4529" s="1"/>
    </row>
    <row r="4530" spans="1:111" x14ac:dyDescent="0.2">
      <c r="A4530" s="74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2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3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2"/>
      <c r="DB4530" s="1"/>
      <c r="DC4530" s="1"/>
      <c r="DD4530" s="1"/>
      <c r="DE4530" s="1"/>
      <c r="DF4530" s="1"/>
      <c r="DG4530" s="1"/>
    </row>
    <row r="4531" spans="1:111" x14ac:dyDescent="0.2">
      <c r="A4531" s="74"/>
      <c r="B4531" s="5"/>
      <c r="C4531" s="5"/>
      <c r="D4531" s="11"/>
      <c r="E4531" s="11"/>
      <c r="F4531" s="8"/>
      <c r="G4531" s="9"/>
      <c r="H4531" s="6"/>
      <c r="I4531" s="6"/>
      <c r="J4531" s="6"/>
      <c r="K4531" s="6"/>
      <c r="L4531" s="1"/>
      <c r="M4531" s="12"/>
      <c r="N4531" s="12"/>
      <c r="O4531" s="5"/>
      <c r="P4531" s="5"/>
      <c r="Q4531" s="10"/>
      <c r="R4531" s="29"/>
      <c r="S4531" s="5"/>
      <c r="T4531" s="6"/>
      <c r="U4531" s="1"/>
      <c r="V4531" s="1"/>
      <c r="W4531" s="12"/>
      <c r="X4531" s="7"/>
      <c r="Y4531" s="11"/>
      <c r="Z4531" s="2"/>
      <c r="AA4531" s="1"/>
      <c r="AB4531" s="2"/>
      <c r="AC4531" s="1"/>
      <c r="AD4531" s="8"/>
      <c r="AE4531" s="3"/>
      <c r="AF4531" s="1"/>
      <c r="AG4531" s="1"/>
      <c r="AH4531" s="1"/>
      <c r="AI4531" s="6"/>
      <c r="AJ4531" s="1"/>
      <c r="AK4531" s="1"/>
      <c r="AL4531" s="1"/>
      <c r="AM4531" s="1"/>
      <c r="AN4531" s="3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2"/>
      <c r="DB4531" s="1"/>
      <c r="DC4531" s="1"/>
      <c r="DD4531" s="1"/>
      <c r="DE4531" s="1"/>
      <c r="DF4531" s="1"/>
      <c r="DG4531" s="1"/>
    </row>
    <row r="4532" spans="1:111" x14ac:dyDescent="0.2">
      <c r="A4532" s="74"/>
      <c r="B4532" s="5"/>
      <c r="C4532" s="5"/>
      <c r="D4532" s="11"/>
      <c r="E4532" s="11"/>
      <c r="F4532" s="8"/>
      <c r="G4532" s="9"/>
      <c r="H4532" s="6"/>
      <c r="I4532" s="6"/>
      <c r="J4532" s="6"/>
      <c r="K4532" s="6"/>
      <c r="L4532" s="1"/>
      <c r="M4532" s="12"/>
      <c r="N4532" s="12"/>
      <c r="O4532" s="5"/>
      <c r="P4532" s="5"/>
      <c r="Q4532" s="10"/>
      <c r="R4532" s="29"/>
      <c r="S4532" s="5"/>
      <c r="T4532" s="6"/>
      <c r="U4532" s="1"/>
      <c r="V4532" s="1"/>
      <c r="W4532" s="12"/>
      <c r="X4532" s="7"/>
      <c r="Y4532" s="11"/>
      <c r="Z4532" s="2"/>
      <c r="AA4532" s="1"/>
      <c r="AB4532" s="2"/>
      <c r="AC4532" s="1"/>
      <c r="AD4532" s="8"/>
      <c r="AE4532" s="3"/>
      <c r="AF4532" s="1"/>
      <c r="AG4532" s="1"/>
      <c r="AH4532" s="1"/>
      <c r="AI4532" s="6"/>
      <c r="AJ4532" s="1"/>
      <c r="AK4532" s="1"/>
      <c r="AL4532" s="1"/>
      <c r="AM4532" s="1"/>
      <c r="AN4532" s="3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2"/>
      <c r="DB4532" s="1"/>
      <c r="DC4532" s="1"/>
      <c r="DD4532" s="1"/>
      <c r="DE4532" s="1"/>
      <c r="DF4532" s="1"/>
      <c r="DG4532" s="1"/>
    </row>
    <row r="4533" spans="1:111" x14ac:dyDescent="0.2">
      <c r="A4533" s="74"/>
      <c r="B4533" s="5"/>
      <c r="C4533" s="5"/>
      <c r="D4533" s="11"/>
      <c r="E4533" s="11"/>
      <c r="F4533" s="8"/>
      <c r="G4533" s="9"/>
      <c r="H4533" s="6"/>
      <c r="I4533" s="6"/>
      <c r="J4533" s="6"/>
      <c r="K4533" s="6"/>
      <c r="L4533" s="1"/>
      <c r="M4533" s="12"/>
      <c r="N4533" s="12"/>
      <c r="O4533" s="5"/>
      <c r="P4533" s="5"/>
      <c r="Q4533" s="10"/>
      <c r="R4533" s="29"/>
      <c r="S4533" s="5"/>
      <c r="T4533" s="6"/>
      <c r="U4533" s="1"/>
      <c r="V4533" s="1"/>
      <c r="W4533" s="12"/>
      <c r="X4533" s="7"/>
      <c r="Y4533" s="11"/>
      <c r="Z4533" s="2"/>
      <c r="AA4533" s="1"/>
      <c r="AB4533" s="2"/>
      <c r="AC4533" s="1"/>
      <c r="AD4533" s="8"/>
      <c r="AE4533" s="3"/>
      <c r="AF4533" s="1"/>
      <c r="AG4533" s="1"/>
      <c r="AH4533" s="1"/>
      <c r="AI4533" s="6"/>
      <c r="AJ4533" s="1"/>
      <c r="AK4533" s="1"/>
      <c r="AL4533" s="1"/>
      <c r="AM4533" s="1"/>
      <c r="AN4533" s="3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2"/>
      <c r="DB4533" s="1"/>
      <c r="DC4533" s="1"/>
      <c r="DD4533" s="1"/>
      <c r="DE4533" s="1"/>
      <c r="DF4533" s="1"/>
      <c r="DG4533" s="1"/>
    </row>
  </sheetData>
  <conditionalFormatting sqref="A13:AA13 A1854:AA3062 A14:B1853 D14:AA1853">
    <cfRule type="expression" dxfId="12" priority="27">
      <formula>$Q13&gt;0</formula>
    </cfRule>
  </conditionalFormatting>
  <conditionalFormatting sqref="C14:C211 C213:C334 C336:C362 C364:C393 C395:C425 C427:C454 C456:C485 C487:C516 C518:C546 C548:C576 C578:C597 C599:C1853">
    <cfRule type="expression" dxfId="11" priority="12">
      <formula>$Q14&gt;0</formula>
    </cfRule>
  </conditionalFormatting>
  <conditionalFormatting sqref="C212">
    <cfRule type="expression" dxfId="10" priority="11">
      <formula>$Q212&gt;0</formula>
    </cfRule>
  </conditionalFormatting>
  <conditionalFormatting sqref="C335">
    <cfRule type="expression" dxfId="9" priority="10">
      <formula>$Q335&gt;0</formula>
    </cfRule>
  </conditionalFormatting>
  <conditionalFormatting sqref="C363">
    <cfRule type="expression" dxfId="8" priority="9">
      <formula>$Q363&gt;0</formula>
    </cfRule>
  </conditionalFormatting>
  <conditionalFormatting sqref="C394">
    <cfRule type="expression" dxfId="7" priority="8">
      <formula>$Q394&gt;0</formula>
    </cfRule>
  </conditionalFormatting>
  <conditionalFormatting sqref="C426">
    <cfRule type="expression" dxfId="6" priority="7">
      <formula>$Q426&gt;0</formula>
    </cfRule>
  </conditionalFormatting>
  <conditionalFormatting sqref="C455">
    <cfRule type="expression" dxfId="5" priority="6">
      <formula>$Q455&gt;0</formula>
    </cfRule>
  </conditionalFormatting>
  <conditionalFormatting sqref="C486">
    <cfRule type="expression" dxfId="4" priority="5">
      <formula>$Q486&gt;0</formula>
    </cfRule>
  </conditionalFormatting>
  <conditionalFormatting sqref="C517">
    <cfRule type="expression" dxfId="3" priority="4">
      <formula>$Q517&gt;0</formula>
    </cfRule>
  </conditionalFormatting>
  <conditionalFormatting sqref="C547">
    <cfRule type="expression" dxfId="2" priority="3">
      <formula>$Q547&gt;0</formula>
    </cfRule>
  </conditionalFormatting>
  <conditionalFormatting sqref="C577">
    <cfRule type="expression" dxfId="1" priority="2">
      <formula>$Q577&gt;0</formula>
    </cfRule>
  </conditionalFormatting>
  <conditionalFormatting sqref="C598">
    <cfRule type="expression" dxfId="0" priority="1">
      <formula>$Q598&gt;0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2025-04-28T11:46:58Z</dcterms:modified>
</cp:coreProperties>
</file>